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750BFCD-2549-47FD-911F-CC6613DEB195}" xr6:coauthVersionLast="37" xr6:coauthVersionMax="47" xr10:uidLastSave="{00000000-0000-0000-0000-000000000000}"/>
  <bookViews>
    <workbookView xWindow="-105" yWindow="-105" windowWidth="19425" windowHeight="10425" activeTab="1" xr2:uid="{00000000-000D-0000-FFFF-FFFF00000000}"/>
  </bookViews>
  <sheets>
    <sheet name="決算" sheetId="1" r:id="rId1"/>
    <sheet name="予算" sheetId="2" r:id="rId2"/>
  </sheets>
  <definedNames>
    <definedName name="_xlnm.Print_Area" localSheetId="0">決算!$B$1:$E$42</definedName>
    <definedName name="_xlnm.Print_Area" localSheetId="1">予算!$B$1:$E$38</definedName>
  </definedNames>
  <calcPr calcId="162913"/>
</workbook>
</file>

<file path=xl/calcChain.xml><?xml version="1.0" encoding="utf-8"?>
<calcChain xmlns="http://schemas.openxmlformats.org/spreadsheetml/2006/main">
  <c r="E27" i="2" l="1"/>
  <c r="D26" i="1"/>
  <c r="E17" i="1"/>
  <c r="C39" i="1"/>
  <c r="C30" i="1"/>
  <c r="C26" i="1"/>
  <c r="E26" i="1"/>
  <c r="E20" i="1"/>
  <c r="E14" i="1"/>
  <c r="E12" i="1"/>
  <c r="D12" i="1"/>
  <c r="C12" i="1"/>
  <c r="D36" i="2" l="1"/>
  <c r="D27" i="2"/>
  <c r="C35" i="2"/>
  <c r="D12" i="2"/>
  <c r="C12" i="2"/>
  <c r="D30" i="1" l="1"/>
  <c r="D40" i="1" l="1"/>
  <c r="E30" i="1"/>
  <c r="C27" i="2"/>
  <c r="E26" i="2"/>
  <c r="E25" i="2"/>
  <c r="D23" i="2"/>
  <c r="C23" i="2"/>
  <c r="E23" i="2" s="1"/>
  <c r="E20" i="2"/>
  <c r="E17" i="2"/>
  <c r="E14" i="2"/>
  <c r="E5" i="2"/>
  <c r="I42" i="1"/>
  <c r="E29" i="1"/>
  <c r="E28" i="1"/>
  <c r="E23" i="1"/>
  <c r="E12" i="2" l="1"/>
  <c r="E37" i="2"/>
  <c r="E41" i="1" l="1"/>
  <c r="E42" i="1"/>
</calcChain>
</file>

<file path=xl/sharedStrings.xml><?xml version="1.0" encoding="utf-8"?>
<sst xmlns="http://schemas.openxmlformats.org/spreadsheetml/2006/main" count="104" uniqueCount="70">
  <si>
    <t>　　　　　　　　　　2021年度　東北学生バドミントン連盟
　　　　　　　　　　　　　　事業報告及び決算報告書</t>
  </si>
  <si>
    <t>項　　　　　目</t>
  </si>
  <si>
    <t>収　　　　入</t>
  </si>
  <si>
    <t>支　　　出</t>
  </si>
  <si>
    <t>収　支　差　額</t>
  </si>
  <si>
    <t>前年度繰越金</t>
  </si>
  <si>
    <t>登録費</t>
  </si>
  <si>
    <t>備考：団体数・加盟人数</t>
  </si>
  <si>
    <t>　　　東北学連団体加盟費</t>
  </si>
  <si>
    <t>（＠5,000×23校）</t>
  </si>
  <si>
    <r>
      <rPr>
        <sz val="11"/>
        <color theme="1"/>
        <rFont val="ＭＳ Ｐゴシック"/>
        <charset val="128"/>
      </rPr>
      <t>　　　東北学連個人登録費</t>
    </r>
  </si>
  <si>
    <t>(@2,000×298名)</t>
  </si>
  <si>
    <r>
      <rPr>
        <sz val="11"/>
        <color theme="1"/>
        <rFont val="ＭＳ Ｐゴシック"/>
        <charset val="128"/>
      </rPr>
      <t>　　　全日本学連加盟費</t>
    </r>
    <r>
      <rPr>
        <sz val="11"/>
        <color theme="1"/>
        <rFont val="ＭＳ Ｐゴシック"/>
        <charset val="128"/>
      </rPr>
      <t xml:space="preserve"> </t>
    </r>
  </si>
  <si>
    <t>(@5,000×23校)</t>
  </si>
  <si>
    <r>
      <rPr>
        <sz val="11"/>
        <color theme="1"/>
        <rFont val="ＭＳ Ｐゴシック"/>
        <charset val="128"/>
      </rPr>
      <t>　　　全日本学連登録費</t>
    </r>
  </si>
  <si>
    <t>全日本学連交付金（東日本インカレ）</t>
  </si>
  <si>
    <t>小計</t>
  </si>
  <si>
    <t>事業名</t>
  </si>
  <si>
    <t>　　大会名　春季リーグ・選手権大会（全日本インカレ選考会）</t>
  </si>
  <si>
    <t>　　　　期間　2021年6.14（月）～6.15（火）</t>
  </si>
  <si>
    <t>特記事項：新型コロナウイルス感染拡大のため規模縮小開催</t>
  </si>
  <si>
    <t>　　　　会場　山形県体育館</t>
  </si>
  <si>
    <t>　 ※会場費  96,400　円　　シャトル代　209,000  円　　</t>
  </si>
  <si>
    <t>　　大会名　東日本選手権大会</t>
  </si>
  <si>
    <t>　　　　期間　2021年9.3（金）～9.11（土）</t>
  </si>
  <si>
    <t>特記事項：新型コロナウイルス感染拡大のため中止</t>
  </si>
  <si>
    <t>　　　　会場　仙台市体育館，仙台市宮城野体育館</t>
  </si>
  <si>
    <t>　　大会名　　秋季リーグ</t>
  </si>
  <si>
    <t>　　　　期間　2021年11.6（土）～11.9（火）</t>
  </si>
  <si>
    <t>　　　　会場　仙台市宮城野体育館</t>
  </si>
  <si>
    <t>　 ※会場費　205,280　円　　シャトル代　88,820  円　　</t>
  </si>
  <si>
    <t>　　大会名　新人戦</t>
  </si>
  <si>
    <t>　　　　期間　2021年12.5（日）～12.9（木）</t>
  </si>
  <si>
    <t>特記事項</t>
  </si>
  <si>
    <t>　　　　会場　仙台市青葉体育館</t>
  </si>
  <si>
    <t>　 ※会場費  221,490　円　　シャトル代  88,820  円　　</t>
  </si>
  <si>
    <t>雑収入（予備費戻し分）</t>
  </si>
  <si>
    <t xml:space="preserve">全日本インカレ参加費 </t>
  </si>
  <si>
    <t>全日本ミックス参加費</t>
  </si>
  <si>
    <t>役員活動費</t>
  </si>
  <si>
    <t>　　会議費</t>
  </si>
  <si>
    <t>　　派遣費</t>
  </si>
  <si>
    <t>　　通信運搬費 （通信運搬費・電話代）</t>
  </si>
  <si>
    <t>　　印刷製本費</t>
  </si>
  <si>
    <t>　　諸費   (諸費・消耗品・食糧費・手数料)</t>
  </si>
  <si>
    <t>　　備品購入費</t>
  </si>
  <si>
    <t>積立金</t>
  </si>
  <si>
    <t>学連予備費　　　　　　　　（現金保有分）</t>
  </si>
  <si>
    <t>収入総計</t>
  </si>
  <si>
    <t>支出総計</t>
  </si>
  <si>
    <t>残　　高</t>
  </si>
  <si>
    <t>次年度繰越金</t>
  </si>
  <si>
    <t>　　　　　　　　　　2022年度　東北学生バドミントン連盟
　　　　　　　　　　　　　　事業計画及び予算書</t>
  </si>
  <si>
    <t>（＠5,000×40校）</t>
  </si>
  <si>
    <t>　　　東北学連個人登録費</t>
  </si>
  <si>
    <t>(@2,000×430名)</t>
  </si>
  <si>
    <t>　　　全日本学連加盟費</t>
  </si>
  <si>
    <t>(@5,000×40校)</t>
  </si>
  <si>
    <t>　　　全日本学連登録費</t>
  </si>
  <si>
    <t>　　大会名　春季リーグ・選手権大会</t>
  </si>
  <si>
    <t>　       期間　2022.5.27（金）～6.2（木）</t>
  </si>
  <si>
    <t>　　　　 会場　山形県体育館</t>
  </si>
  <si>
    <t>　　　　期間　　2022.11.5（土）～11.8（火）</t>
  </si>
  <si>
    <t>　　　　会場　　仙台市宮城野体育館</t>
  </si>
  <si>
    <t>　　　　期間　　2022.12.4（日）～12.8（木）</t>
  </si>
  <si>
    <t>雑収入</t>
  </si>
  <si>
    <t>全日本インカレ参加費</t>
  </si>
  <si>
    <t>プログラム代：57,640　検温計：30,162　インターバルボード：38,000</t>
    <rPh sb="5" eb="6">
      <t>ダイ</t>
    </rPh>
    <rPh sb="14" eb="17">
      <t>ケンオンケイ</t>
    </rPh>
    <phoneticPr fontId="9"/>
  </si>
  <si>
    <r>
      <t>全日本ミックス参加費(＋シャトル代</t>
    </r>
    <r>
      <rPr>
        <sz val="11"/>
        <color theme="1"/>
        <rFont val="ＭＳ Ｐゴシック"/>
        <family val="3"/>
        <charset val="128"/>
        <scheme val="minor"/>
      </rPr>
      <t>)</t>
    </r>
    <rPh sb="16" eb="17">
      <t>ダイ</t>
    </rPh>
    <phoneticPr fontId="9"/>
  </si>
  <si>
    <t>※東日本インカレが
北海道開催のため
派遣費・諸費を増額</t>
    <rPh sb="1" eb="4">
      <t>ヒガシニホン</t>
    </rPh>
    <rPh sb="10" eb="13">
      <t>ホッカイドウ</t>
    </rPh>
    <rPh sb="13" eb="15">
      <t>カイサイ</t>
    </rPh>
    <rPh sb="19" eb="21">
      <t>ハケン</t>
    </rPh>
    <rPh sb="21" eb="22">
      <t>ヒ</t>
    </rPh>
    <rPh sb="23" eb="24">
      <t>ショ</t>
    </rPh>
    <rPh sb="24" eb="25">
      <t>ヒ</t>
    </rPh>
    <rPh sb="26" eb="28">
      <t>ゾウガク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</si>
</sst>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</numFmts>
  <fonts count="14" x14ac:knownFonts="1">
    <font>
      <sz val="11"/>
      <color theme="1"/>
      <name val="ＭＳ Ｐゴシック"/>
      <charset val="128"/>
      <scheme val="minor"/>
    </font>
    <font>
      <sz val="16"/>
      <name val="ＭＳ Ｐゴシック"/>
      <charset val="128"/>
    </font>
    <font>
      <sz val="11"/>
      <name val="ＭＳ Ｐゴシック"/>
      <charset val="128"/>
      <scheme val="minor"/>
    </font>
    <font>
      <sz val="11"/>
      <color rgb="FF7030A0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11"/>
      <color theme="1"/>
      <name val="ＭＳ Ｐゴシック"/>
      <charset val="128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4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41" fontId="2" fillId="0" borderId="5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3" fontId="2" fillId="0" borderId="15" xfId="0" applyNumberFormat="1" applyFont="1" applyBorder="1">
      <alignment vertical="center"/>
    </xf>
    <xf numFmtId="3" fontId="2" fillId="0" borderId="16" xfId="0" applyNumberFormat="1" applyFont="1" applyBorder="1">
      <alignment vertical="center"/>
    </xf>
    <xf numFmtId="3" fontId="2" fillId="0" borderId="17" xfId="0" applyNumberFormat="1" applyFont="1" applyFill="1" applyBorder="1">
      <alignment vertical="center"/>
    </xf>
    <xf numFmtId="0" fontId="2" fillId="0" borderId="18" xfId="0" applyFont="1" applyBorder="1">
      <alignment vertical="center"/>
    </xf>
    <xf numFmtId="0" fontId="0" fillId="0" borderId="4" xfId="0" applyBorder="1">
      <alignment vertical="center"/>
    </xf>
    <xf numFmtId="3" fontId="0" fillId="0" borderId="19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5" xfId="0" applyBorder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21" xfId="0" applyNumberFormat="1" applyFont="1" applyBorder="1">
      <alignment vertical="center"/>
    </xf>
    <xf numFmtId="41" fontId="2" fillId="0" borderId="22" xfId="0" applyNumberFormat="1" applyFont="1" applyBorder="1">
      <alignment vertical="center"/>
    </xf>
    <xf numFmtId="0" fontId="3" fillId="0" borderId="2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4" xfId="0" applyFont="1" applyBorder="1">
      <alignment vertical="center"/>
    </xf>
    <xf numFmtId="0" fontId="2" fillId="0" borderId="25" xfId="0" applyFont="1" applyBorder="1">
      <alignment vertical="center"/>
    </xf>
    <xf numFmtId="41" fontId="2" fillId="0" borderId="18" xfId="0" applyNumberFormat="1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2" fillId="0" borderId="1" xfId="0" applyFont="1" applyBorder="1">
      <alignment vertical="center"/>
    </xf>
    <xf numFmtId="3" fontId="2" fillId="0" borderId="18" xfId="0" applyNumberFormat="1" applyFont="1" applyBorder="1">
      <alignment vertical="center"/>
    </xf>
    <xf numFmtId="3" fontId="2" fillId="0" borderId="30" xfId="0" applyNumberFormat="1" applyFont="1" applyBorder="1">
      <alignment vertical="center"/>
    </xf>
    <xf numFmtId="3" fontId="2" fillId="0" borderId="31" xfId="0" applyNumberFormat="1" applyFont="1" applyBorder="1">
      <alignment vertical="center"/>
    </xf>
    <xf numFmtId="0" fontId="2" fillId="0" borderId="32" xfId="0" applyFont="1" applyBorder="1">
      <alignment vertical="center"/>
    </xf>
    <xf numFmtId="3" fontId="2" fillId="0" borderId="33" xfId="0" applyNumberFormat="1" applyFont="1" applyBorder="1">
      <alignment vertical="center"/>
    </xf>
    <xf numFmtId="3" fontId="0" fillId="0" borderId="0" xfId="0" applyNumberFormat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1" fontId="0" fillId="0" borderId="0" xfId="0" applyNumberForma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3" fontId="3" fillId="0" borderId="34" xfId="0" applyNumberFormat="1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3" fontId="2" fillId="0" borderId="36" xfId="0" applyNumberFormat="1" applyFont="1" applyBorder="1">
      <alignment vertical="center"/>
    </xf>
    <xf numFmtId="0" fontId="2" fillId="0" borderId="19" xfId="0" applyFont="1" applyBorder="1">
      <alignment vertical="center"/>
    </xf>
    <xf numFmtId="41" fontId="2" fillId="0" borderId="19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2" fillId="0" borderId="11" xfId="0" applyFont="1" applyBorder="1">
      <alignment vertical="center"/>
    </xf>
    <xf numFmtId="3" fontId="3" fillId="0" borderId="16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6" xfId="0" applyFont="1" applyBorder="1">
      <alignment vertical="center"/>
    </xf>
    <xf numFmtId="176" fontId="2" fillId="0" borderId="36" xfId="0" applyNumberFormat="1" applyFont="1" applyBorder="1">
      <alignment vertical="center"/>
    </xf>
    <xf numFmtId="0" fontId="2" fillId="0" borderId="39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19" xfId="0" applyNumberFormat="1" applyFont="1" applyBorder="1">
      <alignment vertical="center"/>
    </xf>
    <xf numFmtId="3" fontId="3" fillId="0" borderId="37" xfId="0" applyNumberFormat="1" applyFont="1" applyBorder="1">
      <alignment vertical="center"/>
    </xf>
    <xf numFmtId="41" fontId="3" fillId="0" borderId="40" xfId="0" applyNumberFormat="1" applyFont="1" applyBorder="1">
      <alignment vertical="center"/>
    </xf>
    <xf numFmtId="176" fontId="2" fillId="0" borderId="43" xfId="0" applyNumberFormat="1" applyFont="1" applyBorder="1">
      <alignment vertical="center"/>
    </xf>
    <xf numFmtId="4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Border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0" fillId="0" borderId="35" xfId="0" applyBorder="1">
      <alignment vertical="center"/>
    </xf>
    <xf numFmtId="3" fontId="2" fillId="0" borderId="36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3" fontId="0" fillId="0" borderId="44" xfId="0" applyNumberFormat="1" applyBorder="1">
      <alignment vertical="center"/>
    </xf>
    <xf numFmtId="41" fontId="0" fillId="0" borderId="43" xfId="0" applyNumberFormat="1" applyBorder="1">
      <alignment vertical="center"/>
    </xf>
    <xf numFmtId="0" fontId="0" fillId="0" borderId="23" xfId="0" applyBorder="1">
      <alignment vertical="center"/>
    </xf>
    <xf numFmtId="0" fontId="0" fillId="0" borderId="8" xfId="0" applyBorder="1">
      <alignment vertical="center"/>
    </xf>
    <xf numFmtId="0" fontId="0" fillId="0" borderId="24" xfId="0" applyBorder="1">
      <alignment vertical="center"/>
    </xf>
    <xf numFmtId="0" fontId="4" fillId="0" borderId="25" xfId="0" applyFont="1" applyBorder="1" applyAlignment="1">
      <alignment horizontal="left" vertical="center"/>
    </xf>
    <xf numFmtId="41" fontId="5" fillId="0" borderId="18" xfId="0" applyNumberFormat="1" applyFont="1" applyBorder="1">
      <alignment vertical="center"/>
    </xf>
    <xf numFmtId="3" fontId="4" fillId="0" borderId="30" xfId="0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3" fontId="5" fillId="0" borderId="33" xfId="0" applyNumberFormat="1" applyFont="1" applyBorder="1">
      <alignment vertical="center"/>
    </xf>
    <xf numFmtId="3" fontId="2" fillId="0" borderId="31" xfId="0" applyNumberFormat="1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>
      <alignment vertical="center"/>
    </xf>
    <xf numFmtId="41" fontId="6" fillId="0" borderId="22" xfId="0" applyNumberFormat="1" applyFont="1" applyBorder="1">
      <alignment vertical="center"/>
    </xf>
    <xf numFmtId="0" fontId="4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14" xfId="0" applyBorder="1" applyAlignment="1">
      <alignment vertical="center" wrapText="1"/>
    </xf>
    <xf numFmtId="3" fontId="0" fillId="0" borderId="18" xfId="0" applyNumberFormat="1" applyBorder="1">
      <alignment vertical="center"/>
    </xf>
    <xf numFmtId="0" fontId="4" fillId="0" borderId="4" xfId="0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9" xfId="1" applyFont="1" applyBorder="1" applyAlignment="1">
      <alignment horizontal="right" vertical="center"/>
    </xf>
    <xf numFmtId="38" fontId="0" fillId="0" borderId="5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3" fontId="2" fillId="0" borderId="15" xfId="0" applyNumberFormat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5" xfId="0" applyBorder="1">
      <alignment vertical="center"/>
    </xf>
    <xf numFmtId="0" fontId="0" fillId="0" borderId="33" xfId="0" applyBorder="1">
      <alignment vertical="center"/>
    </xf>
    <xf numFmtId="38" fontId="0" fillId="0" borderId="36" xfId="1" applyFont="1" applyBorder="1">
      <alignment vertical="center"/>
    </xf>
    <xf numFmtId="0" fontId="0" fillId="0" borderId="4" xfId="0" applyBorder="1" applyAlignment="1">
      <alignment horizontal="center" vertical="center"/>
    </xf>
    <xf numFmtId="3" fontId="0" fillId="0" borderId="40" xfId="0" applyNumberFormat="1" applyBorder="1">
      <alignment vertical="center"/>
    </xf>
    <xf numFmtId="41" fontId="0" fillId="0" borderId="19" xfId="0" applyNumberFormat="1" applyBorder="1">
      <alignment vertical="center"/>
    </xf>
    <xf numFmtId="41" fontId="0" fillId="0" borderId="40" xfId="0" applyNumberFormat="1" applyBorder="1">
      <alignment vertical="center"/>
    </xf>
    <xf numFmtId="41" fontId="0" fillId="0" borderId="5" xfId="0" applyNumberFormat="1" applyBorder="1">
      <alignment vertical="center"/>
    </xf>
    <xf numFmtId="0" fontId="0" fillId="0" borderId="46" xfId="0" applyFill="1" applyBorder="1" applyAlignment="1">
      <alignment horizontal="center" vertical="center"/>
    </xf>
    <xf numFmtId="38" fontId="10" fillId="0" borderId="0" xfId="1" applyFont="1" applyAlignment="1">
      <alignment vertical="center"/>
    </xf>
    <xf numFmtId="0" fontId="12" fillId="0" borderId="35" xfId="0" applyFont="1" applyBorder="1">
      <alignment vertical="center"/>
    </xf>
    <xf numFmtId="3" fontId="13" fillId="0" borderId="18" xfId="0" applyNumberFormat="1" applyFont="1" applyBorder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38" fontId="11" fillId="0" borderId="30" xfId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0" fillId="0" borderId="47" xfId="0" applyNumberFormat="1" applyBorder="1" applyAlignment="1">
      <alignment horizontal="right" vertical="center"/>
    </xf>
    <xf numFmtId="176" fontId="0" fillId="0" borderId="48" xfId="0" applyNumberFormat="1" applyBorder="1">
      <alignment vertical="center"/>
    </xf>
    <xf numFmtId="41" fontId="13" fillId="0" borderId="5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6"/>
  <sheetViews>
    <sheetView topLeftCell="A34" workbookViewId="0">
      <selection activeCell="G39" sqref="G39"/>
    </sheetView>
  </sheetViews>
  <sheetFormatPr defaultColWidth="9" defaultRowHeight="13.5" x14ac:dyDescent="0.15"/>
  <cols>
    <col min="2" max="2" width="51.5" customWidth="1"/>
    <col min="3" max="3" width="20.625" customWidth="1"/>
    <col min="4" max="4" width="19.625" customWidth="1"/>
    <col min="5" max="5" width="21.625" customWidth="1"/>
    <col min="7" max="8" width="10.5" customWidth="1"/>
  </cols>
  <sheetData>
    <row r="1" spans="2:7" ht="22.5" customHeight="1" x14ac:dyDescent="0.15">
      <c r="B1" s="132" t="s">
        <v>0</v>
      </c>
      <c r="C1" s="133"/>
      <c r="D1" s="133"/>
      <c r="E1" s="133"/>
      <c r="F1" s="133"/>
      <c r="G1" s="133"/>
    </row>
    <row r="2" spans="2:7" ht="30" customHeight="1" x14ac:dyDescent="0.15">
      <c r="B2" s="133"/>
      <c r="C2" s="133"/>
      <c r="D2" s="133"/>
      <c r="E2" s="133"/>
      <c r="F2" s="133"/>
      <c r="G2" s="133"/>
    </row>
    <row r="4" spans="2:7" ht="24.95" customHeight="1" x14ac:dyDescent="0.15">
      <c r="B4" s="67" t="s">
        <v>1</v>
      </c>
      <c r="C4" s="68" t="s">
        <v>2</v>
      </c>
      <c r="D4" s="68" t="s">
        <v>3</v>
      </c>
      <c r="E4" s="69" t="s">
        <v>4</v>
      </c>
    </row>
    <row r="5" spans="2:7" ht="24.95" customHeight="1" x14ac:dyDescent="0.15">
      <c r="B5" s="18" t="s">
        <v>5</v>
      </c>
      <c r="C5" s="63">
        <v>6974126</v>
      </c>
      <c r="D5" s="70"/>
      <c r="E5" s="7">
        <v>6974126</v>
      </c>
    </row>
    <row r="6" spans="2:7" ht="24.95" customHeight="1" x14ac:dyDescent="0.15">
      <c r="B6" s="134" t="s">
        <v>6</v>
      </c>
      <c r="C6" s="135"/>
      <c r="D6" s="136"/>
      <c r="E6" s="21" t="s">
        <v>7</v>
      </c>
    </row>
    <row r="7" spans="2:7" ht="24.95" customHeight="1" x14ac:dyDescent="0.15">
      <c r="B7" s="71" t="s">
        <v>8</v>
      </c>
      <c r="C7" s="72">
        <v>115000</v>
      </c>
      <c r="D7" s="11"/>
      <c r="E7" s="73" t="s">
        <v>9</v>
      </c>
      <c r="F7" s="74"/>
    </row>
    <row r="8" spans="2:7" ht="24.95" customHeight="1" x14ac:dyDescent="0.15">
      <c r="B8" s="75" t="s">
        <v>10</v>
      </c>
      <c r="C8" s="76">
        <v>596000</v>
      </c>
      <c r="D8" s="15"/>
      <c r="E8" s="73" t="s">
        <v>11</v>
      </c>
      <c r="F8" s="74"/>
    </row>
    <row r="9" spans="2:7" ht="24.95" customHeight="1" x14ac:dyDescent="0.15">
      <c r="B9" s="75" t="s">
        <v>12</v>
      </c>
      <c r="C9" s="77">
        <v>115000</v>
      </c>
      <c r="D9" s="76">
        <v>115000</v>
      </c>
      <c r="E9" s="73" t="s">
        <v>13</v>
      </c>
      <c r="F9" s="74"/>
    </row>
    <row r="10" spans="2:7" ht="24.95" customHeight="1" x14ac:dyDescent="0.15">
      <c r="B10" s="78" t="s">
        <v>14</v>
      </c>
      <c r="C10" s="79">
        <v>596000</v>
      </c>
      <c r="D10" s="79">
        <v>596000</v>
      </c>
      <c r="E10" s="73" t="s">
        <v>11</v>
      </c>
      <c r="F10" s="74"/>
    </row>
    <row r="11" spans="2:7" ht="24.95" customHeight="1" x14ac:dyDescent="0.15">
      <c r="B11" s="18" t="s">
        <v>15</v>
      </c>
      <c r="C11" s="19">
        <v>125802</v>
      </c>
      <c r="D11" s="20"/>
      <c r="E11" s="21"/>
      <c r="F11" s="74"/>
    </row>
    <row r="12" spans="2:7" ht="24.95" customHeight="1" x14ac:dyDescent="0.15">
      <c r="B12" s="80" t="s">
        <v>16</v>
      </c>
      <c r="C12" s="81">
        <f>SUM(C7:C11)</f>
        <v>1547802</v>
      </c>
      <c r="D12" s="81">
        <f>SUM(D9:D10)</f>
        <v>711000</v>
      </c>
      <c r="E12" s="82">
        <f>$C$12-$D$12</f>
        <v>836802</v>
      </c>
    </row>
    <row r="13" spans="2:7" ht="24.95" customHeight="1" x14ac:dyDescent="0.15">
      <c r="B13" s="18" t="s">
        <v>17</v>
      </c>
      <c r="C13" s="83"/>
      <c r="D13" s="84"/>
      <c r="E13" s="85"/>
    </row>
    <row r="14" spans="2:7" ht="24.95" customHeight="1" x14ac:dyDescent="0.15">
      <c r="B14" s="86" t="s">
        <v>18</v>
      </c>
      <c r="C14" s="10">
        <v>146780</v>
      </c>
      <c r="D14" s="10">
        <v>504370</v>
      </c>
      <c r="E14" s="87">
        <f>$C$14-$D$14</f>
        <v>-357590</v>
      </c>
    </row>
    <row r="15" spans="2:7" ht="18.75" customHeight="1" x14ac:dyDescent="0.15">
      <c r="B15" s="28" t="s">
        <v>19</v>
      </c>
      <c r="C15" s="137" t="s">
        <v>20</v>
      </c>
      <c r="D15" s="138"/>
      <c r="E15" s="139"/>
    </row>
    <row r="16" spans="2:7" ht="15" customHeight="1" x14ac:dyDescent="0.15">
      <c r="B16" s="9" t="s">
        <v>21</v>
      </c>
      <c r="C16" s="88" t="s">
        <v>22</v>
      </c>
      <c r="D16" s="89"/>
      <c r="E16" s="90"/>
    </row>
    <row r="17" spans="2:7" ht="24.75" customHeight="1" x14ac:dyDescent="0.15">
      <c r="B17" s="28" t="s">
        <v>23</v>
      </c>
      <c r="C17" s="91"/>
      <c r="D17" s="76">
        <v>125802</v>
      </c>
      <c r="E17" s="92">
        <f>SUM(C17-D17)</f>
        <v>-125802</v>
      </c>
    </row>
    <row r="18" spans="2:7" ht="21.75" customHeight="1" x14ac:dyDescent="0.15">
      <c r="B18" s="28" t="s">
        <v>24</v>
      </c>
      <c r="C18" s="137" t="s">
        <v>25</v>
      </c>
      <c r="D18" s="138"/>
      <c r="E18" s="139"/>
    </row>
    <row r="19" spans="2:7" ht="17.25" customHeight="1" x14ac:dyDescent="0.15">
      <c r="B19" s="9" t="s">
        <v>26</v>
      </c>
      <c r="C19" s="140" t="s">
        <v>67</v>
      </c>
      <c r="D19" s="141"/>
      <c r="E19" s="142"/>
    </row>
    <row r="20" spans="2:7" ht="24.95" customHeight="1" x14ac:dyDescent="0.15">
      <c r="B20" s="50" t="s">
        <v>27</v>
      </c>
      <c r="C20" s="14">
        <v>560280</v>
      </c>
      <c r="D20" s="14">
        <v>613370</v>
      </c>
      <c r="E20" s="95">
        <f>$C$20-$D$20</f>
        <v>-53090</v>
      </c>
    </row>
    <row r="21" spans="2:7" ht="19.5" customHeight="1" x14ac:dyDescent="0.15">
      <c r="B21" s="28" t="s">
        <v>28</v>
      </c>
      <c r="C21" s="137" t="s">
        <v>20</v>
      </c>
      <c r="D21" s="138"/>
      <c r="E21" s="139"/>
    </row>
    <row r="22" spans="2:7" ht="17.25" customHeight="1" x14ac:dyDescent="0.15">
      <c r="B22" s="9" t="s">
        <v>29</v>
      </c>
      <c r="C22" s="88" t="s">
        <v>30</v>
      </c>
      <c r="D22" s="96"/>
      <c r="E22" s="94"/>
    </row>
    <row r="23" spans="2:7" ht="24.95" customHeight="1" x14ac:dyDescent="0.15">
      <c r="B23" s="50" t="s">
        <v>31</v>
      </c>
      <c r="C23" s="14">
        <v>991340</v>
      </c>
      <c r="D23" s="14">
        <v>739059</v>
      </c>
      <c r="E23" s="42">
        <f>$C$23-$D$23</f>
        <v>252281</v>
      </c>
      <c r="G23" s="43"/>
    </row>
    <row r="24" spans="2:7" ht="17.25" customHeight="1" x14ac:dyDescent="0.15">
      <c r="B24" s="28" t="s">
        <v>32</v>
      </c>
      <c r="C24" s="30" t="s">
        <v>33</v>
      </c>
      <c r="D24" s="97"/>
      <c r="E24" s="98"/>
    </row>
    <row r="25" spans="2:7" ht="15.75" customHeight="1" x14ac:dyDescent="0.15">
      <c r="B25" s="9" t="s">
        <v>34</v>
      </c>
      <c r="C25" s="88" t="s">
        <v>35</v>
      </c>
      <c r="D25" s="93"/>
      <c r="E25" s="94"/>
      <c r="G25" s="46"/>
    </row>
    <row r="26" spans="2:7" ht="24.95" customHeight="1" thickBot="1" x14ac:dyDescent="0.2">
      <c r="B26" s="99" t="s">
        <v>16</v>
      </c>
      <c r="C26" s="100">
        <f>C14+C20+C23</f>
        <v>1698400</v>
      </c>
      <c r="D26" s="100">
        <f>$D$14+D17+$D$20+$D$23</f>
        <v>1982601</v>
      </c>
      <c r="E26" s="101">
        <f>$C$26-D26</f>
        <v>-284201</v>
      </c>
      <c r="G26" s="43"/>
    </row>
    <row r="27" spans="2:7" ht="24.95" customHeight="1" x14ac:dyDescent="0.15">
      <c r="B27" s="102" t="s">
        <v>36</v>
      </c>
      <c r="C27" s="124">
        <v>310263</v>
      </c>
      <c r="D27" s="103"/>
      <c r="E27" s="151">
        <v>310263</v>
      </c>
    </row>
    <row r="28" spans="2:7" ht="24.75" customHeight="1" x14ac:dyDescent="0.15">
      <c r="B28" s="104" t="s">
        <v>37</v>
      </c>
      <c r="C28" s="14">
        <v>149000</v>
      </c>
      <c r="D28" s="14">
        <v>149000</v>
      </c>
      <c r="E28" s="105">
        <f t="shared" ref="E28:E29" si="0">C28-D28</f>
        <v>0</v>
      </c>
    </row>
    <row r="29" spans="2:7" ht="24.95" customHeight="1" x14ac:dyDescent="0.15">
      <c r="B29" s="125" t="s">
        <v>68</v>
      </c>
      <c r="C29" s="51">
        <v>24000</v>
      </c>
      <c r="D29" s="51">
        <v>65800</v>
      </c>
      <c r="E29" s="126">
        <f t="shared" si="0"/>
        <v>-41800</v>
      </c>
    </row>
    <row r="30" spans="2:7" ht="24.95" customHeight="1" x14ac:dyDescent="0.15">
      <c r="B30" s="106" t="s">
        <v>39</v>
      </c>
      <c r="C30" s="107">
        <f>SUM(C31:C38)</f>
        <v>67466</v>
      </c>
      <c r="D30" s="108">
        <f>SUM(D31:D38)</f>
        <v>1125152</v>
      </c>
      <c r="E30" s="109">
        <f>SUM(C30-D30)</f>
        <v>-1057686</v>
      </c>
    </row>
    <row r="31" spans="2:7" ht="24.95" customHeight="1" x14ac:dyDescent="0.15">
      <c r="B31" s="71" t="s">
        <v>40</v>
      </c>
      <c r="C31" s="110"/>
      <c r="D31" s="111">
        <v>0</v>
      </c>
      <c r="E31" s="129"/>
    </row>
    <row r="32" spans="2:7" ht="24.95" customHeight="1" x14ac:dyDescent="0.15">
      <c r="B32" s="75" t="s">
        <v>41</v>
      </c>
      <c r="C32" s="112"/>
      <c r="D32" s="14">
        <v>208130</v>
      </c>
      <c r="E32" s="130"/>
    </row>
    <row r="33" spans="2:9" ht="24.95" customHeight="1" x14ac:dyDescent="0.15">
      <c r="B33" s="75" t="s">
        <v>42</v>
      </c>
      <c r="C33" s="112"/>
      <c r="D33" s="14">
        <v>77388</v>
      </c>
      <c r="E33" s="130"/>
    </row>
    <row r="34" spans="2:9" ht="24.95" customHeight="1" x14ac:dyDescent="0.15">
      <c r="B34" s="75" t="s">
        <v>43</v>
      </c>
      <c r="C34" s="112"/>
      <c r="D34" s="113">
        <v>26400</v>
      </c>
      <c r="E34" s="130"/>
    </row>
    <row r="35" spans="2:9" ht="24.95" customHeight="1" x14ac:dyDescent="0.15">
      <c r="B35" s="75" t="s">
        <v>44</v>
      </c>
      <c r="C35" s="114">
        <v>38000</v>
      </c>
      <c r="D35" s="14">
        <v>673256</v>
      </c>
      <c r="E35" s="130"/>
    </row>
    <row r="36" spans="2:9" ht="24.95" customHeight="1" x14ac:dyDescent="0.15">
      <c r="B36" s="75" t="s">
        <v>45</v>
      </c>
      <c r="C36" s="114">
        <v>0</v>
      </c>
      <c r="D36" s="14">
        <v>139978</v>
      </c>
      <c r="E36" s="131"/>
    </row>
    <row r="37" spans="2:9" ht="24.95" customHeight="1" x14ac:dyDescent="0.15">
      <c r="B37" s="75" t="s">
        <v>46</v>
      </c>
      <c r="C37" s="115">
        <v>0</v>
      </c>
      <c r="D37" s="115">
        <v>0</v>
      </c>
      <c r="E37" s="116">
        <v>0</v>
      </c>
    </row>
    <row r="38" spans="2:9" ht="24.95" customHeight="1" thickBot="1" x14ac:dyDescent="0.2">
      <c r="B38" s="78" t="s">
        <v>47</v>
      </c>
      <c r="C38" s="117">
        <v>29466</v>
      </c>
      <c r="D38" s="152"/>
      <c r="E38" s="152"/>
    </row>
    <row r="39" spans="2:9" ht="24.95" customHeight="1" thickBot="1" x14ac:dyDescent="0.2">
      <c r="B39" s="118" t="s">
        <v>48</v>
      </c>
      <c r="C39" s="19">
        <f>C5+C12+C26+C27+C28+C29+C30</f>
        <v>10771057</v>
      </c>
      <c r="D39" s="70"/>
      <c r="E39" s="119"/>
      <c r="G39" s="43"/>
    </row>
    <row r="40" spans="2:9" ht="24.95" customHeight="1" x14ac:dyDescent="0.15">
      <c r="B40" s="118" t="s">
        <v>49</v>
      </c>
      <c r="C40" s="70"/>
      <c r="D40" s="120">
        <f>D12+D26+D28+D29+D30</f>
        <v>4033553</v>
      </c>
      <c r="E40" s="121"/>
      <c r="G40" s="46"/>
      <c r="H40" s="46"/>
    </row>
    <row r="41" spans="2:9" ht="24.95" customHeight="1" x14ac:dyDescent="0.15">
      <c r="B41" s="118" t="s">
        <v>50</v>
      </c>
      <c r="C41" s="127"/>
      <c r="D41" s="128"/>
      <c r="E41" s="122">
        <f>C39-D40</f>
        <v>6737504</v>
      </c>
      <c r="G41" s="46"/>
    </row>
    <row r="42" spans="2:9" ht="24.95" customHeight="1" x14ac:dyDescent="0.15">
      <c r="B42" s="18" t="s">
        <v>51</v>
      </c>
      <c r="C42" s="127"/>
      <c r="D42" s="128"/>
      <c r="E42" s="122">
        <f>C39-D40</f>
        <v>6737504</v>
      </c>
      <c r="I42" s="46">
        <f>H40-I40</f>
        <v>0</v>
      </c>
    </row>
    <row r="43" spans="2:9" ht="26.25" customHeight="1" x14ac:dyDescent="0.15">
      <c r="B43" s="123"/>
    </row>
    <row r="46" spans="2:9" x14ac:dyDescent="0.15">
      <c r="E46" s="46"/>
    </row>
  </sheetData>
  <mergeCells count="9">
    <mergeCell ref="C42:D42"/>
    <mergeCell ref="E31:E36"/>
    <mergeCell ref="B1:G2"/>
    <mergeCell ref="B6:D6"/>
    <mergeCell ref="C15:E15"/>
    <mergeCell ref="C18:E18"/>
    <mergeCell ref="C21:E21"/>
    <mergeCell ref="C41:D41"/>
    <mergeCell ref="C19:E19"/>
  </mergeCells>
  <phoneticPr fontId="9"/>
  <pageMargins left="0.25" right="0.25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42"/>
  <sheetViews>
    <sheetView tabSelected="1" topLeftCell="A25" workbookViewId="0">
      <selection activeCell="F26" sqref="F26"/>
    </sheetView>
  </sheetViews>
  <sheetFormatPr defaultColWidth="9" defaultRowHeight="13.5" x14ac:dyDescent="0.15"/>
  <cols>
    <col min="2" max="2" width="33.75" customWidth="1"/>
    <col min="3" max="3" width="20.625" customWidth="1"/>
    <col min="4" max="4" width="19.625" customWidth="1"/>
    <col min="5" max="5" width="21.625" customWidth="1"/>
    <col min="7" max="7" width="10.5" customWidth="1"/>
  </cols>
  <sheetData>
    <row r="1" spans="2:7" ht="22.5" customHeight="1" x14ac:dyDescent="0.15">
      <c r="B1" s="132" t="s">
        <v>52</v>
      </c>
      <c r="C1" s="133"/>
      <c r="D1" s="133"/>
      <c r="E1" s="133"/>
      <c r="F1" s="133"/>
      <c r="G1" s="133"/>
    </row>
    <row r="2" spans="2:7" ht="30" customHeight="1" x14ac:dyDescent="0.15">
      <c r="B2" s="133"/>
      <c r="C2" s="133"/>
      <c r="D2" s="133"/>
      <c r="E2" s="133"/>
      <c r="F2" s="133"/>
      <c r="G2" s="133"/>
    </row>
    <row r="4" spans="2:7" ht="24.95" customHeight="1" x14ac:dyDescent="0.15">
      <c r="B4" s="1" t="s">
        <v>1</v>
      </c>
      <c r="C4" s="2" t="s">
        <v>2</v>
      </c>
      <c r="D4" s="2" t="s">
        <v>3</v>
      </c>
      <c r="E4" s="3" t="s">
        <v>4</v>
      </c>
    </row>
    <row r="5" spans="2:7" ht="24.95" customHeight="1" x14ac:dyDescent="0.15">
      <c r="B5" s="4" t="s">
        <v>5</v>
      </c>
      <c r="C5" s="5">
        <v>6737504</v>
      </c>
      <c r="D5" s="6"/>
      <c r="E5" s="7">
        <f>$C$5-$D$5</f>
        <v>6737504</v>
      </c>
    </row>
    <row r="6" spans="2:7" ht="24.95" customHeight="1" x14ac:dyDescent="0.15">
      <c r="B6" s="143" t="s">
        <v>6</v>
      </c>
      <c r="C6" s="144"/>
      <c r="D6" s="145"/>
      <c r="E6" s="8" t="s">
        <v>7</v>
      </c>
    </row>
    <row r="7" spans="2:7" ht="24.95" customHeight="1" x14ac:dyDescent="0.15">
      <c r="B7" s="9" t="s">
        <v>8</v>
      </c>
      <c r="C7" s="10">
        <v>200000</v>
      </c>
      <c r="D7" s="11"/>
      <c r="E7" s="12" t="s">
        <v>53</v>
      </c>
    </row>
    <row r="8" spans="2:7" ht="24.95" customHeight="1" x14ac:dyDescent="0.15">
      <c r="B8" s="13" t="s">
        <v>54</v>
      </c>
      <c r="C8" s="14">
        <v>860000</v>
      </c>
      <c r="D8" s="15"/>
      <c r="E8" s="12" t="s">
        <v>55</v>
      </c>
    </row>
    <row r="9" spans="2:7" ht="24.95" customHeight="1" x14ac:dyDescent="0.15">
      <c r="B9" s="13" t="s">
        <v>56</v>
      </c>
      <c r="C9" s="16">
        <v>200000</v>
      </c>
      <c r="D9" s="10">
        <v>200000</v>
      </c>
      <c r="E9" s="12" t="s">
        <v>57</v>
      </c>
    </row>
    <row r="10" spans="2:7" ht="24.95" customHeight="1" x14ac:dyDescent="0.15">
      <c r="B10" s="13" t="s">
        <v>58</v>
      </c>
      <c r="C10" s="14">
        <v>860000</v>
      </c>
      <c r="D10" s="14">
        <v>860000</v>
      </c>
      <c r="E10" s="17" t="s">
        <v>55</v>
      </c>
    </row>
    <row r="11" spans="2:7" ht="24.95" customHeight="1" x14ac:dyDescent="0.15">
      <c r="B11" s="18" t="s">
        <v>15</v>
      </c>
      <c r="C11" s="19">
        <v>0</v>
      </c>
      <c r="D11" s="20"/>
      <c r="E11" s="21"/>
    </row>
    <row r="12" spans="2:7" ht="24.95" customHeight="1" x14ac:dyDescent="0.15">
      <c r="B12" s="22" t="s">
        <v>16</v>
      </c>
      <c r="C12" s="23">
        <f>SUM(C7:C11)</f>
        <v>2120000</v>
      </c>
      <c r="D12" s="23">
        <f>SUM(D9:D10)</f>
        <v>1060000</v>
      </c>
      <c r="E12" s="24">
        <f>C12-D12</f>
        <v>1060000</v>
      </c>
    </row>
    <row r="13" spans="2:7" ht="24.95" customHeight="1" x14ac:dyDescent="0.15">
      <c r="B13" s="4" t="s">
        <v>17</v>
      </c>
      <c r="C13" s="25"/>
      <c r="D13" s="26"/>
      <c r="E13" s="27"/>
    </row>
    <row r="14" spans="2:7" ht="24.95" customHeight="1" x14ac:dyDescent="0.15">
      <c r="B14" s="28" t="s">
        <v>59</v>
      </c>
      <c r="C14" s="10">
        <v>1400000</v>
      </c>
      <c r="D14" s="10">
        <v>1200000</v>
      </c>
      <c r="E14" s="29">
        <f>$C$14-$D$14</f>
        <v>200000</v>
      </c>
    </row>
    <row r="15" spans="2:7" ht="24.95" customHeight="1" x14ac:dyDescent="0.15">
      <c r="B15" s="28" t="s">
        <v>60</v>
      </c>
      <c r="C15" s="30" t="s">
        <v>33</v>
      </c>
      <c r="D15" s="31"/>
      <c r="E15" s="32"/>
    </row>
    <row r="16" spans="2:7" ht="24.95" customHeight="1" x14ac:dyDescent="0.15">
      <c r="B16" s="33" t="s">
        <v>61</v>
      </c>
      <c r="C16" s="34"/>
      <c r="D16" s="35"/>
      <c r="E16" s="36"/>
    </row>
    <row r="17" spans="2:7" ht="24.95" customHeight="1" x14ac:dyDescent="0.15">
      <c r="B17" s="37" t="s">
        <v>27</v>
      </c>
      <c r="C17" s="10">
        <v>650000</v>
      </c>
      <c r="D17" s="10">
        <v>500000</v>
      </c>
      <c r="E17" s="38">
        <f>$C$17-$D$17</f>
        <v>150000</v>
      </c>
    </row>
    <row r="18" spans="2:7" ht="24.95" customHeight="1" x14ac:dyDescent="0.15">
      <c r="B18" s="28" t="s">
        <v>62</v>
      </c>
      <c r="C18" s="30" t="s">
        <v>33</v>
      </c>
      <c r="D18" s="31"/>
      <c r="E18" s="32"/>
    </row>
    <row r="19" spans="2:7" ht="24.95" customHeight="1" x14ac:dyDescent="0.15">
      <c r="B19" s="33" t="s">
        <v>63</v>
      </c>
      <c r="C19" s="39"/>
      <c r="D19" s="40"/>
      <c r="E19" s="41"/>
    </row>
    <row r="20" spans="2:7" ht="24.95" customHeight="1" x14ac:dyDescent="0.15">
      <c r="B20" s="28" t="s">
        <v>31</v>
      </c>
      <c r="C20" s="14">
        <v>1000000</v>
      </c>
      <c r="D20" s="14">
        <v>900000</v>
      </c>
      <c r="E20" s="42">
        <f>$C$20-$D$20</f>
        <v>100000</v>
      </c>
      <c r="G20" s="43"/>
    </row>
    <row r="21" spans="2:7" ht="24.95" customHeight="1" x14ac:dyDescent="0.15">
      <c r="B21" s="28" t="s">
        <v>64</v>
      </c>
      <c r="C21" s="30" t="s">
        <v>33</v>
      </c>
      <c r="D21" s="31"/>
      <c r="E21" s="32"/>
    </row>
    <row r="22" spans="2:7" ht="24.95" customHeight="1" x14ac:dyDescent="0.15">
      <c r="B22" s="33" t="s">
        <v>29</v>
      </c>
      <c r="C22" s="44"/>
      <c r="D22" s="45"/>
      <c r="E22" s="41"/>
      <c r="G22" s="46"/>
    </row>
    <row r="23" spans="2:7" ht="24.95" customHeight="1" x14ac:dyDescent="0.15">
      <c r="B23" s="47" t="s">
        <v>16</v>
      </c>
      <c r="C23" s="23">
        <f>$C$14+$C$17+$C$20</f>
        <v>3050000</v>
      </c>
      <c r="D23" s="23">
        <f>D14+D17+D20</f>
        <v>2600000</v>
      </c>
      <c r="E23" s="24">
        <f>C23-D23</f>
        <v>450000</v>
      </c>
      <c r="G23" s="43"/>
    </row>
    <row r="24" spans="2:7" ht="24.95" customHeight="1" x14ac:dyDescent="0.15">
      <c r="B24" s="13" t="s">
        <v>65</v>
      </c>
      <c r="C24" s="14">
        <v>0</v>
      </c>
      <c r="D24" s="48"/>
      <c r="E24" s="49"/>
    </row>
    <row r="25" spans="2:7" ht="24.95" customHeight="1" x14ac:dyDescent="0.15">
      <c r="B25" s="13" t="s">
        <v>66</v>
      </c>
      <c r="C25" s="14">
        <v>134000</v>
      </c>
      <c r="D25" s="14">
        <v>134000</v>
      </c>
      <c r="E25" s="38">
        <f t="shared" ref="E25:E26" si="0">C25-D25</f>
        <v>0</v>
      </c>
    </row>
    <row r="26" spans="2:7" ht="24.95" customHeight="1" x14ac:dyDescent="0.15">
      <c r="B26" s="50" t="s">
        <v>38</v>
      </c>
      <c r="C26" s="51">
        <v>24000</v>
      </c>
      <c r="D26" s="51">
        <v>24000</v>
      </c>
      <c r="E26" s="38">
        <f t="shared" si="0"/>
        <v>0</v>
      </c>
    </row>
    <row r="27" spans="2:7" ht="24.95" customHeight="1" x14ac:dyDescent="0.15">
      <c r="B27" s="4" t="s">
        <v>39</v>
      </c>
      <c r="C27" s="52">
        <f>SUM(C28:C34)</f>
        <v>0</v>
      </c>
      <c r="D27" s="53">
        <f>D28+D29+D30+D31+D32+D33+D34</f>
        <v>1700000</v>
      </c>
      <c r="E27" s="153">
        <f>SUM(C27-D27)</f>
        <v>-1700000</v>
      </c>
    </row>
    <row r="28" spans="2:7" ht="24.95" customHeight="1" x14ac:dyDescent="0.15">
      <c r="B28" s="9" t="s">
        <v>40</v>
      </c>
      <c r="C28" s="54"/>
      <c r="D28" s="55">
        <v>0</v>
      </c>
      <c r="E28" s="148" t="s">
        <v>69</v>
      </c>
    </row>
    <row r="29" spans="2:7" ht="24.95" customHeight="1" x14ac:dyDescent="0.15">
      <c r="B29" s="13" t="s">
        <v>41</v>
      </c>
      <c r="C29" s="56"/>
      <c r="D29" s="14">
        <v>1000000</v>
      </c>
      <c r="E29" s="149"/>
    </row>
    <row r="30" spans="2:7" ht="24.95" customHeight="1" x14ac:dyDescent="0.15">
      <c r="B30" s="13" t="s">
        <v>42</v>
      </c>
      <c r="C30" s="48"/>
      <c r="D30" s="14">
        <v>200000</v>
      </c>
      <c r="E30" s="149"/>
    </row>
    <row r="31" spans="2:7" ht="24.95" customHeight="1" x14ac:dyDescent="0.15">
      <c r="B31" s="13" t="s">
        <v>43</v>
      </c>
      <c r="C31" s="48"/>
      <c r="D31" s="57">
        <v>0</v>
      </c>
      <c r="E31" s="149"/>
    </row>
    <row r="32" spans="2:7" ht="24.95" customHeight="1" x14ac:dyDescent="0.15">
      <c r="B32" s="13" t="s">
        <v>44</v>
      </c>
      <c r="C32" s="57">
        <v>0</v>
      </c>
      <c r="D32" s="14">
        <v>500000</v>
      </c>
      <c r="E32" s="150"/>
    </row>
    <row r="33" spans="2:7" ht="24.95" customHeight="1" x14ac:dyDescent="0.15">
      <c r="B33" s="13" t="s">
        <v>46</v>
      </c>
      <c r="C33" s="57">
        <v>0</v>
      </c>
      <c r="D33" s="57">
        <v>0</v>
      </c>
      <c r="E33" s="58">
        <v>0</v>
      </c>
    </row>
    <row r="34" spans="2:7" ht="24.95" customHeight="1" x14ac:dyDescent="0.15">
      <c r="B34" s="50" t="s">
        <v>47</v>
      </c>
      <c r="C34" s="59">
        <v>0</v>
      </c>
      <c r="D34" s="60">
        <v>0</v>
      </c>
      <c r="E34" s="61">
        <v>0</v>
      </c>
    </row>
    <row r="35" spans="2:7" ht="24.95" customHeight="1" x14ac:dyDescent="0.15">
      <c r="B35" s="62" t="s">
        <v>48</v>
      </c>
      <c r="C35" s="63">
        <f>C5+C12+C23+C24+C25+C26+C27+C33+C34</f>
        <v>12065504</v>
      </c>
      <c r="D35" s="6"/>
      <c r="E35" s="64"/>
      <c r="G35" s="43"/>
    </row>
    <row r="36" spans="2:7" ht="24.95" customHeight="1" x14ac:dyDescent="0.15">
      <c r="B36" s="62" t="s">
        <v>49</v>
      </c>
      <c r="C36" s="6"/>
      <c r="D36" s="53">
        <f>D12+D23+D25+D26+D27</f>
        <v>5518000</v>
      </c>
      <c r="E36" s="65"/>
      <c r="G36" s="46"/>
    </row>
    <row r="37" spans="2:7" ht="24.95" customHeight="1" x14ac:dyDescent="0.15">
      <c r="B37" s="62" t="s">
        <v>50</v>
      </c>
      <c r="C37" s="146"/>
      <c r="D37" s="147"/>
      <c r="E37" s="7">
        <f>C35-D36</f>
        <v>6547504</v>
      </c>
      <c r="G37" s="46"/>
    </row>
    <row r="38" spans="2:7" ht="24.95" customHeight="1" x14ac:dyDescent="0.15">
      <c r="B38" s="33" t="s">
        <v>51</v>
      </c>
      <c r="C38" s="146"/>
      <c r="D38" s="147"/>
      <c r="E38" s="66"/>
    </row>
    <row r="42" spans="2:7" x14ac:dyDescent="0.15">
      <c r="E42" s="46"/>
    </row>
  </sheetData>
  <mergeCells count="5">
    <mergeCell ref="B6:D6"/>
    <mergeCell ref="C37:D37"/>
    <mergeCell ref="C38:D38"/>
    <mergeCell ref="E28:E32"/>
    <mergeCell ref="B1:G2"/>
  </mergeCells>
  <phoneticPr fontId="9"/>
  <pageMargins left="0.69930555555555596" right="0.69930555555555596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</vt:lpstr>
      <vt:lpstr>予算</vt:lpstr>
      <vt:lpstr>決算!Print_Area</vt:lpstr>
      <vt:lpstr>予算!Print_Area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東北学生バドミントン連盟</cp:lastModifiedBy>
  <cp:lastPrinted>2022-01-14T10:34:56Z</cp:lastPrinted>
  <dcterms:created xsi:type="dcterms:W3CDTF">2016-10-15T11:33:00Z</dcterms:created>
  <dcterms:modified xsi:type="dcterms:W3CDTF">2022-01-14T10:35:49Z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