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d.docs.live.net/3f5a3c0c3aa8956e/デスクトップ/"/>
    </mc:Choice>
  </mc:AlternateContent>
  <xr:revisionPtr revIDLastSave="0" documentId="8_{62F3A392-B8D0-4EB5-A10C-CCE4DCEBC0A8}" xr6:coauthVersionLast="47" xr6:coauthVersionMax="47" xr10:uidLastSave="{00000000-0000-0000-0000-000000000000}"/>
  <bookViews>
    <workbookView xWindow="-120" yWindow="-120" windowWidth="20730" windowHeight="11040" activeTab="5" xr2:uid="{00000000-000D-0000-FFFF-FFFF00000000}"/>
  </bookViews>
  <sheets>
    <sheet name="点数換算表" sheetId="6" r:id="rId1"/>
    <sheet name="MS" sheetId="1" r:id="rId2"/>
    <sheet name="WS" sheetId="15" r:id="rId3"/>
    <sheet name="MD (個人ポイント)" sheetId="21" r:id="rId4"/>
    <sheet name="WD (個人ポイント)" sheetId="22" r:id="rId5"/>
    <sheet name="MD（インカレ用）" sheetId="11" r:id="rId6"/>
    <sheet name="WD（インカレ用）" sheetId="16"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xlnm._FilterDatabase" localSheetId="3" hidden="1">'MD (個人ポイント)'!$A$3:$AI$342</definedName>
    <definedName name="_xlnm._FilterDatabase" localSheetId="5" hidden="1">'MD（インカレ用）'!$A$3:$AJ$345</definedName>
    <definedName name="_xlnm._FilterDatabase" localSheetId="1" hidden="1">MS!$A$3:$AI$182</definedName>
    <definedName name="_xlnm._FilterDatabase" localSheetId="4" hidden="1">'WD (個人ポイント)'!$A$3:$AI$339</definedName>
    <definedName name="_xlnm._FilterDatabase" localSheetId="6" hidden="1">'WD（インカレ用）'!$A$3:$AJ$307</definedName>
    <definedName name="_xlnm._FilterDatabase" localSheetId="2" hidden="1">WS!$A$3:$AI$159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7" i="1" l="1"/>
  <c r="AF17" i="1"/>
  <c r="AD17" i="1"/>
  <c r="AB17" i="1"/>
  <c r="Z17" i="1"/>
  <c r="X17" i="1"/>
  <c r="V17" i="1"/>
  <c r="T17" i="1"/>
  <c r="R17" i="1"/>
  <c r="P17" i="1"/>
  <c r="N17" i="1"/>
  <c r="L17" i="1"/>
  <c r="J17" i="1"/>
  <c r="H17" i="1"/>
  <c r="N16" i="16"/>
  <c r="AB16" i="16"/>
  <c r="N17" i="16"/>
  <c r="AB17" i="16"/>
  <c r="AH177" i="16"/>
  <c r="AF177" i="16"/>
  <c r="AD177" i="16"/>
  <c r="AB177" i="16"/>
  <c r="Z177" i="16"/>
  <c r="X177" i="16"/>
  <c r="V177" i="16"/>
  <c r="T177" i="16"/>
  <c r="R177" i="16"/>
  <c r="P177" i="16"/>
  <c r="N177" i="16"/>
  <c r="L177" i="16"/>
  <c r="J177" i="16"/>
  <c r="H177" i="16"/>
  <c r="AH176" i="16"/>
  <c r="AF176" i="16"/>
  <c r="AD176" i="16"/>
  <c r="AB176" i="16"/>
  <c r="Z176" i="16"/>
  <c r="X176" i="16"/>
  <c r="V176" i="16"/>
  <c r="T176" i="16"/>
  <c r="R176" i="16"/>
  <c r="P176" i="16"/>
  <c r="N176" i="16"/>
  <c r="L176" i="16"/>
  <c r="J176" i="16"/>
  <c r="H176" i="16"/>
  <c r="AH193" i="11"/>
  <c r="AF193" i="11"/>
  <c r="AD193" i="11"/>
  <c r="AB193" i="11"/>
  <c r="Z193" i="11"/>
  <c r="X193" i="11"/>
  <c r="V193" i="11"/>
  <c r="T193" i="11"/>
  <c r="R193" i="11"/>
  <c r="P193" i="11"/>
  <c r="N193" i="11"/>
  <c r="L193" i="11"/>
  <c r="J193" i="11"/>
  <c r="H193" i="11"/>
  <c r="AH192" i="11"/>
  <c r="AF192" i="11"/>
  <c r="AD192" i="11"/>
  <c r="AB192" i="11"/>
  <c r="Z192" i="11"/>
  <c r="X192" i="11"/>
  <c r="V192" i="11"/>
  <c r="T192" i="11"/>
  <c r="R192" i="11"/>
  <c r="P192" i="11"/>
  <c r="N192" i="11"/>
  <c r="L192" i="11"/>
  <c r="J192" i="11"/>
  <c r="H192" i="11"/>
  <c r="AH177" i="11"/>
  <c r="AF177" i="11"/>
  <c r="AD177" i="11"/>
  <c r="AB177" i="11"/>
  <c r="Z177" i="11"/>
  <c r="X177" i="11"/>
  <c r="V177" i="11"/>
  <c r="T177" i="11"/>
  <c r="R177" i="11"/>
  <c r="P177" i="11"/>
  <c r="N177" i="11"/>
  <c r="L177" i="11"/>
  <c r="J177" i="11"/>
  <c r="H177" i="11"/>
  <c r="AH176" i="11"/>
  <c r="AF176" i="11"/>
  <c r="AD176" i="11"/>
  <c r="AB176" i="11"/>
  <c r="Z176" i="11"/>
  <c r="X176" i="11"/>
  <c r="V176" i="11"/>
  <c r="T176" i="11"/>
  <c r="R176" i="11"/>
  <c r="P176" i="11"/>
  <c r="N176" i="11"/>
  <c r="L176" i="11"/>
  <c r="J176" i="11"/>
  <c r="H176" i="11"/>
  <c r="H202" i="21"/>
  <c r="J202" i="21"/>
  <c r="L202" i="21"/>
  <c r="N202" i="21"/>
  <c r="P202" i="21"/>
  <c r="R202" i="21"/>
  <c r="T202" i="21"/>
  <c r="V202" i="21"/>
  <c r="X202" i="21"/>
  <c r="Z202" i="21"/>
  <c r="AB202" i="21"/>
  <c r="AD202" i="21"/>
  <c r="AF202" i="21"/>
  <c r="AH202" i="21"/>
  <c r="H203" i="21"/>
  <c r="J203" i="21"/>
  <c r="L203" i="21"/>
  <c r="N203" i="21"/>
  <c r="P203" i="21"/>
  <c r="R203" i="21"/>
  <c r="T203" i="21"/>
  <c r="V203" i="21"/>
  <c r="X203" i="21"/>
  <c r="Z203" i="21"/>
  <c r="AB203" i="21"/>
  <c r="AD203" i="21"/>
  <c r="AF203" i="21"/>
  <c r="AH203" i="21"/>
  <c r="H337" i="21"/>
  <c r="J337" i="21"/>
  <c r="L337" i="21"/>
  <c r="N337" i="21"/>
  <c r="P337" i="21"/>
  <c r="R337" i="21"/>
  <c r="T337" i="21"/>
  <c r="V337" i="21"/>
  <c r="X337" i="21"/>
  <c r="Z337" i="21"/>
  <c r="AB337" i="21"/>
  <c r="AD337" i="21"/>
  <c r="AF337" i="21"/>
  <c r="AH337" i="21"/>
  <c r="H338" i="21"/>
  <c r="J338" i="21"/>
  <c r="L338" i="21"/>
  <c r="N338" i="21"/>
  <c r="P338" i="21"/>
  <c r="R338" i="21"/>
  <c r="T338" i="21"/>
  <c r="V338" i="21"/>
  <c r="X338" i="21"/>
  <c r="Z338" i="21"/>
  <c r="AB338" i="21"/>
  <c r="AD338" i="21"/>
  <c r="AF338" i="21"/>
  <c r="AH338" i="21"/>
  <c r="H339" i="21"/>
  <c r="J339" i="21"/>
  <c r="L339" i="21"/>
  <c r="N339" i="21"/>
  <c r="P339" i="21"/>
  <c r="R339" i="21"/>
  <c r="T339" i="21"/>
  <c r="V339" i="21"/>
  <c r="X339" i="21"/>
  <c r="Z339" i="21"/>
  <c r="AB339" i="21"/>
  <c r="AD339" i="21"/>
  <c r="AF339" i="21"/>
  <c r="AH339" i="21"/>
  <c r="H340" i="21"/>
  <c r="J340" i="21"/>
  <c r="L340" i="21"/>
  <c r="N340" i="21"/>
  <c r="P340" i="21"/>
  <c r="R340" i="21"/>
  <c r="T340" i="21"/>
  <c r="V340" i="21"/>
  <c r="X340" i="21"/>
  <c r="Z340" i="21"/>
  <c r="AB340" i="21"/>
  <c r="AD340" i="21"/>
  <c r="AF340" i="21"/>
  <c r="AH340" i="21"/>
  <c r="H341" i="21"/>
  <c r="J341" i="21"/>
  <c r="L341" i="21"/>
  <c r="N341" i="21"/>
  <c r="P341" i="21"/>
  <c r="R341" i="21"/>
  <c r="T341" i="21"/>
  <c r="V341" i="21"/>
  <c r="X341" i="21"/>
  <c r="Z341" i="21"/>
  <c r="AB341" i="21"/>
  <c r="AD341" i="21"/>
  <c r="AF341" i="21"/>
  <c r="AH341" i="21"/>
  <c r="H342" i="21"/>
  <c r="J342" i="21"/>
  <c r="L342" i="21"/>
  <c r="N342" i="21"/>
  <c r="P342" i="21"/>
  <c r="R342" i="21"/>
  <c r="T342" i="21"/>
  <c r="V342" i="21"/>
  <c r="X342" i="21"/>
  <c r="Z342" i="21"/>
  <c r="AB342" i="21"/>
  <c r="AD342" i="21"/>
  <c r="AF342" i="21"/>
  <c r="AH342" i="21"/>
  <c r="H334" i="11"/>
  <c r="J334" i="11"/>
  <c r="L334" i="11"/>
  <c r="N334" i="11"/>
  <c r="P334" i="11"/>
  <c r="R334" i="11"/>
  <c r="T334" i="11"/>
  <c r="V334" i="11"/>
  <c r="X334" i="11"/>
  <c r="Z334" i="11"/>
  <c r="AB334" i="11"/>
  <c r="AD334" i="11"/>
  <c r="AF334" i="11"/>
  <c r="AH334" i="11"/>
  <c r="H335" i="11"/>
  <c r="J335" i="11"/>
  <c r="L335" i="11"/>
  <c r="N335" i="11"/>
  <c r="P335" i="11"/>
  <c r="R335" i="11"/>
  <c r="T335" i="11"/>
  <c r="V335" i="11"/>
  <c r="X335" i="11"/>
  <c r="Z335" i="11"/>
  <c r="AB335" i="11"/>
  <c r="AD335" i="11"/>
  <c r="AF335" i="11"/>
  <c r="AH335" i="11"/>
  <c r="H336" i="11"/>
  <c r="J336" i="11"/>
  <c r="L336" i="11"/>
  <c r="N336" i="11"/>
  <c r="P336" i="11"/>
  <c r="R336" i="11"/>
  <c r="T336" i="11"/>
  <c r="V336" i="11"/>
  <c r="X336" i="11"/>
  <c r="Z336" i="11"/>
  <c r="AB336" i="11"/>
  <c r="AD336" i="11"/>
  <c r="AF336" i="11"/>
  <c r="AH336" i="11"/>
  <c r="H337" i="11"/>
  <c r="J337" i="11"/>
  <c r="L337" i="11"/>
  <c r="N337" i="11"/>
  <c r="P337" i="11"/>
  <c r="R337" i="11"/>
  <c r="T337" i="11"/>
  <c r="V337" i="11"/>
  <c r="X337" i="11"/>
  <c r="Z337" i="11"/>
  <c r="AB337" i="11"/>
  <c r="AD337" i="11"/>
  <c r="AF337" i="11"/>
  <c r="AH337" i="11"/>
  <c r="H338" i="11"/>
  <c r="J338" i="11"/>
  <c r="L338" i="11"/>
  <c r="N338" i="11"/>
  <c r="P338" i="11"/>
  <c r="R338" i="11"/>
  <c r="T338" i="11"/>
  <c r="V338" i="11"/>
  <c r="X338" i="11"/>
  <c r="Z338" i="11"/>
  <c r="AB338" i="11"/>
  <c r="AD338" i="11"/>
  <c r="AF338" i="11"/>
  <c r="AH338" i="11"/>
  <c r="H339" i="11"/>
  <c r="J339" i="11"/>
  <c r="L339" i="11"/>
  <c r="N339" i="11"/>
  <c r="P339" i="11"/>
  <c r="R339" i="11"/>
  <c r="T339" i="11"/>
  <c r="V339" i="11"/>
  <c r="X339" i="11"/>
  <c r="Z339" i="11"/>
  <c r="AB339" i="11"/>
  <c r="AD339" i="11"/>
  <c r="AF339" i="11"/>
  <c r="AH339" i="11"/>
  <c r="H340" i="11"/>
  <c r="J340" i="11"/>
  <c r="L340" i="11"/>
  <c r="N340" i="11"/>
  <c r="P340" i="11"/>
  <c r="R340" i="11"/>
  <c r="T340" i="11"/>
  <c r="V340" i="11"/>
  <c r="X340" i="11"/>
  <c r="Z340" i="11"/>
  <c r="AB340" i="11"/>
  <c r="AD340" i="11"/>
  <c r="AF340" i="11"/>
  <c r="AH340" i="11"/>
  <c r="H341" i="11"/>
  <c r="J341" i="11"/>
  <c r="L341" i="11"/>
  <c r="N341" i="11"/>
  <c r="P341" i="11"/>
  <c r="R341" i="11"/>
  <c r="T341" i="11"/>
  <c r="V341" i="11"/>
  <c r="X341" i="11"/>
  <c r="Z341" i="11"/>
  <c r="AB341" i="11"/>
  <c r="AD341" i="11"/>
  <c r="AF341" i="11"/>
  <c r="AH341" i="11"/>
  <c r="H342" i="11"/>
  <c r="J342" i="11"/>
  <c r="L342" i="11"/>
  <c r="N342" i="11"/>
  <c r="P342" i="11"/>
  <c r="R342" i="11"/>
  <c r="T342" i="11"/>
  <c r="V342" i="11"/>
  <c r="X342" i="11"/>
  <c r="Z342" i="11"/>
  <c r="AB342" i="11"/>
  <c r="AD342" i="11"/>
  <c r="AF342" i="11"/>
  <c r="AH342" i="11"/>
  <c r="H343" i="11"/>
  <c r="J343" i="11"/>
  <c r="L343" i="11"/>
  <c r="N343" i="11"/>
  <c r="P343" i="11"/>
  <c r="R343" i="11"/>
  <c r="T343" i="11"/>
  <c r="V343" i="11"/>
  <c r="X343" i="11"/>
  <c r="Z343" i="11"/>
  <c r="AB343" i="11"/>
  <c r="AD343" i="11"/>
  <c r="AF343" i="11"/>
  <c r="AH343" i="11"/>
  <c r="H344" i="11"/>
  <c r="J344" i="11"/>
  <c r="L344" i="11"/>
  <c r="N344" i="11"/>
  <c r="P344" i="11"/>
  <c r="R344" i="11"/>
  <c r="T344" i="11"/>
  <c r="V344" i="11"/>
  <c r="X344" i="11"/>
  <c r="Z344" i="11"/>
  <c r="AB344" i="11"/>
  <c r="AD344" i="11"/>
  <c r="AF344" i="11"/>
  <c r="AH344" i="11"/>
  <c r="H345" i="11"/>
  <c r="J345" i="11"/>
  <c r="L345" i="11"/>
  <c r="N345" i="11"/>
  <c r="P345" i="11"/>
  <c r="R345" i="11"/>
  <c r="T345" i="11"/>
  <c r="V345" i="11"/>
  <c r="X345" i="11"/>
  <c r="Z345" i="11"/>
  <c r="AB345" i="11"/>
  <c r="AD345" i="11"/>
  <c r="AF345" i="11"/>
  <c r="AH345" i="11"/>
  <c r="AH191" i="11"/>
  <c r="AF191" i="11"/>
  <c r="AD191" i="11"/>
  <c r="AB191" i="11"/>
  <c r="Z191" i="11"/>
  <c r="X191" i="11"/>
  <c r="V191" i="11"/>
  <c r="T191" i="11"/>
  <c r="R191" i="11"/>
  <c r="P191" i="11"/>
  <c r="N191" i="11"/>
  <c r="L191" i="11"/>
  <c r="J191" i="11"/>
  <c r="H191" i="11"/>
  <c r="AH190" i="11"/>
  <c r="AF190" i="11"/>
  <c r="AD190" i="11"/>
  <c r="AB190" i="11"/>
  <c r="Z190" i="11"/>
  <c r="X190" i="11"/>
  <c r="V190" i="11"/>
  <c r="T190" i="11"/>
  <c r="R190" i="11"/>
  <c r="P190" i="11"/>
  <c r="N190" i="11"/>
  <c r="L190" i="11"/>
  <c r="J190" i="11"/>
  <c r="H190" i="11"/>
  <c r="AH85" i="11"/>
  <c r="AF85" i="11"/>
  <c r="AD85" i="11"/>
  <c r="AB85" i="11"/>
  <c r="Z85" i="11"/>
  <c r="X85" i="11"/>
  <c r="V85" i="11"/>
  <c r="T85" i="11"/>
  <c r="R85" i="11"/>
  <c r="P85" i="11"/>
  <c r="N85" i="11"/>
  <c r="L85" i="11"/>
  <c r="J85" i="11"/>
  <c r="H85" i="11"/>
  <c r="AH84" i="11"/>
  <c r="AF84" i="11"/>
  <c r="AD84" i="11"/>
  <c r="AB84" i="11"/>
  <c r="Z84" i="11"/>
  <c r="X84" i="11"/>
  <c r="V84" i="11"/>
  <c r="T84" i="11"/>
  <c r="R84" i="11"/>
  <c r="P84" i="11"/>
  <c r="N84" i="11"/>
  <c r="L84" i="11"/>
  <c r="J84" i="11"/>
  <c r="H84" i="11"/>
  <c r="AH131" i="11"/>
  <c r="AF131" i="11"/>
  <c r="AD131" i="11"/>
  <c r="AB131" i="11"/>
  <c r="Z131" i="11"/>
  <c r="X131" i="11"/>
  <c r="V131" i="11"/>
  <c r="T131" i="11"/>
  <c r="R131" i="11"/>
  <c r="P131" i="11"/>
  <c r="N131" i="11"/>
  <c r="L131" i="11"/>
  <c r="J131" i="11"/>
  <c r="H131" i="11"/>
  <c r="AH130" i="11"/>
  <c r="AF130" i="11"/>
  <c r="AD130" i="11"/>
  <c r="AB130" i="11"/>
  <c r="Z130" i="11"/>
  <c r="X130" i="11"/>
  <c r="V130" i="11"/>
  <c r="T130" i="11"/>
  <c r="R130" i="11"/>
  <c r="P130" i="11"/>
  <c r="N130" i="11"/>
  <c r="L130" i="11"/>
  <c r="J130" i="11"/>
  <c r="H130" i="11"/>
  <c r="AH189" i="11"/>
  <c r="AF189" i="11"/>
  <c r="AD189" i="11"/>
  <c r="AB189" i="11"/>
  <c r="Z189" i="11"/>
  <c r="X189" i="11"/>
  <c r="V189" i="11"/>
  <c r="T189" i="11"/>
  <c r="R189" i="11"/>
  <c r="P189" i="11"/>
  <c r="N189" i="11"/>
  <c r="L189" i="11"/>
  <c r="J189" i="11"/>
  <c r="H189" i="11"/>
  <c r="AH188" i="11"/>
  <c r="AF188" i="11"/>
  <c r="AD188" i="11"/>
  <c r="AB188" i="11"/>
  <c r="Z188" i="11"/>
  <c r="X188" i="11"/>
  <c r="V188" i="11"/>
  <c r="T188" i="11"/>
  <c r="R188" i="11"/>
  <c r="P188" i="11"/>
  <c r="N188" i="11"/>
  <c r="L188" i="11"/>
  <c r="J188" i="11"/>
  <c r="H188" i="11"/>
  <c r="AH187" i="11"/>
  <c r="AF187" i="11"/>
  <c r="AD187" i="11"/>
  <c r="AB187" i="11"/>
  <c r="Z187" i="11"/>
  <c r="X187" i="11"/>
  <c r="V187" i="11"/>
  <c r="T187" i="11"/>
  <c r="R187" i="11"/>
  <c r="P187" i="11"/>
  <c r="N187" i="11"/>
  <c r="L187" i="11"/>
  <c r="J187" i="11"/>
  <c r="H187" i="11"/>
  <c r="AH186" i="11"/>
  <c r="AF186" i="11"/>
  <c r="AD186" i="11"/>
  <c r="AB186" i="11"/>
  <c r="Z186" i="11"/>
  <c r="X186" i="11"/>
  <c r="V186" i="11"/>
  <c r="T186" i="11"/>
  <c r="R186" i="11"/>
  <c r="P186" i="11"/>
  <c r="N186" i="11"/>
  <c r="L186" i="11"/>
  <c r="J186" i="11"/>
  <c r="H186" i="11"/>
  <c r="AH185" i="11"/>
  <c r="AF185" i="11"/>
  <c r="AD185" i="11"/>
  <c r="AB185" i="11"/>
  <c r="Z185" i="11"/>
  <c r="X185" i="11"/>
  <c r="V185" i="11"/>
  <c r="T185" i="11"/>
  <c r="R185" i="11"/>
  <c r="P185" i="11"/>
  <c r="N185" i="11"/>
  <c r="L185" i="11"/>
  <c r="J185" i="11"/>
  <c r="H185" i="11"/>
  <c r="AH184" i="11"/>
  <c r="AF184" i="11"/>
  <c r="AD184" i="11"/>
  <c r="AB184" i="11"/>
  <c r="Z184" i="11"/>
  <c r="X184" i="11"/>
  <c r="V184" i="11"/>
  <c r="T184" i="11"/>
  <c r="R184" i="11"/>
  <c r="P184" i="11"/>
  <c r="N184" i="11"/>
  <c r="L184" i="11"/>
  <c r="J184" i="11"/>
  <c r="H184" i="11"/>
  <c r="AH117" i="16"/>
  <c r="AF117" i="16"/>
  <c r="AD117" i="16"/>
  <c r="AB117" i="16"/>
  <c r="Z117" i="16"/>
  <c r="X117" i="16"/>
  <c r="V117" i="16"/>
  <c r="T117" i="16"/>
  <c r="R117" i="16"/>
  <c r="P117" i="16"/>
  <c r="N117" i="16"/>
  <c r="L117" i="16"/>
  <c r="J117" i="16"/>
  <c r="H117" i="16"/>
  <c r="AH116" i="16"/>
  <c r="AF116" i="16"/>
  <c r="AD116" i="16"/>
  <c r="AB116" i="16"/>
  <c r="Z116" i="16"/>
  <c r="X116" i="16"/>
  <c r="V116" i="16"/>
  <c r="T116" i="16"/>
  <c r="R116" i="16"/>
  <c r="P116" i="16"/>
  <c r="N116" i="16"/>
  <c r="L116" i="16"/>
  <c r="J116" i="16"/>
  <c r="H116" i="16"/>
  <c r="AH175" i="16"/>
  <c r="AF175" i="16"/>
  <c r="AD175" i="16"/>
  <c r="AB175" i="16"/>
  <c r="Z175" i="16"/>
  <c r="X175" i="16"/>
  <c r="V175" i="16"/>
  <c r="T175" i="16"/>
  <c r="R175" i="16"/>
  <c r="P175" i="16"/>
  <c r="N175" i="16"/>
  <c r="L175" i="16"/>
  <c r="J175" i="16"/>
  <c r="H175" i="16"/>
  <c r="AH174" i="16"/>
  <c r="AF174" i="16"/>
  <c r="AD174" i="16"/>
  <c r="AB174" i="16"/>
  <c r="Z174" i="16"/>
  <c r="X174" i="16"/>
  <c r="V174" i="16"/>
  <c r="T174" i="16"/>
  <c r="R174" i="16"/>
  <c r="P174" i="16"/>
  <c r="N174" i="16"/>
  <c r="L174" i="16"/>
  <c r="J174" i="16"/>
  <c r="H174" i="16"/>
  <c r="AH173" i="16"/>
  <c r="AF173" i="16"/>
  <c r="AD173" i="16"/>
  <c r="AB173" i="16"/>
  <c r="Z173" i="16"/>
  <c r="X173" i="16"/>
  <c r="V173" i="16"/>
  <c r="T173" i="16"/>
  <c r="R173" i="16"/>
  <c r="P173" i="16"/>
  <c r="N173" i="16"/>
  <c r="L173" i="16"/>
  <c r="J173" i="16"/>
  <c r="H173" i="16"/>
  <c r="AH172" i="16"/>
  <c r="AF172" i="16"/>
  <c r="AD172" i="16"/>
  <c r="AB172" i="16"/>
  <c r="Z172" i="16"/>
  <c r="X172" i="16"/>
  <c r="V172" i="16"/>
  <c r="T172" i="16"/>
  <c r="R172" i="16"/>
  <c r="P172" i="16"/>
  <c r="N172" i="16"/>
  <c r="L172" i="16"/>
  <c r="J172" i="16"/>
  <c r="H172" i="16"/>
  <c r="AH171" i="16"/>
  <c r="AF171" i="16"/>
  <c r="AD171" i="16"/>
  <c r="AB171" i="16"/>
  <c r="Z171" i="16"/>
  <c r="X171" i="16"/>
  <c r="V171" i="16"/>
  <c r="T171" i="16"/>
  <c r="R171" i="16"/>
  <c r="P171" i="16"/>
  <c r="N171" i="16"/>
  <c r="L171" i="16"/>
  <c r="J171" i="16"/>
  <c r="H171" i="16"/>
  <c r="AH170" i="16"/>
  <c r="AF170" i="16"/>
  <c r="AD170" i="16"/>
  <c r="AB170" i="16"/>
  <c r="Z170" i="16"/>
  <c r="X170" i="16"/>
  <c r="V170" i="16"/>
  <c r="T170" i="16"/>
  <c r="R170" i="16"/>
  <c r="P170" i="16"/>
  <c r="N170" i="16"/>
  <c r="L170" i="16"/>
  <c r="J170" i="16"/>
  <c r="H170" i="16"/>
  <c r="H325" i="22"/>
  <c r="J325" i="22"/>
  <c r="L325" i="22"/>
  <c r="N325" i="22"/>
  <c r="P325" i="22"/>
  <c r="R325" i="22"/>
  <c r="T325" i="22"/>
  <c r="V325" i="22"/>
  <c r="X325" i="22"/>
  <c r="Z325" i="22"/>
  <c r="AB325" i="22"/>
  <c r="AD325" i="22"/>
  <c r="AF325" i="22"/>
  <c r="AH325" i="22"/>
  <c r="H326" i="22"/>
  <c r="J326" i="22"/>
  <c r="L326" i="22"/>
  <c r="N326" i="22"/>
  <c r="P326" i="22"/>
  <c r="R326" i="22"/>
  <c r="T326" i="22"/>
  <c r="V326" i="22"/>
  <c r="X326" i="22"/>
  <c r="Z326" i="22"/>
  <c r="AB326" i="22"/>
  <c r="AD326" i="22"/>
  <c r="AF326" i="22"/>
  <c r="AH326" i="22"/>
  <c r="H327" i="22"/>
  <c r="J327" i="22"/>
  <c r="L327" i="22"/>
  <c r="N327" i="22"/>
  <c r="P327" i="22"/>
  <c r="R327" i="22"/>
  <c r="T327" i="22"/>
  <c r="V327" i="22"/>
  <c r="X327" i="22"/>
  <c r="Z327" i="22"/>
  <c r="AB327" i="22"/>
  <c r="AD327" i="22"/>
  <c r="AF327" i="22"/>
  <c r="AH327" i="22"/>
  <c r="H328" i="22"/>
  <c r="J328" i="22"/>
  <c r="L328" i="22"/>
  <c r="N328" i="22"/>
  <c r="P328" i="22"/>
  <c r="R328" i="22"/>
  <c r="T328" i="22"/>
  <c r="V328" i="22"/>
  <c r="X328" i="22"/>
  <c r="Z328" i="22"/>
  <c r="AB328" i="22"/>
  <c r="AD328" i="22"/>
  <c r="AF328" i="22"/>
  <c r="AH328" i="22"/>
  <c r="H329" i="22"/>
  <c r="J329" i="22"/>
  <c r="L329" i="22"/>
  <c r="N329" i="22"/>
  <c r="P329" i="22"/>
  <c r="R329" i="22"/>
  <c r="T329" i="22"/>
  <c r="V329" i="22"/>
  <c r="X329" i="22"/>
  <c r="Z329" i="22"/>
  <c r="AB329" i="22"/>
  <c r="AD329" i="22"/>
  <c r="AF329" i="22"/>
  <c r="AH329" i="22"/>
  <c r="H330" i="22"/>
  <c r="J330" i="22"/>
  <c r="L330" i="22"/>
  <c r="N330" i="22"/>
  <c r="P330" i="22"/>
  <c r="R330" i="22"/>
  <c r="T330" i="22"/>
  <c r="V330" i="22"/>
  <c r="X330" i="22"/>
  <c r="Z330" i="22"/>
  <c r="AB330" i="22"/>
  <c r="AD330" i="22"/>
  <c r="AF330" i="22"/>
  <c r="AH330" i="22"/>
  <c r="H331" i="22"/>
  <c r="J331" i="22"/>
  <c r="L331" i="22"/>
  <c r="N331" i="22"/>
  <c r="P331" i="22"/>
  <c r="R331" i="22"/>
  <c r="T331" i="22"/>
  <c r="V331" i="22"/>
  <c r="X331" i="22"/>
  <c r="Z331" i="22"/>
  <c r="AB331" i="22"/>
  <c r="AD331" i="22"/>
  <c r="AF331" i="22"/>
  <c r="AH331" i="22"/>
  <c r="H332" i="22"/>
  <c r="J332" i="22"/>
  <c r="L332" i="22"/>
  <c r="N332" i="22"/>
  <c r="P332" i="22"/>
  <c r="R332" i="22"/>
  <c r="T332" i="22"/>
  <c r="V332" i="22"/>
  <c r="X332" i="22"/>
  <c r="Z332" i="22"/>
  <c r="AB332" i="22"/>
  <c r="AD332" i="22"/>
  <c r="AF332" i="22"/>
  <c r="AH332" i="22"/>
  <c r="H333" i="22"/>
  <c r="J333" i="22"/>
  <c r="L333" i="22"/>
  <c r="N333" i="22"/>
  <c r="P333" i="22"/>
  <c r="R333" i="22"/>
  <c r="T333" i="22"/>
  <c r="V333" i="22"/>
  <c r="X333" i="22"/>
  <c r="Z333" i="22"/>
  <c r="AB333" i="22"/>
  <c r="AD333" i="22"/>
  <c r="AF333" i="22"/>
  <c r="AH333" i="22"/>
  <c r="H334" i="22"/>
  <c r="J334" i="22"/>
  <c r="L334" i="22"/>
  <c r="N334" i="22"/>
  <c r="P334" i="22"/>
  <c r="R334" i="22"/>
  <c r="T334" i="22"/>
  <c r="V334" i="22"/>
  <c r="X334" i="22"/>
  <c r="Z334" i="22"/>
  <c r="AB334" i="22"/>
  <c r="AD334" i="22"/>
  <c r="AF334" i="22"/>
  <c r="AH334" i="22"/>
  <c r="H335" i="22"/>
  <c r="J335" i="22"/>
  <c r="L335" i="22"/>
  <c r="N335" i="22"/>
  <c r="P335" i="22"/>
  <c r="R335" i="22"/>
  <c r="T335" i="22"/>
  <c r="V335" i="22"/>
  <c r="X335" i="22"/>
  <c r="Z335" i="22"/>
  <c r="AB335" i="22"/>
  <c r="AD335" i="22"/>
  <c r="AF335" i="22"/>
  <c r="AH335" i="22"/>
  <c r="H336" i="22"/>
  <c r="J336" i="22"/>
  <c r="L336" i="22"/>
  <c r="N336" i="22"/>
  <c r="P336" i="22"/>
  <c r="R336" i="22"/>
  <c r="T336" i="22"/>
  <c r="V336" i="22"/>
  <c r="X336" i="22"/>
  <c r="Z336" i="22"/>
  <c r="AB336" i="22"/>
  <c r="AD336" i="22"/>
  <c r="AF336" i="22"/>
  <c r="AH336" i="22"/>
  <c r="H337" i="22"/>
  <c r="J337" i="22"/>
  <c r="L337" i="22"/>
  <c r="N337" i="22"/>
  <c r="P337" i="22"/>
  <c r="R337" i="22"/>
  <c r="T337" i="22"/>
  <c r="V337" i="22"/>
  <c r="X337" i="22"/>
  <c r="Z337" i="22"/>
  <c r="AB337" i="22"/>
  <c r="AD337" i="22"/>
  <c r="AF337" i="22"/>
  <c r="AH337" i="22"/>
  <c r="H338" i="22"/>
  <c r="J338" i="22"/>
  <c r="L338" i="22"/>
  <c r="N338" i="22"/>
  <c r="P338" i="22"/>
  <c r="R338" i="22"/>
  <c r="T338" i="22"/>
  <c r="V338" i="22"/>
  <c r="X338" i="22"/>
  <c r="Z338" i="22"/>
  <c r="AB338" i="22"/>
  <c r="AD338" i="22"/>
  <c r="AF338" i="22"/>
  <c r="AH338" i="22"/>
  <c r="H339" i="22"/>
  <c r="J339" i="22"/>
  <c r="L339" i="22"/>
  <c r="N339" i="22"/>
  <c r="P339" i="22"/>
  <c r="R339" i="22"/>
  <c r="T339" i="22"/>
  <c r="V339" i="22"/>
  <c r="X339" i="22"/>
  <c r="Z339" i="22"/>
  <c r="AB339" i="22"/>
  <c r="AD339" i="22"/>
  <c r="AF339" i="22"/>
  <c r="AH339" i="22"/>
  <c r="H323" i="22"/>
  <c r="J323" i="22"/>
  <c r="L323" i="22"/>
  <c r="N323" i="22"/>
  <c r="P323" i="22"/>
  <c r="R323" i="22"/>
  <c r="T323" i="22"/>
  <c r="V323" i="22"/>
  <c r="X323" i="22"/>
  <c r="Z323" i="22"/>
  <c r="AB323" i="22"/>
  <c r="AD323" i="22"/>
  <c r="AF323" i="22"/>
  <c r="AH323" i="22"/>
  <c r="H324" i="22"/>
  <c r="J324" i="22"/>
  <c r="L324" i="22"/>
  <c r="N324" i="22"/>
  <c r="P324" i="22"/>
  <c r="R324" i="22"/>
  <c r="T324" i="22"/>
  <c r="V324" i="22"/>
  <c r="X324" i="22"/>
  <c r="Z324" i="22"/>
  <c r="AB324" i="22"/>
  <c r="AD324" i="22"/>
  <c r="AF324" i="22"/>
  <c r="AH324" i="22"/>
  <c r="AH83" i="11"/>
  <c r="AF83" i="11"/>
  <c r="AD83" i="11"/>
  <c r="AB83" i="11"/>
  <c r="Z83" i="11"/>
  <c r="X83" i="11"/>
  <c r="V83" i="11"/>
  <c r="T83" i="11"/>
  <c r="R83" i="11"/>
  <c r="P83" i="11"/>
  <c r="N83" i="11"/>
  <c r="L83" i="11"/>
  <c r="J83" i="11"/>
  <c r="H83" i="11"/>
  <c r="AH82" i="11"/>
  <c r="AF82" i="11"/>
  <c r="AD82" i="11"/>
  <c r="AB82" i="11"/>
  <c r="Z82" i="11"/>
  <c r="X82" i="11"/>
  <c r="V82" i="11"/>
  <c r="T82" i="11"/>
  <c r="R82" i="11"/>
  <c r="P82" i="11"/>
  <c r="N82" i="11"/>
  <c r="L82" i="11"/>
  <c r="J82" i="11"/>
  <c r="H82" i="11"/>
  <c r="AH183" i="11"/>
  <c r="AF183" i="11"/>
  <c r="AD183" i="11"/>
  <c r="AB183" i="11"/>
  <c r="Z183" i="11"/>
  <c r="X183" i="11"/>
  <c r="V183" i="11"/>
  <c r="T183" i="11"/>
  <c r="R183" i="11"/>
  <c r="P183" i="11"/>
  <c r="N183" i="11"/>
  <c r="L183" i="11"/>
  <c r="J183" i="11"/>
  <c r="H183" i="11"/>
  <c r="AH182" i="11"/>
  <c r="AF182" i="11"/>
  <c r="AD182" i="11"/>
  <c r="AB182" i="11"/>
  <c r="Z182" i="11"/>
  <c r="X182" i="11"/>
  <c r="V182" i="11"/>
  <c r="T182" i="11"/>
  <c r="R182" i="11"/>
  <c r="P182" i="11"/>
  <c r="N182" i="11"/>
  <c r="L182" i="11"/>
  <c r="J182" i="11"/>
  <c r="H182" i="11"/>
  <c r="AH181" i="11"/>
  <c r="AF181" i="11"/>
  <c r="AD181" i="11"/>
  <c r="AB181" i="11"/>
  <c r="Z181" i="11"/>
  <c r="X181" i="11"/>
  <c r="V181" i="11"/>
  <c r="T181" i="11"/>
  <c r="R181" i="11"/>
  <c r="P181" i="11"/>
  <c r="N181" i="11"/>
  <c r="L181" i="11"/>
  <c r="J181" i="11"/>
  <c r="H181" i="11"/>
  <c r="AH180" i="11"/>
  <c r="AF180" i="11"/>
  <c r="AD180" i="11"/>
  <c r="AB180" i="11"/>
  <c r="Z180" i="11"/>
  <c r="X180" i="11"/>
  <c r="V180" i="11"/>
  <c r="T180" i="11"/>
  <c r="R180" i="11"/>
  <c r="P180" i="11"/>
  <c r="N180" i="11"/>
  <c r="L180" i="11"/>
  <c r="J180" i="11"/>
  <c r="H180" i="11"/>
  <c r="AH179" i="11"/>
  <c r="AF179" i="11"/>
  <c r="AD179" i="11"/>
  <c r="AB179" i="11"/>
  <c r="Z179" i="11"/>
  <c r="X179" i="11"/>
  <c r="V179" i="11"/>
  <c r="T179" i="11"/>
  <c r="R179" i="11"/>
  <c r="P179" i="11"/>
  <c r="N179" i="11"/>
  <c r="L179" i="11"/>
  <c r="J179" i="11"/>
  <c r="H179" i="11"/>
  <c r="AH178" i="11"/>
  <c r="AF178" i="11"/>
  <c r="AD178" i="11"/>
  <c r="AB178" i="11"/>
  <c r="Z178" i="11"/>
  <c r="X178" i="11"/>
  <c r="V178" i="11"/>
  <c r="T178" i="11"/>
  <c r="R178" i="11"/>
  <c r="P178" i="11"/>
  <c r="N178" i="11"/>
  <c r="L178" i="11"/>
  <c r="J178" i="11"/>
  <c r="H178" i="11"/>
  <c r="AH22" i="11"/>
  <c r="AF22" i="11"/>
  <c r="AD22" i="11"/>
  <c r="AB22" i="11"/>
  <c r="Z22" i="11"/>
  <c r="X22" i="11"/>
  <c r="V22" i="11"/>
  <c r="T22" i="11"/>
  <c r="R22" i="11"/>
  <c r="P22" i="11"/>
  <c r="N22" i="11"/>
  <c r="L22" i="11"/>
  <c r="J22" i="11"/>
  <c r="H22" i="11"/>
  <c r="AH18" i="11"/>
  <c r="AF18" i="11"/>
  <c r="AD18" i="11"/>
  <c r="AB18" i="11"/>
  <c r="Z18" i="11"/>
  <c r="X18" i="11"/>
  <c r="V18" i="11"/>
  <c r="T18" i="11"/>
  <c r="R18" i="11"/>
  <c r="P18" i="11"/>
  <c r="N18" i="11"/>
  <c r="L18" i="11"/>
  <c r="J18" i="11"/>
  <c r="H18" i="11"/>
  <c r="AH17" i="11"/>
  <c r="AF17" i="11"/>
  <c r="AD17" i="11"/>
  <c r="AB17" i="11"/>
  <c r="Z17" i="11"/>
  <c r="X17" i="11"/>
  <c r="V17" i="11"/>
  <c r="T17" i="11"/>
  <c r="R17" i="11"/>
  <c r="P17" i="11"/>
  <c r="N17" i="11"/>
  <c r="L17" i="11"/>
  <c r="J17" i="11"/>
  <c r="H17" i="11"/>
  <c r="AH26" i="11"/>
  <c r="AF26" i="11"/>
  <c r="AD26" i="11"/>
  <c r="AB26" i="11"/>
  <c r="Z26" i="11"/>
  <c r="X26" i="11"/>
  <c r="V26" i="11"/>
  <c r="T26" i="11"/>
  <c r="R26" i="11"/>
  <c r="P26" i="11"/>
  <c r="N26" i="11"/>
  <c r="L26" i="11"/>
  <c r="J26" i="11"/>
  <c r="H26" i="11"/>
  <c r="AH16" i="11"/>
  <c r="AF16" i="11"/>
  <c r="AD16" i="11"/>
  <c r="AB16" i="11"/>
  <c r="Z16" i="11"/>
  <c r="X16" i="11"/>
  <c r="V16" i="11"/>
  <c r="T16" i="11"/>
  <c r="R16" i="11"/>
  <c r="P16" i="11"/>
  <c r="N16" i="11"/>
  <c r="L16" i="11"/>
  <c r="J16" i="11"/>
  <c r="H16" i="11"/>
  <c r="AH14" i="11"/>
  <c r="AF14" i="11"/>
  <c r="AD14" i="11"/>
  <c r="AB14" i="11"/>
  <c r="Z14" i="11"/>
  <c r="X14" i="11"/>
  <c r="V14" i="11"/>
  <c r="T14" i="11"/>
  <c r="R14" i="11"/>
  <c r="P14" i="11"/>
  <c r="N14" i="11"/>
  <c r="L14" i="11"/>
  <c r="J14" i="11"/>
  <c r="H14" i="11"/>
  <c r="AH13" i="11"/>
  <c r="AF13" i="11"/>
  <c r="AD13" i="11"/>
  <c r="AB13" i="11"/>
  <c r="Z13" i="11"/>
  <c r="X13" i="11"/>
  <c r="V13" i="11"/>
  <c r="T13" i="11"/>
  <c r="R13" i="11"/>
  <c r="P13" i="11"/>
  <c r="N13" i="11"/>
  <c r="L13" i="11"/>
  <c r="J13" i="11"/>
  <c r="H13" i="11"/>
  <c r="AH12" i="11"/>
  <c r="AF12" i="11"/>
  <c r="AD12" i="11"/>
  <c r="AB12" i="11"/>
  <c r="Z12" i="11"/>
  <c r="X12" i="11"/>
  <c r="V12" i="11"/>
  <c r="T12" i="11"/>
  <c r="R12" i="11"/>
  <c r="P12" i="11"/>
  <c r="N12" i="11"/>
  <c r="L12" i="11"/>
  <c r="J12" i="11"/>
  <c r="H12" i="11"/>
  <c r="AH9" i="11"/>
  <c r="AF9" i="11"/>
  <c r="AD9" i="11"/>
  <c r="AB9" i="11"/>
  <c r="Z9" i="11"/>
  <c r="X9" i="11"/>
  <c r="V9" i="11"/>
  <c r="T9" i="11"/>
  <c r="R9" i="11"/>
  <c r="P9" i="11"/>
  <c r="N9" i="11"/>
  <c r="L9" i="11"/>
  <c r="J9" i="11"/>
  <c r="H9" i="11"/>
  <c r="AH11" i="11"/>
  <c r="AF11" i="11"/>
  <c r="AD11" i="11"/>
  <c r="AB11" i="11"/>
  <c r="Z11" i="11"/>
  <c r="X11" i="11"/>
  <c r="V11" i="11"/>
  <c r="T11" i="11"/>
  <c r="R11" i="11"/>
  <c r="P11" i="11"/>
  <c r="N11" i="11"/>
  <c r="L11" i="11"/>
  <c r="J11" i="11"/>
  <c r="H11" i="11"/>
  <c r="AH10" i="11"/>
  <c r="AF10" i="11"/>
  <c r="AD10" i="11"/>
  <c r="AB10" i="11"/>
  <c r="Z10" i="11"/>
  <c r="X10" i="11"/>
  <c r="V10" i="11"/>
  <c r="T10" i="11"/>
  <c r="R10" i="11"/>
  <c r="P10" i="11"/>
  <c r="N10" i="11"/>
  <c r="L10" i="11"/>
  <c r="J10" i="11"/>
  <c r="H10" i="11"/>
  <c r="AH8" i="11"/>
  <c r="AF8" i="11"/>
  <c r="AD8" i="11"/>
  <c r="AB8" i="11"/>
  <c r="Z8" i="11"/>
  <c r="X8" i="11"/>
  <c r="V8" i="11"/>
  <c r="T8" i="11"/>
  <c r="R8" i="11"/>
  <c r="P8" i="11"/>
  <c r="N8" i="11"/>
  <c r="L8" i="11"/>
  <c r="J8" i="11"/>
  <c r="H8" i="11"/>
  <c r="AH7" i="11"/>
  <c r="AF7" i="11"/>
  <c r="AD7" i="11"/>
  <c r="AB7" i="11"/>
  <c r="Z7" i="11"/>
  <c r="X7" i="11"/>
  <c r="V7" i="11"/>
  <c r="T7" i="11"/>
  <c r="R7" i="11"/>
  <c r="P7" i="11"/>
  <c r="N7" i="11"/>
  <c r="L7" i="11"/>
  <c r="J7" i="11"/>
  <c r="H7" i="11"/>
  <c r="AH6" i="11"/>
  <c r="AF6" i="11"/>
  <c r="AD6" i="11"/>
  <c r="AB6" i="11"/>
  <c r="Z6" i="11"/>
  <c r="X6" i="11"/>
  <c r="V6" i="11"/>
  <c r="T6" i="11"/>
  <c r="R6" i="11"/>
  <c r="P6" i="11"/>
  <c r="N6" i="11"/>
  <c r="L6" i="11"/>
  <c r="J6" i="11"/>
  <c r="H6" i="11"/>
  <c r="AH5" i="11"/>
  <c r="AF5" i="11"/>
  <c r="AD5" i="11"/>
  <c r="AB5" i="11"/>
  <c r="Z5" i="11"/>
  <c r="X5" i="11"/>
  <c r="V5" i="11"/>
  <c r="T5" i="11"/>
  <c r="R5" i="11"/>
  <c r="P5" i="11"/>
  <c r="N5" i="11"/>
  <c r="L5" i="11"/>
  <c r="J5" i="11"/>
  <c r="H5" i="11"/>
  <c r="AH4" i="11"/>
  <c r="AF4" i="11"/>
  <c r="AD4" i="11"/>
  <c r="AB4" i="11"/>
  <c r="Z4" i="11"/>
  <c r="X4" i="11"/>
  <c r="V4" i="11"/>
  <c r="T4" i="11"/>
  <c r="R4" i="11"/>
  <c r="P4" i="11"/>
  <c r="N4" i="11"/>
  <c r="L4" i="11"/>
  <c r="J4" i="11"/>
  <c r="H4" i="11"/>
  <c r="AB15" i="11"/>
  <c r="AB20" i="11"/>
  <c r="AB21" i="11"/>
  <c r="AB23" i="11"/>
  <c r="AB52" i="11"/>
  <c r="AB53" i="11"/>
  <c r="AB34" i="11"/>
  <c r="AB35" i="11"/>
  <c r="AB24" i="11"/>
  <c r="AB25" i="11"/>
  <c r="AB28" i="11"/>
  <c r="AB29" i="11"/>
  <c r="AB27" i="11"/>
  <c r="AB38" i="11"/>
  <c r="AB39" i="11"/>
  <c r="AB30" i="11"/>
  <c r="AB31" i="11"/>
  <c r="AB48" i="11"/>
  <c r="AB49" i="11"/>
  <c r="AB46" i="11"/>
  <c r="AB47" i="11"/>
  <c r="AB32" i="11"/>
  <c r="AB33" i="11"/>
  <c r="AB54" i="11"/>
  <c r="AB55" i="11"/>
  <c r="AB40" i="11"/>
  <c r="AB41" i="11"/>
  <c r="AB62" i="11"/>
  <c r="AB63" i="11"/>
  <c r="AB42" i="11"/>
  <c r="AB43" i="11"/>
  <c r="AB56" i="11"/>
  <c r="AB57" i="11"/>
  <c r="AB96" i="11"/>
  <c r="AB97" i="11"/>
  <c r="AB88" i="11"/>
  <c r="AB89" i="11"/>
  <c r="AB64" i="11"/>
  <c r="AB65" i="11"/>
  <c r="AB168" i="11"/>
  <c r="AB169" i="11"/>
  <c r="AB78" i="11"/>
  <c r="AB79" i="11"/>
  <c r="AB19" i="11"/>
  <c r="AB134" i="11"/>
  <c r="AB135" i="11"/>
  <c r="AB36" i="11"/>
  <c r="AB37" i="11"/>
  <c r="AB60" i="11"/>
  <c r="AB61" i="11"/>
  <c r="AB50" i="11"/>
  <c r="AB51" i="11"/>
  <c r="AB98" i="11"/>
  <c r="AB99" i="11"/>
  <c r="AB104" i="11"/>
  <c r="AB105" i="11"/>
  <c r="AB68" i="11"/>
  <c r="AB69" i="11"/>
  <c r="AB74" i="11"/>
  <c r="AB75" i="11"/>
  <c r="AB70" i="11"/>
  <c r="AB71" i="11"/>
  <c r="AB112" i="11"/>
  <c r="AB113" i="11"/>
  <c r="AB72" i="11"/>
  <c r="AB73" i="11"/>
  <c r="AB124" i="11"/>
  <c r="AB125" i="11"/>
  <c r="AB114" i="11"/>
  <c r="AB115" i="11"/>
  <c r="AB116" i="11"/>
  <c r="AB117" i="11"/>
  <c r="AB146" i="11"/>
  <c r="AB147" i="11"/>
  <c r="AB136" i="11"/>
  <c r="AB137" i="11"/>
  <c r="AB126" i="11"/>
  <c r="AB127" i="11"/>
  <c r="AB128" i="11"/>
  <c r="AB129" i="11"/>
  <c r="AB80" i="11"/>
  <c r="AB81" i="11"/>
  <c r="AB132" i="11"/>
  <c r="AB133" i="11"/>
  <c r="AB86" i="11"/>
  <c r="AB87" i="11"/>
  <c r="AB228" i="11"/>
  <c r="AB229" i="11"/>
  <c r="AB144" i="11"/>
  <c r="AB145" i="11"/>
  <c r="AB100" i="11"/>
  <c r="AB101" i="11"/>
  <c r="AB148" i="11"/>
  <c r="AB149" i="11"/>
  <c r="AB106" i="11"/>
  <c r="AB107" i="11"/>
  <c r="AB44" i="11"/>
  <c r="AB45" i="11"/>
  <c r="AB154" i="11"/>
  <c r="AB155" i="11"/>
  <c r="AB156" i="11"/>
  <c r="AB157" i="11"/>
  <c r="AB76" i="11"/>
  <c r="AB77" i="11"/>
  <c r="AB160" i="11"/>
  <c r="AB161" i="11"/>
  <c r="AB158" i="11"/>
  <c r="AB159" i="11"/>
  <c r="AB58" i="11"/>
  <c r="AB59" i="11"/>
  <c r="AB90" i="11"/>
  <c r="AB91" i="11"/>
  <c r="AB162" i="11"/>
  <c r="AB163" i="11"/>
  <c r="AB166" i="11"/>
  <c r="AB167" i="11"/>
  <c r="AB172" i="11"/>
  <c r="AB173" i="11"/>
  <c r="AB170" i="11"/>
  <c r="AB171" i="11"/>
  <c r="AB194" i="11"/>
  <c r="AB195" i="11"/>
  <c r="AB120" i="11"/>
  <c r="AB121" i="11"/>
  <c r="AB164" i="11"/>
  <c r="AB165" i="11"/>
  <c r="AB174" i="11"/>
  <c r="AB175" i="11"/>
  <c r="AB122" i="11"/>
  <c r="AB123" i="11"/>
  <c r="AB150" i="11"/>
  <c r="AB151" i="11"/>
  <c r="AB206" i="11"/>
  <c r="AB207" i="11"/>
  <c r="AB208" i="11"/>
  <c r="AB209" i="11"/>
  <c r="AB210" i="11"/>
  <c r="AB211" i="11"/>
  <c r="AB138" i="11"/>
  <c r="AB139" i="11"/>
  <c r="AB142" i="11"/>
  <c r="AB143" i="11"/>
  <c r="AB212" i="11"/>
  <c r="AB213" i="11"/>
  <c r="AB196" i="11"/>
  <c r="AB197" i="11"/>
  <c r="AB198" i="11"/>
  <c r="AB199" i="11"/>
  <c r="AB200" i="11"/>
  <c r="AB201" i="11"/>
  <c r="AB202" i="11"/>
  <c r="AB203" i="11"/>
  <c r="AB204" i="11"/>
  <c r="AB205" i="11"/>
  <c r="AB92" i="11"/>
  <c r="AB93" i="11"/>
  <c r="AB94" i="11"/>
  <c r="AB95" i="11"/>
  <c r="AB214" i="11"/>
  <c r="AB215" i="11"/>
  <c r="AB216" i="11"/>
  <c r="AB217" i="11"/>
  <c r="AB140" i="11"/>
  <c r="AB141" i="11"/>
  <c r="AB218" i="11"/>
  <c r="AB219" i="11"/>
  <c r="AB220" i="11"/>
  <c r="AB221" i="11"/>
  <c r="AB222" i="11"/>
  <c r="AB223" i="11"/>
  <c r="AB224" i="11"/>
  <c r="AB225" i="11"/>
  <c r="AB226" i="11"/>
  <c r="AB227" i="11"/>
  <c r="AB230" i="11"/>
  <c r="AB231" i="11"/>
  <c r="AB102" i="11"/>
  <c r="AB103" i="11"/>
  <c r="AB152" i="11"/>
  <c r="AB153" i="11"/>
  <c r="AB232" i="11"/>
  <c r="AB233" i="11"/>
  <c r="AB234" i="11"/>
  <c r="AB235" i="11"/>
  <c r="AB236" i="11"/>
  <c r="AB237" i="11"/>
  <c r="AB238" i="11"/>
  <c r="AB239" i="11"/>
  <c r="AB240" i="11"/>
  <c r="AB241" i="11"/>
  <c r="AB242" i="11"/>
  <c r="AB243" i="11"/>
  <c r="AB244" i="11"/>
  <c r="AB245" i="11"/>
  <c r="AB110" i="11"/>
  <c r="AB111" i="11"/>
  <c r="AB290" i="11"/>
  <c r="AB291" i="11"/>
  <c r="AB66" i="11"/>
  <c r="AB67" i="11"/>
  <c r="AB246" i="11"/>
  <c r="AB247" i="11"/>
  <c r="AB248" i="11"/>
  <c r="AB249" i="11"/>
  <c r="AB250" i="11"/>
  <c r="AB251" i="11"/>
  <c r="AB252" i="11"/>
  <c r="AB253" i="11"/>
  <c r="AB254" i="11"/>
  <c r="AB255" i="11"/>
  <c r="AB256" i="11"/>
  <c r="AB257" i="11"/>
  <c r="AB258" i="11"/>
  <c r="AB259" i="11"/>
  <c r="AB260" i="11"/>
  <c r="AB261" i="11"/>
  <c r="AB262" i="11"/>
  <c r="AB263" i="11"/>
  <c r="AB264" i="11"/>
  <c r="AB265" i="11"/>
  <c r="AB266" i="11"/>
  <c r="AB267" i="11"/>
  <c r="AB268" i="11"/>
  <c r="AB269" i="11"/>
  <c r="AB270" i="11"/>
  <c r="AB271" i="11"/>
  <c r="AB272" i="11"/>
  <c r="AB273" i="11"/>
  <c r="AB274" i="11"/>
  <c r="AB275" i="11"/>
  <c r="AB276" i="11"/>
  <c r="AB277" i="11"/>
  <c r="AB278" i="11"/>
  <c r="AB279" i="11"/>
  <c r="AB280" i="11"/>
  <c r="AB281" i="11"/>
  <c r="AB282" i="11"/>
  <c r="AB283" i="11"/>
  <c r="AB284" i="11"/>
  <c r="AB285" i="11"/>
  <c r="AB286" i="11"/>
  <c r="AB287" i="11"/>
  <c r="AB288" i="11"/>
  <c r="AB289" i="11"/>
  <c r="AB332" i="11"/>
  <c r="AB333" i="11"/>
  <c r="AB108" i="11"/>
  <c r="AB109" i="11"/>
  <c r="AB292" i="11"/>
  <c r="AB293" i="11"/>
  <c r="AB294" i="11"/>
  <c r="AB295" i="11"/>
  <c r="AB296" i="11"/>
  <c r="AB297" i="11"/>
  <c r="AB298" i="11"/>
  <c r="AB299" i="11"/>
  <c r="AB300" i="11"/>
  <c r="AB301" i="11"/>
  <c r="AB302" i="11"/>
  <c r="AB303" i="11"/>
  <c r="AB304" i="11"/>
  <c r="AB305" i="11"/>
  <c r="AB306" i="11"/>
  <c r="AB307" i="11"/>
  <c r="AB308" i="11"/>
  <c r="AB309" i="11"/>
  <c r="AB310" i="11"/>
  <c r="AB311" i="11"/>
  <c r="AB312" i="11"/>
  <c r="AB313" i="11"/>
  <c r="AB314" i="11"/>
  <c r="AB315" i="11"/>
  <c r="AB316" i="11"/>
  <c r="AB317" i="11"/>
  <c r="AB318" i="11"/>
  <c r="AB319" i="11"/>
  <c r="AB320" i="11"/>
  <c r="AB321" i="11"/>
  <c r="AB322" i="11"/>
  <c r="AB323" i="11"/>
  <c r="AB324" i="11"/>
  <c r="AB325" i="11"/>
  <c r="AB118" i="11"/>
  <c r="AB119" i="11"/>
  <c r="AB326" i="11"/>
  <c r="AB327" i="11"/>
  <c r="AB328" i="11"/>
  <c r="AB329" i="11"/>
  <c r="AB330" i="11"/>
  <c r="AB331" i="11"/>
  <c r="N15" i="11"/>
  <c r="N20" i="11"/>
  <c r="N21" i="11"/>
  <c r="N23" i="11"/>
  <c r="N52" i="11"/>
  <c r="N53" i="11"/>
  <c r="N34" i="11"/>
  <c r="N35" i="11"/>
  <c r="N24" i="11"/>
  <c r="N25" i="11"/>
  <c r="N28" i="11"/>
  <c r="N29" i="11"/>
  <c r="N27" i="11"/>
  <c r="N38" i="11"/>
  <c r="N39" i="11"/>
  <c r="N30" i="11"/>
  <c r="N31" i="11"/>
  <c r="N48" i="11"/>
  <c r="N49" i="11"/>
  <c r="N46" i="11"/>
  <c r="N47" i="11"/>
  <c r="N32" i="11"/>
  <c r="N33" i="11"/>
  <c r="N54" i="11"/>
  <c r="N55" i="11"/>
  <c r="N40" i="11"/>
  <c r="N41" i="11"/>
  <c r="N62" i="11"/>
  <c r="N63" i="11"/>
  <c r="N42" i="11"/>
  <c r="N43" i="11"/>
  <c r="N56" i="11"/>
  <c r="N57" i="11"/>
  <c r="N96" i="11"/>
  <c r="N97" i="11"/>
  <c r="N88" i="11"/>
  <c r="N89" i="11"/>
  <c r="N64" i="11"/>
  <c r="N65" i="11"/>
  <c r="N168" i="11"/>
  <c r="N169" i="11"/>
  <c r="N78" i="11"/>
  <c r="N79" i="11"/>
  <c r="N19" i="11"/>
  <c r="N134" i="11"/>
  <c r="N135" i="11"/>
  <c r="N36" i="11"/>
  <c r="N37" i="11"/>
  <c r="N60" i="11"/>
  <c r="N61" i="11"/>
  <c r="N50" i="11"/>
  <c r="N51" i="11"/>
  <c r="N98" i="11"/>
  <c r="N99" i="11"/>
  <c r="N104" i="11"/>
  <c r="N105" i="11"/>
  <c r="N68" i="11"/>
  <c r="N69" i="11"/>
  <c r="N74" i="11"/>
  <c r="N75" i="11"/>
  <c r="N70" i="11"/>
  <c r="N71" i="11"/>
  <c r="N112" i="11"/>
  <c r="N113" i="11"/>
  <c r="N72" i="11"/>
  <c r="N73" i="11"/>
  <c r="N124" i="11"/>
  <c r="N125" i="11"/>
  <c r="N114" i="11"/>
  <c r="N115" i="11"/>
  <c r="N116" i="11"/>
  <c r="N117" i="11"/>
  <c r="N146" i="11"/>
  <c r="N147" i="11"/>
  <c r="N136" i="11"/>
  <c r="N137" i="11"/>
  <c r="N126" i="11"/>
  <c r="N127" i="11"/>
  <c r="N128" i="11"/>
  <c r="N129" i="11"/>
  <c r="N80" i="11"/>
  <c r="N81" i="11"/>
  <c r="N132" i="11"/>
  <c r="N133" i="11"/>
  <c r="N86" i="11"/>
  <c r="N87" i="11"/>
  <c r="N228" i="11"/>
  <c r="N229" i="11"/>
  <c r="N144" i="11"/>
  <c r="N145" i="11"/>
  <c r="N100" i="11"/>
  <c r="N101" i="11"/>
  <c r="N148" i="11"/>
  <c r="N149" i="11"/>
  <c r="N106" i="11"/>
  <c r="N107" i="11"/>
  <c r="N44" i="11"/>
  <c r="N45" i="11"/>
  <c r="N154" i="11"/>
  <c r="N155" i="11"/>
  <c r="N156" i="11"/>
  <c r="N157" i="11"/>
  <c r="N76" i="11"/>
  <c r="N77" i="11"/>
  <c r="N160" i="11"/>
  <c r="N161" i="11"/>
  <c r="N158" i="11"/>
  <c r="N159" i="11"/>
  <c r="N58" i="11"/>
  <c r="N59" i="11"/>
  <c r="N90" i="11"/>
  <c r="N91" i="11"/>
  <c r="N162" i="11"/>
  <c r="N163" i="11"/>
  <c r="N166" i="11"/>
  <c r="N167" i="11"/>
  <c r="N172" i="11"/>
  <c r="N173" i="11"/>
  <c r="N170" i="11"/>
  <c r="N171" i="11"/>
  <c r="N194" i="11"/>
  <c r="N195" i="11"/>
  <c r="N120" i="11"/>
  <c r="N121" i="11"/>
  <c r="N164" i="11"/>
  <c r="N165" i="11"/>
  <c r="N174" i="11"/>
  <c r="N175" i="11"/>
  <c r="N122" i="11"/>
  <c r="N123" i="11"/>
  <c r="N150" i="11"/>
  <c r="N151" i="11"/>
  <c r="N206" i="11"/>
  <c r="N207" i="11"/>
  <c r="N208" i="11"/>
  <c r="N209" i="11"/>
  <c r="N210" i="11"/>
  <c r="N211" i="11"/>
  <c r="N138" i="11"/>
  <c r="N139" i="11"/>
  <c r="N142" i="11"/>
  <c r="N143" i="11"/>
  <c r="N212" i="11"/>
  <c r="N213" i="11"/>
  <c r="N196" i="11"/>
  <c r="N197" i="11"/>
  <c r="N198" i="11"/>
  <c r="N199" i="11"/>
  <c r="N200" i="11"/>
  <c r="N201" i="11"/>
  <c r="N202" i="11"/>
  <c r="N203" i="11"/>
  <c r="N204" i="11"/>
  <c r="N205" i="11"/>
  <c r="N92" i="11"/>
  <c r="N93" i="11"/>
  <c r="N94" i="11"/>
  <c r="N95" i="11"/>
  <c r="N214" i="11"/>
  <c r="N215" i="11"/>
  <c r="N216" i="11"/>
  <c r="N217" i="11"/>
  <c r="N140" i="11"/>
  <c r="N141" i="11"/>
  <c r="N218" i="11"/>
  <c r="N219" i="11"/>
  <c r="N220" i="11"/>
  <c r="N221" i="11"/>
  <c r="N222" i="11"/>
  <c r="N223" i="11"/>
  <c r="N224" i="11"/>
  <c r="N225" i="11"/>
  <c r="N226" i="11"/>
  <c r="N227" i="11"/>
  <c r="N230" i="11"/>
  <c r="N231" i="11"/>
  <c r="N102" i="11"/>
  <c r="N103" i="11"/>
  <c r="N152" i="11"/>
  <c r="N153" i="11"/>
  <c r="N232" i="11"/>
  <c r="N233" i="11"/>
  <c r="N234" i="11"/>
  <c r="N235" i="11"/>
  <c r="N236" i="11"/>
  <c r="N237" i="11"/>
  <c r="N238" i="11"/>
  <c r="N239" i="11"/>
  <c r="N240" i="11"/>
  <c r="N241" i="11"/>
  <c r="N242" i="11"/>
  <c r="N243" i="11"/>
  <c r="N244" i="11"/>
  <c r="N245" i="11"/>
  <c r="N110" i="11"/>
  <c r="N111" i="11"/>
  <c r="N290" i="11"/>
  <c r="N291" i="11"/>
  <c r="N66" i="11"/>
  <c r="N67" i="11"/>
  <c r="N246" i="11"/>
  <c r="N247" i="11"/>
  <c r="N248" i="11"/>
  <c r="N249" i="11"/>
  <c r="N250" i="11"/>
  <c r="N251" i="11"/>
  <c r="N252" i="11"/>
  <c r="N253" i="11"/>
  <c r="N254" i="11"/>
  <c r="N255" i="11"/>
  <c r="N256" i="11"/>
  <c r="N257" i="11"/>
  <c r="N258" i="11"/>
  <c r="N259" i="11"/>
  <c r="N260" i="11"/>
  <c r="N261" i="11"/>
  <c r="N262" i="11"/>
  <c r="N263" i="11"/>
  <c r="N264" i="11"/>
  <c r="N265" i="11"/>
  <c r="N266" i="11"/>
  <c r="N267" i="11"/>
  <c r="N268" i="11"/>
  <c r="N269" i="11"/>
  <c r="N270" i="11"/>
  <c r="N271" i="11"/>
  <c r="N272" i="11"/>
  <c r="N273" i="11"/>
  <c r="N274" i="11"/>
  <c r="N275" i="11"/>
  <c r="N276" i="11"/>
  <c r="N277" i="11"/>
  <c r="N278" i="11"/>
  <c r="N279" i="11"/>
  <c r="N280" i="11"/>
  <c r="N281" i="11"/>
  <c r="N282" i="11"/>
  <c r="N283" i="11"/>
  <c r="N284" i="11"/>
  <c r="N285" i="11"/>
  <c r="N286" i="11"/>
  <c r="N287" i="11"/>
  <c r="N288" i="11"/>
  <c r="N289" i="11"/>
  <c r="N332" i="11"/>
  <c r="N333" i="11"/>
  <c r="N108" i="11"/>
  <c r="N109" i="11"/>
  <c r="N292" i="11"/>
  <c r="N293" i="11"/>
  <c r="N294" i="11"/>
  <c r="N295" i="11"/>
  <c r="N296" i="11"/>
  <c r="N297" i="11"/>
  <c r="N298" i="11"/>
  <c r="N299" i="11"/>
  <c r="N300" i="11"/>
  <c r="N301" i="11"/>
  <c r="N302" i="11"/>
  <c r="N303" i="11"/>
  <c r="N304" i="11"/>
  <c r="N305" i="11"/>
  <c r="N306" i="11"/>
  <c r="N307" i="11"/>
  <c r="N308" i="11"/>
  <c r="N309" i="11"/>
  <c r="N310" i="11"/>
  <c r="N311" i="11"/>
  <c r="N312" i="11"/>
  <c r="N313" i="11"/>
  <c r="N314" i="11"/>
  <c r="N315" i="11"/>
  <c r="N316" i="11"/>
  <c r="N317" i="11"/>
  <c r="N318" i="11"/>
  <c r="N319" i="11"/>
  <c r="N320" i="11"/>
  <c r="N321" i="11"/>
  <c r="N322" i="11"/>
  <c r="N323" i="11"/>
  <c r="N324" i="11"/>
  <c r="N325" i="11"/>
  <c r="N118" i="11"/>
  <c r="N119" i="11"/>
  <c r="N326" i="11"/>
  <c r="N327" i="11"/>
  <c r="N328" i="11"/>
  <c r="N329" i="11"/>
  <c r="N330" i="11"/>
  <c r="N331" i="11"/>
  <c r="AB5" i="16"/>
  <c r="AB6" i="16"/>
  <c r="AB7" i="16"/>
  <c r="AB12" i="16"/>
  <c r="AB13" i="16"/>
  <c r="AB10" i="16"/>
  <c r="AB11" i="16"/>
  <c r="AB8" i="16"/>
  <c r="AB9" i="16"/>
  <c r="AB14" i="16"/>
  <c r="AB15" i="16"/>
  <c r="AB28" i="16"/>
  <c r="AB29" i="16"/>
  <c r="AB20" i="16"/>
  <c r="AB21" i="16"/>
  <c r="AB26" i="16"/>
  <c r="AB27" i="16"/>
  <c r="AB50" i="16"/>
  <c r="AB51" i="16"/>
  <c r="AB22" i="16"/>
  <c r="AB23" i="16"/>
  <c r="AB24" i="16"/>
  <c r="AB25" i="16"/>
  <c r="AB44" i="16"/>
  <c r="AB45" i="16"/>
  <c r="AB40" i="16"/>
  <c r="AB41" i="16"/>
  <c r="AB18" i="16"/>
  <c r="AB19" i="16"/>
  <c r="AB34" i="16"/>
  <c r="AB35" i="16"/>
  <c r="AB36" i="16"/>
  <c r="AB37" i="16"/>
  <c r="AB30" i="16"/>
  <c r="AB31" i="16"/>
  <c r="AB52" i="16"/>
  <c r="AB53" i="16"/>
  <c r="AB32" i="16"/>
  <c r="AB33" i="16"/>
  <c r="AB56" i="16"/>
  <c r="AB57" i="16"/>
  <c r="AB54" i="16"/>
  <c r="AB55" i="16"/>
  <c r="AB60" i="16"/>
  <c r="AB61" i="16"/>
  <c r="AB58" i="16"/>
  <c r="AB59" i="16"/>
  <c r="AB46" i="16"/>
  <c r="AB47" i="16"/>
  <c r="AB42" i="16"/>
  <c r="AB43" i="16"/>
  <c r="AB84" i="16"/>
  <c r="AB85" i="16"/>
  <c r="AB38" i="16"/>
  <c r="AB39" i="16"/>
  <c r="AB98" i="16"/>
  <c r="AB99" i="16"/>
  <c r="AB100" i="16"/>
  <c r="AB101" i="16"/>
  <c r="AB70" i="16"/>
  <c r="AB71" i="16"/>
  <c r="AB72" i="16"/>
  <c r="AB73" i="16"/>
  <c r="AB64" i="16"/>
  <c r="AB65" i="16"/>
  <c r="AB80" i="16"/>
  <c r="AB81" i="16"/>
  <c r="AB78" i="16"/>
  <c r="AB79" i="16"/>
  <c r="AB66" i="16"/>
  <c r="AB67" i="16"/>
  <c r="AB68" i="16"/>
  <c r="AB69" i="16"/>
  <c r="AB48" i="16"/>
  <c r="AB49" i="16"/>
  <c r="AB104" i="16"/>
  <c r="AB105" i="16"/>
  <c r="AB88" i="16"/>
  <c r="AB89" i="16"/>
  <c r="AB82" i="16"/>
  <c r="AB83" i="16"/>
  <c r="AB90" i="16"/>
  <c r="AB91" i="16"/>
  <c r="AB112" i="16"/>
  <c r="AB113" i="16"/>
  <c r="AB62" i="16"/>
  <c r="AB63" i="16"/>
  <c r="AB118" i="16"/>
  <c r="AB119" i="16"/>
  <c r="AB92" i="16"/>
  <c r="AB93" i="16"/>
  <c r="AB86" i="16"/>
  <c r="AB87" i="16"/>
  <c r="AB120" i="16"/>
  <c r="AB121" i="16"/>
  <c r="AB122" i="16"/>
  <c r="AB123" i="16"/>
  <c r="AB182" i="16"/>
  <c r="AB183" i="16"/>
  <c r="AB74" i="16"/>
  <c r="AB75" i="16"/>
  <c r="AB94" i="16"/>
  <c r="AB95" i="16"/>
  <c r="AB96" i="16"/>
  <c r="AB97" i="16"/>
  <c r="AB132" i="16"/>
  <c r="AB133" i="16"/>
  <c r="AB106" i="16"/>
  <c r="AB107" i="16"/>
  <c r="AB134" i="16"/>
  <c r="AB135" i="16"/>
  <c r="AB142" i="16"/>
  <c r="AB143" i="16"/>
  <c r="AB150" i="16"/>
  <c r="AB151" i="16"/>
  <c r="AB138" i="16"/>
  <c r="AB139" i="16"/>
  <c r="AB140" i="16"/>
  <c r="AB141" i="16"/>
  <c r="AB166" i="16"/>
  <c r="AB167" i="16"/>
  <c r="AB144" i="16"/>
  <c r="AB145" i="16"/>
  <c r="AB124" i="16"/>
  <c r="AB125" i="16"/>
  <c r="AB146" i="16"/>
  <c r="AB147" i="16"/>
  <c r="AB108" i="16"/>
  <c r="AB109" i="16"/>
  <c r="AB152" i="16"/>
  <c r="AB153" i="16"/>
  <c r="AB154" i="16"/>
  <c r="AB155" i="16"/>
  <c r="AB156" i="16"/>
  <c r="AB157" i="16"/>
  <c r="AB158" i="16"/>
  <c r="AB159" i="16"/>
  <c r="AB160" i="16"/>
  <c r="AB161" i="16"/>
  <c r="AB162" i="16"/>
  <c r="AB163" i="16"/>
  <c r="AB110" i="16"/>
  <c r="AB111" i="16"/>
  <c r="AB164" i="16"/>
  <c r="AB165" i="16"/>
  <c r="AB126" i="16"/>
  <c r="AB127" i="16"/>
  <c r="AB184" i="16"/>
  <c r="AB185" i="16"/>
  <c r="AB186" i="16"/>
  <c r="AB187" i="16"/>
  <c r="AB114" i="16"/>
  <c r="AB115" i="16"/>
  <c r="AB76" i="16"/>
  <c r="AB77" i="16"/>
  <c r="AB128" i="16"/>
  <c r="AB129" i="16"/>
  <c r="AB188" i="16"/>
  <c r="AB189" i="16"/>
  <c r="AB190" i="16"/>
  <c r="AB191" i="16"/>
  <c r="AB178" i="16"/>
  <c r="AB179" i="16"/>
  <c r="AB192" i="16"/>
  <c r="AB193" i="16"/>
  <c r="AB180" i="16"/>
  <c r="AB181" i="16"/>
  <c r="AB130" i="16"/>
  <c r="AB131" i="16"/>
  <c r="AB194" i="16"/>
  <c r="AB195" i="16"/>
  <c r="AB254" i="16"/>
  <c r="AB255" i="16"/>
  <c r="AB196" i="16"/>
  <c r="AB197" i="16"/>
  <c r="AB198" i="16"/>
  <c r="AB199" i="16"/>
  <c r="AB200" i="16"/>
  <c r="AB201" i="16"/>
  <c r="AB202" i="16"/>
  <c r="AB203" i="16"/>
  <c r="AB206" i="16"/>
  <c r="AB207" i="16"/>
  <c r="AB208" i="16"/>
  <c r="AB209" i="16"/>
  <c r="AB210" i="16"/>
  <c r="AB211" i="16"/>
  <c r="AB204" i="16"/>
  <c r="AB205" i="16"/>
  <c r="AB212" i="16"/>
  <c r="AB213" i="16"/>
  <c r="AB214" i="16"/>
  <c r="AB215" i="16"/>
  <c r="AB216" i="16"/>
  <c r="AB217" i="16"/>
  <c r="AB218" i="16"/>
  <c r="AB219" i="16"/>
  <c r="AB220" i="16"/>
  <c r="AB221" i="16"/>
  <c r="AB222" i="16"/>
  <c r="AB223" i="16"/>
  <c r="AB136" i="16"/>
  <c r="AB137" i="16"/>
  <c r="AB102" i="16"/>
  <c r="AB103" i="16"/>
  <c r="AB224" i="16"/>
  <c r="AB225" i="16"/>
  <c r="AB226" i="16"/>
  <c r="AB227" i="16"/>
  <c r="AB228" i="16"/>
  <c r="AB229" i="16"/>
  <c r="AB230" i="16"/>
  <c r="AB231" i="16"/>
  <c r="AB270" i="16"/>
  <c r="AB271" i="16"/>
  <c r="AB272" i="16"/>
  <c r="AB273" i="16"/>
  <c r="AB274" i="16"/>
  <c r="AB275" i="16"/>
  <c r="AB276" i="16"/>
  <c r="AB277" i="16"/>
  <c r="AB232" i="16"/>
  <c r="AB233" i="16"/>
  <c r="AB168" i="16"/>
  <c r="AB169" i="16"/>
  <c r="AB234" i="16"/>
  <c r="AB235" i="16"/>
  <c r="AB236" i="16"/>
  <c r="AB237" i="16"/>
  <c r="AB238" i="16"/>
  <c r="AB239" i="16"/>
  <c r="AB278" i="16"/>
  <c r="AB279" i="16"/>
  <c r="AB240" i="16"/>
  <c r="AB241" i="16"/>
  <c r="AB242" i="16"/>
  <c r="AB243" i="16"/>
  <c r="AB244" i="16"/>
  <c r="AB245" i="16"/>
  <c r="AB246" i="16"/>
  <c r="AB247" i="16"/>
  <c r="AB248" i="16"/>
  <c r="AB249" i="16"/>
  <c r="AB250" i="16"/>
  <c r="AB251" i="16"/>
  <c r="AB252" i="16"/>
  <c r="AB253" i="16"/>
  <c r="AB256" i="16"/>
  <c r="AB257" i="16"/>
  <c r="AB258" i="16"/>
  <c r="AB259" i="16"/>
  <c r="AB260" i="16"/>
  <c r="AB261" i="16"/>
  <c r="AB262" i="16"/>
  <c r="AB263" i="16"/>
  <c r="AB264" i="16"/>
  <c r="AB265" i="16"/>
  <c r="AB266" i="16"/>
  <c r="AB267" i="16"/>
  <c r="AB268" i="16"/>
  <c r="AB269" i="16"/>
  <c r="AB148" i="16"/>
  <c r="AB149" i="16"/>
  <c r="AB280" i="16"/>
  <c r="AB281" i="16"/>
  <c r="AB282" i="16"/>
  <c r="AB283" i="16"/>
  <c r="AB284" i="16"/>
  <c r="AB285" i="16"/>
  <c r="AB286" i="16"/>
  <c r="AB287" i="16"/>
  <c r="AB288" i="16"/>
  <c r="AB289" i="16"/>
  <c r="AB290" i="16"/>
  <c r="AB291" i="16"/>
  <c r="AB292" i="16"/>
  <c r="AB293" i="16"/>
  <c r="AB294" i="16"/>
  <c r="AB295" i="16"/>
  <c r="AB296" i="16"/>
  <c r="AB297" i="16"/>
  <c r="AB298" i="16"/>
  <c r="AB299" i="16"/>
  <c r="AB300" i="16"/>
  <c r="AB301" i="16"/>
  <c r="AB302" i="16"/>
  <c r="AB303" i="16"/>
  <c r="AB304" i="16"/>
  <c r="AB305" i="16"/>
  <c r="AB306" i="16"/>
  <c r="AB307" i="16"/>
  <c r="N5" i="16"/>
  <c r="N6" i="16"/>
  <c r="N7" i="16"/>
  <c r="N12" i="16"/>
  <c r="N13" i="16"/>
  <c r="N10" i="16"/>
  <c r="N11" i="16"/>
  <c r="N8" i="16"/>
  <c r="N9" i="16"/>
  <c r="N14" i="16"/>
  <c r="N15" i="16"/>
  <c r="N28" i="16"/>
  <c r="N29" i="16"/>
  <c r="N20" i="16"/>
  <c r="N21" i="16"/>
  <c r="N26" i="16"/>
  <c r="N27" i="16"/>
  <c r="N50" i="16"/>
  <c r="N51" i="16"/>
  <c r="N22" i="16"/>
  <c r="N23" i="16"/>
  <c r="N24" i="16"/>
  <c r="N25" i="16"/>
  <c r="N44" i="16"/>
  <c r="N45" i="16"/>
  <c r="N40" i="16"/>
  <c r="N41" i="16"/>
  <c r="N18" i="16"/>
  <c r="N19" i="16"/>
  <c r="N34" i="16"/>
  <c r="N35" i="16"/>
  <c r="N36" i="16"/>
  <c r="N37" i="16"/>
  <c r="N30" i="16"/>
  <c r="N31" i="16"/>
  <c r="N52" i="16"/>
  <c r="N53" i="16"/>
  <c r="N32" i="16"/>
  <c r="N33" i="16"/>
  <c r="N56" i="16"/>
  <c r="N57" i="16"/>
  <c r="N54" i="16"/>
  <c r="N55" i="16"/>
  <c r="N60" i="16"/>
  <c r="N61" i="16"/>
  <c r="N58" i="16"/>
  <c r="N59" i="16"/>
  <c r="N46" i="16"/>
  <c r="N47" i="16"/>
  <c r="N42" i="16"/>
  <c r="N43" i="16"/>
  <c r="N84" i="16"/>
  <c r="N85" i="16"/>
  <c r="N38" i="16"/>
  <c r="N39" i="16"/>
  <c r="N98" i="16"/>
  <c r="N99" i="16"/>
  <c r="N100" i="16"/>
  <c r="N101" i="16"/>
  <c r="N70" i="16"/>
  <c r="N71" i="16"/>
  <c r="N72" i="16"/>
  <c r="N73" i="16"/>
  <c r="N64" i="16"/>
  <c r="N65" i="16"/>
  <c r="N80" i="16"/>
  <c r="N81" i="16"/>
  <c r="N78" i="16"/>
  <c r="N79" i="16"/>
  <c r="N66" i="16"/>
  <c r="N67" i="16"/>
  <c r="N68" i="16"/>
  <c r="N69" i="16"/>
  <c r="N48" i="16"/>
  <c r="N49" i="16"/>
  <c r="N104" i="16"/>
  <c r="N105" i="16"/>
  <c r="N88" i="16"/>
  <c r="N89" i="16"/>
  <c r="N82" i="16"/>
  <c r="N83" i="16"/>
  <c r="N90" i="16"/>
  <c r="N91" i="16"/>
  <c r="N112" i="16"/>
  <c r="N113" i="16"/>
  <c r="N62" i="16"/>
  <c r="N63" i="16"/>
  <c r="N118" i="16"/>
  <c r="N119" i="16"/>
  <c r="N92" i="16"/>
  <c r="N93" i="16"/>
  <c r="N86" i="16"/>
  <c r="N87" i="16"/>
  <c r="N120" i="16"/>
  <c r="N121" i="16"/>
  <c r="N122" i="16"/>
  <c r="N123" i="16"/>
  <c r="N182" i="16"/>
  <c r="N183" i="16"/>
  <c r="N74" i="16"/>
  <c r="N75" i="16"/>
  <c r="N94" i="16"/>
  <c r="N95" i="16"/>
  <c r="N96" i="16"/>
  <c r="N97" i="16"/>
  <c r="N132" i="16"/>
  <c r="N133" i="16"/>
  <c r="N106" i="16"/>
  <c r="N107" i="16"/>
  <c r="N134" i="16"/>
  <c r="N135" i="16"/>
  <c r="N142" i="16"/>
  <c r="N143" i="16"/>
  <c r="N150" i="16"/>
  <c r="N151" i="16"/>
  <c r="N138" i="16"/>
  <c r="N139" i="16"/>
  <c r="N140" i="16"/>
  <c r="N141" i="16"/>
  <c r="N166" i="16"/>
  <c r="N167" i="16"/>
  <c r="N144" i="16"/>
  <c r="N145" i="16"/>
  <c r="N124" i="16"/>
  <c r="N125" i="16"/>
  <c r="N146" i="16"/>
  <c r="N147" i="16"/>
  <c r="N108" i="16"/>
  <c r="N109" i="16"/>
  <c r="N152" i="16"/>
  <c r="N153" i="16"/>
  <c r="N154" i="16"/>
  <c r="N155" i="16"/>
  <c r="N156" i="16"/>
  <c r="N157" i="16"/>
  <c r="N158" i="16"/>
  <c r="N159" i="16"/>
  <c r="N160" i="16"/>
  <c r="N161" i="16"/>
  <c r="N162" i="16"/>
  <c r="N163" i="16"/>
  <c r="N110" i="16"/>
  <c r="N111" i="16"/>
  <c r="N164" i="16"/>
  <c r="N165" i="16"/>
  <c r="N126" i="16"/>
  <c r="N127" i="16"/>
  <c r="N184" i="16"/>
  <c r="N185" i="16"/>
  <c r="N186" i="16"/>
  <c r="N187" i="16"/>
  <c r="N114" i="16"/>
  <c r="N115" i="16"/>
  <c r="N76" i="16"/>
  <c r="N77" i="16"/>
  <c r="N128" i="16"/>
  <c r="N129" i="16"/>
  <c r="N188" i="16"/>
  <c r="N189" i="16"/>
  <c r="N190" i="16"/>
  <c r="N191" i="16"/>
  <c r="N178" i="16"/>
  <c r="N179" i="16"/>
  <c r="N192" i="16"/>
  <c r="N193" i="16"/>
  <c r="N180" i="16"/>
  <c r="N181" i="16"/>
  <c r="N130" i="16"/>
  <c r="N131" i="16"/>
  <c r="N194" i="16"/>
  <c r="N195" i="16"/>
  <c r="N254" i="16"/>
  <c r="N255" i="16"/>
  <c r="N196" i="16"/>
  <c r="N197" i="16"/>
  <c r="N198" i="16"/>
  <c r="N199" i="16"/>
  <c r="N200" i="16"/>
  <c r="N201" i="16"/>
  <c r="N202" i="16"/>
  <c r="N203" i="16"/>
  <c r="N206" i="16"/>
  <c r="N207" i="16"/>
  <c r="N208" i="16"/>
  <c r="N209" i="16"/>
  <c r="N210" i="16"/>
  <c r="N211" i="16"/>
  <c r="N204" i="16"/>
  <c r="N205" i="16"/>
  <c r="N212" i="16"/>
  <c r="N213" i="16"/>
  <c r="N214" i="16"/>
  <c r="N215" i="16"/>
  <c r="N216" i="16"/>
  <c r="N217" i="16"/>
  <c r="N218" i="16"/>
  <c r="N219" i="16"/>
  <c r="N220" i="16"/>
  <c r="N221" i="16"/>
  <c r="N222" i="16"/>
  <c r="N223" i="16"/>
  <c r="N136" i="16"/>
  <c r="N137" i="16"/>
  <c r="N102" i="16"/>
  <c r="N103" i="16"/>
  <c r="N224" i="16"/>
  <c r="N225" i="16"/>
  <c r="N226" i="16"/>
  <c r="N227" i="16"/>
  <c r="N228" i="16"/>
  <c r="N229" i="16"/>
  <c r="N230" i="16"/>
  <c r="N231" i="16"/>
  <c r="N270" i="16"/>
  <c r="N271" i="16"/>
  <c r="N272" i="16"/>
  <c r="N273" i="16"/>
  <c r="N274" i="16"/>
  <c r="N275" i="16"/>
  <c r="N276" i="16"/>
  <c r="N277" i="16"/>
  <c r="N232" i="16"/>
  <c r="N233" i="16"/>
  <c r="N168" i="16"/>
  <c r="N169" i="16"/>
  <c r="N234" i="16"/>
  <c r="N235" i="16"/>
  <c r="N236" i="16"/>
  <c r="N237" i="16"/>
  <c r="N238" i="16"/>
  <c r="N239" i="16"/>
  <c r="N278" i="16"/>
  <c r="N279" i="16"/>
  <c r="N240" i="16"/>
  <c r="N241" i="16"/>
  <c r="N242" i="16"/>
  <c r="N243" i="16"/>
  <c r="N244" i="16"/>
  <c r="N245" i="16"/>
  <c r="N246" i="16"/>
  <c r="N247" i="16"/>
  <c r="N248" i="16"/>
  <c r="N249" i="16"/>
  <c r="N250" i="16"/>
  <c r="N251" i="16"/>
  <c r="N252" i="16"/>
  <c r="N253" i="16"/>
  <c r="N256" i="16"/>
  <c r="N257" i="16"/>
  <c r="N258" i="16"/>
  <c r="N259" i="16"/>
  <c r="N260" i="16"/>
  <c r="N261" i="16"/>
  <c r="N262" i="16"/>
  <c r="N263" i="16"/>
  <c r="N264" i="16"/>
  <c r="N265" i="16"/>
  <c r="N266" i="16"/>
  <c r="N267" i="16"/>
  <c r="N268" i="16"/>
  <c r="N269" i="16"/>
  <c r="N148" i="16"/>
  <c r="N149" i="16"/>
  <c r="N280" i="16"/>
  <c r="N281" i="16"/>
  <c r="N282" i="16"/>
  <c r="N283" i="16"/>
  <c r="N284" i="16"/>
  <c r="N285" i="16"/>
  <c r="N286" i="16"/>
  <c r="N287" i="16"/>
  <c r="N288" i="16"/>
  <c r="N289" i="16"/>
  <c r="N290" i="16"/>
  <c r="N291" i="16"/>
  <c r="N292" i="16"/>
  <c r="N293" i="16"/>
  <c r="N294" i="16"/>
  <c r="N295" i="16"/>
  <c r="N296" i="16"/>
  <c r="N297" i="16"/>
  <c r="N298" i="16"/>
  <c r="N299" i="16"/>
  <c r="N300" i="16"/>
  <c r="N301" i="16"/>
  <c r="N302" i="16"/>
  <c r="N303" i="16"/>
  <c r="N304" i="16"/>
  <c r="N305" i="16"/>
  <c r="N306" i="16"/>
  <c r="N307" i="16"/>
  <c r="H307" i="16"/>
  <c r="J307" i="16"/>
  <c r="L307" i="16"/>
  <c r="P307" i="16"/>
  <c r="R307" i="16"/>
  <c r="T307" i="16"/>
  <c r="V307" i="16"/>
  <c r="X307" i="16"/>
  <c r="Z307" i="16"/>
  <c r="AD307" i="16"/>
  <c r="AF307" i="16"/>
  <c r="AH307" i="16"/>
  <c r="H280" i="16"/>
  <c r="J280" i="16"/>
  <c r="L280" i="16"/>
  <c r="P280" i="16"/>
  <c r="R280" i="16"/>
  <c r="T280" i="16"/>
  <c r="V280" i="16"/>
  <c r="X280" i="16"/>
  <c r="Z280" i="16"/>
  <c r="AD280" i="16"/>
  <c r="AF280" i="16"/>
  <c r="AH280" i="16"/>
  <c r="H281" i="16"/>
  <c r="J281" i="16"/>
  <c r="L281" i="16"/>
  <c r="P281" i="16"/>
  <c r="R281" i="16"/>
  <c r="T281" i="16"/>
  <c r="V281" i="16"/>
  <c r="X281" i="16"/>
  <c r="Z281" i="16"/>
  <c r="AD281" i="16"/>
  <c r="AF281" i="16"/>
  <c r="AH281" i="16"/>
  <c r="H282" i="16"/>
  <c r="J282" i="16"/>
  <c r="L282" i="16"/>
  <c r="P282" i="16"/>
  <c r="R282" i="16"/>
  <c r="T282" i="16"/>
  <c r="V282" i="16"/>
  <c r="X282" i="16"/>
  <c r="Z282" i="16"/>
  <c r="AD282" i="16"/>
  <c r="AF282" i="16"/>
  <c r="AH282" i="16"/>
  <c r="H283" i="16"/>
  <c r="J283" i="16"/>
  <c r="L283" i="16"/>
  <c r="P283" i="16"/>
  <c r="R283" i="16"/>
  <c r="T283" i="16"/>
  <c r="V283" i="16"/>
  <c r="X283" i="16"/>
  <c r="Z283" i="16"/>
  <c r="AD283" i="16"/>
  <c r="AF283" i="16"/>
  <c r="AH283" i="16"/>
  <c r="H284" i="16"/>
  <c r="J284" i="16"/>
  <c r="L284" i="16"/>
  <c r="P284" i="16"/>
  <c r="R284" i="16"/>
  <c r="T284" i="16"/>
  <c r="V284" i="16"/>
  <c r="X284" i="16"/>
  <c r="Z284" i="16"/>
  <c r="AD284" i="16"/>
  <c r="AF284" i="16"/>
  <c r="AH284" i="16"/>
  <c r="H285" i="16"/>
  <c r="J285" i="16"/>
  <c r="L285" i="16"/>
  <c r="P285" i="16"/>
  <c r="R285" i="16"/>
  <c r="T285" i="16"/>
  <c r="V285" i="16"/>
  <c r="X285" i="16"/>
  <c r="Z285" i="16"/>
  <c r="AD285" i="16"/>
  <c r="AF285" i="16"/>
  <c r="AH285" i="16"/>
  <c r="H286" i="16"/>
  <c r="J286" i="16"/>
  <c r="L286" i="16"/>
  <c r="P286" i="16"/>
  <c r="R286" i="16"/>
  <c r="T286" i="16"/>
  <c r="V286" i="16"/>
  <c r="X286" i="16"/>
  <c r="Z286" i="16"/>
  <c r="AD286" i="16"/>
  <c r="AF286" i="16"/>
  <c r="AH286" i="16"/>
  <c r="H287" i="16"/>
  <c r="J287" i="16"/>
  <c r="L287" i="16"/>
  <c r="P287" i="16"/>
  <c r="R287" i="16"/>
  <c r="T287" i="16"/>
  <c r="V287" i="16"/>
  <c r="X287" i="16"/>
  <c r="Z287" i="16"/>
  <c r="AD287" i="16"/>
  <c r="AF287" i="16"/>
  <c r="AH287" i="16"/>
  <c r="H288" i="16"/>
  <c r="J288" i="16"/>
  <c r="L288" i="16"/>
  <c r="P288" i="16"/>
  <c r="R288" i="16"/>
  <c r="T288" i="16"/>
  <c r="V288" i="16"/>
  <c r="X288" i="16"/>
  <c r="Z288" i="16"/>
  <c r="AD288" i="16"/>
  <c r="AF288" i="16"/>
  <c r="AH288" i="16"/>
  <c r="H289" i="16"/>
  <c r="J289" i="16"/>
  <c r="L289" i="16"/>
  <c r="P289" i="16"/>
  <c r="R289" i="16"/>
  <c r="T289" i="16"/>
  <c r="V289" i="16"/>
  <c r="X289" i="16"/>
  <c r="Z289" i="16"/>
  <c r="AD289" i="16"/>
  <c r="AF289" i="16"/>
  <c r="AH289" i="16"/>
  <c r="H290" i="16"/>
  <c r="J290" i="16"/>
  <c r="L290" i="16"/>
  <c r="P290" i="16"/>
  <c r="R290" i="16"/>
  <c r="T290" i="16"/>
  <c r="V290" i="16"/>
  <c r="X290" i="16"/>
  <c r="Z290" i="16"/>
  <c r="AD290" i="16"/>
  <c r="AF290" i="16"/>
  <c r="AH290" i="16"/>
  <c r="H291" i="16"/>
  <c r="J291" i="16"/>
  <c r="L291" i="16"/>
  <c r="P291" i="16"/>
  <c r="R291" i="16"/>
  <c r="T291" i="16"/>
  <c r="V291" i="16"/>
  <c r="X291" i="16"/>
  <c r="Z291" i="16"/>
  <c r="AD291" i="16"/>
  <c r="AF291" i="16"/>
  <c r="AH291" i="16"/>
  <c r="H292" i="16"/>
  <c r="J292" i="16"/>
  <c r="L292" i="16"/>
  <c r="P292" i="16"/>
  <c r="R292" i="16"/>
  <c r="T292" i="16"/>
  <c r="V292" i="16"/>
  <c r="X292" i="16"/>
  <c r="Z292" i="16"/>
  <c r="AD292" i="16"/>
  <c r="AF292" i="16"/>
  <c r="AH292" i="16"/>
  <c r="H293" i="16"/>
  <c r="J293" i="16"/>
  <c r="L293" i="16"/>
  <c r="P293" i="16"/>
  <c r="R293" i="16"/>
  <c r="T293" i="16"/>
  <c r="V293" i="16"/>
  <c r="X293" i="16"/>
  <c r="Z293" i="16"/>
  <c r="AD293" i="16"/>
  <c r="AF293" i="16"/>
  <c r="AH293" i="16"/>
  <c r="H294" i="16"/>
  <c r="J294" i="16"/>
  <c r="L294" i="16"/>
  <c r="P294" i="16"/>
  <c r="R294" i="16"/>
  <c r="T294" i="16"/>
  <c r="V294" i="16"/>
  <c r="X294" i="16"/>
  <c r="Z294" i="16"/>
  <c r="AD294" i="16"/>
  <c r="AF294" i="16"/>
  <c r="AH294" i="16"/>
  <c r="H295" i="16"/>
  <c r="J295" i="16"/>
  <c r="L295" i="16"/>
  <c r="P295" i="16"/>
  <c r="R295" i="16"/>
  <c r="T295" i="16"/>
  <c r="V295" i="16"/>
  <c r="X295" i="16"/>
  <c r="Z295" i="16"/>
  <c r="AD295" i="16"/>
  <c r="AF295" i="16"/>
  <c r="AH295" i="16"/>
  <c r="H296" i="16"/>
  <c r="J296" i="16"/>
  <c r="L296" i="16"/>
  <c r="P296" i="16"/>
  <c r="R296" i="16"/>
  <c r="T296" i="16"/>
  <c r="V296" i="16"/>
  <c r="X296" i="16"/>
  <c r="Z296" i="16"/>
  <c r="AD296" i="16"/>
  <c r="AF296" i="16"/>
  <c r="AH296" i="16"/>
  <c r="H297" i="16"/>
  <c r="J297" i="16"/>
  <c r="L297" i="16"/>
  <c r="P297" i="16"/>
  <c r="R297" i="16"/>
  <c r="T297" i="16"/>
  <c r="V297" i="16"/>
  <c r="X297" i="16"/>
  <c r="Z297" i="16"/>
  <c r="AD297" i="16"/>
  <c r="AF297" i="16"/>
  <c r="AH297" i="16"/>
  <c r="H298" i="16"/>
  <c r="J298" i="16"/>
  <c r="L298" i="16"/>
  <c r="P298" i="16"/>
  <c r="R298" i="16"/>
  <c r="T298" i="16"/>
  <c r="V298" i="16"/>
  <c r="X298" i="16"/>
  <c r="Z298" i="16"/>
  <c r="AD298" i="16"/>
  <c r="AF298" i="16"/>
  <c r="AH298" i="16"/>
  <c r="H299" i="16"/>
  <c r="J299" i="16"/>
  <c r="L299" i="16"/>
  <c r="P299" i="16"/>
  <c r="R299" i="16"/>
  <c r="T299" i="16"/>
  <c r="V299" i="16"/>
  <c r="X299" i="16"/>
  <c r="Z299" i="16"/>
  <c r="AD299" i="16"/>
  <c r="AF299" i="16"/>
  <c r="AH299" i="16"/>
  <c r="H300" i="16"/>
  <c r="J300" i="16"/>
  <c r="L300" i="16"/>
  <c r="P300" i="16"/>
  <c r="R300" i="16"/>
  <c r="T300" i="16"/>
  <c r="V300" i="16"/>
  <c r="X300" i="16"/>
  <c r="Z300" i="16"/>
  <c r="AD300" i="16"/>
  <c r="AF300" i="16"/>
  <c r="AH300" i="16"/>
  <c r="H301" i="16"/>
  <c r="J301" i="16"/>
  <c r="L301" i="16"/>
  <c r="P301" i="16"/>
  <c r="R301" i="16"/>
  <c r="T301" i="16"/>
  <c r="V301" i="16"/>
  <c r="X301" i="16"/>
  <c r="Z301" i="16"/>
  <c r="AD301" i="16"/>
  <c r="AF301" i="16"/>
  <c r="AH301" i="16"/>
  <c r="H302" i="16"/>
  <c r="J302" i="16"/>
  <c r="L302" i="16"/>
  <c r="P302" i="16"/>
  <c r="R302" i="16"/>
  <c r="T302" i="16"/>
  <c r="V302" i="16"/>
  <c r="X302" i="16"/>
  <c r="Z302" i="16"/>
  <c r="AD302" i="16"/>
  <c r="AF302" i="16"/>
  <c r="AH302" i="16"/>
  <c r="H303" i="16"/>
  <c r="J303" i="16"/>
  <c r="L303" i="16"/>
  <c r="P303" i="16"/>
  <c r="R303" i="16"/>
  <c r="T303" i="16"/>
  <c r="V303" i="16"/>
  <c r="X303" i="16"/>
  <c r="Z303" i="16"/>
  <c r="AD303" i="16"/>
  <c r="AF303" i="16"/>
  <c r="AH303" i="16"/>
  <c r="H304" i="16"/>
  <c r="J304" i="16"/>
  <c r="L304" i="16"/>
  <c r="P304" i="16"/>
  <c r="R304" i="16"/>
  <c r="T304" i="16"/>
  <c r="V304" i="16"/>
  <c r="X304" i="16"/>
  <c r="Z304" i="16"/>
  <c r="AD304" i="16"/>
  <c r="AF304" i="16"/>
  <c r="AH304" i="16"/>
  <c r="H305" i="16"/>
  <c r="J305" i="16"/>
  <c r="L305" i="16"/>
  <c r="P305" i="16"/>
  <c r="R305" i="16"/>
  <c r="T305" i="16"/>
  <c r="V305" i="16"/>
  <c r="X305" i="16"/>
  <c r="Z305" i="16"/>
  <c r="AD305" i="16"/>
  <c r="AF305" i="16"/>
  <c r="AH305" i="16"/>
  <c r="H306" i="16"/>
  <c r="J306" i="16"/>
  <c r="L306" i="16"/>
  <c r="P306" i="16"/>
  <c r="R306" i="16"/>
  <c r="T306" i="16"/>
  <c r="V306" i="16"/>
  <c r="X306" i="16"/>
  <c r="Z306" i="16"/>
  <c r="AD306" i="16"/>
  <c r="AF306" i="16"/>
  <c r="AH306" i="16"/>
  <c r="H172" i="22"/>
  <c r="J172" i="22"/>
  <c r="L172" i="22"/>
  <c r="N172" i="22"/>
  <c r="P172" i="22"/>
  <c r="R172" i="22"/>
  <c r="T172" i="22"/>
  <c r="V172" i="22"/>
  <c r="X172" i="22"/>
  <c r="Z172" i="22"/>
  <c r="AB172" i="22"/>
  <c r="AD172" i="22"/>
  <c r="AF172" i="22"/>
  <c r="AH172" i="22"/>
  <c r="H173" i="22"/>
  <c r="J173" i="22"/>
  <c r="L173" i="22"/>
  <c r="N173" i="22"/>
  <c r="P173" i="22"/>
  <c r="R173" i="22"/>
  <c r="T173" i="22"/>
  <c r="V173" i="22"/>
  <c r="X173" i="22"/>
  <c r="Z173" i="22"/>
  <c r="AB173" i="22"/>
  <c r="AD173" i="22"/>
  <c r="AF173" i="22"/>
  <c r="AH173" i="22"/>
  <c r="H174" i="22"/>
  <c r="J174" i="22"/>
  <c r="L174" i="22"/>
  <c r="N174" i="22"/>
  <c r="P174" i="22"/>
  <c r="R174" i="22"/>
  <c r="T174" i="22"/>
  <c r="V174" i="22"/>
  <c r="X174" i="22"/>
  <c r="Z174" i="22"/>
  <c r="AB174" i="22"/>
  <c r="AD174" i="22"/>
  <c r="AF174" i="22"/>
  <c r="AH174" i="22"/>
  <c r="H175" i="22"/>
  <c r="J175" i="22"/>
  <c r="L175" i="22"/>
  <c r="N175" i="22"/>
  <c r="P175" i="22"/>
  <c r="R175" i="22"/>
  <c r="T175" i="22"/>
  <c r="V175" i="22"/>
  <c r="X175" i="22"/>
  <c r="Z175" i="22"/>
  <c r="AB175" i="22"/>
  <c r="AD175" i="22"/>
  <c r="AF175" i="22"/>
  <c r="AH175" i="22"/>
  <c r="H176" i="22"/>
  <c r="J176" i="22"/>
  <c r="L176" i="22"/>
  <c r="N176" i="22"/>
  <c r="P176" i="22"/>
  <c r="R176" i="22"/>
  <c r="T176" i="22"/>
  <c r="V176" i="22"/>
  <c r="X176" i="22"/>
  <c r="Z176" i="22"/>
  <c r="AB176" i="22"/>
  <c r="AD176" i="22"/>
  <c r="AF176" i="22"/>
  <c r="AH176" i="22"/>
  <c r="H177" i="22"/>
  <c r="J177" i="22"/>
  <c r="L177" i="22"/>
  <c r="N177" i="22"/>
  <c r="P177" i="22"/>
  <c r="R177" i="22"/>
  <c r="T177" i="22"/>
  <c r="V177" i="22"/>
  <c r="X177" i="22"/>
  <c r="Z177" i="22"/>
  <c r="AB177" i="22"/>
  <c r="AD177" i="22"/>
  <c r="AF177" i="22"/>
  <c r="AH177" i="22"/>
  <c r="H178" i="22"/>
  <c r="J178" i="22"/>
  <c r="L178" i="22"/>
  <c r="N178" i="22"/>
  <c r="P178" i="22"/>
  <c r="R178" i="22"/>
  <c r="T178" i="22"/>
  <c r="V178" i="22"/>
  <c r="X178" i="22"/>
  <c r="Z178" i="22"/>
  <c r="AB178" i="22"/>
  <c r="AD178" i="22"/>
  <c r="AF178" i="22"/>
  <c r="AH178" i="22"/>
  <c r="H179" i="22"/>
  <c r="J179" i="22"/>
  <c r="L179" i="22"/>
  <c r="N179" i="22"/>
  <c r="P179" i="22"/>
  <c r="R179" i="22"/>
  <c r="T179" i="22"/>
  <c r="V179" i="22"/>
  <c r="X179" i="22"/>
  <c r="Z179" i="22"/>
  <c r="AB179" i="22"/>
  <c r="AD179" i="22"/>
  <c r="AF179" i="22"/>
  <c r="AH179" i="22"/>
  <c r="H180" i="22"/>
  <c r="J180" i="22"/>
  <c r="L180" i="22"/>
  <c r="N180" i="22"/>
  <c r="P180" i="22"/>
  <c r="R180" i="22"/>
  <c r="T180" i="22"/>
  <c r="V180" i="22"/>
  <c r="X180" i="22"/>
  <c r="Z180" i="22"/>
  <c r="AB180" i="22"/>
  <c r="AD180" i="22"/>
  <c r="AF180" i="22"/>
  <c r="AH180" i="22"/>
  <c r="H181" i="22"/>
  <c r="J181" i="22"/>
  <c r="L181" i="22"/>
  <c r="N181" i="22"/>
  <c r="P181" i="22"/>
  <c r="R181" i="22"/>
  <c r="T181" i="22"/>
  <c r="V181" i="22"/>
  <c r="X181" i="22"/>
  <c r="Z181" i="22"/>
  <c r="AB181" i="22"/>
  <c r="AD181" i="22"/>
  <c r="AF181" i="22"/>
  <c r="AH181" i="22"/>
  <c r="H182" i="22"/>
  <c r="J182" i="22"/>
  <c r="L182" i="22"/>
  <c r="N182" i="22"/>
  <c r="P182" i="22"/>
  <c r="R182" i="22"/>
  <c r="T182" i="22"/>
  <c r="V182" i="22"/>
  <c r="X182" i="22"/>
  <c r="Z182" i="22"/>
  <c r="AB182" i="22"/>
  <c r="AD182" i="22"/>
  <c r="AF182" i="22"/>
  <c r="AH182" i="22"/>
  <c r="H183" i="22"/>
  <c r="J183" i="22"/>
  <c r="L183" i="22"/>
  <c r="N183" i="22"/>
  <c r="P183" i="22"/>
  <c r="R183" i="22"/>
  <c r="T183" i="22"/>
  <c r="V183" i="22"/>
  <c r="X183" i="22"/>
  <c r="Z183" i="22"/>
  <c r="AB183" i="22"/>
  <c r="AD183" i="22"/>
  <c r="AF183" i="22"/>
  <c r="AH183" i="22"/>
  <c r="H184" i="22"/>
  <c r="J184" i="22"/>
  <c r="L184" i="22"/>
  <c r="N184" i="22"/>
  <c r="P184" i="22"/>
  <c r="R184" i="22"/>
  <c r="T184" i="22"/>
  <c r="V184" i="22"/>
  <c r="X184" i="22"/>
  <c r="Z184" i="22"/>
  <c r="AB184" i="22"/>
  <c r="AD184" i="22"/>
  <c r="AF184" i="22"/>
  <c r="AH184" i="22"/>
  <c r="H185" i="22"/>
  <c r="J185" i="22"/>
  <c r="L185" i="22"/>
  <c r="N185" i="22"/>
  <c r="P185" i="22"/>
  <c r="R185" i="22"/>
  <c r="T185" i="22"/>
  <c r="V185" i="22"/>
  <c r="X185" i="22"/>
  <c r="Z185" i="22"/>
  <c r="AB185" i="22"/>
  <c r="AD185" i="22"/>
  <c r="AF185" i="22"/>
  <c r="AH185" i="22"/>
  <c r="H186" i="22"/>
  <c r="J186" i="22"/>
  <c r="L186" i="22"/>
  <c r="N186" i="22"/>
  <c r="P186" i="22"/>
  <c r="R186" i="22"/>
  <c r="T186" i="22"/>
  <c r="V186" i="22"/>
  <c r="X186" i="22"/>
  <c r="Z186" i="22"/>
  <c r="AB186" i="22"/>
  <c r="AD186" i="22"/>
  <c r="AF186" i="22"/>
  <c r="AH186" i="22"/>
  <c r="H108" i="22"/>
  <c r="J108" i="22"/>
  <c r="L108" i="22"/>
  <c r="N108" i="22"/>
  <c r="P108" i="22"/>
  <c r="R108" i="22"/>
  <c r="T108" i="22"/>
  <c r="V108" i="22"/>
  <c r="X108" i="22"/>
  <c r="Z108" i="22"/>
  <c r="AB108" i="22"/>
  <c r="AD108" i="22"/>
  <c r="AF108" i="22"/>
  <c r="AH108" i="22"/>
  <c r="H109" i="22"/>
  <c r="J109" i="22"/>
  <c r="L109" i="22"/>
  <c r="N109" i="22"/>
  <c r="P109" i="22"/>
  <c r="R109" i="22"/>
  <c r="T109" i="22"/>
  <c r="V109" i="22"/>
  <c r="X109" i="22"/>
  <c r="Z109" i="22"/>
  <c r="AB109" i="22"/>
  <c r="AD109" i="22"/>
  <c r="AF109" i="22"/>
  <c r="AH109" i="22"/>
  <c r="H110" i="22"/>
  <c r="J110" i="22"/>
  <c r="L110" i="22"/>
  <c r="N110" i="22"/>
  <c r="P110" i="22"/>
  <c r="R110" i="22"/>
  <c r="T110" i="22"/>
  <c r="V110" i="22"/>
  <c r="X110" i="22"/>
  <c r="Z110" i="22"/>
  <c r="AB110" i="22"/>
  <c r="AD110" i="22"/>
  <c r="AF110" i="22"/>
  <c r="AH110" i="22"/>
  <c r="H111" i="22"/>
  <c r="J111" i="22"/>
  <c r="L111" i="22"/>
  <c r="N111" i="22"/>
  <c r="P111" i="22"/>
  <c r="R111" i="22"/>
  <c r="T111" i="22"/>
  <c r="V111" i="22"/>
  <c r="X111" i="22"/>
  <c r="Z111" i="22"/>
  <c r="AB111" i="22"/>
  <c r="AD111" i="22"/>
  <c r="AF111" i="22"/>
  <c r="AH111" i="22"/>
  <c r="H322" i="22"/>
  <c r="N320" i="22"/>
  <c r="N321" i="22"/>
  <c r="N322" i="22"/>
  <c r="AD79" i="21"/>
  <c r="AF79" i="21"/>
  <c r="AH79" i="21"/>
  <c r="AD80" i="21"/>
  <c r="AF80" i="21"/>
  <c r="AH80" i="21"/>
  <c r="AD124" i="21"/>
  <c r="AF124" i="21"/>
  <c r="AH124" i="21"/>
  <c r="AD125" i="21"/>
  <c r="AF125" i="21"/>
  <c r="AH125" i="21"/>
  <c r="AD126" i="21"/>
  <c r="AF126" i="21"/>
  <c r="AH126" i="21"/>
  <c r="AD185" i="21"/>
  <c r="AF185" i="21"/>
  <c r="AH185" i="21"/>
  <c r="AD186" i="21"/>
  <c r="AF186" i="21"/>
  <c r="AH186" i="21"/>
  <c r="AD187" i="21"/>
  <c r="AF187" i="21"/>
  <c r="AH187" i="21"/>
  <c r="AD188" i="21"/>
  <c r="AF188" i="21"/>
  <c r="AH188" i="21"/>
  <c r="AD189" i="21"/>
  <c r="AF189" i="21"/>
  <c r="AH189" i="21"/>
  <c r="AD190" i="21"/>
  <c r="AF190" i="21"/>
  <c r="AH190" i="21"/>
  <c r="AD191" i="21"/>
  <c r="AF191" i="21"/>
  <c r="AH191" i="21"/>
  <c r="AD192" i="21"/>
  <c r="AF192" i="21"/>
  <c r="AH192" i="21"/>
  <c r="AD193" i="21"/>
  <c r="AF193" i="21"/>
  <c r="AH193" i="21"/>
  <c r="AD194" i="21"/>
  <c r="AF194" i="21"/>
  <c r="AH194" i="21"/>
  <c r="AD195" i="21"/>
  <c r="AF195" i="21"/>
  <c r="AH195" i="21"/>
  <c r="AD196" i="21"/>
  <c r="AF196" i="21"/>
  <c r="AH196" i="21"/>
  <c r="AD197" i="21"/>
  <c r="AF197" i="21"/>
  <c r="AH197" i="21"/>
  <c r="AD198" i="21"/>
  <c r="AF198" i="21"/>
  <c r="AH198" i="21"/>
  <c r="AD199" i="21"/>
  <c r="AF199" i="21"/>
  <c r="AH199" i="21"/>
  <c r="AD200" i="21"/>
  <c r="AF200" i="21"/>
  <c r="AH200" i="21"/>
  <c r="AD201" i="21"/>
  <c r="AF201" i="21"/>
  <c r="AH201" i="21"/>
  <c r="AD127" i="21"/>
  <c r="AF127" i="21"/>
  <c r="AH127" i="21"/>
  <c r="AD128" i="21"/>
  <c r="AF128" i="21"/>
  <c r="AH128" i="21"/>
  <c r="AD81" i="21"/>
  <c r="AF81" i="21"/>
  <c r="AH81" i="21"/>
  <c r="AD82" i="21"/>
  <c r="AF82" i="21"/>
  <c r="AH82" i="21"/>
  <c r="AB79" i="21"/>
  <c r="AB80" i="21"/>
  <c r="AB124" i="21"/>
  <c r="AB125" i="21"/>
  <c r="AB126" i="21"/>
  <c r="AB185" i="21"/>
  <c r="AB186" i="21"/>
  <c r="AB187" i="21"/>
  <c r="AB188" i="21"/>
  <c r="AB189" i="21"/>
  <c r="AB190" i="21"/>
  <c r="AB191" i="21"/>
  <c r="AB192" i="21"/>
  <c r="AB193" i="21"/>
  <c r="AB194" i="21"/>
  <c r="AB195" i="21"/>
  <c r="AB196" i="21"/>
  <c r="AB197" i="21"/>
  <c r="AB198" i="21"/>
  <c r="AB199" i="21"/>
  <c r="AB200" i="21"/>
  <c r="AB201" i="21"/>
  <c r="AB127" i="21"/>
  <c r="AB128" i="21"/>
  <c r="AB81" i="21"/>
  <c r="AB82" i="21"/>
  <c r="Z330" i="21"/>
  <c r="Z331" i="21"/>
  <c r="Z167" i="21"/>
  <c r="Z105" i="21"/>
  <c r="Z332" i="21"/>
  <c r="Z333" i="21"/>
  <c r="Z334" i="21"/>
  <c r="Z335" i="21"/>
  <c r="Z336" i="21"/>
  <c r="Z123" i="21"/>
  <c r="Z78" i="21"/>
  <c r="Z79" i="21"/>
  <c r="Z80" i="21"/>
  <c r="Z124" i="21"/>
  <c r="Z125" i="21"/>
  <c r="Z126" i="21"/>
  <c r="Z185" i="21"/>
  <c r="Z186" i="21"/>
  <c r="Z187" i="21"/>
  <c r="Z188" i="21"/>
  <c r="Z189" i="21"/>
  <c r="Z190" i="21"/>
  <c r="Z191" i="21"/>
  <c r="Z192" i="21"/>
  <c r="Z193" i="21"/>
  <c r="Z194" i="21"/>
  <c r="Z195" i="21"/>
  <c r="Z196" i="21"/>
  <c r="Z197" i="21"/>
  <c r="Z198" i="21"/>
  <c r="Z199" i="21"/>
  <c r="Z200" i="21"/>
  <c r="Z201" i="21"/>
  <c r="Z127" i="21"/>
  <c r="Z128" i="21"/>
  <c r="Z81" i="21"/>
  <c r="Z82" i="21"/>
  <c r="X335" i="21"/>
  <c r="X336" i="21"/>
  <c r="X123" i="21"/>
  <c r="X78" i="21"/>
  <c r="X79" i="21"/>
  <c r="X80" i="21"/>
  <c r="X124" i="21"/>
  <c r="X125" i="21"/>
  <c r="X126" i="21"/>
  <c r="X185" i="21"/>
  <c r="X186" i="21"/>
  <c r="X187" i="21"/>
  <c r="X188" i="21"/>
  <c r="X189" i="21"/>
  <c r="X190" i="21"/>
  <c r="X191" i="21"/>
  <c r="X192" i="21"/>
  <c r="X193" i="21"/>
  <c r="X194" i="21"/>
  <c r="X195" i="21"/>
  <c r="X196" i="21"/>
  <c r="X197" i="21"/>
  <c r="X198" i="21"/>
  <c r="X199" i="21"/>
  <c r="X200" i="21"/>
  <c r="X201" i="21"/>
  <c r="X127" i="21"/>
  <c r="X128" i="21"/>
  <c r="X81" i="21"/>
  <c r="X82" i="21"/>
  <c r="V335" i="21"/>
  <c r="V336" i="21"/>
  <c r="V123" i="21"/>
  <c r="V78" i="21"/>
  <c r="V79" i="21"/>
  <c r="V80" i="21"/>
  <c r="V124" i="21"/>
  <c r="V125" i="21"/>
  <c r="V126" i="21"/>
  <c r="V185" i="21"/>
  <c r="V186" i="21"/>
  <c r="V187" i="21"/>
  <c r="V188" i="21"/>
  <c r="V189" i="21"/>
  <c r="V190" i="21"/>
  <c r="V191" i="21"/>
  <c r="V192" i="21"/>
  <c r="V193" i="21"/>
  <c r="V194" i="21"/>
  <c r="V195" i="21"/>
  <c r="V196" i="21"/>
  <c r="V197" i="21"/>
  <c r="V198" i="21"/>
  <c r="V199" i="21"/>
  <c r="V200" i="21"/>
  <c r="V201" i="21"/>
  <c r="V127" i="21"/>
  <c r="V128" i="21"/>
  <c r="V81" i="21"/>
  <c r="V82" i="21"/>
  <c r="T123" i="21"/>
  <c r="T78" i="21"/>
  <c r="T79" i="21"/>
  <c r="T80" i="21"/>
  <c r="T124" i="21"/>
  <c r="T125" i="21"/>
  <c r="T126" i="21"/>
  <c r="T185" i="21"/>
  <c r="T186" i="21"/>
  <c r="T187" i="21"/>
  <c r="T188" i="21"/>
  <c r="T189" i="21"/>
  <c r="T190" i="21"/>
  <c r="T191" i="21"/>
  <c r="T192" i="21"/>
  <c r="T193" i="21"/>
  <c r="T194" i="21"/>
  <c r="T195" i="21"/>
  <c r="T196" i="21"/>
  <c r="T197" i="21"/>
  <c r="T198" i="21"/>
  <c r="T199" i="21"/>
  <c r="T200" i="21"/>
  <c r="T201" i="21"/>
  <c r="T127" i="21"/>
  <c r="T128" i="21"/>
  <c r="T81" i="21"/>
  <c r="T82" i="21"/>
  <c r="L167" i="21"/>
  <c r="L105" i="21"/>
  <c r="L332" i="21"/>
  <c r="L333" i="21"/>
  <c r="L334" i="21"/>
  <c r="L335" i="21"/>
  <c r="L336" i="21"/>
  <c r="L123" i="21"/>
  <c r="L78" i="21"/>
  <c r="L79" i="21"/>
  <c r="L80" i="21"/>
  <c r="L124" i="21"/>
  <c r="L125" i="21"/>
  <c r="L126" i="21"/>
  <c r="L185" i="21"/>
  <c r="L186" i="21"/>
  <c r="L187" i="21"/>
  <c r="L188" i="21"/>
  <c r="L189" i="21"/>
  <c r="L190" i="21"/>
  <c r="L191" i="21"/>
  <c r="L192" i="21"/>
  <c r="L193" i="21"/>
  <c r="L194" i="21"/>
  <c r="L195" i="21"/>
  <c r="L196" i="21"/>
  <c r="L197" i="21"/>
  <c r="L198" i="21"/>
  <c r="L199" i="21"/>
  <c r="L200" i="21"/>
  <c r="L201" i="21"/>
  <c r="L127" i="21"/>
  <c r="L128" i="21"/>
  <c r="L81" i="21"/>
  <c r="L82" i="21"/>
  <c r="J334" i="21"/>
  <c r="J335" i="21"/>
  <c r="J336" i="21"/>
  <c r="J123" i="21"/>
  <c r="J78" i="21"/>
  <c r="J79" i="21"/>
  <c r="J80" i="21"/>
  <c r="J124" i="21"/>
  <c r="J125" i="21"/>
  <c r="J126" i="21"/>
  <c r="J185" i="21"/>
  <c r="J186" i="21"/>
  <c r="J187" i="21"/>
  <c r="J188" i="21"/>
  <c r="J189" i="21"/>
  <c r="J190" i="21"/>
  <c r="J191" i="21"/>
  <c r="J192" i="21"/>
  <c r="J193" i="21"/>
  <c r="J194" i="21"/>
  <c r="J195" i="21"/>
  <c r="J196" i="21"/>
  <c r="J197" i="21"/>
  <c r="J198" i="21"/>
  <c r="J199" i="21"/>
  <c r="J200" i="21"/>
  <c r="J201" i="21"/>
  <c r="J127" i="21"/>
  <c r="J128" i="21"/>
  <c r="J81" i="21"/>
  <c r="J82" i="21"/>
  <c r="H334" i="21"/>
  <c r="H335" i="21"/>
  <c r="H336" i="21"/>
  <c r="H123" i="21"/>
  <c r="H78" i="21"/>
  <c r="H79" i="21"/>
  <c r="H80" i="21"/>
  <c r="H124" i="21"/>
  <c r="H125" i="21"/>
  <c r="H126" i="21"/>
  <c r="H185" i="21"/>
  <c r="H186" i="21"/>
  <c r="H187" i="21"/>
  <c r="H188" i="21"/>
  <c r="H189" i="21"/>
  <c r="H190" i="21"/>
  <c r="H191" i="21"/>
  <c r="H192" i="21"/>
  <c r="H193" i="21"/>
  <c r="H194" i="21"/>
  <c r="H195" i="21"/>
  <c r="H196" i="21"/>
  <c r="H197" i="21"/>
  <c r="H198" i="21"/>
  <c r="H199" i="21"/>
  <c r="H200" i="21"/>
  <c r="H201" i="21"/>
  <c r="H127" i="21"/>
  <c r="H128" i="21"/>
  <c r="H81" i="21"/>
  <c r="H82" i="21"/>
  <c r="R123" i="21"/>
  <c r="R78" i="21"/>
  <c r="R79" i="21"/>
  <c r="R80" i="21"/>
  <c r="R124" i="21"/>
  <c r="R125" i="21"/>
  <c r="R126" i="21"/>
  <c r="R185" i="21"/>
  <c r="R186" i="21"/>
  <c r="R187" i="21"/>
  <c r="R188" i="21"/>
  <c r="R189" i="21"/>
  <c r="R190" i="21"/>
  <c r="R191" i="21"/>
  <c r="R192" i="21"/>
  <c r="R193" i="21"/>
  <c r="R194" i="21"/>
  <c r="R195" i="21"/>
  <c r="R196" i="21"/>
  <c r="R197" i="21"/>
  <c r="R198" i="21"/>
  <c r="R199" i="21"/>
  <c r="R200" i="21"/>
  <c r="R201" i="21"/>
  <c r="R127" i="21"/>
  <c r="R128" i="21"/>
  <c r="R81" i="21"/>
  <c r="R82" i="21"/>
  <c r="P5" i="21"/>
  <c r="P6" i="21"/>
  <c r="P7" i="21"/>
  <c r="P8" i="21"/>
  <c r="P11" i="21"/>
  <c r="P13" i="21"/>
  <c r="P14" i="21"/>
  <c r="P9" i="21"/>
  <c r="P10" i="21"/>
  <c r="P12" i="21"/>
  <c r="P16" i="21"/>
  <c r="P19" i="21"/>
  <c r="P22" i="21"/>
  <c r="P23" i="21"/>
  <c r="P26" i="21"/>
  <c r="P20" i="21"/>
  <c r="P24" i="21"/>
  <c r="P21" i="21"/>
  <c r="P27" i="21"/>
  <c r="P29" i="21"/>
  <c r="P18" i="21"/>
  <c r="P15" i="21"/>
  <c r="P32" i="21"/>
  <c r="P17" i="21"/>
  <c r="P49" i="21"/>
  <c r="P39" i="21"/>
  <c r="P40" i="21"/>
  <c r="P41" i="21"/>
  <c r="P28" i="21"/>
  <c r="P54" i="21"/>
  <c r="P30" i="21"/>
  <c r="P31" i="21"/>
  <c r="P44" i="21"/>
  <c r="P25" i="21"/>
  <c r="P34" i="21"/>
  <c r="P36" i="21"/>
  <c r="P37" i="21"/>
  <c r="P38" i="21"/>
  <c r="P77" i="21"/>
  <c r="P50" i="21"/>
  <c r="P114" i="21"/>
  <c r="P35" i="21"/>
  <c r="P57" i="21"/>
  <c r="P62" i="21"/>
  <c r="P65" i="21"/>
  <c r="P66" i="21"/>
  <c r="P85" i="21"/>
  <c r="P45" i="21"/>
  <c r="P51" i="21"/>
  <c r="P118" i="21"/>
  <c r="P94" i="21"/>
  <c r="P95" i="21"/>
  <c r="P53" i="21"/>
  <c r="P42" i="21"/>
  <c r="P55" i="21"/>
  <c r="P71" i="21"/>
  <c r="P67" i="21"/>
  <c r="P97" i="21"/>
  <c r="P168" i="21"/>
  <c r="P47" i="21"/>
  <c r="P86" i="21"/>
  <c r="P73" i="21"/>
  <c r="P74" i="21"/>
  <c r="P63" i="21"/>
  <c r="P87" i="21"/>
  <c r="P129" i="21"/>
  <c r="P58" i="21"/>
  <c r="P102" i="21"/>
  <c r="P33" i="21"/>
  <c r="P245" i="21"/>
  <c r="P88" i="21"/>
  <c r="P68" i="21"/>
  <c r="P115" i="21"/>
  <c r="P59" i="21"/>
  <c r="P56" i="21"/>
  <c r="P69" i="21"/>
  <c r="P70" i="21"/>
  <c r="P204" i="21"/>
  <c r="P130" i="21"/>
  <c r="P72" i="21"/>
  <c r="P106" i="21"/>
  <c r="P107" i="21"/>
  <c r="P108" i="21"/>
  <c r="P109" i="21"/>
  <c r="P43" i="21"/>
  <c r="P112" i="21"/>
  <c r="P76" i="21"/>
  <c r="P113" i="21"/>
  <c r="P46" i="21"/>
  <c r="P131" i="21"/>
  <c r="P119" i="21"/>
  <c r="P147" i="21"/>
  <c r="P148" i="21"/>
  <c r="P149" i="21"/>
  <c r="P150" i="21"/>
  <c r="P52" i="21"/>
  <c r="P60" i="21"/>
  <c r="P120" i="21"/>
  <c r="P132" i="21"/>
  <c r="P83" i="21"/>
  <c r="P84" i="21"/>
  <c r="P133" i="21"/>
  <c r="P134" i="21"/>
  <c r="P64" i="21"/>
  <c r="P98" i="21"/>
  <c r="P99" i="21"/>
  <c r="P141" i="21"/>
  <c r="P142" i="21"/>
  <c r="P143" i="21"/>
  <c r="P100" i="21"/>
  <c r="P101" i="21"/>
  <c r="P159" i="21"/>
  <c r="P151" i="21"/>
  <c r="P152" i="21"/>
  <c r="P153" i="21"/>
  <c r="P154" i="21"/>
  <c r="P155" i="21"/>
  <c r="P156" i="21"/>
  <c r="P157" i="21"/>
  <c r="P158" i="21"/>
  <c r="P160" i="21"/>
  <c r="P161" i="21"/>
  <c r="P144" i="21"/>
  <c r="P162" i="21"/>
  <c r="P163" i="21"/>
  <c r="P164" i="21"/>
  <c r="P165" i="21"/>
  <c r="P75" i="21"/>
  <c r="P169" i="21"/>
  <c r="P170" i="21"/>
  <c r="P171" i="21"/>
  <c r="P172" i="21"/>
  <c r="P110" i="21"/>
  <c r="P111" i="21"/>
  <c r="P173" i="21"/>
  <c r="P166" i="21"/>
  <c r="P174" i="21"/>
  <c r="P175" i="21"/>
  <c r="P176" i="21"/>
  <c r="P48" i="21"/>
  <c r="P177" i="21"/>
  <c r="P116" i="21"/>
  <c r="P117" i="21"/>
  <c r="P178" i="21"/>
  <c r="P179" i="21"/>
  <c r="P180" i="21"/>
  <c r="P181" i="21"/>
  <c r="P205" i="21"/>
  <c r="P135" i="21"/>
  <c r="P136" i="21"/>
  <c r="P137" i="21"/>
  <c r="P138" i="21"/>
  <c r="P206" i="21"/>
  <c r="P89" i="21"/>
  <c r="P121" i="21"/>
  <c r="P122" i="21"/>
  <c r="P182" i="21"/>
  <c r="P183" i="21"/>
  <c r="P207" i="21"/>
  <c r="P208" i="21"/>
  <c r="P209" i="21"/>
  <c r="P90" i="21"/>
  <c r="P210" i="21"/>
  <c r="P61" i="21"/>
  <c r="P91" i="21"/>
  <c r="P211" i="21"/>
  <c r="P184" i="21"/>
  <c r="P139" i="21"/>
  <c r="P212" i="21"/>
  <c r="P213" i="21"/>
  <c r="P214" i="21"/>
  <c r="P215" i="21"/>
  <c r="P216" i="21"/>
  <c r="P217" i="21"/>
  <c r="P218" i="21"/>
  <c r="P219" i="21"/>
  <c r="P140" i="21"/>
  <c r="P220" i="21"/>
  <c r="P92" i="21"/>
  <c r="P93" i="21"/>
  <c r="P221" i="21"/>
  <c r="P222" i="21"/>
  <c r="P223" i="21"/>
  <c r="P224" i="21"/>
  <c r="P225" i="21"/>
  <c r="P226" i="21"/>
  <c r="P227" i="21"/>
  <c r="P228" i="21"/>
  <c r="P229" i="21"/>
  <c r="P230" i="21"/>
  <c r="P231" i="21"/>
  <c r="P232" i="21"/>
  <c r="P233" i="21"/>
  <c r="P234" i="21"/>
  <c r="P235" i="21"/>
  <c r="P236" i="21"/>
  <c r="P96" i="21"/>
  <c r="P237" i="21"/>
  <c r="P238" i="21"/>
  <c r="P239" i="21"/>
  <c r="P240" i="21"/>
  <c r="P241" i="21"/>
  <c r="P242" i="21"/>
  <c r="P145" i="21"/>
  <c r="P146" i="21"/>
  <c r="P243" i="21"/>
  <c r="P244" i="21"/>
  <c r="P246" i="21"/>
  <c r="P247" i="21"/>
  <c r="P248" i="21"/>
  <c r="P249" i="21"/>
  <c r="P250" i="21"/>
  <c r="P251" i="21"/>
  <c r="P252" i="21"/>
  <c r="P253" i="21"/>
  <c r="P254" i="21"/>
  <c r="P255" i="21"/>
  <c r="P103" i="21"/>
  <c r="P256" i="21"/>
  <c r="P257" i="21"/>
  <c r="P258" i="21"/>
  <c r="P259" i="21"/>
  <c r="P260" i="21"/>
  <c r="P261" i="21"/>
  <c r="P262" i="21"/>
  <c r="P263" i="21"/>
  <c r="P264" i="21"/>
  <c r="P265" i="21"/>
  <c r="P266" i="21"/>
  <c r="P267" i="21"/>
  <c r="P268" i="21"/>
  <c r="P269" i="21"/>
  <c r="P270" i="21"/>
  <c r="P271" i="21"/>
  <c r="P272" i="21"/>
  <c r="P273" i="21"/>
  <c r="P274" i="21"/>
  <c r="P275" i="21"/>
  <c r="P276" i="21"/>
  <c r="P277" i="21"/>
  <c r="P278" i="21"/>
  <c r="P279" i="21"/>
  <c r="P280" i="21"/>
  <c r="P281" i="21"/>
  <c r="P282" i="21"/>
  <c r="P283" i="21"/>
  <c r="P284" i="21"/>
  <c r="P285" i="21"/>
  <c r="P286" i="21"/>
  <c r="P287" i="21"/>
  <c r="P288" i="21"/>
  <c r="P289" i="21"/>
  <c r="P290" i="21"/>
  <c r="P291" i="21"/>
  <c r="P292" i="21"/>
  <c r="P293" i="21"/>
  <c r="P294" i="21"/>
  <c r="P295" i="21"/>
  <c r="P296" i="21"/>
  <c r="P297" i="21"/>
  <c r="P298" i="21"/>
  <c r="P299" i="21"/>
  <c r="P300" i="21"/>
  <c r="P301" i="21"/>
  <c r="P302" i="21"/>
  <c r="P303" i="21"/>
  <c r="P304" i="21"/>
  <c r="P305" i="21"/>
  <c r="P306" i="21"/>
  <c r="P307" i="21"/>
  <c r="P308" i="21"/>
  <c r="P309" i="21"/>
  <c r="P310" i="21"/>
  <c r="P311" i="21"/>
  <c r="P312" i="21"/>
  <c r="P313" i="21"/>
  <c r="P314" i="21"/>
  <c r="P315" i="21"/>
  <c r="P316" i="21"/>
  <c r="P317" i="21"/>
  <c r="P318" i="21"/>
  <c r="P319" i="21"/>
  <c r="P104" i="21"/>
  <c r="P320" i="21"/>
  <c r="P321" i="21"/>
  <c r="P322" i="21"/>
  <c r="P323" i="21"/>
  <c r="P324" i="21"/>
  <c r="P325" i="21"/>
  <c r="P326" i="21"/>
  <c r="P327" i="21"/>
  <c r="P328" i="21"/>
  <c r="P329" i="21"/>
  <c r="P330" i="21"/>
  <c r="P331" i="21"/>
  <c r="P167" i="21"/>
  <c r="P105" i="21"/>
  <c r="P332" i="21"/>
  <c r="P333" i="21"/>
  <c r="P334" i="21"/>
  <c r="P335" i="21"/>
  <c r="P336" i="21"/>
  <c r="P123" i="21"/>
  <c r="P78" i="21"/>
  <c r="P79" i="21"/>
  <c r="P80" i="21"/>
  <c r="P124" i="21"/>
  <c r="P125" i="21"/>
  <c r="P126" i="21"/>
  <c r="P185" i="21"/>
  <c r="P186" i="21"/>
  <c r="P187" i="21"/>
  <c r="P188" i="21"/>
  <c r="P189" i="21"/>
  <c r="P190" i="21"/>
  <c r="P191" i="21"/>
  <c r="P192" i="21"/>
  <c r="P193" i="21"/>
  <c r="P194" i="21"/>
  <c r="P195" i="21"/>
  <c r="P196" i="21"/>
  <c r="P197" i="21"/>
  <c r="P198" i="21"/>
  <c r="P199" i="21"/>
  <c r="P200" i="21"/>
  <c r="P201" i="21"/>
  <c r="P127" i="21"/>
  <c r="P128" i="21"/>
  <c r="P81" i="21"/>
  <c r="P82" i="21"/>
  <c r="N5" i="1"/>
  <c r="N6" i="1"/>
  <c r="N7" i="1"/>
  <c r="N8" i="1"/>
  <c r="N9" i="1"/>
  <c r="N10" i="1"/>
  <c r="N11" i="1"/>
  <c r="N12" i="1"/>
  <c r="N13" i="1"/>
  <c r="N14" i="1"/>
  <c r="N15" i="1"/>
  <c r="N16"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5" i="15"/>
  <c r="N6" i="15"/>
  <c r="N7" i="15"/>
  <c r="N8" i="15"/>
  <c r="N9" i="15"/>
  <c r="N10" i="15"/>
  <c r="N11" i="15"/>
  <c r="N12" i="15"/>
  <c r="N13" i="15"/>
  <c r="N14" i="15"/>
  <c r="N15" i="15"/>
  <c r="N16" i="15"/>
  <c r="N17" i="15"/>
  <c r="N18" i="15"/>
  <c r="N19" i="15"/>
  <c r="N20" i="15"/>
  <c r="N21" i="15"/>
  <c r="N22" i="15"/>
  <c r="N23" i="15"/>
  <c r="N24" i="15"/>
  <c r="N25" i="15"/>
  <c r="N26" i="15"/>
  <c r="N27" i="15"/>
  <c r="N28" i="15"/>
  <c r="N29" i="15"/>
  <c r="N30" i="15"/>
  <c r="N31" i="15"/>
  <c r="N32" i="15"/>
  <c r="N33" i="15"/>
  <c r="N34" i="15"/>
  <c r="N35" i="15"/>
  <c r="N36" i="15"/>
  <c r="N37" i="15"/>
  <c r="N38" i="15"/>
  <c r="N39" i="15"/>
  <c r="N40" i="15"/>
  <c r="N41" i="15"/>
  <c r="N42" i="15"/>
  <c r="N43" i="15"/>
  <c r="N44" i="15"/>
  <c r="N45" i="15"/>
  <c r="N46" i="15"/>
  <c r="N47" i="15"/>
  <c r="N48" i="15"/>
  <c r="N49" i="15"/>
  <c r="N50" i="15"/>
  <c r="N51" i="15"/>
  <c r="N52" i="15"/>
  <c r="N53" i="15"/>
  <c r="N54" i="15"/>
  <c r="N55" i="15"/>
  <c r="N56" i="15"/>
  <c r="N57" i="15"/>
  <c r="N58" i="15"/>
  <c r="N59" i="15"/>
  <c r="N60" i="15"/>
  <c r="N61" i="15"/>
  <c r="N62" i="15"/>
  <c r="N63" i="15"/>
  <c r="N64" i="15"/>
  <c r="N65" i="15"/>
  <c r="N66" i="15"/>
  <c r="N67" i="15"/>
  <c r="N68" i="15"/>
  <c r="N69" i="15"/>
  <c r="N70" i="15"/>
  <c r="N71" i="15"/>
  <c r="N72" i="15"/>
  <c r="N73" i="15"/>
  <c r="N74" i="15"/>
  <c r="N75" i="15"/>
  <c r="N76" i="15"/>
  <c r="N77" i="15"/>
  <c r="N78" i="15"/>
  <c r="N79" i="15"/>
  <c r="N80" i="15"/>
  <c r="N81" i="15"/>
  <c r="N82" i="15"/>
  <c r="N83" i="15"/>
  <c r="N84" i="15"/>
  <c r="N85" i="15"/>
  <c r="N86" i="15"/>
  <c r="N87" i="15"/>
  <c r="N88" i="15"/>
  <c r="N89" i="15"/>
  <c r="N90" i="15"/>
  <c r="N91" i="15"/>
  <c r="N92" i="15"/>
  <c r="N93" i="15"/>
  <c r="N94" i="15"/>
  <c r="N95" i="15"/>
  <c r="N96" i="15"/>
  <c r="N97" i="15"/>
  <c r="N98" i="15"/>
  <c r="N99" i="15"/>
  <c r="N100" i="15"/>
  <c r="N101" i="15"/>
  <c r="N102" i="15"/>
  <c r="N103" i="15"/>
  <c r="N104" i="15"/>
  <c r="N105" i="15"/>
  <c r="N106" i="15"/>
  <c r="N107" i="15"/>
  <c r="N108" i="15"/>
  <c r="N109" i="15"/>
  <c r="N110" i="15"/>
  <c r="N111" i="15"/>
  <c r="N112" i="15"/>
  <c r="N113" i="15"/>
  <c r="N114" i="15"/>
  <c r="N115" i="15"/>
  <c r="N116" i="15"/>
  <c r="N117" i="15"/>
  <c r="N118" i="15"/>
  <c r="N119" i="15"/>
  <c r="N120" i="15"/>
  <c r="N121" i="15"/>
  <c r="N122" i="15"/>
  <c r="N123" i="15"/>
  <c r="N124" i="15"/>
  <c r="N125" i="15"/>
  <c r="N126" i="15"/>
  <c r="N127" i="15"/>
  <c r="N128" i="15"/>
  <c r="N129" i="15"/>
  <c r="N130" i="15"/>
  <c r="N131" i="15"/>
  <c r="N132" i="15"/>
  <c r="N133" i="15"/>
  <c r="N134" i="15"/>
  <c r="N135" i="15"/>
  <c r="N136" i="15"/>
  <c r="N137" i="15"/>
  <c r="N138" i="15"/>
  <c r="N139" i="15"/>
  <c r="N140" i="15"/>
  <c r="N141" i="15"/>
  <c r="N142" i="15"/>
  <c r="N143" i="15"/>
  <c r="N144" i="15"/>
  <c r="N145" i="15"/>
  <c r="N146" i="15"/>
  <c r="N147" i="15"/>
  <c r="N148" i="15"/>
  <c r="N149" i="15"/>
  <c r="N150" i="15"/>
  <c r="N151" i="15"/>
  <c r="N152" i="15"/>
  <c r="N153" i="15"/>
  <c r="N154" i="15"/>
  <c r="N155" i="15"/>
  <c r="N156" i="15"/>
  <c r="N157" i="15"/>
  <c r="N158" i="15"/>
  <c r="N159" i="15"/>
  <c r="N160" i="15"/>
  <c r="N161" i="15"/>
  <c r="N162" i="15"/>
  <c r="N163" i="15"/>
  <c r="N164" i="15"/>
  <c r="N165" i="15"/>
  <c r="N166" i="15"/>
  <c r="N167" i="15"/>
  <c r="N168" i="15"/>
  <c r="N169" i="15"/>
  <c r="N170" i="15"/>
  <c r="N295" i="21"/>
  <c r="N296" i="21"/>
  <c r="N297" i="21"/>
  <c r="N298" i="21"/>
  <c r="N299" i="21"/>
  <c r="N300" i="21"/>
  <c r="N301" i="21"/>
  <c r="N302" i="21"/>
  <c r="N303" i="21"/>
  <c r="N304" i="21"/>
  <c r="N305" i="21"/>
  <c r="N306" i="21"/>
  <c r="N307" i="21"/>
  <c r="N308" i="21"/>
  <c r="N309" i="21"/>
  <c r="N310" i="21"/>
  <c r="N311" i="21"/>
  <c r="N312" i="21"/>
  <c r="N313" i="21"/>
  <c r="N314" i="21"/>
  <c r="N315" i="21"/>
  <c r="N316" i="21"/>
  <c r="N317" i="21"/>
  <c r="N318" i="21"/>
  <c r="N319" i="21"/>
  <c r="N104" i="21"/>
  <c r="N320" i="21"/>
  <c r="N321" i="21"/>
  <c r="N322" i="21"/>
  <c r="N323" i="21"/>
  <c r="N324" i="21"/>
  <c r="N325" i="21"/>
  <c r="N326" i="21"/>
  <c r="N327" i="21"/>
  <c r="N328" i="21"/>
  <c r="N329" i="21"/>
  <c r="N330" i="21"/>
  <c r="N331" i="21"/>
  <c r="N167" i="21"/>
  <c r="N105" i="21"/>
  <c r="N332" i="21"/>
  <c r="N333" i="21"/>
  <c r="N334" i="21"/>
  <c r="N335" i="21"/>
  <c r="N336" i="21"/>
  <c r="N123" i="21"/>
  <c r="N78" i="21"/>
  <c r="N79" i="21"/>
  <c r="N80" i="21"/>
  <c r="N124" i="21"/>
  <c r="N125" i="21"/>
  <c r="N126" i="21"/>
  <c r="N185" i="21"/>
  <c r="N186" i="21"/>
  <c r="N187" i="21"/>
  <c r="N188" i="21"/>
  <c r="N189" i="21"/>
  <c r="N190" i="21"/>
  <c r="N191" i="21"/>
  <c r="N192" i="21"/>
  <c r="N193" i="21"/>
  <c r="N194" i="21"/>
  <c r="N195" i="21"/>
  <c r="N196" i="21"/>
  <c r="N197" i="21"/>
  <c r="N198" i="21"/>
  <c r="N199" i="21"/>
  <c r="N200" i="21"/>
  <c r="N201" i="21"/>
  <c r="N127" i="21"/>
  <c r="N128" i="21"/>
  <c r="N81" i="21"/>
  <c r="N82" i="21"/>
  <c r="H90" i="15"/>
  <c r="J90" i="15"/>
  <c r="L90" i="15"/>
  <c r="P90" i="15"/>
  <c r="R90" i="15"/>
  <c r="T90" i="15"/>
  <c r="V90" i="15"/>
  <c r="X90" i="15"/>
  <c r="Z90" i="15"/>
  <c r="AB90" i="15"/>
  <c r="AD90" i="15"/>
  <c r="AF90" i="15"/>
  <c r="AH90" i="15"/>
  <c r="H91" i="15"/>
  <c r="J91" i="15"/>
  <c r="L91" i="15"/>
  <c r="P91" i="15"/>
  <c r="R91" i="15"/>
  <c r="T91" i="15"/>
  <c r="V91" i="15"/>
  <c r="X91" i="15"/>
  <c r="Z91" i="15"/>
  <c r="AB91" i="15"/>
  <c r="AD91" i="15"/>
  <c r="AF91" i="15"/>
  <c r="AH91" i="15"/>
  <c r="H92" i="15"/>
  <c r="J92" i="15"/>
  <c r="L92" i="15"/>
  <c r="P92" i="15"/>
  <c r="R92" i="15"/>
  <c r="T92" i="15"/>
  <c r="V92" i="15"/>
  <c r="X92" i="15"/>
  <c r="Z92" i="15"/>
  <c r="AB92" i="15"/>
  <c r="AD92" i="15"/>
  <c r="AF92" i="15"/>
  <c r="AH92" i="15"/>
  <c r="H93" i="15"/>
  <c r="J93" i="15"/>
  <c r="L93" i="15"/>
  <c r="P93" i="15"/>
  <c r="R93" i="15"/>
  <c r="T93" i="15"/>
  <c r="V93" i="15"/>
  <c r="X93" i="15"/>
  <c r="Z93" i="15"/>
  <c r="AB93" i="15"/>
  <c r="AD93" i="15"/>
  <c r="AF93" i="15"/>
  <c r="AH93" i="15"/>
  <c r="H94" i="15"/>
  <c r="J94" i="15"/>
  <c r="L94" i="15"/>
  <c r="P94" i="15"/>
  <c r="R94" i="15"/>
  <c r="T94" i="15"/>
  <c r="V94" i="15"/>
  <c r="X94" i="15"/>
  <c r="Z94" i="15"/>
  <c r="AB94" i="15"/>
  <c r="AD94" i="15"/>
  <c r="AF94" i="15"/>
  <c r="AH94" i="15"/>
  <c r="H95" i="15"/>
  <c r="J95" i="15"/>
  <c r="L95" i="15"/>
  <c r="P95" i="15"/>
  <c r="R95" i="15"/>
  <c r="T95" i="15"/>
  <c r="V95" i="15"/>
  <c r="X95" i="15"/>
  <c r="Z95" i="15"/>
  <c r="AB95" i="15"/>
  <c r="AD95" i="15"/>
  <c r="AF95" i="15"/>
  <c r="AH95" i="15"/>
  <c r="H96" i="15"/>
  <c r="J96" i="15"/>
  <c r="L96" i="15"/>
  <c r="P96" i="15"/>
  <c r="R96" i="15"/>
  <c r="T96" i="15"/>
  <c r="V96" i="15"/>
  <c r="X96" i="15"/>
  <c r="Z96" i="15"/>
  <c r="AB96" i="15"/>
  <c r="AD96" i="15"/>
  <c r="AF96" i="15"/>
  <c r="AH96" i="15"/>
  <c r="H97" i="15"/>
  <c r="J97" i="15"/>
  <c r="L97" i="15"/>
  <c r="P97" i="15"/>
  <c r="R97" i="15"/>
  <c r="T97" i="15"/>
  <c r="V97" i="15"/>
  <c r="X97" i="15"/>
  <c r="Z97" i="15"/>
  <c r="AB97" i="15"/>
  <c r="AD97" i="15"/>
  <c r="AF97" i="15"/>
  <c r="AH97" i="15"/>
  <c r="H62" i="15"/>
  <c r="J62" i="15"/>
  <c r="L62" i="15"/>
  <c r="P62" i="15"/>
  <c r="R62" i="15"/>
  <c r="T62" i="15"/>
  <c r="V62" i="15"/>
  <c r="X62" i="15"/>
  <c r="Z62" i="15"/>
  <c r="AB62" i="15"/>
  <c r="AD62" i="15"/>
  <c r="AF62" i="15"/>
  <c r="AH62" i="15"/>
  <c r="H63" i="15"/>
  <c r="J63" i="15"/>
  <c r="L63" i="15"/>
  <c r="P63" i="15"/>
  <c r="R63" i="15"/>
  <c r="T63" i="15"/>
  <c r="V63" i="15"/>
  <c r="X63" i="15"/>
  <c r="Z63" i="15"/>
  <c r="AB63" i="15"/>
  <c r="AD63" i="15"/>
  <c r="AF63" i="15"/>
  <c r="AH63" i="15"/>
  <c r="H64" i="15"/>
  <c r="J64" i="15"/>
  <c r="L64" i="15"/>
  <c r="P64" i="15"/>
  <c r="R64" i="15"/>
  <c r="T64" i="15"/>
  <c r="V64" i="15"/>
  <c r="X64" i="15"/>
  <c r="Z64" i="15"/>
  <c r="AB64" i="15"/>
  <c r="AD64" i="15"/>
  <c r="AF64" i="15"/>
  <c r="AH64" i="15"/>
  <c r="P110" i="1"/>
  <c r="R110" i="1"/>
  <c r="T110" i="1"/>
  <c r="V110" i="1"/>
  <c r="X110" i="1"/>
  <c r="Z110" i="1"/>
  <c r="AB110" i="1"/>
  <c r="AD110" i="1"/>
  <c r="AF110" i="1"/>
  <c r="AH110" i="1"/>
  <c r="P111" i="1"/>
  <c r="R111" i="1"/>
  <c r="T111" i="1"/>
  <c r="V111" i="1"/>
  <c r="X111" i="1"/>
  <c r="Z111" i="1"/>
  <c r="AB111" i="1"/>
  <c r="AD111" i="1"/>
  <c r="AF111" i="1"/>
  <c r="AH111" i="1"/>
  <c r="P112" i="1"/>
  <c r="R112" i="1"/>
  <c r="T112" i="1"/>
  <c r="V112" i="1"/>
  <c r="X112" i="1"/>
  <c r="Z112" i="1"/>
  <c r="AB112" i="1"/>
  <c r="AD112" i="1"/>
  <c r="AF112" i="1"/>
  <c r="AH112" i="1"/>
  <c r="P113" i="1"/>
  <c r="R113" i="1"/>
  <c r="T113" i="1"/>
  <c r="V113" i="1"/>
  <c r="X113" i="1"/>
  <c r="Z113" i="1"/>
  <c r="AB113" i="1"/>
  <c r="AD113" i="1"/>
  <c r="AF113" i="1"/>
  <c r="AH113" i="1"/>
  <c r="P114" i="1"/>
  <c r="R114" i="1"/>
  <c r="T114" i="1"/>
  <c r="V114" i="1"/>
  <c r="X114" i="1"/>
  <c r="Z114" i="1"/>
  <c r="AB114" i="1"/>
  <c r="AD114" i="1"/>
  <c r="AF114" i="1"/>
  <c r="AH114" i="1"/>
  <c r="P65" i="1"/>
  <c r="R65" i="1"/>
  <c r="T65" i="1"/>
  <c r="V65" i="1"/>
  <c r="X65" i="1"/>
  <c r="Z65" i="1"/>
  <c r="AB65" i="1"/>
  <c r="AD65" i="1"/>
  <c r="AF65" i="1"/>
  <c r="AH65" i="1"/>
  <c r="P66" i="1"/>
  <c r="R66" i="1"/>
  <c r="T66" i="1"/>
  <c r="V66" i="1"/>
  <c r="X66" i="1"/>
  <c r="Z66" i="1"/>
  <c r="AB66" i="1"/>
  <c r="AD66" i="1"/>
  <c r="AF66" i="1"/>
  <c r="AH66" i="1"/>
  <c r="P67" i="1"/>
  <c r="R67" i="1"/>
  <c r="T67" i="1"/>
  <c r="V67" i="1"/>
  <c r="X67" i="1"/>
  <c r="Z67" i="1"/>
  <c r="AB67" i="1"/>
  <c r="AD67" i="1"/>
  <c r="AF67" i="1"/>
  <c r="AH67" i="1"/>
  <c r="P68" i="1"/>
  <c r="R68" i="1"/>
  <c r="T68" i="1"/>
  <c r="V68" i="1"/>
  <c r="X68" i="1"/>
  <c r="Z68" i="1"/>
  <c r="AB68" i="1"/>
  <c r="AD68" i="1"/>
  <c r="AF68" i="1"/>
  <c r="AH68" i="1"/>
  <c r="P69" i="1"/>
  <c r="R69" i="1"/>
  <c r="T69" i="1"/>
  <c r="V69" i="1"/>
  <c r="X69" i="1"/>
  <c r="Z69" i="1"/>
  <c r="AB69" i="1"/>
  <c r="AD69" i="1"/>
  <c r="AF69" i="1"/>
  <c r="AH69" i="1"/>
  <c r="P42" i="1"/>
  <c r="R42" i="1"/>
  <c r="T42" i="1"/>
  <c r="V42" i="1"/>
  <c r="X42" i="1"/>
  <c r="Z42" i="1"/>
  <c r="AB42" i="1"/>
  <c r="AD42" i="1"/>
  <c r="AF42" i="1"/>
  <c r="AH42" i="1"/>
  <c r="P43" i="1"/>
  <c r="R43" i="1"/>
  <c r="T43" i="1"/>
  <c r="V43" i="1"/>
  <c r="X43" i="1"/>
  <c r="Z43" i="1"/>
  <c r="AB43" i="1"/>
  <c r="AD43" i="1"/>
  <c r="AF43" i="1"/>
  <c r="AH43" i="1"/>
  <c r="L108" i="1"/>
  <c r="L109" i="1"/>
  <c r="L110" i="1"/>
  <c r="L111" i="1"/>
  <c r="L112" i="1"/>
  <c r="L113" i="1"/>
  <c r="L114" i="1"/>
  <c r="L65" i="1"/>
  <c r="L66" i="1"/>
  <c r="L67" i="1"/>
  <c r="L68" i="1"/>
  <c r="L69" i="1"/>
  <c r="L42" i="1"/>
  <c r="L43" i="1"/>
  <c r="J109" i="1"/>
  <c r="J110" i="1"/>
  <c r="J111" i="1"/>
  <c r="J112" i="1"/>
  <c r="J113" i="1"/>
  <c r="J114" i="1"/>
  <c r="J65" i="1"/>
  <c r="J66" i="1"/>
  <c r="J67" i="1"/>
  <c r="J68" i="1"/>
  <c r="J69" i="1"/>
  <c r="J42" i="1"/>
  <c r="J43" i="1"/>
  <c r="H110" i="1"/>
  <c r="H111" i="1"/>
  <c r="H112" i="1"/>
  <c r="H113" i="1"/>
  <c r="H114" i="1"/>
  <c r="H65" i="1"/>
  <c r="H66" i="1"/>
  <c r="H67" i="1"/>
  <c r="H68" i="1"/>
  <c r="H69" i="1"/>
  <c r="H42" i="1"/>
  <c r="H43" i="1"/>
  <c r="AH78" i="21"/>
  <c r="AF78" i="21"/>
  <c r="AD78" i="21"/>
  <c r="AB78" i="21"/>
  <c r="AH123" i="21"/>
  <c r="AF123" i="21"/>
  <c r="AD123" i="21"/>
  <c r="AB123" i="21"/>
  <c r="AH43" i="15"/>
  <c r="AF43" i="15"/>
  <c r="AD43" i="15"/>
  <c r="AB43" i="15"/>
  <c r="Z43" i="15"/>
  <c r="X43" i="15"/>
  <c r="V43" i="15"/>
  <c r="T43" i="15"/>
  <c r="R43" i="15"/>
  <c r="P43" i="15"/>
  <c r="L43" i="15"/>
  <c r="J43" i="15"/>
  <c r="H43" i="15"/>
  <c r="AH89" i="15"/>
  <c r="AF89" i="15"/>
  <c r="AD89" i="15"/>
  <c r="AB89" i="15"/>
  <c r="Z89" i="15"/>
  <c r="X89" i="15"/>
  <c r="V89" i="15"/>
  <c r="T89" i="15"/>
  <c r="R89" i="15"/>
  <c r="P89" i="15"/>
  <c r="L89" i="15"/>
  <c r="J89" i="15"/>
  <c r="H89" i="15"/>
  <c r="AH88" i="15"/>
  <c r="AF88" i="15"/>
  <c r="AD88" i="15"/>
  <c r="AB88" i="15"/>
  <c r="Z88" i="15"/>
  <c r="X88" i="15"/>
  <c r="V88" i="15"/>
  <c r="T88" i="15"/>
  <c r="R88" i="15"/>
  <c r="P88" i="15"/>
  <c r="L88" i="15"/>
  <c r="J88" i="15"/>
  <c r="H88" i="15"/>
  <c r="AH87" i="15"/>
  <c r="AF87" i="15"/>
  <c r="AD87" i="15"/>
  <c r="AB87" i="15"/>
  <c r="Z87" i="15"/>
  <c r="X87" i="15"/>
  <c r="V87" i="15"/>
  <c r="T87" i="15"/>
  <c r="R87" i="15"/>
  <c r="P87" i="15"/>
  <c r="L87" i="15"/>
  <c r="J87" i="15"/>
  <c r="H87" i="15"/>
  <c r="AH86" i="15"/>
  <c r="AF86" i="15"/>
  <c r="AD86" i="15"/>
  <c r="AB86" i="15"/>
  <c r="Z86" i="15"/>
  <c r="X86" i="15"/>
  <c r="V86" i="15"/>
  <c r="T86" i="15"/>
  <c r="R86" i="15"/>
  <c r="P86" i="15"/>
  <c r="L86" i="15"/>
  <c r="J86" i="15"/>
  <c r="H86" i="15"/>
  <c r="AH61" i="15"/>
  <c r="AF61" i="15"/>
  <c r="AD61" i="15"/>
  <c r="AB61" i="15"/>
  <c r="Z61" i="15"/>
  <c r="X61" i="15"/>
  <c r="V61" i="15"/>
  <c r="T61" i="15"/>
  <c r="R61" i="15"/>
  <c r="P61" i="15"/>
  <c r="L61" i="15"/>
  <c r="J61" i="15"/>
  <c r="H61" i="15"/>
  <c r="AH60" i="15"/>
  <c r="AF60" i="15"/>
  <c r="AD60" i="15"/>
  <c r="AB60" i="15"/>
  <c r="Z60" i="15"/>
  <c r="X60" i="15"/>
  <c r="V60" i="15"/>
  <c r="T60" i="15"/>
  <c r="R60" i="15"/>
  <c r="P60" i="15"/>
  <c r="L60" i="15"/>
  <c r="J60" i="15"/>
  <c r="H60" i="15"/>
  <c r="AH109" i="1"/>
  <c r="AF109" i="1"/>
  <c r="AD109" i="1"/>
  <c r="AB109" i="1"/>
  <c r="Z109" i="1"/>
  <c r="X109" i="1"/>
  <c r="V109" i="1"/>
  <c r="T109" i="1"/>
  <c r="R109" i="1"/>
  <c r="P109" i="1"/>
  <c r="H109" i="1"/>
  <c r="AH108" i="1"/>
  <c r="AF108" i="1"/>
  <c r="AD108" i="1"/>
  <c r="AB108" i="1"/>
  <c r="Z108" i="1"/>
  <c r="X108" i="1"/>
  <c r="V108" i="1"/>
  <c r="T108" i="1"/>
  <c r="R108" i="1"/>
  <c r="P108" i="1"/>
  <c r="J108" i="1"/>
  <c r="H108" i="1"/>
  <c r="AH107" i="1"/>
  <c r="AF107" i="1"/>
  <c r="AD107" i="1"/>
  <c r="AB107" i="1"/>
  <c r="Z107" i="1"/>
  <c r="X107" i="1"/>
  <c r="V107" i="1"/>
  <c r="T107" i="1"/>
  <c r="R107" i="1"/>
  <c r="P107" i="1"/>
  <c r="L107" i="1"/>
  <c r="J107" i="1"/>
  <c r="H107" i="1"/>
  <c r="AH106" i="1"/>
  <c r="AF106" i="1"/>
  <c r="AD106" i="1"/>
  <c r="AB106" i="1"/>
  <c r="Z106" i="1"/>
  <c r="X106" i="1"/>
  <c r="V106" i="1"/>
  <c r="T106" i="1"/>
  <c r="R106" i="1"/>
  <c r="P106" i="1"/>
  <c r="L106" i="1"/>
  <c r="J106" i="1"/>
  <c r="H106" i="1"/>
  <c r="AH64" i="1"/>
  <c r="AF64" i="1"/>
  <c r="AD64" i="1"/>
  <c r="AB64" i="1"/>
  <c r="Z64" i="1"/>
  <c r="X64" i="1"/>
  <c r="V64" i="1"/>
  <c r="T64" i="1"/>
  <c r="R64" i="1"/>
  <c r="P64" i="1"/>
  <c r="L64" i="1"/>
  <c r="J64" i="1"/>
  <c r="H64" i="1"/>
  <c r="AH33" i="1"/>
  <c r="AF33" i="1"/>
  <c r="AD33" i="1"/>
  <c r="AB33" i="1"/>
  <c r="Z33" i="1"/>
  <c r="X33" i="1"/>
  <c r="V33" i="1"/>
  <c r="T33" i="1"/>
  <c r="R33" i="1"/>
  <c r="P33" i="1"/>
  <c r="L33" i="1"/>
  <c r="J33" i="1"/>
  <c r="H33" i="1"/>
  <c r="AH105" i="1"/>
  <c r="AF105" i="1"/>
  <c r="AD105" i="1"/>
  <c r="AB105" i="1"/>
  <c r="Z105" i="1"/>
  <c r="X105" i="1"/>
  <c r="V105" i="1"/>
  <c r="T105" i="1"/>
  <c r="R105" i="1"/>
  <c r="P105" i="1"/>
  <c r="L105" i="1"/>
  <c r="J105" i="1"/>
  <c r="H105" i="1"/>
  <c r="AH149" i="16"/>
  <c r="AF149" i="16"/>
  <c r="AD149" i="16"/>
  <c r="Z149" i="16"/>
  <c r="X149" i="16"/>
  <c r="V149" i="16"/>
  <c r="T149" i="16"/>
  <c r="R149" i="16"/>
  <c r="P149" i="16"/>
  <c r="L149" i="16"/>
  <c r="J149" i="16"/>
  <c r="H149" i="16"/>
  <c r="AH148" i="16"/>
  <c r="AF148" i="16"/>
  <c r="AD148" i="16"/>
  <c r="Z148" i="16"/>
  <c r="X148" i="16"/>
  <c r="V148" i="16"/>
  <c r="T148" i="16"/>
  <c r="R148" i="16"/>
  <c r="P148" i="16"/>
  <c r="L148" i="16"/>
  <c r="J148" i="16"/>
  <c r="H148" i="16"/>
  <c r="AH207" i="16"/>
  <c r="AF207" i="16"/>
  <c r="AD207" i="16"/>
  <c r="Z207" i="16"/>
  <c r="X207" i="16"/>
  <c r="V207" i="16"/>
  <c r="T207" i="16"/>
  <c r="R207" i="16"/>
  <c r="P207" i="16"/>
  <c r="L207" i="16"/>
  <c r="J207" i="16"/>
  <c r="H207" i="16"/>
  <c r="AH206" i="16"/>
  <c r="AF206" i="16"/>
  <c r="AD206" i="16"/>
  <c r="Z206" i="16"/>
  <c r="X206" i="16"/>
  <c r="V206" i="16"/>
  <c r="T206" i="16"/>
  <c r="R206" i="16"/>
  <c r="P206" i="16"/>
  <c r="L206" i="16"/>
  <c r="J206" i="16"/>
  <c r="H206" i="16"/>
  <c r="AH70" i="1"/>
  <c r="AF70" i="1"/>
  <c r="AD70" i="1"/>
  <c r="AB70" i="1"/>
  <c r="Z70" i="1"/>
  <c r="X70" i="1"/>
  <c r="V70" i="1"/>
  <c r="T70" i="1"/>
  <c r="R70" i="1"/>
  <c r="P70" i="1"/>
  <c r="L70" i="1"/>
  <c r="J70" i="1"/>
  <c r="H70" i="1"/>
  <c r="AH20" i="15"/>
  <c r="AF20" i="15"/>
  <c r="AD20" i="15"/>
  <c r="AB20" i="15"/>
  <c r="Z20" i="15"/>
  <c r="X20" i="15"/>
  <c r="V20" i="15"/>
  <c r="T20" i="15"/>
  <c r="R20" i="15"/>
  <c r="P20" i="15"/>
  <c r="L20" i="15"/>
  <c r="J20" i="15"/>
  <c r="H20" i="15"/>
  <c r="AH147" i="16"/>
  <c r="AF147" i="16"/>
  <c r="AD147" i="16"/>
  <c r="Z147" i="16"/>
  <c r="X147" i="16"/>
  <c r="V147" i="16"/>
  <c r="T147" i="16"/>
  <c r="R147" i="16"/>
  <c r="P147" i="16"/>
  <c r="L147" i="16"/>
  <c r="J147" i="16"/>
  <c r="H147" i="16"/>
  <c r="AH165" i="16"/>
  <c r="AF165" i="16"/>
  <c r="AD165" i="16"/>
  <c r="Z165" i="16"/>
  <c r="X165" i="16"/>
  <c r="V165" i="16"/>
  <c r="T165" i="16"/>
  <c r="R165" i="16"/>
  <c r="P165" i="16"/>
  <c r="L165" i="16"/>
  <c r="J165" i="16"/>
  <c r="H165" i="16"/>
  <c r="AH164" i="16"/>
  <c r="AF164" i="16"/>
  <c r="AD164" i="16"/>
  <c r="Z164" i="16"/>
  <c r="X164" i="16"/>
  <c r="V164" i="16"/>
  <c r="T164" i="16"/>
  <c r="R164" i="16"/>
  <c r="P164" i="16"/>
  <c r="L164" i="16"/>
  <c r="J164" i="16"/>
  <c r="H164" i="16"/>
  <c r="AH111" i="16"/>
  <c r="AF111" i="16"/>
  <c r="AD111" i="16"/>
  <c r="Z111" i="16"/>
  <c r="X111" i="16"/>
  <c r="V111" i="16"/>
  <c r="T111" i="16"/>
  <c r="R111" i="16"/>
  <c r="P111" i="16"/>
  <c r="L111" i="16"/>
  <c r="J111" i="16"/>
  <c r="H111" i="16"/>
  <c r="AH110" i="16"/>
  <c r="AF110" i="16"/>
  <c r="AD110" i="16"/>
  <c r="Z110" i="16"/>
  <c r="X110" i="16"/>
  <c r="V110" i="16"/>
  <c r="T110" i="16"/>
  <c r="R110" i="16"/>
  <c r="P110" i="16"/>
  <c r="L110" i="16"/>
  <c r="J110" i="16"/>
  <c r="H110" i="16"/>
  <c r="AH163" i="16"/>
  <c r="AF163" i="16"/>
  <c r="AD163" i="16"/>
  <c r="Z163" i="16"/>
  <c r="X163" i="16"/>
  <c r="V163" i="16"/>
  <c r="T163" i="16"/>
  <c r="R163" i="16"/>
  <c r="P163" i="16"/>
  <c r="L163" i="16"/>
  <c r="J163" i="16"/>
  <c r="H163" i="16"/>
  <c r="AH162" i="16"/>
  <c r="AF162" i="16"/>
  <c r="AD162" i="16"/>
  <c r="Z162" i="16"/>
  <c r="X162" i="16"/>
  <c r="V162" i="16"/>
  <c r="T162" i="16"/>
  <c r="R162" i="16"/>
  <c r="P162" i="16"/>
  <c r="L162" i="16"/>
  <c r="J162" i="16"/>
  <c r="H162" i="16"/>
  <c r="AH55" i="16"/>
  <c r="AF55" i="16"/>
  <c r="AD55" i="16"/>
  <c r="Z55" i="16"/>
  <c r="X55" i="16"/>
  <c r="V55" i="16"/>
  <c r="T55" i="16"/>
  <c r="R55" i="16"/>
  <c r="P55" i="16"/>
  <c r="L55" i="16"/>
  <c r="J55" i="16"/>
  <c r="H55" i="16"/>
  <c r="AH54" i="16"/>
  <c r="AF54" i="16"/>
  <c r="AD54" i="16"/>
  <c r="Z54" i="16"/>
  <c r="X54" i="16"/>
  <c r="V54" i="16"/>
  <c r="T54" i="16"/>
  <c r="R54" i="16"/>
  <c r="P54" i="16"/>
  <c r="L54" i="16"/>
  <c r="J54" i="16"/>
  <c r="H54" i="16"/>
  <c r="AH92" i="22"/>
  <c r="AF92" i="22"/>
  <c r="AD92" i="22"/>
  <c r="AB92" i="22"/>
  <c r="Z92" i="22"/>
  <c r="X92" i="22"/>
  <c r="V92" i="22"/>
  <c r="T92" i="22"/>
  <c r="R92" i="22"/>
  <c r="P92" i="22"/>
  <c r="N92" i="22"/>
  <c r="L92" i="22"/>
  <c r="J92" i="22"/>
  <c r="H92" i="22"/>
  <c r="AH141" i="22"/>
  <c r="AF141" i="22"/>
  <c r="AD141" i="22"/>
  <c r="AB141" i="22"/>
  <c r="Z141" i="22"/>
  <c r="X141" i="22"/>
  <c r="V141" i="22"/>
  <c r="T141" i="22"/>
  <c r="R141" i="22"/>
  <c r="P141" i="22"/>
  <c r="N141" i="22"/>
  <c r="L141" i="22"/>
  <c r="J141" i="22"/>
  <c r="H141" i="22"/>
  <c r="AH94" i="22"/>
  <c r="AF94" i="22"/>
  <c r="AD94" i="22"/>
  <c r="AB94" i="22"/>
  <c r="Z94" i="22"/>
  <c r="X94" i="22"/>
  <c r="V94" i="22"/>
  <c r="T94" i="22"/>
  <c r="R94" i="22"/>
  <c r="P94" i="22"/>
  <c r="N94" i="22"/>
  <c r="L94" i="22"/>
  <c r="J94" i="22"/>
  <c r="H94" i="22"/>
  <c r="AH140" i="22"/>
  <c r="AF140" i="22"/>
  <c r="AD140" i="22"/>
  <c r="AB140" i="22"/>
  <c r="Z140" i="22"/>
  <c r="X140" i="22"/>
  <c r="V140" i="22"/>
  <c r="T140" i="22"/>
  <c r="R140" i="22"/>
  <c r="P140" i="22"/>
  <c r="N140" i="22"/>
  <c r="L140" i="22"/>
  <c r="J140" i="22"/>
  <c r="H140" i="22"/>
  <c r="AI144" i="22"/>
  <c r="AH28" i="22"/>
  <c r="AF28" i="22"/>
  <c r="AD28" i="22"/>
  <c r="AB28" i="22"/>
  <c r="Z28" i="22"/>
  <c r="X28" i="22"/>
  <c r="V28" i="22"/>
  <c r="T28" i="22"/>
  <c r="R28" i="22"/>
  <c r="P28" i="22"/>
  <c r="N28" i="22"/>
  <c r="L28" i="22"/>
  <c r="J28" i="22"/>
  <c r="H28" i="22"/>
  <c r="H24" i="22"/>
  <c r="J24" i="22"/>
  <c r="L24" i="22"/>
  <c r="N24" i="22"/>
  <c r="P24" i="22"/>
  <c r="R24" i="22"/>
  <c r="T24" i="22"/>
  <c r="V24" i="22"/>
  <c r="X24" i="22"/>
  <c r="Z24" i="22"/>
  <c r="AB24" i="22"/>
  <c r="AD24" i="22"/>
  <c r="AF24" i="22"/>
  <c r="AH24" i="22"/>
  <c r="AH17" i="22"/>
  <c r="AF17" i="22"/>
  <c r="AD17" i="22"/>
  <c r="AB17" i="22"/>
  <c r="Z17" i="22"/>
  <c r="X17" i="22"/>
  <c r="V17" i="22"/>
  <c r="T17" i="22"/>
  <c r="R17" i="22"/>
  <c r="P17" i="22"/>
  <c r="N17" i="22"/>
  <c r="L17" i="22"/>
  <c r="J17" i="22"/>
  <c r="H17" i="22"/>
  <c r="AH20" i="22"/>
  <c r="AF20" i="22"/>
  <c r="AD20" i="22"/>
  <c r="AB20" i="22"/>
  <c r="Z20" i="22"/>
  <c r="X20" i="22"/>
  <c r="V20" i="22"/>
  <c r="T20" i="22"/>
  <c r="R20" i="22"/>
  <c r="P20" i="22"/>
  <c r="N20" i="22"/>
  <c r="L20" i="22"/>
  <c r="J20" i="22"/>
  <c r="H20" i="22"/>
  <c r="AH116" i="15"/>
  <c r="AF116" i="15"/>
  <c r="AD116" i="15"/>
  <c r="AB116" i="15"/>
  <c r="Z116" i="15"/>
  <c r="X116" i="15"/>
  <c r="V116" i="15"/>
  <c r="T116" i="15"/>
  <c r="R116" i="15"/>
  <c r="P116" i="15"/>
  <c r="L116" i="15"/>
  <c r="J116" i="15"/>
  <c r="H116" i="15"/>
  <c r="H117" i="15"/>
  <c r="J117" i="15"/>
  <c r="L117" i="15"/>
  <c r="P117" i="15"/>
  <c r="R117" i="15"/>
  <c r="T117" i="15"/>
  <c r="V117" i="15"/>
  <c r="X117" i="15"/>
  <c r="Z117" i="15"/>
  <c r="AB117" i="15"/>
  <c r="AD117" i="15"/>
  <c r="AF117" i="15"/>
  <c r="AH117" i="15"/>
  <c r="H118" i="15"/>
  <c r="J118" i="15"/>
  <c r="L118" i="15"/>
  <c r="P118" i="15"/>
  <c r="R118" i="15"/>
  <c r="T118" i="15"/>
  <c r="V118" i="15"/>
  <c r="X118" i="15"/>
  <c r="Z118" i="15"/>
  <c r="AB118" i="15"/>
  <c r="AD118" i="15"/>
  <c r="AF118" i="15"/>
  <c r="AH118" i="15"/>
  <c r="AH85" i="15"/>
  <c r="AF85" i="15"/>
  <c r="AD85" i="15"/>
  <c r="AB85" i="15"/>
  <c r="Z85" i="15"/>
  <c r="X85" i="15"/>
  <c r="V85" i="15"/>
  <c r="T85" i="15"/>
  <c r="R85" i="15"/>
  <c r="P85" i="15"/>
  <c r="L85" i="15"/>
  <c r="J85" i="15"/>
  <c r="H85" i="15"/>
  <c r="AI17" i="1" l="1"/>
  <c r="AI17" i="16"/>
  <c r="AI16" i="16"/>
  <c r="AI342" i="21"/>
  <c r="AI338" i="21"/>
  <c r="AI202" i="21"/>
  <c r="AI341" i="21"/>
  <c r="AI203" i="21"/>
  <c r="AI337" i="21"/>
  <c r="AI340" i="21"/>
  <c r="AI339" i="21"/>
  <c r="AI343" i="11"/>
  <c r="AI193" i="11"/>
  <c r="AI192" i="11"/>
  <c r="AJ192" i="11" s="1"/>
  <c r="AI342" i="11"/>
  <c r="AI340" i="11"/>
  <c r="AI341" i="11"/>
  <c r="AI344" i="11"/>
  <c r="AI336" i="11"/>
  <c r="AI345" i="11"/>
  <c r="AI337" i="11"/>
  <c r="AI338" i="11"/>
  <c r="AI334" i="11"/>
  <c r="AI339" i="11"/>
  <c r="AI335" i="11"/>
  <c r="AI328" i="22"/>
  <c r="AI337" i="22"/>
  <c r="AI333" i="22"/>
  <c r="AI331" i="22"/>
  <c r="AI334" i="22"/>
  <c r="AI339" i="22"/>
  <c r="AI335" i="22"/>
  <c r="AI332" i="22"/>
  <c r="AI330" i="22"/>
  <c r="AI326" i="22"/>
  <c r="AI327" i="22"/>
  <c r="AI336" i="22"/>
  <c r="AI338" i="22"/>
  <c r="AI329" i="22"/>
  <c r="AI325" i="22"/>
  <c r="AI146" i="16"/>
  <c r="AI324" i="22"/>
  <c r="AI323" i="22"/>
  <c r="AI177" i="16"/>
  <c r="AI175" i="16"/>
  <c r="AI171" i="16"/>
  <c r="AI286" i="16"/>
  <c r="AI303" i="16"/>
  <c r="AI287" i="16"/>
  <c r="AI300" i="16"/>
  <c r="AI298" i="16"/>
  <c r="AI292" i="16"/>
  <c r="AI290" i="16"/>
  <c r="AI170" i="16"/>
  <c r="AI295" i="16"/>
  <c r="AI282" i="16"/>
  <c r="AI149" i="16"/>
  <c r="AI301" i="16"/>
  <c r="AI293" i="16"/>
  <c r="AI174" i="16"/>
  <c r="AI302" i="16"/>
  <c r="AI294" i="16"/>
  <c r="AI285" i="16"/>
  <c r="AI147" i="11"/>
  <c r="AI131" i="11"/>
  <c r="AI83" i="11"/>
  <c r="AI85" i="11"/>
  <c r="AI187" i="11"/>
  <c r="AI185" i="11"/>
  <c r="AI179" i="11"/>
  <c r="AI84" i="11"/>
  <c r="AJ84" i="11" s="1"/>
  <c r="AI183" i="11"/>
  <c r="AI6" i="11"/>
  <c r="AJ6" i="11" s="1"/>
  <c r="AI7" i="11"/>
  <c r="AI184" i="11"/>
  <c r="AI182" i="11"/>
  <c r="AI178" i="11"/>
  <c r="AI130" i="11"/>
  <c r="AJ130" i="11" s="1"/>
  <c r="AI181" i="11"/>
  <c r="AI191" i="11"/>
  <c r="AI189" i="11"/>
  <c r="AI82" i="11"/>
  <c r="AJ82" i="11" s="1"/>
  <c r="AI188" i="11"/>
  <c r="AI146" i="11"/>
  <c r="AI186" i="11"/>
  <c r="AJ186" i="11" s="1"/>
  <c r="AI180" i="11"/>
  <c r="AJ180" i="11" s="1"/>
  <c r="AI190" i="11"/>
  <c r="AJ190" i="11" s="1"/>
  <c r="AI284" i="16"/>
  <c r="AI116" i="16"/>
  <c r="AI281" i="16"/>
  <c r="AI172" i="16"/>
  <c r="AI307" i="16"/>
  <c r="AI306" i="16"/>
  <c r="AI173" i="16"/>
  <c r="AI304" i="16"/>
  <c r="AI299" i="16"/>
  <c r="AI291" i="16"/>
  <c r="AI176" i="16"/>
  <c r="AI117" i="16"/>
  <c r="AI305" i="16"/>
  <c r="AI296" i="16"/>
  <c r="AI288" i="16"/>
  <c r="AI283" i="16"/>
  <c r="AI297" i="16"/>
  <c r="AI289" i="16"/>
  <c r="AI280" i="16"/>
  <c r="AI172" i="22"/>
  <c r="AI179" i="22"/>
  <c r="AI110" i="22"/>
  <c r="AI182" i="22"/>
  <c r="AI186" i="22"/>
  <c r="AI108" i="22"/>
  <c r="AI175" i="22"/>
  <c r="AI109" i="22"/>
  <c r="AI180" i="22"/>
  <c r="AI177" i="22"/>
  <c r="AI181" i="22"/>
  <c r="AI178" i="22"/>
  <c r="AI111" i="22"/>
  <c r="AI173" i="22"/>
  <c r="AI183" i="22"/>
  <c r="AI184" i="22"/>
  <c r="AI174" i="22"/>
  <c r="AI185" i="22"/>
  <c r="AI176" i="22"/>
  <c r="AI199" i="21"/>
  <c r="AI191" i="21"/>
  <c r="AI125" i="21"/>
  <c r="AI198" i="21"/>
  <c r="AI124" i="21"/>
  <c r="AI189" i="21"/>
  <c r="AI81" i="21"/>
  <c r="AI196" i="21"/>
  <c r="AI82" i="21"/>
  <c r="AI80" i="21"/>
  <c r="AI128" i="21"/>
  <c r="AI195" i="21"/>
  <c r="AI187" i="21"/>
  <c r="AI197" i="21"/>
  <c r="AI127" i="21"/>
  <c r="AI194" i="21"/>
  <c r="AI201" i="21"/>
  <c r="AI193" i="21"/>
  <c r="AI185" i="21"/>
  <c r="AI200" i="21"/>
  <c r="AI126" i="21"/>
  <c r="AI186" i="21"/>
  <c r="AI188" i="21"/>
  <c r="AI190" i="21"/>
  <c r="AI192" i="21"/>
  <c r="AI79" i="21"/>
  <c r="AI97" i="15"/>
  <c r="AI90" i="15"/>
  <c r="AI63" i="15"/>
  <c r="AI95" i="15"/>
  <c r="AI91" i="15"/>
  <c r="AI64" i="15"/>
  <c r="AI96" i="15"/>
  <c r="AI92" i="15"/>
  <c r="AI94" i="15"/>
  <c r="AI93" i="15"/>
  <c r="AI62" i="15"/>
  <c r="AI42" i="1"/>
  <c r="AI111" i="1"/>
  <c r="AI110" i="1"/>
  <c r="AI68" i="1"/>
  <c r="AI113" i="1"/>
  <c r="AI66" i="1"/>
  <c r="AI112" i="1"/>
  <c r="AI43" i="1"/>
  <c r="AI69" i="1"/>
  <c r="AI67" i="1"/>
  <c r="AI65" i="1"/>
  <c r="AI114" i="1"/>
  <c r="AI107" i="1"/>
  <c r="AI78" i="21"/>
  <c r="AI123" i="21"/>
  <c r="AI89" i="15"/>
  <c r="AI43" i="15"/>
  <c r="AI61" i="15"/>
  <c r="AI88" i="15"/>
  <c r="AI87" i="15"/>
  <c r="AI86" i="15"/>
  <c r="AI60" i="15"/>
  <c r="AI64" i="1"/>
  <c r="AI109" i="1"/>
  <c r="AI108" i="1"/>
  <c r="AI106" i="1"/>
  <c r="AI33" i="1"/>
  <c r="AI105" i="1"/>
  <c r="AI70" i="1"/>
  <c r="AI148" i="16"/>
  <c r="AI207" i="16"/>
  <c r="AI206" i="16"/>
  <c r="AI20" i="15"/>
  <c r="AI92" i="22"/>
  <c r="AI85" i="15"/>
  <c r="AI147" i="16"/>
  <c r="AI110" i="16"/>
  <c r="AI111" i="16"/>
  <c r="AI165" i="16"/>
  <c r="AI164" i="16"/>
  <c r="AI162" i="16"/>
  <c r="AI163" i="16"/>
  <c r="AI54" i="16"/>
  <c r="AI55" i="16"/>
  <c r="AI141" i="22"/>
  <c r="AI94" i="22"/>
  <c r="AI140" i="22"/>
  <c r="AI28" i="22"/>
  <c r="AI24" i="22"/>
  <c r="AI17" i="22"/>
  <c r="AI20" i="22"/>
  <c r="AI118" i="15"/>
  <c r="AI116" i="15"/>
  <c r="AI117" i="15"/>
  <c r="AI6" i="16"/>
  <c r="AI7" i="16"/>
  <c r="AI10" i="16"/>
  <c r="AI11" i="16"/>
  <c r="AI44" i="16"/>
  <c r="AI45" i="16"/>
  <c r="AI52" i="16"/>
  <c r="AI53" i="16"/>
  <c r="AI32" i="16"/>
  <c r="AI33" i="16"/>
  <c r="AI46" i="16"/>
  <c r="AI47" i="16"/>
  <c r="AI38" i="16"/>
  <c r="AI39" i="16"/>
  <c r="AI98" i="16"/>
  <c r="AI99" i="16"/>
  <c r="AI70" i="16"/>
  <c r="AI71" i="16"/>
  <c r="AI80" i="16"/>
  <c r="AI81" i="16"/>
  <c r="AI90" i="16"/>
  <c r="AI112" i="16"/>
  <c r="AI113" i="16"/>
  <c r="AI62" i="16"/>
  <c r="AI63" i="16"/>
  <c r="AI74" i="16"/>
  <c r="AI75" i="16"/>
  <c r="AI94" i="16"/>
  <c r="AI95" i="16"/>
  <c r="AI107" i="16"/>
  <c r="AI138" i="16"/>
  <c r="AI139" i="16"/>
  <c r="AI166" i="16"/>
  <c r="AI167" i="16"/>
  <c r="AI158" i="16"/>
  <c r="AI159" i="16"/>
  <c r="AI160" i="16"/>
  <c r="AI161" i="16"/>
  <c r="AI178" i="16"/>
  <c r="AI179" i="16"/>
  <c r="AI209" i="16"/>
  <c r="AI210" i="16"/>
  <c r="AI204" i="16"/>
  <c r="AI205" i="16"/>
  <c r="AI220" i="16"/>
  <c r="AI221" i="16"/>
  <c r="AI224" i="16"/>
  <c r="AI225" i="16"/>
  <c r="AI226" i="16"/>
  <c r="AI227" i="16"/>
  <c r="AI168" i="16"/>
  <c r="AI279" i="16"/>
  <c r="AI241" i="16"/>
  <c r="AI8" i="11"/>
  <c r="AJ8" i="11" s="1"/>
  <c r="AI9" i="11"/>
  <c r="AI12" i="11"/>
  <c r="AI10" i="11"/>
  <c r="AI11" i="11"/>
  <c r="AI14" i="11"/>
  <c r="AJ14" i="11" s="1"/>
  <c r="AI15" i="11"/>
  <c r="AI22" i="11"/>
  <c r="AI16" i="11"/>
  <c r="AJ16" i="11" s="1"/>
  <c r="AI17" i="11"/>
  <c r="AI52" i="11"/>
  <c r="AJ52" i="11" s="1"/>
  <c r="AI53" i="11"/>
  <c r="AI34" i="11"/>
  <c r="AI35" i="11"/>
  <c r="AI24" i="11"/>
  <c r="AI25" i="11"/>
  <c r="AI28" i="11"/>
  <c r="AJ28" i="11" s="1"/>
  <c r="AI29" i="11"/>
  <c r="AI38" i="11"/>
  <c r="AJ38" i="11" s="1"/>
  <c r="AI39" i="11"/>
  <c r="AI48" i="11"/>
  <c r="AI49" i="11"/>
  <c r="AI46" i="11"/>
  <c r="AI47" i="11"/>
  <c r="AI32" i="11"/>
  <c r="AJ32" i="11" s="1"/>
  <c r="AI33" i="11"/>
  <c r="AI42" i="11"/>
  <c r="AJ42" i="11" s="1"/>
  <c r="AI43" i="11"/>
  <c r="AI56" i="11"/>
  <c r="AI57" i="11"/>
  <c r="AI88" i="11"/>
  <c r="AI89" i="11"/>
  <c r="AI168" i="11"/>
  <c r="AJ168" i="11" s="1"/>
  <c r="AI169" i="11"/>
  <c r="AI134" i="11"/>
  <c r="AJ134" i="11" s="1"/>
  <c r="AI135" i="11"/>
  <c r="AI36" i="11"/>
  <c r="AI37" i="11"/>
  <c r="AI60" i="11"/>
  <c r="AJ60" i="11" s="1"/>
  <c r="AI61" i="11"/>
  <c r="AI75" i="11"/>
  <c r="AI113" i="11"/>
  <c r="AI72" i="11"/>
  <c r="AJ72" i="11" s="1"/>
  <c r="AI73" i="11"/>
  <c r="AI114" i="11"/>
  <c r="AI115" i="11"/>
  <c r="AI128" i="11"/>
  <c r="AJ128" i="11" s="1"/>
  <c r="AI129" i="11"/>
  <c r="AI144" i="11"/>
  <c r="AJ144" i="11" s="1"/>
  <c r="AI145" i="11"/>
  <c r="AI101" i="11"/>
  <c r="AI44" i="11"/>
  <c r="AI45" i="11"/>
  <c r="AI76" i="11"/>
  <c r="AI77" i="11"/>
  <c r="AI91" i="11"/>
  <c r="AI166" i="11"/>
  <c r="AJ166" i="11" s="1"/>
  <c r="AI167" i="11"/>
  <c r="AI195" i="11"/>
  <c r="AI164" i="11"/>
  <c r="AI165" i="11"/>
  <c r="AI174" i="11"/>
  <c r="AI175" i="11"/>
  <c r="AI209" i="11"/>
  <c r="AI210" i="11"/>
  <c r="AI212" i="11"/>
  <c r="AI214" i="11"/>
  <c r="AJ214" i="11" s="1"/>
  <c r="AI215" i="11"/>
  <c r="AI226" i="11"/>
  <c r="AI227" i="11"/>
  <c r="AI230" i="11"/>
  <c r="AI102" i="11"/>
  <c r="AI103" i="11"/>
  <c r="AI232" i="11"/>
  <c r="AI233" i="11"/>
  <c r="AI234" i="11"/>
  <c r="AI235" i="11"/>
  <c r="AI236" i="11"/>
  <c r="AI237" i="11"/>
  <c r="AI240" i="11"/>
  <c r="AI244" i="11"/>
  <c r="AJ244" i="11" s="1"/>
  <c r="AI245" i="11"/>
  <c r="AI291" i="11"/>
  <c r="AI67" i="11"/>
  <c r="AI264" i="11"/>
  <c r="AI265" i="11"/>
  <c r="AI270" i="11"/>
  <c r="AJ270" i="11" s="1"/>
  <c r="AI271" i="11"/>
  <c r="AI272" i="11"/>
  <c r="AJ272" i="11" s="1"/>
  <c r="AI273" i="11"/>
  <c r="AI280" i="11"/>
  <c r="AJ280" i="11" s="1"/>
  <c r="AI281" i="11"/>
  <c r="AI282" i="11"/>
  <c r="AI283" i="11"/>
  <c r="AI284" i="11"/>
  <c r="AJ284" i="11" s="1"/>
  <c r="AI285" i="11"/>
  <c r="AI286" i="11"/>
  <c r="AJ286" i="11" s="1"/>
  <c r="AI287" i="11"/>
  <c r="AH307" i="11"/>
  <c r="AF307" i="11"/>
  <c r="AD307" i="11"/>
  <c r="Z307" i="11"/>
  <c r="X307" i="11"/>
  <c r="V307" i="11"/>
  <c r="T307" i="11"/>
  <c r="R307" i="11"/>
  <c r="P307" i="11"/>
  <c r="L307" i="11"/>
  <c r="J307" i="11"/>
  <c r="H307" i="11"/>
  <c r="AH306" i="11"/>
  <c r="AF306" i="11"/>
  <c r="AD306" i="11"/>
  <c r="Z306" i="11"/>
  <c r="X306" i="11"/>
  <c r="V306" i="11"/>
  <c r="T306" i="11"/>
  <c r="R306" i="11"/>
  <c r="P306" i="11"/>
  <c r="L306" i="11"/>
  <c r="J306" i="11"/>
  <c r="H306" i="11"/>
  <c r="AH305" i="11"/>
  <c r="AF305" i="11"/>
  <c r="AD305" i="11"/>
  <c r="Z305" i="11"/>
  <c r="X305" i="11"/>
  <c r="V305" i="11"/>
  <c r="T305" i="11"/>
  <c r="R305" i="11"/>
  <c r="P305" i="11"/>
  <c r="L305" i="11"/>
  <c r="J305" i="11"/>
  <c r="H305" i="11"/>
  <c r="AH304" i="11"/>
  <c r="AF304" i="11"/>
  <c r="AD304" i="11"/>
  <c r="Z304" i="11"/>
  <c r="X304" i="11"/>
  <c r="V304" i="11"/>
  <c r="T304" i="11"/>
  <c r="R304" i="11"/>
  <c r="P304" i="11"/>
  <c r="L304" i="11"/>
  <c r="J304" i="11"/>
  <c r="H304" i="11"/>
  <c r="AH303" i="11"/>
  <c r="AF303" i="11"/>
  <c r="AD303" i="11"/>
  <c r="Z303" i="11"/>
  <c r="X303" i="11"/>
  <c r="V303" i="11"/>
  <c r="T303" i="11"/>
  <c r="R303" i="11"/>
  <c r="P303" i="11"/>
  <c r="L303" i="11"/>
  <c r="J303" i="11"/>
  <c r="H303" i="11"/>
  <c r="AH302" i="11"/>
  <c r="AF302" i="11"/>
  <c r="AD302" i="11"/>
  <c r="Z302" i="11"/>
  <c r="X302" i="11"/>
  <c r="V302" i="11"/>
  <c r="T302" i="11"/>
  <c r="R302" i="11"/>
  <c r="P302" i="11"/>
  <c r="L302" i="11"/>
  <c r="J302" i="11"/>
  <c r="H302" i="11"/>
  <c r="AH301" i="11"/>
  <c r="AF301" i="11"/>
  <c r="AD301" i="11"/>
  <c r="Z301" i="11"/>
  <c r="X301" i="11"/>
  <c r="V301" i="11"/>
  <c r="T301" i="11"/>
  <c r="R301" i="11"/>
  <c r="P301" i="11"/>
  <c r="L301" i="11"/>
  <c r="J301" i="11"/>
  <c r="H301" i="11"/>
  <c r="AH300" i="11"/>
  <c r="AF300" i="11"/>
  <c r="AD300" i="11"/>
  <c r="Z300" i="11"/>
  <c r="X300" i="11"/>
  <c r="V300" i="11"/>
  <c r="T300" i="11"/>
  <c r="R300" i="11"/>
  <c r="P300" i="11"/>
  <c r="L300" i="11"/>
  <c r="J300" i="11"/>
  <c r="H300" i="11"/>
  <c r="AH109" i="11"/>
  <c r="AF109" i="11"/>
  <c r="AD109" i="11"/>
  <c r="Z109" i="11"/>
  <c r="X109" i="11"/>
  <c r="V109" i="11"/>
  <c r="T109" i="11"/>
  <c r="R109" i="11"/>
  <c r="P109" i="11"/>
  <c r="L109" i="11"/>
  <c r="J109" i="11"/>
  <c r="H109" i="11"/>
  <c r="AH108" i="11"/>
  <c r="AF108" i="11"/>
  <c r="AD108" i="11"/>
  <c r="Z108" i="11"/>
  <c r="X108" i="11"/>
  <c r="V108" i="11"/>
  <c r="T108" i="11"/>
  <c r="R108" i="11"/>
  <c r="P108" i="11"/>
  <c r="L108" i="11"/>
  <c r="J108" i="11"/>
  <c r="H108" i="11"/>
  <c r="AH333" i="11"/>
  <c r="AF333" i="11"/>
  <c r="AD333" i="11"/>
  <c r="Z333" i="11"/>
  <c r="X333" i="11"/>
  <c r="V333" i="11"/>
  <c r="T333" i="11"/>
  <c r="R333" i="11"/>
  <c r="P333" i="11"/>
  <c r="L333" i="11"/>
  <c r="J333" i="11"/>
  <c r="H333" i="11"/>
  <c r="AH332" i="11"/>
  <c r="AF332" i="11"/>
  <c r="AD332" i="11"/>
  <c r="Z332" i="11"/>
  <c r="X332" i="11"/>
  <c r="V332" i="11"/>
  <c r="T332" i="11"/>
  <c r="R332" i="11"/>
  <c r="P332" i="11"/>
  <c r="L332" i="11"/>
  <c r="J332" i="11"/>
  <c r="H332" i="11"/>
  <c r="AH289" i="11"/>
  <c r="AF289" i="11"/>
  <c r="AD289" i="11"/>
  <c r="Z289" i="11"/>
  <c r="X289" i="11"/>
  <c r="V289" i="11"/>
  <c r="T289" i="11"/>
  <c r="R289" i="11"/>
  <c r="P289" i="11"/>
  <c r="L289" i="11"/>
  <c r="J289" i="11"/>
  <c r="H289" i="11"/>
  <c r="AH288" i="11"/>
  <c r="AF288" i="11"/>
  <c r="AD288" i="11"/>
  <c r="Z288" i="11"/>
  <c r="X288" i="11"/>
  <c r="V288" i="11"/>
  <c r="T288" i="11"/>
  <c r="R288" i="11"/>
  <c r="P288" i="11"/>
  <c r="L288" i="11"/>
  <c r="J288" i="11"/>
  <c r="H288" i="11"/>
  <c r="AH251" i="11"/>
  <c r="AF251" i="11"/>
  <c r="AD251" i="11"/>
  <c r="Z251" i="11"/>
  <c r="X251" i="11"/>
  <c r="V251" i="11"/>
  <c r="T251" i="11"/>
  <c r="R251" i="11"/>
  <c r="P251" i="11"/>
  <c r="L251" i="11"/>
  <c r="J251" i="11"/>
  <c r="H251" i="11"/>
  <c r="AH250" i="11"/>
  <c r="AF250" i="11"/>
  <c r="AD250" i="11"/>
  <c r="Z250" i="11"/>
  <c r="X250" i="11"/>
  <c r="V250" i="11"/>
  <c r="T250" i="11"/>
  <c r="R250" i="11"/>
  <c r="P250" i="11"/>
  <c r="L250" i="11"/>
  <c r="J250" i="11"/>
  <c r="H250" i="11"/>
  <c r="AH249" i="11"/>
  <c r="AF249" i="11"/>
  <c r="AD249" i="11"/>
  <c r="Z249" i="11"/>
  <c r="X249" i="11"/>
  <c r="V249" i="11"/>
  <c r="T249" i="11"/>
  <c r="R249" i="11"/>
  <c r="P249" i="11"/>
  <c r="L249" i="11"/>
  <c r="J249" i="11"/>
  <c r="H249" i="11"/>
  <c r="AH248" i="11"/>
  <c r="AF248" i="11"/>
  <c r="AD248" i="11"/>
  <c r="Z248" i="11"/>
  <c r="X248" i="11"/>
  <c r="V248" i="11"/>
  <c r="T248" i="11"/>
  <c r="R248" i="11"/>
  <c r="P248" i="11"/>
  <c r="L248" i="11"/>
  <c r="J248" i="11"/>
  <c r="H248" i="11"/>
  <c r="AH247" i="11"/>
  <c r="AF247" i="11"/>
  <c r="AD247" i="11"/>
  <c r="Z247" i="11"/>
  <c r="X247" i="11"/>
  <c r="V247" i="11"/>
  <c r="T247" i="11"/>
  <c r="R247" i="11"/>
  <c r="P247" i="11"/>
  <c r="L247" i="11"/>
  <c r="J247" i="11"/>
  <c r="H247" i="11"/>
  <c r="AH246" i="11"/>
  <c r="AF246" i="11"/>
  <c r="AD246" i="11"/>
  <c r="Z246" i="11"/>
  <c r="X246" i="11"/>
  <c r="V246" i="11"/>
  <c r="T246" i="11"/>
  <c r="R246" i="11"/>
  <c r="P246" i="11"/>
  <c r="L246" i="11"/>
  <c r="J246" i="11"/>
  <c r="H246" i="11"/>
  <c r="AH111" i="11"/>
  <c r="AF111" i="11"/>
  <c r="AD111" i="11"/>
  <c r="Z111" i="11"/>
  <c r="X111" i="11"/>
  <c r="V111" i="11"/>
  <c r="T111" i="11"/>
  <c r="R111" i="11"/>
  <c r="P111" i="11"/>
  <c r="L111" i="11"/>
  <c r="J111" i="11"/>
  <c r="H111" i="11"/>
  <c r="AH110" i="11"/>
  <c r="AF110" i="11"/>
  <c r="AD110" i="11"/>
  <c r="Z110" i="11"/>
  <c r="X110" i="11"/>
  <c r="V110" i="11"/>
  <c r="T110" i="11"/>
  <c r="R110" i="11"/>
  <c r="P110" i="11"/>
  <c r="L110" i="11"/>
  <c r="J110" i="11"/>
  <c r="H110" i="11"/>
  <c r="AH241" i="11"/>
  <c r="AF241" i="11"/>
  <c r="AD241" i="11"/>
  <c r="Z241" i="11"/>
  <c r="X241" i="11"/>
  <c r="V241" i="11"/>
  <c r="T241" i="11"/>
  <c r="R241" i="11"/>
  <c r="P241" i="11"/>
  <c r="L241" i="11"/>
  <c r="J241" i="11"/>
  <c r="H241" i="11"/>
  <c r="AH153" i="11"/>
  <c r="AF153" i="11"/>
  <c r="AD153" i="11"/>
  <c r="Z153" i="11"/>
  <c r="X153" i="11"/>
  <c r="V153" i="11"/>
  <c r="T153" i="11"/>
  <c r="R153" i="11"/>
  <c r="P153" i="11"/>
  <c r="L153" i="11"/>
  <c r="J153" i="11"/>
  <c r="H153" i="11"/>
  <c r="AH152" i="11"/>
  <c r="AF152" i="11"/>
  <c r="AD152" i="11"/>
  <c r="Z152" i="11"/>
  <c r="X152" i="11"/>
  <c r="V152" i="11"/>
  <c r="T152" i="11"/>
  <c r="R152" i="11"/>
  <c r="P152" i="11"/>
  <c r="L152" i="11"/>
  <c r="J152" i="11"/>
  <c r="H152" i="11"/>
  <c r="AH143" i="11"/>
  <c r="AF143" i="11"/>
  <c r="AD143" i="11"/>
  <c r="Z143" i="11"/>
  <c r="X143" i="11"/>
  <c r="V143" i="11"/>
  <c r="T143" i="11"/>
  <c r="R143" i="11"/>
  <c r="P143" i="11"/>
  <c r="L143" i="11"/>
  <c r="J143" i="11"/>
  <c r="H143" i="11"/>
  <c r="AH142" i="11"/>
  <c r="AF142" i="11"/>
  <c r="AD142" i="11"/>
  <c r="Z142" i="11"/>
  <c r="X142" i="11"/>
  <c r="V142" i="11"/>
  <c r="T142" i="11"/>
  <c r="R142" i="11"/>
  <c r="P142" i="11"/>
  <c r="L142" i="11"/>
  <c r="J142" i="11"/>
  <c r="H142" i="11"/>
  <c r="AH139" i="11"/>
  <c r="AF139" i="11"/>
  <c r="AD139" i="11"/>
  <c r="Z139" i="11"/>
  <c r="X139" i="11"/>
  <c r="V139" i="11"/>
  <c r="T139" i="11"/>
  <c r="R139" i="11"/>
  <c r="P139" i="11"/>
  <c r="L139" i="11"/>
  <c r="J139" i="11"/>
  <c r="H139" i="11"/>
  <c r="AH138" i="11"/>
  <c r="AF138" i="11"/>
  <c r="AD138" i="11"/>
  <c r="Z138" i="11"/>
  <c r="X138" i="11"/>
  <c r="V138" i="11"/>
  <c r="T138" i="11"/>
  <c r="R138" i="11"/>
  <c r="P138" i="11"/>
  <c r="L138" i="11"/>
  <c r="J138" i="11"/>
  <c r="H138" i="11"/>
  <c r="AH151" i="11"/>
  <c r="AF151" i="11"/>
  <c r="AD151" i="11"/>
  <c r="Z151" i="11"/>
  <c r="X151" i="11"/>
  <c r="V151" i="11"/>
  <c r="T151" i="11"/>
  <c r="R151" i="11"/>
  <c r="P151" i="11"/>
  <c r="L151" i="11"/>
  <c r="J151" i="11"/>
  <c r="H151" i="11"/>
  <c r="AH150" i="11"/>
  <c r="AF150" i="11"/>
  <c r="AD150" i="11"/>
  <c r="Z150" i="11"/>
  <c r="X150" i="11"/>
  <c r="V150" i="11"/>
  <c r="T150" i="11"/>
  <c r="R150" i="11"/>
  <c r="P150" i="11"/>
  <c r="L150" i="11"/>
  <c r="J150" i="11"/>
  <c r="H150" i="11"/>
  <c r="AH161" i="11"/>
  <c r="AF161" i="11"/>
  <c r="AD161" i="11"/>
  <c r="Z161" i="11"/>
  <c r="X161" i="11"/>
  <c r="V161" i="11"/>
  <c r="T161" i="11"/>
  <c r="R161" i="11"/>
  <c r="P161" i="11"/>
  <c r="L161" i="11"/>
  <c r="J161" i="11"/>
  <c r="H161" i="11"/>
  <c r="AH160" i="11"/>
  <c r="AF160" i="11"/>
  <c r="AD160" i="11"/>
  <c r="Z160" i="11"/>
  <c r="X160" i="11"/>
  <c r="V160" i="11"/>
  <c r="T160" i="11"/>
  <c r="R160" i="11"/>
  <c r="P160" i="11"/>
  <c r="L160" i="11"/>
  <c r="J160" i="11"/>
  <c r="H160" i="11"/>
  <c r="AH107" i="11"/>
  <c r="AF107" i="11"/>
  <c r="AD107" i="11"/>
  <c r="Z107" i="11"/>
  <c r="X107" i="11"/>
  <c r="V107" i="11"/>
  <c r="T107" i="11"/>
  <c r="R107" i="11"/>
  <c r="P107" i="11"/>
  <c r="L107" i="11"/>
  <c r="J107" i="11"/>
  <c r="H107" i="11"/>
  <c r="AH106" i="11"/>
  <c r="AF106" i="11"/>
  <c r="AD106" i="11"/>
  <c r="Z106" i="11"/>
  <c r="X106" i="11"/>
  <c r="V106" i="11"/>
  <c r="T106" i="11"/>
  <c r="R106" i="11"/>
  <c r="P106" i="11"/>
  <c r="L106" i="11"/>
  <c r="J106" i="11"/>
  <c r="H106" i="11"/>
  <c r="AH229" i="11"/>
  <c r="AF229" i="11"/>
  <c r="AD229" i="11"/>
  <c r="Z229" i="11"/>
  <c r="X229" i="11"/>
  <c r="V229" i="11"/>
  <c r="T229" i="11"/>
  <c r="R229" i="11"/>
  <c r="P229" i="11"/>
  <c r="L229" i="11"/>
  <c r="J229" i="11"/>
  <c r="H229" i="11"/>
  <c r="AH228" i="11"/>
  <c r="AF228" i="11"/>
  <c r="AD228" i="11"/>
  <c r="Z228" i="11"/>
  <c r="X228" i="11"/>
  <c r="V228" i="11"/>
  <c r="T228" i="11"/>
  <c r="R228" i="11"/>
  <c r="P228" i="11"/>
  <c r="L228" i="11"/>
  <c r="J228" i="11"/>
  <c r="H228" i="11"/>
  <c r="AH133" i="11"/>
  <c r="AF133" i="11"/>
  <c r="AD133" i="11"/>
  <c r="Z133" i="11"/>
  <c r="X133" i="11"/>
  <c r="V133" i="11"/>
  <c r="T133" i="11"/>
  <c r="R133" i="11"/>
  <c r="P133" i="11"/>
  <c r="L133" i="11"/>
  <c r="J133" i="11"/>
  <c r="H133" i="11"/>
  <c r="AH132" i="11"/>
  <c r="AF132" i="11"/>
  <c r="AD132" i="11"/>
  <c r="Z132" i="11"/>
  <c r="X132" i="11"/>
  <c r="V132" i="11"/>
  <c r="T132" i="11"/>
  <c r="R132" i="11"/>
  <c r="P132" i="11"/>
  <c r="L132" i="11"/>
  <c r="J132" i="11"/>
  <c r="H132" i="11"/>
  <c r="AH81" i="11"/>
  <c r="AF81" i="11"/>
  <c r="AD81" i="11"/>
  <c r="Z81" i="11"/>
  <c r="X81" i="11"/>
  <c r="V81" i="11"/>
  <c r="T81" i="11"/>
  <c r="R81" i="11"/>
  <c r="P81" i="11"/>
  <c r="L81" i="11"/>
  <c r="J81" i="11"/>
  <c r="H81" i="11"/>
  <c r="AH80" i="11"/>
  <c r="AF80" i="11"/>
  <c r="AD80" i="11"/>
  <c r="Z80" i="11"/>
  <c r="X80" i="11"/>
  <c r="V80" i="11"/>
  <c r="T80" i="11"/>
  <c r="R80" i="11"/>
  <c r="P80" i="11"/>
  <c r="L80" i="11"/>
  <c r="J80" i="11"/>
  <c r="H80" i="11"/>
  <c r="AH137" i="11"/>
  <c r="AF137" i="11"/>
  <c r="AD137" i="11"/>
  <c r="Z137" i="11"/>
  <c r="X137" i="11"/>
  <c r="V137" i="11"/>
  <c r="T137" i="11"/>
  <c r="R137" i="11"/>
  <c r="P137" i="11"/>
  <c r="L137" i="11"/>
  <c r="J137" i="11"/>
  <c r="H137" i="11"/>
  <c r="AH136" i="11"/>
  <c r="AF136" i="11"/>
  <c r="AD136" i="11"/>
  <c r="Z136" i="11"/>
  <c r="X136" i="11"/>
  <c r="V136" i="11"/>
  <c r="T136" i="11"/>
  <c r="R136" i="11"/>
  <c r="P136" i="11"/>
  <c r="L136" i="11"/>
  <c r="J136" i="11"/>
  <c r="H136" i="11"/>
  <c r="AH71" i="11"/>
  <c r="AF71" i="11"/>
  <c r="AD71" i="11"/>
  <c r="Z71" i="11"/>
  <c r="X71" i="11"/>
  <c r="V71" i="11"/>
  <c r="T71" i="11"/>
  <c r="R71" i="11"/>
  <c r="P71" i="11"/>
  <c r="L71" i="11"/>
  <c r="J71" i="11"/>
  <c r="H71" i="11"/>
  <c r="AH70" i="11"/>
  <c r="AF70" i="11"/>
  <c r="AD70" i="11"/>
  <c r="Z70" i="11"/>
  <c r="X70" i="11"/>
  <c r="V70" i="11"/>
  <c r="T70" i="11"/>
  <c r="R70" i="11"/>
  <c r="P70" i="11"/>
  <c r="L70" i="11"/>
  <c r="J70" i="11"/>
  <c r="H70" i="11"/>
  <c r="AH51" i="11"/>
  <c r="AF51" i="11"/>
  <c r="AD51" i="11"/>
  <c r="Z51" i="11"/>
  <c r="X51" i="11"/>
  <c r="V51" i="11"/>
  <c r="T51" i="11"/>
  <c r="R51" i="11"/>
  <c r="P51" i="11"/>
  <c r="L51" i="11"/>
  <c r="J51" i="11"/>
  <c r="H51" i="11"/>
  <c r="AH50" i="11"/>
  <c r="AF50" i="11"/>
  <c r="AD50" i="11"/>
  <c r="Z50" i="11"/>
  <c r="X50" i="11"/>
  <c r="V50" i="11"/>
  <c r="T50" i="11"/>
  <c r="R50" i="11"/>
  <c r="P50" i="11"/>
  <c r="L50" i="11"/>
  <c r="J50" i="11"/>
  <c r="H50" i="11"/>
  <c r="AH65" i="11"/>
  <c r="AF65" i="11"/>
  <c r="AD65" i="11"/>
  <c r="Z65" i="11"/>
  <c r="X65" i="11"/>
  <c r="V65" i="11"/>
  <c r="T65" i="11"/>
  <c r="R65" i="11"/>
  <c r="P65" i="11"/>
  <c r="L65" i="11"/>
  <c r="J65" i="11"/>
  <c r="H65" i="11"/>
  <c r="AH64" i="11"/>
  <c r="AF64" i="11"/>
  <c r="AD64" i="11"/>
  <c r="Z64" i="11"/>
  <c r="X64" i="11"/>
  <c r="V64" i="11"/>
  <c r="T64" i="11"/>
  <c r="R64" i="11"/>
  <c r="P64" i="11"/>
  <c r="L64" i="11"/>
  <c r="J64" i="11"/>
  <c r="H64" i="11"/>
  <c r="AH63" i="11"/>
  <c r="AF63" i="11"/>
  <c r="AD63" i="11"/>
  <c r="Z63" i="11"/>
  <c r="X63" i="11"/>
  <c r="V63" i="11"/>
  <c r="T63" i="11"/>
  <c r="R63" i="11"/>
  <c r="P63" i="11"/>
  <c r="L63" i="11"/>
  <c r="J63" i="11"/>
  <c r="H63" i="11"/>
  <c r="AH62" i="11"/>
  <c r="AF62" i="11"/>
  <c r="AD62" i="11"/>
  <c r="Z62" i="11"/>
  <c r="X62" i="11"/>
  <c r="V62" i="11"/>
  <c r="T62" i="11"/>
  <c r="R62" i="11"/>
  <c r="P62" i="11"/>
  <c r="L62" i="11"/>
  <c r="J62" i="11"/>
  <c r="H62" i="11"/>
  <c r="AH41" i="11"/>
  <c r="AF41" i="11"/>
  <c r="AD41" i="11"/>
  <c r="Z41" i="11"/>
  <c r="X41" i="11"/>
  <c r="V41" i="11"/>
  <c r="T41" i="11"/>
  <c r="R41" i="11"/>
  <c r="P41" i="11"/>
  <c r="L41" i="11"/>
  <c r="J41" i="11"/>
  <c r="H41" i="11"/>
  <c r="AH40" i="11"/>
  <c r="AF40" i="11"/>
  <c r="AD40" i="11"/>
  <c r="Z40" i="11"/>
  <c r="X40" i="11"/>
  <c r="V40" i="11"/>
  <c r="T40" i="11"/>
  <c r="R40" i="11"/>
  <c r="P40" i="11"/>
  <c r="L40" i="11"/>
  <c r="J40" i="11"/>
  <c r="H40" i="11"/>
  <c r="AH55" i="11"/>
  <c r="AF55" i="11"/>
  <c r="AD55" i="11"/>
  <c r="Z55" i="11"/>
  <c r="X55" i="11"/>
  <c r="V55" i="11"/>
  <c r="T55" i="11"/>
  <c r="R55" i="11"/>
  <c r="P55" i="11"/>
  <c r="L55" i="11"/>
  <c r="J55" i="11"/>
  <c r="H55" i="11"/>
  <c r="AH54" i="11"/>
  <c r="AF54" i="11"/>
  <c r="AD54" i="11"/>
  <c r="Z54" i="11"/>
  <c r="X54" i="11"/>
  <c r="V54" i="11"/>
  <c r="T54" i="11"/>
  <c r="R54" i="11"/>
  <c r="P54" i="11"/>
  <c r="L54" i="11"/>
  <c r="J54" i="11"/>
  <c r="H54" i="11"/>
  <c r="AH23" i="11"/>
  <c r="AF23" i="11"/>
  <c r="AD23" i="11"/>
  <c r="Z23" i="11"/>
  <c r="X23" i="11"/>
  <c r="V23" i="11"/>
  <c r="T23" i="11"/>
  <c r="R23" i="11"/>
  <c r="P23" i="11"/>
  <c r="L23" i="11"/>
  <c r="J23" i="11"/>
  <c r="H23" i="11"/>
  <c r="AJ174" i="11" l="1"/>
  <c r="AJ232" i="11"/>
  <c r="AJ102" i="11"/>
  <c r="AJ88" i="11"/>
  <c r="AJ46" i="11"/>
  <c r="AJ24" i="11"/>
  <c r="AJ178" i="11"/>
  <c r="AJ146" i="11"/>
  <c r="AJ182" i="11"/>
  <c r="AJ236" i="11"/>
  <c r="AJ282" i="11"/>
  <c r="AJ264" i="11"/>
  <c r="AJ226" i="11"/>
  <c r="AJ114" i="11"/>
  <c r="AJ36" i="11"/>
  <c r="AJ56" i="11"/>
  <c r="AJ48" i="11"/>
  <c r="AJ34" i="11"/>
  <c r="AJ188" i="11"/>
  <c r="AJ184" i="11"/>
  <c r="AJ76" i="11"/>
  <c r="AJ234" i="11"/>
  <c r="AJ164" i="11"/>
  <c r="AJ44" i="11"/>
  <c r="AJ10" i="11"/>
  <c r="AJ16" i="16"/>
  <c r="AJ340" i="11"/>
  <c r="AJ342" i="11"/>
  <c r="AJ334" i="11"/>
  <c r="AJ344" i="11"/>
  <c r="AJ336" i="11"/>
  <c r="AJ338" i="11"/>
  <c r="AJ146" i="16"/>
  <c r="AJ170" i="16"/>
  <c r="AJ302" i="16"/>
  <c r="AJ280" i="16"/>
  <c r="AJ176" i="16"/>
  <c r="AJ290" i="16"/>
  <c r="AJ286" i="16"/>
  <c r="AJ304" i="16"/>
  <c r="AJ284" i="16"/>
  <c r="AJ174" i="16"/>
  <c r="AJ298" i="16"/>
  <c r="AJ300" i="16"/>
  <c r="AJ294" i="16"/>
  <c r="AJ116" i="16"/>
  <c r="AJ292" i="16"/>
  <c r="AJ148" i="16"/>
  <c r="AJ282" i="16"/>
  <c r="AJ172" i="16"/>
  <c r="AJ306" i="16"/>
  <c r="AJ296" i="16"/>
  <c r="AJ288" i="16"/>
  <c r="AJ206" i="16"/>
  <c r="AJ110" i="16"/>
  <c r="AJ164" i="16"/>
  <c r="AJ54" i="16"/>
  <c r="AJ162" i="16"/>
  <c r="AJ6" i="16"/>
  <c r="AJ38" i="16"/>
  <c r="AJ52" i="16"/>
  <c r="AJ204" i="16"/>
  <c r="AJ158" i="16"/>
  <c r="AJ80" i="16"/>
  <c r="AJ46" i="16"/>
  <c r="AJ70" i="16"/>
  <c r="AJ178" i="16"/>
  <c r="AJ62" i="16"/>
  <c r="AJ98" i="16"/>
  <c r="AJ166" i="16"/>
  <c r="AJ220" i="16"/>
  <c r="AJ112" i="16"/>
  <c r="AJ224" i="16"/>
  <c r="AJ138" i="16"/>
  <c r="AJ160" i="16"/>
  <c r="AJ44" i="16"/>
  <c r="AJ32" i="16"/>
  <c r="AI106" i="11"/>
  <c r="AJ106" i="11" s="1"/>
  <c r="AI142" i="11"/>
  <c r="AJ142" i="11" s="1"/>
  <c r="AI139" i="11"/>
  <c r="AI153" i="11"/>
  <c r="AI250" i="11"/>
  <c r="AI332" i="11"/>
  <c r="AI304" i="11"/>
  <c r="AI13" i="11"/>
  <c r="AJ12" i="11" s="1"/>
  <c r="AI249" i="11"/>
  <c r="AI289" i="11"/>
  <c r="AI138" i="11"/>
  <c r="AJ138" i="11" s="1"/>
  <c r="AI152" i="11"/>
  <c r="AJ152" i="11" s="1"/>
  <c r="AI111" i="11"/>
  <c r="AI303" i="11"/>
  <c r="AJ94" i="16"/>
  <c r="AI55" i="11"/>
  <c r="AI63" i="11"/>
  <c r="AI51" i="11"/>
  <c r="AI151" i="11"/>
  <c r="AI143" i="11"/>
  <c r="AI110" i="11"/>
  <c r="AJ110" i="11" s="1"/>
  <c r="AI248" i="11"/>
  <c r="AI288" i="11"/>
  <c r="AI108" i="11"/>
  <c r="AJ108" i="11" s="1"/>
  <c r="AI302" i="11"/>
  <c r="AJ302" i="11" s="1"/>
  <c r="AI306" i="11"/>
  <c r="AJ306" i="11" s="1"/>
  <c r="AJ226" i="16"/>
  <c r="AJ74" i="16"/>
  <c r="AI62" i="11"/>
  <c r="AJ10" i="16"/>
  <c r="AI50" i="11"/>
  <c r="AI150" i="11"/>
  <c r="AJ150" i="11" s="1"/>
  <c r="AI241" i="11"/>
  <c r="AJ240" i="11" s="1"/>
  <c r="AI251" i="11"/>
  <c r="AI333" i="11"/>
  <c r="AI305" i="11"/>
  <c r="AI137" i="11"/>
  <c r="AI133" i="11"/>
  <c r="AI107" i="11"/>
  <c r="AI136" i="11"/>
  <c r="AJ136" i="11" s="1"/>
  <c r="AI132" i="11"/>
  <c r="AJ132" i="11" s="1"/>
  <c r="AI247" i="11"/>
  <c r="AI301" i="11"/>
  <c r="AI54" i="11"/>
  <c r="AI23" i="11"/>
  <c r="AJ22" i="11" s="1"/>
  <c r="AI41" i="11"/>
  <c r="AI65" i="11"/>
  <c r="AI71" i="11"/>
  <c r="AI81" i="11"/>
  <c r="AI229" i="11"/>
  <c r="AI161" i="11"/>
  <c r="AI246" i="11"/>
  <c r="AI300" i="11"/>
  <c r="AJ300" i="11" s="1"/>
  <c r="AI40" i="11"/>
  <c r="AJ40" i="11" s="1"/>
  <c r="AI64" i="11"/>
  <c r="AJ64" i="11" s="1"/>
  <c r="AI70" i="11"/>
  <c r="AJ70" i="11" s="1"/>
  <c r="AI80" i="11"/>
  <c r="AJ80" i="11" s="1"/>
  <c r="AI228" i="11"/>
  <c r="AJ228" i="11" s="1"/>
  <c r="AI160" i="11"/>
  <c r="AJ160" i="11" s="1"/>
  <c r="AI109" i="11"/>
  <c r="AI307" i="11"/>
  <c r="AH269" i="16"/>
  <c r="AF269" i="16"/>
  <c r="AD269" i="16"/>
  <c r="Z269" i="16"/>
  <c r="X269" i="16"/>
  <c r="V269" i="16"/>
  <c r="T269" i="16"/>
  <c r="R269" i="16"/>
  <c r="P269" i="16"/>
  <c r="L269" i="16"/>
  <c r="J269" i="16"/>
  <c r="H269" i="16"/>
  <c r="AH268" i="16"/>
  <c r="AF268" i="16"/>
  <c r="AD268" i="16"/>
  <c r="Z268" i="16"/>
  <c r="X268" i="16"/>
  <c r="V268" i="16"/>
  <c r="T268" i="16"/>
  <c r="R268" i="16"/>
  <c r="P268" i="16"/>
  <c r="L268" i="16"/>
  <c r="J268" i="16"/>
  <c r="H268" i="16"/>
  <c r="AH251" i="16"/>
  <c r="AF251" i="16"/>
  <c r="AD251" i="16"/>
  <c r="Z251" i="16"/>
  <c r="X251" i="16"/>
  <c r="V251" i="16"/>
  <c r="T251" i="16"/>
  <c r="R251" i="16"/>
  <c r="P251" i="16"/>
  <c r="L251" i="16"/>
  <c r="J251" i="16"/>
  <c r="H251" i="16"/>
  <c r="AH250" i="16"/>
  <c r="AF250" i="16"/>
  <c r="AD250" i="16"/>
  <c r="Z250" i="16"/>
  <c r="X250" i="16"/>
  <c r="V250" i="16"/>
  <c r="T250" i="16"/>
  <c r="R250" i="16"/>
  <c r="P250" i="16"/>
  <c r="L250" i="16"/>
  <c r="J250" i="16"/>
  <c r="H250" i="16"/>
  <c r="AH277" i="16"/>
  <c r="AF277" i="16"/>
  <c r="AD277" i="16"/>
  <c r="Z277" i="16"/>
  <c r="X277" i="16"/>
  <c r="V277" i="16"/>
  <c r="T277" i="16"/>
  <c r="R277" i="16"/>
  <c r="P277" i="16"/>
  <c r="L277" i="16"/>
  <c r="J277" i="16"/>
  <c r="H277" i="16"/>
  <c r="AH276" i="16"/>
  <c r="AF276" i="16"/>
  <c r="AD276" i="16"/>
  <c r="Z276" i="16"/>
  <c r="X276" i="16"/>
  <c r="V276" i="16"/>
  <c r="T276" i="16"/>
  <c r="R276" i="16"/>
  <c r="P276" i="16"/>
  <c r="L276" i="16"/>
  <c r="J276" i="16"/>
  <c r="H276" i="16"/>
  <c r="AH275" i="16"/>
  <c r="AF275" i="16"/>
  <c r="AD275" i="16"/>
  <c r="Z275" i="16"/>
  <c r="X275" i="16"/>
  <c r="V275" i="16"/>
  <c r="T275" i="16"/>
  <c r="R275" i="16"/>
  <c r="P275" i="16"/>
  <c r="L275" i="16"/>
  <c r="J275" i="16"/>
  <c r="H275" i="16"/>
  <c r="AH274" i="16"/>
  <c r="AF274" i="16"/>
  <c r="AD274" i="16"/>
  <c r="Z274" i="16"/>
  <c r="X274" i="16"/>
  <c r="V274" i="16"/>
  <c r="T274" i="16"/>
  <c r="R274" i="16"/>
  <c r="P274" i="16"/>
  <c r="L274" i="16"/>
  <c r="J274" i="16"/>
  <c r="H274" i="16"/>
  <c r="AH273" i="16"/>
  <c r="AF273" i="16"/>
  <c r="AD273" i="16"/>
  <c r="Z273" i="16"/>
  <c r="X273" i="16"/>
  <c r="V273" i="16"/>
  <c r="T273" i="16"/>
  <c r="R273" i="16"/>
  <c r="P273" i="16"/>
  <c r="L273" i="16"/>
  <c r="J273" i="16"/>
  <c r="H273" i="16"/>
  <c r="AH272" i="16"/>
  <c r="AF272" i="16"/>
  <c r="AD272" i="16"/>
  <c r="Z272" i="16"/>
  <c r="X272" i="16"/>
  <c r="V272" i="16"/>
  <c r="T272" i="16"/>
  <c r="R272" i="16"/>
  <c r="P272" i="16"/>
  <c r="L272" i="16"/>
  <c r="J272" i="16"/>
  <c r="H272" i="16"/>
  <c r="AH271" i="16"/>
  <c r="AF271" i="16"/>
  <c r="AD271" i="16"/>
  <c r="Z271" i="16"/>
  <c r="X271" i="16"/>
  <c r="V271" i="16"/>
  <c r="T271" i="16"/>
  <c r="R271" i="16"/>
  <c r="P271" i="16"/>
  <c r="L271" i="16"/>
  <c r="J271" i="16"/>
  <c r="H271" i="16"/>
  <c r="AH270" i="16"/>
  <c r="AF270" i="16"/>
  <c r="AD270" i="16"/>
  <c r="Z270" i="16"/>
  <c r="X270" i="16"/>
  <c r="V270" i="16"/>
  <c r="T270" i="16"/>
  <c r="R270" i="16"/>
  <c r="P270" i="16"/>
  <c r="L270" i="16"/>
  <c r="J270" i="16"/>
  <c r="H270" i="16"/>
  <c r="AH103" i="16"/>
  <c r="AF103" i="16"/>
  <c r="AD103" i="16"/>
  <c r="Z103" i="16"/>
  <c r="X103" i="16"/>
  <c r="V103" i="16"/>
  <c r="T103" i="16"/>
  <c r="R103" i="16"/>
  <c r="P103" i="16"/>
  <c r="L103" i="16"/>
  <c r="J103" i="16"/>
  <c r="H103" i="16"/>
  <c r="AH102" i="16"/>
  <c r="AF102" i="16"/>
  <c r="AD102" i="16"/>
  <c r="Z102" i="16"/>
  <c r="X102" i="16"/>
  <c r="V102" i="16"/>
  <c r="T102" i="16"/>
  <c r="R102" i="16"/>
  <c r="P102" i="16"/>
  <c r="L102" i="16"/>
  <c r="J102" i="16"/>
  <c r="H102" i="16"/>
  <c r="AH137" i="16"/>
  <c r="AF137" i="16"/>
  <c r="AD137" i="16"/>
  <c r="Z137" i="16"/>
  <c r="X137" i="16"/>
  <c r="V137" i="16"/>
  <c r="T137" i="16"/>
  <c r="R137" i="16"/>
  <c r="P137" i="16"/>
  <c r="L137" i="16"/>
  <c r="J137" i="16"/>
  <c r="H137" i="16"/>
  <c r="AH136" i="16"/>
  <c r="AF136" i="16"/>
  <c r="AD136" i="16"/>
  <c r="Z136" i="16"/>
  <c r="X136" i="16"/>
  <c r="V136" i="16"/>
  <c r="T136" i="16"/>
  <c r="R136" i="16"/>
  <c r="P136" i="16"/>
  <c r="L136" i="16"/>
  <c r="J136" i="16"/>
  <c r="H136" i="16"/>
  <c r="AH255" i="16"/>
  <c r="AF255" i="16"/>
  <c r="AD255" i="16"/>
  <c r="Z255" i="16"/>
  <c r="X255" i="16"/>
  <c r="V255" i="16"/>
  <c r="T255" i="16"/>
  <c r="R255" i="16"/>
  <c r="P255" i="16"/>
  <c r="L255" i="16"/>
  <c r="J255" i="16"/>
  <c r="H255" i="16"/>
  <c r="AH254" i="16"/>
  <c r="AF254" i="16"/>
  <c r="AD254" i="16"/>
  <c r="Z254" i="16"/>
  <c r="X254" i="16"/>
  <c r="V254" i="16"/>
  <c r="T254" i="16"/>
  <c r="R254" i="16"/>
  <c r="P254" i="16"/>
  <c r="L254" i="16"/>
  <c r="J254" i="16"/>
  <c r="H254" i="16"/>
  <c r="AH181" i="16"/>
  <c r="AF181" i="16"/>
  <c r="AD181" i="16"/>
  <c r="Z181" i="16"/>
  <c r="X181" i="16"/>
  <c r="V181" i="16"/>
  <c r="T181" i="16"/>
  <c r="R181" i="16"/>
  <c r="P181" i="16"/>
  <c r="L181" i="16"/>
  <c r="J181" i="16"/>
  <c r="H181" i="16"/>
  <c r="AH180" i="16"/>
  <c r="AF180" i="16"/>
  <c r="AD180" i="16"/>
  <c r="Z180" i="16"/>
  <c r="X180" i="16"/>
  <c r="V180" i="16"/>
  <c r="T180" i="16"/>
  <c r="R180" i="16"/>
  <c r="P180" i="16"/>
  <c r="L180" i="16"/>
  <c r="J180" i="16"/>
  <c r="H180" i="16"/>
  <c r="AH193" i="16"/>
  <c r="AF193" i="16"/>
  <c r="AD193" i="16"/>
  <c r="Z193" i="16"/>
  <c r="X193" i="16"/>
  <c r="V193" i="16"/>
  <c r="T193" i="16"/>
  <c r="R193" i="16"/>
  <c r="P193" i="16"/>
  <c r="L193" i="16"/>
  <c r="J193" i="16"/>
  <c r="H193" i="16"/>
  <c r="AH192" i="16"/>
  <c r="AF192" i="16"/>
  <c r="AD192" i="16"/>
  <c r="Z192" i="16"/>
  <c r="X192" i="16"/>
  <c r="V192" i="16"/>
  <c r="T192" i="16"/>
  <c r="R192" i="16"/>
  <c r="P192" i="16"/>
  <c r="L192" i="16"/>
  <c r="J192" i="16"/>
  <c r="H192" i="16"/>
  <c r="AH189" i="16"/>
  <c r="AF189" i="16"/>
  <c r="AD189" i="16"/>
  <c r="Z189" i="16"/>
  <c r="X189" i="16"/>
  <c r="V189" i="16"/>
  <c r="T189" i="16"/>
  <c r="R189" i="16"/>
  <c r="P189" i="16"/>
  <c r="L189" i="16"/>
  <c r="J189" i="16"/>
  <c r="H189" i="16"/>
  <c r="AH188" i="16"/>
  <c r="AF188" i="16"/>
  <c r="AD188" i="16"/>
  <c r="Z188" i="16"/>
  <c r="X188" i="16"/>
  <c r="V188" i="16"/>
  <c r="T188" i="16"/>
  <c r="R188" i="16"/>
  <c r="P188" i="16"/>
  <c r="L188" i="16"/>
  <c r="J188" i="16"/>
  <c r="H188" i="16"/>
  <c r="AH77" i="16"/>
  <c r="AF77" i="16"/>
  <c r="AD77" i="16"/>
  <c r="Z77" i="16"/>
  <c r="X77" i="16"/>
  <c r="V77" i="16"/>
  <c r="T77" i="16"/>
  <c r="R77" i="16"/>
  <c r="P77" i="16"/>
  <c r="L77" i="16"/>
  <c r="J77" i="16"/>
  <c r="H77" i="16"/>
  <c r="AH76" i="16"/>
  <c r="AF76" i="16"/>
  <c r="AD76" i="16"/>
  <c r="Z76" i="16"/>
  <c r="X76" i="16"/>
  <c r="V76" i="16"/>
  <c r="T76" i="16"/>
  <c r="R76" i="16"/>
  <c r="P76" i="16"/>
  <c r="L76" i="16"/>
  <c r="J76" i="16"/>
  <c r="H76" i="16"/>
  <c r="AH115" i="16"/>
  <c r="AF115" i="16"/>
  <c r="AD115" i="16"/>
  <c r="Z115" i="16"/>
  <c r="X115" i="16"/>
  <c r="V115" i="16"/>
  <c r="T115" i="16"/>
  <c r="R115" i="16"/>
  <c r="P115" i="16"/>
  <c r="L115" i="16"/>
  <c r="J115" i="16"/>
  <c r="H115" i="16"/>
  <c r="AH114" i="16"/>
  <c r="AF114" i="16"/>
  <c r="AD114" i="16"/>
  <c r="Z114" i="16"/>
  <c r="X114" i="16"/>
  <c r="V114" i="16"/>
  <c r="T114" i="16"/>
  <c r="R114" i="16"/>
  <c r="P114" i="16"/>
  <c r="L114" i="16"/>
  <c r="J114" i="16"/>
  <c r="H114" i="16"/>
  <c r="AH187" i="16"/>
  <c r="AF187" i="16"/>
  <c r="AD187" i="16"/>
  <c r="Z187" i="16"/>
  <c r="X187" i="16"/>
  <c r="V187" i="16"/>
  <c r="T187" i="16"/>
  <c r="R187" i="16"/>
  <c r="P187" i="16"/>
  <c r="L187" i="16"/>
  <c r="J187" i="16"/>
  <c r="H187" i="16"/>
  <c r="AH186" i="16"/>
  <c r="AF186" i="16"/>
  <c r="AD186" i="16"/>
  <c r="Z186" i="16"/>
  <c r="X186" i="16"/>
  <c r="V186" i="16"/>
  <c r="T186" i="16"/>
  <c r="R186" i="16"/>
  <c r="P186" i="16"/>
  <c r="L186" i="16"/>
  <c r="J186" i="16"/>
  <c r="H186" i="16"/>
  <c r="AH185" i="16"/>
  <c r="AF185" i="16"/>
  <c r="AD185" i="16"/>
  <c r="Z185" i="16"/>
  <c r="X185" i="16"/>
  <c r="V185" i="16"/>
  <c r="T185" i="16"/>
  <c r="R185" i="16"/>
  <c r="P185" i="16"/>
  <c r="L185" i="16"/>
  <c r="J185" i="16"/>
  <c r="H185" i="16"/>
  <c r="AH184" i="16"/>
  <c r="AF184" i="16"/>
  <c r="AD184" i="16"/>
  <c r="Z184" i="16"/>
  <c r="X184" i="16"/>
  <c r="V184" i="16"/>
  <c r="T184" i="16"/>
  <c r="R184" i="16"/>
  <c r="P184" i="16"/>
  <c r="L184" i="16"/>
  <c r="J184" i="16"/>
  <c r="H184" i="16"/>
  <c r="AH109" i="16"/>
  <c r="AF109" i="16"/>
  <c r="AD109" i="16"/>
  <c r="Z109" i="16"/>
  <c r="X109" i="16"/>
  <c r="V109" i="16"/>
  <c r="T109" i="16"/>
  <c r="R109" i="16"/>
  <c r="P109" i="16"/>
  <c r="L109" i="16"/>
  <c r="J109" i="16"/>
  <c r="H109" i="16"/>
  <c r="AH108" i="16"/>
  <c r="AF108" i="16"/>
  <c r="AD108" i="16"/>
  <c r="Z108" i="16"/>
  <c r="X108" i="16"/>
  <c r="V108" i="16"/>
  <c r="T108" i="16"/>
  <c r="R108" i="16"/>
  <c r="P108" i="16"/>
  <c r="L108" i="16"/>
  <c r="J108" i="16"/>
  <c r="H108" i="16"/>
  <c r="AH125" i="16"/>
  <c r="AF125" i="16"/>
  <c r="AD125" i="16"/>
  <c r="Z125" i="16"/>
  <c r="X125" i="16"/>
  <c r="V125" i="16"/>
  <c r="T125" i="16"/>
  <c r="R125" i="16"/>
  <c r="P125" i="16"/>
  <c r="L125" i="16"/>
  <c r="J125" i="16"/>
  <c r="H125" i="16"/>
  <c r="AH124" i="16"/>
  <c r="AF124" i="16"/>
  <c r="AD124" i="16"/>
  <c r="Z124" i="16"/>
  <c r="X124" i="16"/>
  <c r="V124" i="16"/>
  <c r="T124" i="16"/>
  <c r="R124" i="16"/>
  <c r="P124" i="16"/>
  <c r="L124" i="16"/>
  <c r="J124" i="16"/>
  <c r="H124" i="16"/>
  <c r="AH143" i="16"/>
  <c r="AF143" i="16"/>
  <c r="AD143" i="16"/>
  <c r="Z143" i="16"/>
  <c r="X143" i="16"/>
  <c r="V143" i="16"/>
  <c r="T143" i="16"/>
  <c r="R143" i="16"/>
  <c r="P143" i="16"/>
  <c r="L143" i="16"/>
  <c r="J143" i="16"/>
  <c r="H143" i="16"/>
  <c r="AH142" i="16"/>
  <c r="AF142" i="16"/>
  <c r="AD142" i="16"/>
  <c r="Z142" i="16"/>
  <c r="X142" i="16"/>
  <c r="V142" i="16"/>
  <c r="T142" i="16"/>
  <c r="R142" i="16"/>
  <c r="P142" i="16"/>
  <c r="L142" i="16"/>
  <c r="J142" i="16"/>
  <c r="H142" i="16"/>
  <c r="AH87" i="16"/>
  <c r="AF87" i="16"/>
  <c r="AD87" i="16"/>
  <c r="Z87" i="16"/>
  <c r="X87" i="16"/>
  <c r="V87" i="16"/>
  <c r="T87" i="16"/>
  <c r="R87" i="16"/>
  <c r="P87" i="16"/>
  <c r="L87" i="16"/>
  <c r="J87" i="16"/>
  <c r="H87" i="16"/>
  <c r="AH86" i="16"/>
  <c r="AF86" i="16"/>
  <c r="AD86" i="16"/>
  <c r="Z86" i="16"/>
  <c r="X86" i="16"/>
  <c r="V86" i="16"/>
  <c r="T86" i="16"/>
  <c r="R86" i="16"/>
  <c r="P86" i="16"/>
  <c r="L86" i="16"/>
  <c r="J86" i="16"/>
  <c r="H86" i="16"/>
  <c r="AH93" i="16"/>
  <c r="AF93" i="16"/>
  <c r="AD93" i="16"/>
  <c r="Z93" i="16"/>
  <c r="X93" i="16"/>
  <c r="V93" i="16"/>
  <c r="T93" i="16"/>
  <c r="R93" i="16"/>
  <c r="P93" i="16"/>
  <c r="L93" i="16"/>
  <c r="J93" i="16"/>
  <c r="H93" i="16"/>
  <c r="AH92" i="16"/>
  <c r="AF92" i="16"/>
  <c r="AD92" i="16"/>
  <c r="Z92" i="16"/>
  <c r="X92" i="16"/>
  <c r="V92" i="16"/>
  <c r="T92" i="16"/>
  <c r="R92" i="16"/>
  <c r="P92" i="16"/>
  <c r="L92" i="16"/>
  <c r="J92" i="16"/>
  <c r="H92" i="16"/>
  <c r="AH83" i="16"/>
  <c r="AF83" i="16"/>
  <c r="AD83" i="16"/>
  <c r="Z83" i="16"/>
  <c r="X83" i="16"/>
  <c r="V83" i="16"/>
  <c r="T83" i="16"/>
  <c r="R83" i="16"/>
  <c r="P83" i="16"/>
  <c r="L83" i="16"/>
  <c r="J83" i="16"/>
  <c r="H83" i="16"/>
  <c r="AH82" i="16"/>
  <c r="AF82" i="16"/>
  <c r="AD82" i="16"/>
  <c r="Z82" i="16"/>
  <c r="X82" i="16"/>
  <c r="V82" i="16"/>
  <c r="T82" i="16"/>
  <c r="R82" i="16"/>
  <c r="P82" i="16"/>
  <c r="L82" i="16"/>
  <c r="J82" i="16"/>
  <c r="H82" i="16"/>
  <c r="AH101" i="16"/>
  <c r="AF101" i="16"/>
  <c r="AD101" i="16"/>
  <c r="Z101" i="16"/>
  <c r="X101" i="16"/>
  <c r="V101" i="16"/>
  <c r="T101" i="16"/>
  <c r="R101" i="16"/>
  <c r="P101" i="16"/>
  <c r="L101" i="16"/>
  <c r="J101" i="16"/>
  <c r="H101" i="16"/>
  <c r="AH100" i="16"/>
  <c r="AF100" i="16"/>
  <c r="AD100" i="16"/>
  <c r="Z100" i="16"/>
  <c r="X100" i="16"/>
  <c r="V100" i="16"/>
  <c r="T100" i="16"/>
  <c r="R100" i="16"/>
  <c r="P100" i="16"/>
  <c r="L100" i="16"/>
  <c r="J100" i="16"/>
  <c r="H100" i="16"/>
  <c r="AH85" i="16"/>
  <c r="AF85" i="16"/>
  <c r="AD85" i="16"/>
  <c r="Z85" i="16"/>
  <c r="X85" i="16"/>
  <c r="V85" i="16"/>
  <c r="T85" i="16"/>
  <c r="R85" i="16"/>
  <c r="P85" i="16"/>
  <c r="L85" i="16"/>
  <c r="J85" i="16"/>
  <c r="H85" i="16"/>
  <c r="AH84" i="16"/>
  <c r="AF84" i="16"/>
  <c r="AD84" i="16"/>
  <c r="Z84" i="16"/>
  <c r="X84" i="16"/>
  <c r="V84" i="16"/>
  <c r="T84" i="16"/>
  <c r="R84" i="16"/>
  <c r="P84" i="16"/>
  <c r="L84" i="16"/>
  <c r="J84" i="16"/>
  <c r="H84" i="16"/>
  <c r="AH59" i="16"/>
  <c r="AF59" i="16"/>
  <c r="AD59" i="16"/>
  <c r="Z59" i="16"/>
  <c r="X59" i="16"/>
  <c r="V59" i="16"/>
  <c r="T59" i="16"/>
  <c r="R59" i="16"/>
  <c r="P59" i="16"/>
  <c r="L59" i="16"/>
  <c r="J59" i="16"/>
  <c r="H59" i="16"/>
  <c r="AH58" i="16"/>
  <c r="AF58" i="16"/>
  <c r="AD58" i="16"/>
  <c r="Z58" i="16"/>
  <c r="X58" i="16"/>
  <c r="V58" i="16"/>
  <c r="T58" i="16"/>
  <c r="R58" i="16"/>
  <c r="P58" i="16"/>
  <c r="L58" i="16"/>
  <c r="J58" i="16"/>
  <c r="H58" i="16"/>
  <c r="AH57" i="16"/>
  <c r="AF57" i="16"/>
  <c r="AD57" i="16"/>
  <c r="Z57" i="16"/>
  <c r="X57" i="16"/>
  <c r="V57" i="16"/>
  <c r="T57" i="16"/>
  <c r="R57" i="16"/>
  <c r="P57" i="16"/>
  <c r="L57" i="16"/>
  <c r="J57" i="16"/>
  <c r="H57" i="16"/>
  <c r="AH56" i="16"/>
  <c r="AF56" i="16"/>
  <c r="AD56" i="16"/>
  <c r="Z56" i="16"/>
  <c r="X56" i="16"/>
  <c r="V56" i="16"/>
  <c r="T56" i="16"/>
  <c r="R56" i="16"/>
  <c r="P56" i="16"/>
  <c r="L56" i="16"/>
  <c r="J56" i="16"/>
  <c r="H56" i="16"/>
  <c r="AH31" i="16"/>
  <c r="AF31" i="16"/>
  <c r="AD31" i="16"/>
  <c r="Z31" i="16"/>
  <c r="X31" i="16"/>
  <c r="V31" i="16"/>
  <c r="T31" i="16"/>
  <c r="R31" i="16"/>
  <c r="P31" i="16"/>
  <c r="L31" i="16"/>
  <c r="J31" i="16"/>
  <c r="H31" i="16"/>
  <c r="AH30" i="16"/>
  <c r="AF30" i="16"/>
  <c r="AD30" i="16"/>
  <c r="Z30" i="16"/>
  <c r="X30" i="16"/>
  <c r="V30" i="16"/>
  <c r="T30" i="16"/>
  <c r="R30" i="16"/>
  <c r="P30" i="16"/>
  <c r="L30" i="16"/>
  <c r="J30" i="16"/>
  <c r="H30" i="16"/>
  <c r="AH37" i="16"/>
  <c r="AF37" i="16"/>
  <c r="AD37" i="16"/>
  <c r="Z37" i="16"/>
  <c r="X37" i="16"/>
  <c r="V37" i="16"/>
  <c r="T37" i="16"/>
  <c r="R37" i="16"/>
  <c r="P37" i="16"/>
  <c r="L37" i="16"/>
  <c r="J37" i="16"/>
  <c r="H37" i="16"/>
  <c r="AH36" i="16"/>
  <c r="AF36" i="16"/>
  <c r="AD36" i="16"/>
  <c r="Z36" i="16"/>
  <c r="X36" i="16"/>
  <c r="V36" i="16"/>
  <c r="T36" i="16"/>
  <c r="R36" i="16"/>
  <c r="P36" i="16"/>
  <c r="L36" i="16"/>
  <c r="J36" i="16"/>
  <c r="H36" i="16"/>
  <c r="AH35" i="16"/>
  <c r="AF35" i="16"/>
  <c r="AD35" i="16"/>
  <c r="Z35" i="16"/>
  <c r="X35" i="16"/>
  <c r="V35" i="16"/>
  <c r="T35" i="16"/>
  <c r="R35" i="16"/>
  <c r="P35" i="16"/>
  <c r="L35" i="16"/>
  <c r="J35" i="16"/>
  <c r="H35" i="16"/>
  <c r="AH34" i="16"/>
  <c r="AF34" i="16"/>
  <c r="AD34" i="16"/>
  <c r="Z34" i="16"/>
  <c r="X34" i="16"/>
  <c r="V34" i="16"/>
  <c r="T34" i="16"/>
  <c r="R34" i="16"/>
  <c r="P34" i="16"/>
  <c r="L34" i="16"/>
  <c r="J34" i="16"/>
  <c r="H34" i="16"/>
  <c r="AH19" i="16"/>
  <c r="AF19" i="16"/>
  <c r="AD19" i="16"/>
  <c r="Z19" i="16"/>
  <c r="X19" i="16"/>
  <c r="V19" i="16"/>
  <c r="T19" i="16"/>
  <c r="R19" i="16"/>
  <c r="P19" i="16"/>
  <c r="L19" i="16"/>
  <c r="J19" i="16"/>
  <c r="H19" i="16"/>
  <c r="AH18" i="16"/>
  <c r="AF18" i="16"/>
  <c r="AD18" i="16"/>
  <c r="Z18" i="16"/>
  <c r="X18" i="16"/>
  <c r="V18" i="16"/>
  <c r="T18" i="16"/>
  <c r="R18" i="16"/>
  <c r="P18" i="16"/>
  <c r="L18" i="16"/>
  <c r="J18" i="16"/>
  <c r="H18" i="16"/>
  <c r="AH23" i="16"/>
  <c r="AF23" i="16"/>
  <c r="AD23" i="16"/>
  <c r="Z23" i="16"/>
  <c r="X23" i="16"/>
  <c r="V23" i="16"/>
  <c r="T23" i="16"/>
  <c r="R23" i="16"/>
  <c r="P23" i="16"/>
  <c r="L23" i="16"/>
  <c r="J23" i="16"/>
  <c r="H23" i="16"/>
  <c r="AH22" i="16"/>
  <c r="AF22" i="16"/>
  <c r="AD22" i="16"/>
  <c r="Z22" i="16"/>
  <c r="X22" i="16"/>
  <c r="V22" i="16"/>
  <c r="T22" i="16"/>
  <c r="R22" i="16"/>
  <c r="P22" i="16"/>
  <c r="L22" i="16"/>
  <c r="J22" i="16"/>
  <c r="H22" i="16"/>
  <c r="AH51" i="16"/>
  <c r="AF51" i="16"/>
  <c r="AD51" i="16"/>
  <c r="Z51" i="16"/>
  <c r="X51" i="16"/>
  <c r="V51" i="16"/>
  <c r="T51" i="16"/>
  <c r="R51" i="16"/>
  <c r="P51" i="16"/>
  <c r="L51" i="16"/>
  <c r="J51" i="16"/>
  <c r="H51" i="16"/>
  <c r="AH50" i="16"/>
  <c r="AF50" i="16"/>
  <c r="AD50" i="16"/>
  <c r="Z50" i="16"/>
  <c r="X50" i="16"/>
  <c r="V50" i="16"/>
  <c r="T50" i="16"/>
  <c r="R50" i="16"/>
  <c r="P50" i="16"/>
  <c r="L50" i="16"/>
  <c r="J50" i="16"/>
  <c r="H50" i="16"/>
  <c r="AH27" i="16"/>
  <c r="AF27" i="16"/>
  <c r="AD27" i="16"/>
  <c r="Z27" i="16"/>
  <c r="X27" i="16"/>
  <c r="V27" i="16"/>
  <c r="T27" i="16"/>
  <c r="R27" i="16"/>
  <c r="P27" i="16"/>
  <c r="L27" i="16"/>
  <c r="J27" i="16"/>
  <c r="H27" i="16"/>
  <c r="AH26" i="16"/>
  <c r="AF26" i="16"/>
  <c r="AD26" i="16"/>
  <c r="Z26" i="16"/>
  <c r="X26" i="16"/>
  <c r="V26" i="16"/>
  <c r="T26" i="16"/>
  <c r="R26" i="16"/>
  <c r="P26" i="16"/>
  <c r="L26" i="16"/>
  <c r="J26" i="16"/>
  <c r="H26" i="16"/>
  <c r="AH21" i="16"/>
  <c r="AF21" i="16"/>
  <c r="AD21" i="16"/>
  <c r="Z21" i="16"/>
  <c r="X21" i="16"/>
  <c r="V21" i="16"/>
  <c r="T21" i="16"/>
  <c r="R21" i="16"/>
  <c r="P21" i="16"/>
  <c r="L21" i="16"/>
  <c r="J21" i="16"/>
  <c r="H21" i="16"/>
  <c r="AH20" i="16"/>
  <c r="AF20" i="16"/>
  <c r="AD20" i="16"/>
  <c r="Z20" i="16"/>
  <c r="X20" i="16"/>
  <c r="V20" i="16"/>
  <c r="T20" i="16"/>
  <c r="R20" i="16"/>
  <c r="P20" i="16"/>
  <c r="L20" i="16"/>
  <c r="J20" i="16"/>
  <c r="H20" i="16"/>
  <c r="AH29" i="16"/>
  <c r="AF29" i="16"/>
  <c r="AD29" i="16"/>
  <c r="Z29" i="16"/>
  <c r="X29" i="16"/>
  <c r="V29" i="16"/>
  <c r="T29" i="16"/>
  <c r="R29" i="16"/>
  <c r="P29" i="16"/>
  <c r="L29" i="16"/>
  <c r="J29" i="16"/>
  <c r="H29" i="16"/>
  <c r="AH28" i="16"/>
  <c r="AF28" i="16"/>
  <c r="AD28" i="16"/>
  <c r="Z28" i="16"/>
  <c r="X28" i="16"/>
  <c r="V28" i="16"/>
  <c r="T28" i="16"/>
  <c r="R28" i="16"/>
  <c r="P28" i="16"/>
  <c r="L28" i="16"/>
  <c r="J28" i="16"/>
  <c r="H28" i="16"/>
  <c r="AH9" i="16"/>
  <c r="AF9" i="16"/>
  <c r="AD9" i="16"/>
  <c r="Z9" i="16"/>
  <c r="X9" i="16"/>
  <c r="V9" i="16"/>
  <c r="T9" i="16"/>
  <c r="R9" i="16"/>
  <c r="P9" i="16"/>
  <c r="L9" i="16"/>
  <c r="J9" i="16"/>
  <c r="H9" i="16"/>
  <c r="AH8" i="16"/>
  <c r="AF8" i="16"/>
  <c r="AD8" i="16"/>
  <c r="Z8" i="16"/>
  <c r="X8" i="16"/>
  <c r="V8" i="16"/>
  <c r="T8" i="16"/>
  <c r="R8" i="16"/>
  <c r="P8" i="16"/>
  <c r="L8" i="16"/>
  <c r="J8" i="16"/>
  <c r="H8" i="16"/>
  <c r="AJ62" i="11" l="1"/>
  <c r="AJ250" i="11"/>
  <c r="AJ246" i="11"/>
  <c r="AJ54" i="11"/>
  <c r="AJ50" i="11"/>
  <c r="AJ288" i="11"/>
  <c r="AJ304" i="11"/>
  <c r="AJ248" i="11"/>
  <c r="AJ332" i="11"/>
  <c r="AI29" i="16"/>
  <c r="AI27" i="16"/>
  <c r="AI23" i="16"/>
  <c r="AI35" i="16"/>
  <c r="AI31" i="16"/>
  <c r="AI59" i="16"/>
  <c r="AI101" i="16"/>
  <c r="AI93" i="16"/>
  <c r="AI143" i="16"/>
  <c r="AI109" i="16"/>
  <c r="AI187" i="16"/>
  <c r="AI77" i="16"/>
  <c r="AI193" i="16"/>
  <c r="AI255" i="16"/>
  <c r="AI273" i="16"/>
  <c r="AI277" i="16"/>
  <c r="AI269" i="16"/>
  <c r="AI26" i="16"/>
  <c r="AI34" i="16"/>
  <c r="AI30" i="16"/>
  <c r="AI58" i="16"/>
  <c r="AI100" i="16"/>
  <c r="AI92" i="16"/>
  <c r="AI142" i="16"/>
  <c r="AI108" i="16"/>
  <c r="AI186" i="16"/>
  <c r="AI76" i="16"/>
  <c r="AI192" i="16"/>
  <c r="AI254" i="16"/>
  <c r="AI272" i="16"/>
  <c r="AI276" i="16"/>
  <c r="AI268" i="16"/>
  <c r="AI28" i="16"/>
  <c r="AI22" i="16"/>
  <c r="AI9" i="16"/>
  <c r="AI21" i="16"/>
  <c r="AI51" i="16"/>
  <c r="AI19" i="16"/>
  <c r="AI37" i="16"/>
  <c r="AI57" i="16"/>
  <c r="AI85" i="16"/>
  <c r="AI83" i="16"/>
  <c r="AI87" i="16"/>
  <c r="AI125" i="16"/>
  <c r="AI185" i="16"/>
  <c r="AI115" i="16"/>
  <c r="AI189" i="16"/>
  <c r="AI181" i="16"/>
  <c r="AI137" i="16"/>
  <c r="AI103" i="16"/>
  <c r="AI271" i="16"/>
  <c r="AI275" i="16"/>
  <c r="AI251" i="16"/>
  <c r="AI8" i="16"/>
  <c r="AI20" i="16"/>
  <c r="AI50" i="16"/>
  <c r="AI18" i="16"/>
  <c r="AI36" i="16"/>
  <c r="AI56" i="16"/>
  <c r="AI84" i="16"/>
  <c r="AI82" i="16"/>
  <c r="AI86" i="16"/>
  <c r="AI124" i="16"/>
  <c r="AI184" i="16"/>
  <c r="AI114" i="16"/>
  <c r="AI188" i="16"/>
  <c r="AI180" i="16"/>
  <c r="AI136" i="16"/>
  <c r="AI102" i="16"/>
  <c r="AI270" i="16"/>
  <c r="AI274" i="16"/>
  <c r="AI250" i="16"/>
  <c r="AH231" i="11"/>
  <c r="AF231" i="11"/>
  <c r="AD231" i="11"/>
  <c r="Z231" i="11"/>
  <c r="X231" i="11"/>
  <c r="V231" i="11"/>
  <c r="T231" i="11"/>
  <c r="R231" i="11"/>
  <c r="P231" i="11"/>
  <c r="L231" i="11"/>
  <c r="J231" i="11"/>
  <c r="H231" i="11"/>
  <c r="H150" i="15"/>
  <c r="J150" i="15"/>
  <c r="L150" i="15"/>
  <c r="P150" i="15"/>
  <c r="R150" i="15"/>
  <c r="T150" i="15"/>
  <c r="V150" i="15"/>
  <c r="X150" i="15"/>
  <c r="Z150" i="15"/>
  <c r="AB150" i="15"/>
  <c r="AD150" i="15"/>
  <c r="AF150" i="15"/>
  <c r="AH150" i="15"/>
  <c r="H151" i="15"/>
  <c r="J151" i="15"/>
  <c r="L151" i="15"/>
  <c r="P151" i="15"/>
  <c r="R151" i="15"/>
  <c r="T151" i="15"/>
  <c r="V151" i="15"/>
  <c r="X151" i="15"/>
  <c r="Z151" i="15"/>
  <c r="AB151" i="15"/>
  <c r="AD151" i="15"/>
  <c r="AF151" i="15"/>
  <c r="AH151" i="15"/>
  <c r="H152" i="15"/>
  <c r="J152" i="15"/>
  <c r="L152" i="15"/>
  <c r="P152" i="15"/>
  <c r="R152" i="15"/>
  <c r="T152" i="15"/>
  <c r="V152" i="15"/>
  <c r="X152" i="15"/>
  <c r="Z152" i="15"/>
  <c r="AB152" i="15"/>
  <c r="AD152" i="15"/>
  <c r="AF152" i="15"/>
  <c r="AH152" i="15"/>
  <c r="H153" i="15"/>
  <c r="J153" i="15"/>
  <c r="L153" i="15"/>
  <c r="P153" i="15"/>
  <c r="R153" i="15"/>
  <c r="T153" i="15"/>
  <c r="V153" i="15"/>
  <c r="X153" i="15"/>
  <c r="Z153" i="15"/>
  <c r="AB153" i="15"/>
  <c r="AD153" i="15"/>
  <c r="AF153" i="15"/>
  <c r="AH153" i="15"/>
  <c r="AH267" i="16"/>
  <c r="AF267" i="16"/>
  <c r="AD267" i="16"/>
  <c r="Z267" i="16"/>
  <c r="X267" i="16"/>
  <c r="V267" i="16"/>
  <c r="T267" i="16"/>
  <c r="R267" i="16"/>
  <c r="P267" i="16"/>
  <c r="L267" i="16"/>
  <c r="J267" i="16"/>
  <c r="H267" i="16"/>
  <c r="AH266" i="16"/>
  <c r="AF266" i="16"/>
  <c r="AD266" i="16"/>
  <c r="Z266" i="16"/>
  <c r="X266" i="16"/>
  <c r="V266" i="16"/>
  <c r="T266" i="16"/>
  <c r="R266" i="16"/>
  <c r="P266" i="16"/>
  <c r="L266" i="16"/>
  <c r="J266" i="16"/>
  <c r="H266" i="16"/>
  <c r="AH265" i="16"/>
  <c r="AF265" i="16"/>
  <c r="AD265" i="16"/>
  <c r="Z265" i="16"/>
  <c r="X265" i="16"/>
  <c r="V265" i="16"/>
  <c r="T265" i="16"/>
  <c r="R265" i="16"/>
  <c r="P265" i="16"/>
  <c r="L265" i="16"/>
  <c r="J265" i="16"/>
  <c r="H265" i="16"/>
  <c r="AH264" i="16"/>
  <c r="AF264" i="16"/>
  <c r="AD264" i="16"/>
  <c r="Z264" i="16"/>
  <c r="X264" i="16"/>
  <c r="V264" i="16"/>
  <c r="T264" i="16"/>
  <c r="R264" i="16"/>
  <c r="P264" i="16"/>
  <c r="L264" i="16"/>
  <c r="J264" i="16"/>
  <c r="H264" i="16"/>
  <c r="AH263" i="16"/>
  <c r="AF263" i="16"/>
  <c r="AD263" i="16"/>
  <c r="Z263" i="16"/>
  <c r="X263" i="16"/>
  <c r="V263" i="16"/>
  <c r="T263" i="16"/>
  <c r="R263" i="16"/>
  <c r="P263" i="16"/>
  <c r="L263" i="16"/>
  <c r="J263" i="16"/>
  <c r="H263" i="16"/>
  <c r="AH262" i="16"/>
  <c r="AF262" i="16"/>
  <c r="AD262" i="16"/>
  <c r="Z262" i="16"/>
  <c r="X262" i="16"/>
  <c r="V262" i="16"/>
  <c r="T262" i="16"/>
  <c r="R262" i="16"/>
  <c r="P262" i="16"/>
  <c r="L262" i="16"/>
  <c r="J262" i="16"/>
  <c r="H262" i="16"/>
  <c r="AH261" i="16"/>
  <c r="AF261" i="16"/>
  <c r="AD261" i="16"/>
  <c r="Z261" i="16"/>
  <c r="X261" i="16"/>
  <c r="V261" i="16"/>
  <c r="T261" i="16"/>
  <c r="R261" i="16"/>
  <c r="P261" i="16"/>
  <c r="L261" i="16"/>
  <c r="J261" i="16"/>
  <c r="H261" i="16"/>
  <c r="AH260" i="16"/>
  <c r="AF260" i="16"/>
  <c r="AD260" i="16"/>
  <c r="Z260" i="16"/>
  <c r="X260" i="16"/>
  <c r="V260" i="16"/>
  <c r="T260" i="16"/>
  <c r="R260" i="16"/>
  <c r="P260" i="16"/>
  <c r="L260" i="16"/>
  <c r="J260" i="16"/>
  <c r="H260" i="16"/>
  <c r="AH259" i="16"/>
  <c r="AF259" i="16"/>
  <c r="AD259" i="16"/>
  <c r="Z259" i="16"/>
  <c r="X259" i="16"/>
  <c r="V259" i="16"/>
  <c r="T259" i="16"/>
  <c r="R259" i="16"/>
  <c r="P259" i="16"/>
  <c r="L259" i="16"/>
  <c r="J259" i="16"/>
  <c r="H259" i="16"/>
  <c r="AH258" i="16"/>
  <c r="AF258" i="16"/>
  <c r="AD258" i="16"/>
  <c r="Z258" i="16"/>
  <c r="X258" i="16"/>
  <c r="V258" i="16"/>
  <c r="T258" i="16"/>
  <c r="R258" i="16"/>
  <c r="P258" i="16"/>
  <c r="L258" i="16"/>
  <c r="J258" i="16"/>
  <c r="H258" i="16"/>
  <c r="AH253" i="16"/>
  <c r="AF253" i="16"/>
  <c r="AD253" i="16"/>
  <c r="Z253" i="16"/>
  <c r="X253" i="16"/>
  <c r="V253" i="16"/>
  <c r="T253" i="16"/>
  <c r="R253" i="16"/>
  <c r="P253" i="16"/>
  <c r="L253" i="16"/>
  <c r="J253" i="16"/>
  <c r="H253" i="16"/>
  <c r="AH252" i="16"/>
  <c r="AF252" i="16"/>
  <c r="AD252" i="16"/>
  <c r="Z252" i="16"/>
  <c r="X252" i="16"/>
  <c r="V252" i="16"/>
  <c r="T252" i="16"/>
  <c r="R252" i="16"/>
  <c r="P252" i="16"/>
  <c r="L252" i="16"/>
  <c r="J252" i="16"/>
  <c r="H252" i="16"/>
  <c r="AH223" i="16"/>
  <c r="AF223" i="16"/>
  <c r="AD223" i="16"/>
  <c r="Z223" i="16"/>
  <c r="X223" i="16"/>
  <c r="V223" i="16"/>
  <c r="T223" i="16"/>
  <c r="R223" i="16"/>
  <c r="P223" i="16"/>
  <c r="L223" i="16"/>
  <c r="J223" i="16"/>
  <c r="H223" i="16"/>
  <c r="AH222" i="16"/>
  <c r="AF222" i="16"/>
  <c r="AD222" i="16"/>
  <c r="Z222" i="16"/>
  <c r="X222" i="16"/>
  <c r="V222" i="16"/>
  <c r="T222" i="16"/>
  <c r="R222" i="16"/>
  <c r="P222" i="16"/>
  <c r="L222" i="16"/>
  <c r="J222" i="16"/>
  <c r="H222" i="16"/>
  <c r="AH203" i="16"/>
  <c r="AF203" i="16"/>
  <c r="AD203" i="16"/>
  <c r="Z203" i="16"/>
  <c r="X203" i="16"/>
  <c r="V203" i="16"/>
  <c r="T203" i="16"/>
  <c r="R203" i="16"/>
  <c r="P203" i="16"/>
  <c r="L203" i="16"/>
  <c r="J203" i="16"/>
  <c r="H203" i="16"/>
  <c r="AH202" i="16"/>
  <c r="AF202" i="16"/>
  <c r="AD202" i="16"/>
  <c r="Z202" i="16"/>
  <c r="X202" i="16"/>
  <c r="V202" i="16"/>
  <c r="T202" i="16"/>
  <c r="R202" i="16"/>
  <c r="P202" i="16"/>
  <c r="L202" i="16"/>
  <c r="J202" i="16"/>
  <c r="H202" i="16"/>
  <c r="AH201" i="16"/>
  <c r="AF201" i="16"/>
  <c r="AD201" i="16"/>
  <c r="Z201" i="16"/>
  <c r="X201" i="16"/>
  <c r="V201" i="16"/>
  <c r="T201" i="16"/>
  <c r="R201" i="16"/>
  <c r="P201" i="16"/>
  <c r="L201" i="16"/>
  <c r="J201" i="16"/>
  <c r="H201" i="16"/>
  <c r="AH200" i="16"/>
  <c r="AF200" i="16"/>
  <c r="AD200" i="16"/>
  <c r="Z200" i="16"/>
  <c r="X200" i="16"/>
  <c r="V200" i="16"/>
  <c r="T200" i="16"/>
  <c r="R200" i="16"/>
  <c r="P200" i="16"/>
  <c r="L200" i="16"/>
  <c r="J200" i="16"/>
  <c r="H200" i="16"/>
  <c r="AH135" i="16"/>
  <c r="AF135" i="16"/>
  <c r="AD135" i="16"/>
  <c r="Z135" i="16"/>
  <c r="X135" i="16"/>
  <c r="V135" i="16"/>
  <c r="T135" i="16"/>
  <c r="R135" i="16"/>
  <c r="P135" i="16"/>
  <c r="L135" i="16"/>
  <c r="J135" i="16"/>
  <c r="H135" i="16"/>
  <c r="AH134" i="16"/>
  <c r="AF134" i="16"/>
  <c r="AD134" i="16"/>
  <c r="Z134" i="16"/>
  <c r="X134" i="16"/>
  <c r="V134" i="16"/>
  <c r="T134" i="16"/>
  <c r="R134" i="16"/>
  <c r="P134" i="16"/>
  <c r="L134" i="16"/>
  <c r="J134" i="16"/>
  <c r="H134" i="16"/>
  <c r="AH133" i="16"/>
  <c r="AF133" i="16"/>
  <c r="AD133" i="16"/>
  <c r="Z133" i="16"/>
  <c r="X133" i="16"/>
  <c r="V133" i="16"/>
  <c r="T133" i="16"/>
  <c r="R133" i="16"/>
  <c r="P133" i="16"/>
  <c r="L133" i="16"/>
  <c r="J133" i="16"/>
  <c r="H133" i="16"/>
  <c r="AH132" i="16"/>
  <c r="AF132" i="16"/>
  <c r="AD132" i="16"/>
  <c r="Z132" i="16"/>
  <c r="X132" i="16"/>
  <c r="V132" i="16"/>
  <c r="T132" i="16"/>
  <c r="R132" i="16"/>
  <c r="P132" i="16"/>
  <c r="L132" i="16"/>
  <c r="J132" i="16"/>
  <c r="H132" i="16"/>
  <c r="AH97" i="16"/>
  <c r="AF97" i="16"/>
  <c r="AD97" i="16"/>
  <c r="Z97" i="16"/>
  <c r="X97" i="16"/>
  <c r="V97" i="16"/>
  <c r="T97" i="16"/>
  <c r="R97" i="16"/>
  <c r="P97" i="16"/>
  <c r="L97" i="16"/>
  <c r="J97" i="16"/>
  <c r="H97" i="16"/>
  <c r="AH96" i="16"/>
  <c r="AF96" i="16"/>
  <c r="AD96" i="16"/>
  <c r="Z96" i="16"/>
  <c r="X96" i="16"/>
  <c r="V96" i="16"/>
  <c r="T96" i="16"/>
  <c r="R96" i="16"/>
  <c r="P96" i="16"/>
  <c r="L96" i="16"/>
  <c r="J96" i="16"/>
  <c r="H96" i="16"/>
  <c r="AH123" i="16"/>
  <c r="AF123" i="16"/>
  <c r="AD123" i="16"/>
  <c r="Z123" i="16"/>
  <c r="X123" i="16"/>
  <c r="V123" i="16"/>
  <c r="T123" i="16"/>
  <c r="R123" i="16"/>
  <c r="P123" i="16"/>
  <c r="L123" i="16"/>
  <c r="J123" i="16"/>
  <c r="H123" i="16"/>
  <c r="AH122" i="16"/>
  <c r="AF122" i="16"/>
  <c r="AD122" i="16"/>
  <c r="Z122" i="16"/>
  <c r="X122" i="16"/>
  <c r="V122" i="16"/>
  <c r="T122" i="16"/>
  <c r="R122" i="16"/>
  <c r="P122" i="16"/>
  <c r="L122" i="16"/>
  <c r="J122" i="16"/>
  <c r="H122" i="16"/>
  <c r="AH119" i="16"/>
  <c r="AF119" i="16"/>
  <c r="AD119" i="16"/>
  <c r="Z119" i="16"/>
  <c r="X119" i="16"/>
  <c r="V119" i="16"/>
  <c r="T119" i="16"/>
  <c r="R119" i="16"/>
  <c r="P119" i="16"/>
  <c r="L119" i="16"/>
  <c r="J119" i="16"/>
  <c r="H119" i="16"/>
  <c r="AH118" i="16"/>
  <c r="AF118" i="16"/>
  <c r="AD118" i="16"/>
  <c r="Z118" i="16"/>
  <c r="X118" i="16"/>
  <c r="V118" i="16"/>
  <c r="T118" i="16"/>
  <c r="R118" i="16"/>
  <c r="P118" i="16"/>
  <c r="L118" i="16"/>
  <c r="J118" i="16"/>
  <c r="H118" i="16"/>
  <c r="AH73" i="16"/>
  <c r="AF73" i="16"/>
  <c r="AD73" i="16"/>
  <c r="Z73" i="16"/>
  <c r="X73" i="16"/>
  <c r="V73" i="16"/>
  <c r="T73" i="16"/>
  <c r="R73" i="16"/>
  <c r="P73" i="16"/>
  <c r="L73" i="16"/>
  <c r="J73" i="16"/>
  <c r="H73" i="16"/>
  <c r="AH72" i="16"/>
  <c r="AF72" i="16"/>
  <c r="AD72" i="16"/>
  <c r="Z72" i="16"/>
  <c r="X72" i="16"/>
  <c r="V72" i="16"/>
  <c r="T72" i="16"/>
  <c r="R72" i="16"/>
  <c r="P72" i="16"/>
  <c r="L72" i="16"/>
  <c r="J72" i="16"/>
  <c r="H72" i="16"/>
  <c r="AH329" i="11"/>
  <c r="AF329" i="11"/>
  <c r="AD329" i="11"/>
  <c r="Z329" i="11"/>
  <c r="X329" i="11"/>
  <c r="V329" i="11"/>
  <c r="T329" i="11"/>
  <c r="R329" i="11"/>
  <c r="P329" i="11"/>
  <c r="L329" i="11"/>
  <c r="J329" i="11"/>
  <c r="H329" i="11"/>
  <c r="AH328" i="11"/>
  <c r="AF328" i="11"/>
  <c r="AD328" i="11"/>
  <c r="Z328" i="11"/>
  <c r="X328" i="11"/>
  <c r="V328" i="11"/>
  <c r="T328" i="11"/>
  <c r="R328" i="11"/>
  <c r="P328" i="11"/>
  <c r="L328" i="11"/>
  <c r="J328" i="11"/>
  <c r="H328" i="11"/>
  <c r="AH325" i="11"/>
  <c r="AF325" i="11"/>
  <c r="AD325" i="11"/>
  <c r="Z325" i="11"/>
  <c r="X325" i="11"/>
  <c r="V325" i="11"/>
  <c r="T325" i="11"/>
  <c r="R325" i="11"/>
  <c r="P325" i="11"/>
  <c r="L325" i="11"/>
  <c r="J325" i="11"/>
  <c r="H325" i="11"/>
  <c r="AH324" i="11"/>
  <c r="AF324" i="11"/>
  <c r="AD324" i="11"/>
  <c r="Z324" i="11"/>
  <c r="X324" i="11"/>
  <c r="V324" i="11"/>
  <c r="T324" i="11"/>
  <c r="R324" i="11"/>
  <c r="P324" i="11"/>
  <c r="L324" i="11"/>
  <c r="J324" i="11"/>
  <c r="H324" i="11"/>
  <c r="AH311" i="11"/>
  <c r="AF311" i="11"/>
  <c r="AD311" i="11"/>
  <c r="Z311" i="11"/>
  <c r="X311" i="11"/>
  <c r="V311" i="11"/>
  <c r="T311" i="11"/>
  <c r="R311" i="11"/>
  <c r="P311" i="11"/>
  <c r="L311" i="11"/>
  <c r="J311" i="11"/>
  <c r="H311" i="11"/>
  <c r="AH310" i="11"/>
  <c r="AF310" i="11"/>
  <c r="AD310" i="11"/>
  <c r="Z310" i="11"/>
  <c r="X310" i="11"/>
  <c r="V310" i="11"/>
  <c r="T310" i="11"/>
  <c r="R310" i="11"/>
  <c r="P310" i="11"/>
  <c r="L310" i="11"/>
  <c r="J310" i="11"/>
  <c r="H310" i="11"/>
  <c r="AH309" i="11"/>
  <c r="AF309" i="11"/>
  <c r="AD309" i="11"/>
  <c r="Z309" i="11"/>
  <c r="X309" i="11"/>
  <c r="V309" i="11"/>
  <c r="T309" i="11"/>
  <c r="R309" i="11"/>
  <c r="P309" i="11"/>
  <c r="L309" i="11"/>
  <c r="J309" i="11"/>
  <c r="H309" i="11"/>
  <c r="AH308" i="11"/>
  <c r="AF308" i="11"/>
  <c r="AD308" i="11"/>
  <c r="Z308" i="11"/>
  <c r="X308" i="11"/>
  <c r="V308" i="11"/>
  <c r="T308" i="11"/>
  <c r="R308" i="11"/>
  <c r="P308" i="11"/>
  <c r="L308" i="11"/>
  <c r="J308" i="11"/>
  <c r="H308" i="11"/>
  <c r="AH299" i="11"/>
  <c r="AF299" i="11"/>
  <c r="AD299" i="11"/>
  <c r="Z299" i="11"/>
  <c r="X299" i="11"/>
  <c r="V299" i="11"/>
  <c r="T299" i="11"/>
  <c r="R299" i="11"/>
  <c r="P299" i="11"/>
  <c r="L299" i="11"/>
  <c r="J299" i="11"/>
  <c r="H299" i="11"/>
  <c r="AH298" i="11"/>
  <c r="AF298" i="11"/>
  <c r="AD298" i="11"/>
  <c r="Z298" i="11"/>
  <c r="X298" i="11"/>
  <c r="V298" i="11"/>
  <c r="T298" i="11"/>
  <c r="R298" i="11"/>
  <c r="P298" i="11"/>
  <c r="L298" i="11"/>
  <c r="J298" i="11"/>
  <c r="H298" i="11"/>
  <c r="AH297" i="11"/>
  <c r="AF297" i="11"/>
  <c r="AD297" i="11"/>
  <c r="Z297" i="11"/>
  <c r="X297" i="11"/>
  <c r="V297" i="11"/>
  <c r="T297" i="11"/>
  <c r="R297" i="11"/>
  <c r="P297" i="11"/>
  <c r="L297" i="11"/>
  <c r="J297" i="11"/>
  <c r="H297" i="11"/>
  <c r="AH296" i="11"/>
  <c r="AF296" i="11"/>
  <c r="AD296" i="11"/>
  <c r="Z296" i="11"/>
  <c r="X296" i="11"/>
  <c r="V296" i="11"/>
  <c r="T296" i="11"/>
  <c r="R296" i="11"/>
  <c r="P296" i="11"/>
  <c r="L296" i="11"/>
  <c r="J296" i="11"/>
  <c r="H296" i="11"/>
  <c r="AH261" i="11"/>
  <c r="AF261" i="11"/>
  <c r="AD261" i="11"/>
  <c r="Z261" i="11"/>
  <c r="X261" i="11"/>
  <c r="V261" i="11"/>
  <c r="T261" i="11"/>
  <c r="R261" i="11"/>
  <c r="P261" i="11"/>
  <c r="L261" i="11"/>
  <c r="J261" i="11"/>
  <c r="H261" i="11"/>
  <c r="AH260" i="11"/>
  <c r="AF260" i="11"/>
  <c r="AD260" i="11"/>
  <c r="Z260" i="11"/>
  <c r="X260" i="11"/>
  <c r="V260" i="11"/>
  <c r="T260" i="11"/>
  <c r="R260" i="11"/>
  <c r="P260" i="11"/>
  <c r="L260" i="11"/>
  <c r="J260" i="11"/>
  <c r="H260" i="11"/>
  <c r="AH219" i="11"/>
  <c r="AF219" i="11"/>
  <c r="AD219" i="11"/>
  <c r="Z219" i="11"/>
  <c r="X219" i="11"/>
  <c r="V219" i="11"/>
  <c r="T219" i="11"/>
  <c r="R219" i="11"/>
  <c r="P219" i="11"/>
  <c r="L219" i="11"/>
  <c r="J219" i="11"/>
  <c r="H219" i="11"/>
  <c r="AH218" i="11"/>
  <c r="AF218" i="11"/>
  <c r="AD218" i="11"/>
  <c r="Z218" i="11"/>
  <c r="X218" i="11"/>
  <c r="V218" i="11"/>
  <c r="T218" i="11"/>
  <c r="R218" i="11"/>
  <c r="P218" i="11"/>
  <c r="L218" i="11"/>
  <c r="J218" i="11"/>
  <c r="H218" i="11"/>
  <c r="AH199" i="11"/>
  <c r="AF199" i="11"/>
  <c r="AD199" i="11"/>
  <c r="Z199" i="11"/>
  <c r="X199" i="11"/>
  <c r="V199" i="11"/>
  <c r="T199" i="11"/>
  <c r="R199" i="11"/>
  <c r="P199" i="11"/>
  <c r="L199" i="11"/>
  <c r="J199" i="11"/>
  <c r="H199" i="11"/>
  <c r="AH198" i="11"/>
  <c r="AF198" i="11"/>
  <c r="AD198" i="11"/>
  <c r="Z198" i="11"/>
  <c r="X198" i="11"/>
  <c r="V198" i="11"/>
  <c r="T198" i="11"/>
  <c r="R198" i="11"/>
  <c r="P198" i="11"/>
  <c r="L198" i="11"/>
  <c r="J198" i="11"/>
  <c r="H198" i="11"/>
  <c r="AH197" i="11"/>
  <c r="AF197" i="11"/>
  <c r="AD197" i="11"/>
  <c r="Z197" i="11"/>
  <c r="X197" i="11"/>
  <c r="V197" i="11"/>
  <c r="T197" i="11"/>
  <c r="R197" i="11"/>
  <c r="P197" i="11"/>
  <c r="L197" i="11"/>
  <c r="J197" i="11"/>
  <c r="H197" i="11"/>
  <c r="AH196" i="11"/>
  <c r="AF196" i="11"/>
  <c r="AD196" i="11"/>
  <c r="Z196" i="11"/>
  <c r="X196" i="11"/>
  <c r="V196" i="11"/>
  <c r="T196" i="11"/>
  <c r="R196" i="11"/>
  <c r="P196" i="11"/>
  <c r="L196" i="11"/>
  <c r="J196" i="11"/>
  <c r="H196" i="11"/>
  <c r="AH163" i="11"/>
  <c r="AF163" i="11"/>
  <c r="AD163" i="11"/>
  <c r="Z163" i="11"/>
  <c r="X163" i="11"/>
  <c r="V163" i="11"/>
  <c r="T163" i="11"/>
  <c r="R163" i="11"/>
  <c r="P163" i="11"/>
  <c r="L163" i="11"/>
  <c r="J163" i="11"/>
  <c r="H163" i="11"/>
  <c r="AH162" i="11"/>
  <c r="AF162" i="11"/>
  <c r="AD162" i="11"/>
  <c r="Z162" i="11"/>
  <c r="X162" i="11"/>
  <c r="V162" i="11"/>
  <c r="T162" i="11"/>
  <c r="R162" i="11"/>
  <c r="P162" i="11"/>
  <c r="L162" i="11"/>
  <c r="J162" i="11"/>
  <c r="H162" i="11"/>
  <c r="AH155" i="11"/>
  <c r="AF155" i="11"/>
  <c r="AD155" i="11"/>
  <c r="Z155" i="11"/>
  <c r="X155" i="11"/>
  <c r="V155" i="11"/>
  <c r="T155" i="11"/>
  <c r="R155" i="11"/>
  <c r="P155" i="11"/>
  <c r="L155" i="11"/>
  <c r="J155" i="11"/>
  <c r="H155" i="11"/>
  <c r="AH154" i="11"/>
  <c r="AF154" i="11"/>
  <c r="AD154" i="11"/>
  <c r="Z154" i="11"/>
  <c r="X154" i="11"/>
  <c r="V154" i="11"/>
  <c r="T154" i="11"/>
  <c r="R154" i="11"/>
  <c r="P154" i="11"/>
  <c r="L154" i="11"/>
  <c r="J154" i="11"/>
  <c r="H154" i="11"/>
  <c r="AH127" i="11"/>
  <c r="AF127" i="11"/>
  <c r="AD127" i="11"/>
  <c r="Z127" i="11"/>
  <c r="X127" i="11"/>
  <c r="V127" i="11"/>
  <c r="T127" i="11"/>
  <c r="R127" i="11"/>
  <c r="P127" i="11"/>
  <c r="L127" i="11"/>
  <c r="J127" i="11"/>
  <c r="H127" i="11"/>
  <c r="AH126" i="11"/>
  <c r="AF126" i="11"/>
  <c r="AD126" i="11"/>
  <c r="Z126" i="11"/>
  <c r="X126" i="11"/>
  <c r="V126" i="11"/>
  <c r="T126" i="11"/>
  <c r="R126" i="11"/>
  <c r="P126" i="11"/>
  <c r="L126" i="11"/>
  <c r="J126" i="11"/>
  <c r="H126" i="11"/>
  <c r="AH99" i="11"/>
  <c r="AF99" i="11"/>
  <c r="AD99" i="11"/>
  <c r="Z99" i="11"/>
  <c r="X99" i="11"/>
  <c r="V99" i="11"/>
  <c r="T99" i="11"/>
  <c r="R99" i="11"/>
  <c r="P99" i="11"/>
  <c r="L99" i="11"/>
  <c r="J99" i="11"/>
  <c r="H99" i="11"/>
  <c r="AH98" i="11"/>
  <c r="AF98" i="11"/>
  <c r="AD98" i="11"/>
  <c r="Z98" i="11"/>
  <c r="X98" i="11"/>
  <c r="V98" i="11"/>
  <c r="T98" i="11"/>
  <c r="R98" i="11"/>
  <c r="P98" i="11"/>
  <c r="L98" i="11"/>
  <c r="J98" i="11"/>
  <c r="H98" i="11"/>
  <c r="AJ268" i="16" l="1"/>
  <c r="AJ272" i="16"/>
  <c r="AJ192" i="16"/>
  <c r="AJ30" i="16"/>
  <c r="AJ142" i="16"/>
  <c r="AJ188" i="16"/>
  <c r="AJ36" i="16"/>
  <c r="AJ22" i="16"/>
  <c r="AJ76" i="16"/>
  <c r="AJ34" i="16"/>
  <c r="AI135" i="16"/>
  <c r="AJ186" i="16"/>
  <c r="AJ180" i="16"/>
  <c r="AJ56" i="16"/>
  <c r="AJ254" i="16"/>
  <c r="AJ58" i="16"/>
  <c r="AI154" i="11"/>
  <c r="AJ100" i="16"/>
  <c r="AI119" i="16"/>
  <c r="AI329" i="11"/>
  <c r="AJ114" i="16"/>
  <c r="AJ18" i="16"/>
  <c r="AJ28" i="16"/>
  <c r="AJ250" i="16"/>
  <c r="AJ184" i="16"/>
  <c r="AJ50" i="16"/>
  <c r="AJ26" i="16"/>
  <c r="AI98" i="11"/>
  <c r="AJ276" i="16"/>
  <c r="AJ108" i="16"/>
  <c r="AI196" i="11"/>
  <c r="AI218" i="11"/>
  <c r="AI296" i="11"/>
  <c r="AI308" i="11"/>
  <c r="AI324" i="11"/>
  <c r="AI72" i="16"/>
  <c r="AI122" i="16"/>
  <c r="AI132" i="16"/>
  <c r="AI200" i="16"/>
  <c r="AI222" i="16"/>
  <c r="AI258" i="16"/>
  <c r="AI262" i="16"/>
  <c r="AI266" i="16"/>
  <c r="AJ136" i="16"/>
  <c r="AJ84" i="16"/>
  <c r="AI199" i="11"/>
  <c r="AI311" i="11"/>
  <c r="AI203" i="16"/>
  <c r="AI253" i="16"/>
  <c r="AI261" i="16"/>
  <c r="AI265" i="16"/>
  <c r="AI134" i="16"/>
  <c r="AI202" i="16"/>
  <c r="AI252" i="16"/>
  <c r="AI260" i="16"/>
  <c r="AI264" i="16"/>
  <c r="AI231" i="11"/>
  <c r="AJ230" i="11" s="1"/>
  <c r="AI127" i="11"/>
  <c r="AI126" i="11"/>
  <c r="AJ126" i="11" s="1"/>
  <c r="AI162" i="11"/>
  <c r="AJ274" i="16"/>
  <c r="AJ124" i="16"/>
  <c r="AJ20" i="16"/>
  <c r="AI198" i="11"/>
  <c r="AI260" i="11"/>
  <c r="AI310" i="11"/>
  <c r="AJ310" i="11" s="1"/>
  <c r="AI96" i="16"/>
  <c r="AI197" i="11"/>
  <c r="AI219" i="11"/>
  <c r="AI297" i="11"/>
  <c r="AI309" i="11"/>
  <c r="AI325" i="11"/>
  <c r="AI73" i="16"/>
  <c r="AI123" i="16"/>
  <c r="AI133" i="16"/>
  <c r="AI201" i="16"/>
  <c r="AI223" i="16"/>
  <c r="AI259" i="16"/>
  <c r="AI263" i="16"/>
  <c r="AI267" i="16"/>
  <c r="AJ270" i="16"/>
  <c r="AJ86" i="16"/>
  <c r="AJ8" i="16"/>
  <c r="AI163" i="11"/>
  <c r="AI261" i="11"/>
  <c r="AI299" i="11"/>
  <c r="AI97" i="16"/>
  <c r="AI298" i="11"/>
  <c r="AI328" i="11"/>
  <c r="AI118" i="16"/>
  <c r="AI99" i="11"/>
  <c r="AI155" i="11"/>
  <c r="AJ102" i="16"/>
  <c r="AJ82" i="16"/>
  <c r="AJ92" i="16"/>
  <c r="AI150" i="15"/>
  <c r="AI151" i="15"/>
  <c r="AI152" i="15"/>
  <c r="AI153" i="15"/>
  <c r="AH257" i="16"/>
  <c r="AF257" i="16"/>
  <c r="AD257" i="16"/>
  <c r="Z257" i="16"/>
  <c r="X257" i="16"/>
  <c r="V257" i="16"/>
  <c r="T257" i="16"/>
  <c r="R257" i="16"/>
  <c r="P257" i="16"/>
  <c r="L257" i="16"/>
  <c r="J257" i="16"/>
  <c r="H257" i="16"/>
  <c r="AH256" i="16"/>
  <c r="AF256" i="16"/>
  <c r="AD256" i="16"/>
  <c r="Z256" i="16"/>
  <c r="X256" i="16"/>
  <c r="V256" i="16"/>
  <c r="T256" i="16"/>
  <c r="R256" i="16"/>
  <c r="P256" i="16"/>
  <c r="L256" i="16"/>
  <c r="J256" i="16"/>
  <c r="H256" i="16"/>
  <c r="AH249" i="16"/>
  <c r="AF249" i="16"/>
  <c r="AD249" i="16"/>
  <c r="Z249" i="16"/>
  <c r="X249" i="16"/>
  <c r="V249" i="16"/>
  <c r="T249" i="16"/>
  <c r="R249" i="16"/>
  <c r="P249" i="16"/>
  <c r="L249" i="16"/>
  <c r="J249" i="16"/>
  <c r="H249" i="16"/>
  <c r="AH248" i="16"/>
  <c r="AF248" i="16"/>
  <c r="AD248" i="16"/>
  <c r="Z248" i="16"/>
  <c r="X248" i="16"/>
  <c r="V248" i="16"/>
  <c r="T248" i="16"/>
  <c r="R248" i="16"/>
  <c r="P248" i="16"/>
  <c r="L248" i="16"/>
  <c r="J248" i="16"/>
  <c r="H248" i="16"/>
  <c r="AH247" i="16"/>
  <c r="AF247" i="16"/>
  <c r="AD247" i="16"/>
  <c r="Z247" i="16"/>
  <c r="X247" i="16"/>
  <c r="V247" i="16"/>
  <c r="T247" i="16"/>
  <c r="R247" i="16"/>
  <c r="P247" i="16"/>
  <c r="L247" i="16"/>
  <c r="J247" i="16"/>
  <c r="H247" i="16"/>
  <c r="AH246" i="16"/>
  <c r="AF246" i="16"/>
  <c r="AD246" i="16"/>
  <c r="Z246" i="16"/>
  <c r="X246" i="16"/>
  <c r="V246" i="16"/>
  <c r="T246" i="16"/>
  <c r="R246" i="16"/>
  <c r="P246" i="16"/>
  <c r="L246" i="16"/>
  <c r="J246" i="16"/>
  <c r="H246" i="16"/>
  <c r="AH245" i="16"/>
  <c r="AF245" i="16"/>
  <c r="AD245" i="16"/>
  <c r="Z245" i="16"/>
  <c r="X245" i="16"/>
  <c r="V245" i="16"/>
  <c r="T245" i="16"/>
  <c r="R245" i="16"/>
  <c r="P245" i="16"/>
  <c r="L245" i="16"/>
  <c r="J245" i="16"/>
  <c r="H245" i="16"/>
  <c r="AH244" i="16"/>
  <c r="AF244" i="16"/>
  <c r="AD244" i="16"/>
  <c r="Z244" i="16"/>
  <c r="X244" i="16"/>
  <c r="V244" i="16"/>
  <c r="T244" i="16"/>
  <c r="R244" i="16"/>
  <c r="P244" i="16"/>
  <c r="L244" i="16"/>
  <c r="J244" i="16"/>
  <c r="H244" i="16"/>
  <c r="AH237" i="16"/>
  <c r="AF237" i="16"/>
  <c r="AD237" i="16"/>
  <c r="Z237" i="16"/>
  <c r="X237" i="16"/>
  <c r="V237" i="16"/>
  <c r="T237" i="16"/>
  <c r="R237" i="16"/>
  <c r="P237" i="16"/>
  <c r="L237" i="16"/>
  <c r="J237" i="16"/>
  <c r="H237" i="16"/>
  <c r="AH236" i="16"/>
  <c r="AF236" i="16"/>
  <c r="AD236" i="16"/>
  <c r="Z236" i="16"/>
  <c r="X236" i="16"/>
  <c r="V236" i="16"/>
  <c r="T236" i="16"/>
  <c r="R236" i="16"/>
  <c r="P236" i="16"/>
  <c r="L236" i="16"/>
  <c r="J236" i="16"/>
  <c r="H236" i="16"/>
  <c r="AH215" i="16"/>
  <c r="AF215" i="16"/>
  <c r="AD215" i="16"/>
  <c r="Z215" i="16"/>
  <c r="X215" i="16"/>
  <c r="V215" i="16"/>
  <c r="T215" i="16"/>
  <c r="R215" i="16"/>
  <c r="P215" i="16"/>
  <c r="L215" i="16"/>
  <c r="J215" i="16"/>
  <c r="H215" i="16"/>
  <c r="AH214" i="16"/>
  <c r="AF214" i="16"/>
  <c r="AD214" i="16"/>
  <c r="Z214" i="16"/>
  <c r="X214" i="16"/>
  <c r="V214" i="16"/>
  <c r="T214" i="16"/>
  <c r="R214" i="16"/>
  <c r="P214" i="16"/>
  <c r="L214" i="16"/>
  <c r="J214" i="16"/>
  <c r="H214" i="16"/>
  <c r="AH213" i="16"/>
  <c r="AF213" i="16"/>
  <c r="AD213" i="16"/>
  <c r="Z213" i="16"/>
  <c r="X213" i="16"/>
  <c r="V213" i="16"/>
  <c r="T213" i="16"/>
  <c r="R213" i="16"/>
  <c r="P213" i="16"/>
  <c r="L213" i="16"/>
  <c r="J213" i="16"/>
  <c r="H213" i="16"/>
  <c r="AH212" i="16"/>
  <c r="AF212" i="16"/>
  <c r="AD212" i="16"/>
  <c r="Z212" i="16"/>
  <c r="X212" i="16"/>
  <c r="V212" i="16"/>
  <c r="T212" i="16"/>
  <c r="R212" i="16"/>
  <c r="P212" i="16"/>
  <c r="L212" i="16"/>
  <c r="J212" i="16"/>
  <c r="H212" i="16"/>
  <c r="AH199" i="16"/>
  <c r="AF199" i="16"/>
  <c r="AD199" i="16"/>
  <c r="Z199" i="16"/>
  <c r="X199" i="16"/>
  <c r="V199" i="16"/>
  <c r="T199" i="16"/>
  <c r="R199" i="16"/>
  <c r="P199" i="16"/>
  <c r="L199" i="16"/>
  <c r="J199" i="16"/>
  <c r="H199" i="16"/>
  <c r="AH198" i="16"/>
  <c r="AF198" i="16"/>
  <c r="AD198" i="16"/>
  <c r="Z198" i="16"/>
  <c r="X198" i="16"/>
  <c r="V198" i="16"/>
  <c r="T198" i="16"/>
  <c r="R198" i="16"/>
  <c r="P198" i="16"/>
  <c r="L198" i="16"/>
  <c r="J198" i="16"/>
  <c r="H198" i="16"/>
  <c r="AH197" i="16"/>
  <c r="AF197" i="16"/>
  <c r="AD197" i="16"/>
  <c r="Z197" i="16"/>
  <c r="X197" i="16"/>
  <c r="V197" i="16"/>
  <c r="T197" i="16"/>
  <c r="R197" i="16"/>
  <c r="P197" i="16"/>
  <c r="AH196" i="16"/>
  <c r="AF196" i="16"/>
  <c r="AD196" i="16"/>
  <c r="Z196" i="16"/>
  <c r="X196" i="16"/>
  <c r="V196" i="16"/>
  <c r="T196" i="16"/>
  <c r="R196" i="16"/>
  <c r="P196" i="16"/>
  <c r="L196" i="16"/>
  <c r="J196" i="16"/>
  <c r="H196" i="16"/>
  <c r="AH157" i="16"/>
  <c r="AF157" i="16"/>
  <c r="AD157" i="16"/>
  <c r="Z157" i="16"/>
  <c r="X157" i="16"/>
  <c r="V157" i="16"/>
  <c r="T157" i="16"/>
  <c r="R157" i="16"/>
  <c r="P157" i="16"/>
  <c r="L157" i="16"/>
  <c r="J157" i="16"/>
  <c r="H157" i="16"/>
  <c r="AH156" i="16"/>
  <c r="AF156" i="16"/>
  <c r="AD156" i="16"/>
  <c r="Z156" i="16"/>
  <c r="X156" i="16"/>
  <c r="V156" i="16"/>
  <c r="T156" i="16"/>
  <c r="R156" i="16"/>
  <c r="P156" i="16"/>
  <c r="L156" i="16"/>
  <c r="J156" i="16"/>
  <c r="H156" i="16"/>
  <c r="AH155" i="16"/>
  <c r="AF155" i="16"/>
  <c r="AD155" i="16"/>
  <c r="Z155" i="16"/>
  <c r="X155" i="16"/>
  <c r="V155" i="16"/>
  <c r="T155" i="16"/>
  <c r="R155" i="16"/>
  <c r="P155" i="16"/>
  <c r="L155" i="16"/>
  <c r="J155" i="16"/>
  <c r="H155" i="16"/>
  <c r="AH154" i="16"/>
  <c r="AF154" i="16"/>
  <c r="AD154" i="16"/>
  <c r="Z154" i="16"/>
  <c r="X154" i="16"/>
  <c r="V154" i="16"/>
  <c r="T154" i="16"/>
  <c r="R154" i="16"/>
  <c r="P154" i="16"/>
  <c r="L154" i="16"/>
  <c r="J154" i="16"/>
  <c r="H154" i="16"/>
  <c r="AH151" i="16"/>
  <c r="AF151" i="16"/>
  <c r="AD151" i="16"/>
  <c r="Z151" i="16"/>
  <c r="X151" i="16"/>
  <c r="V151" i="16"/>
  <c r="T151" i="16"/>
  <c r="R151" i="16"/>
  <c r="P151" i="16"/>
  <c r="L151" i="16"/>
  <c r="J151" i="16"/>
  <c r="H151" i="16"/>
  <c r="AH150" i="16"/>
  <c r="AF150" i="16"/>
  <c r="AD150" i="16"/>
  <c r="Z150" i="16"/>
  <c r="X150" i="16"/>
  <c r="V150" i="16"/>
  <c r="T150" i="16"/>
  <c r="R150" i="16"/>
  <c r="P150" i="16"/>
  <c r="L150" i="16"/>
  <c r="J150" i="16"/>
  <c r="H150" i="16"/>
  <c r="AH89" i="16"/>
  <c r="AF89" i="16"/>
  <c r="AD89" i="16"/>
  <c r="Z89" i="16"/>
  <c r="X89" i="16"/>
  <c r="V89" i="16"/>
  <c r="T89" i="16"/>
  <c r="R89" i="16"/>
  <c r="P89" i="16"/>
  <c r="L89" i="16"/>
  <c r="J89" i="16"/>
  <c r="H89" i="16"/>
  <c r="AH88" i="16"/>
  <c r="AF88" i="16"/>
  <c r="AD88" i="16"/>
  <c r="Z88" i="16"/>
  <c r="X88" i="16"/>
  <c r="V88" i="16"/>
  <c r="T88" i="16"/>
  <c r="R88" i="16"/>
  <c r="P88" i="16"/>
  <c r="L88" i="16"/>
  <c r="J88" i="16"/>
  <c r="H88" i="16"/>
  <c r="AH69" i="16"/>
  <c r="AF69" i="16"/>
  <c r="AD69" i="16"/>
  <c r="Z69" i="16"/>
  <c r="X69" i="16"/>
  <c r="V69" i="16"/>
  <c r="T69" i="16"/>
  <c r="R69" i="16"/>
  <c r="P69" i="16"/>
  <c r="L69" i="16"/>
  <c r="J69" i="16"/>
  <c r="H69" i="16"/>
  <c r="AH68" i="16"/>
  <c r="AF68" i="16"/>
  <c r="AD68" i="16"/>
  <c r="Z68" i="16"/>
  <c r="X68" i="16"/>
  <c r="V68" i="16"/>
  <c r="T68" i="16"/>
  <c r="R68" i="16"/>
  <c r="P68" i="16"/>
  <c r="L68" i="16"/>
  <c r="J68" i="16"/>
  <c r="H68" i="16"/>
  <c r="AH65" i="16"/>
  <c r="AF65" i="16"/>
  <c r="AD65" i="16"/>
  <c r="Z65" i="16"/>
  <c r="X65" i="16"/>
  <c r="V65" i="16"/>
  <c r="T65" i="16"/>
  <c r="R65" i="16"/>
  <c r="P65" i="16"/>
  <c r="L65" i="16"/>
  <c r="J65" i="16"/>
  <c r="H65" i="16"/>
  <c r="AH64" i="16"/>
  <c r="AF64" i="16"/>
  <c r="AD64" i="16"/>
  <c r="Z64" i="16"/>
  <c r="X64" i="16"/>
  <c r="V64" i="16"/>
  <c r="T64" i="16"/>
  <c r="R64" i="16"/>
  <c r="P64" i="16"/>
  <c r="L64" i="16"/>
  <c r="J64" i="16"/>
  <c r="H64" i="16"/>
  <c r="AH43" i="16"/>
  <c r="AF43" i="16"/>
  <c r="AD43" i="16"/>
  <c r="Z43" i="16"/>
  <c r="X43" i="16"/>
  <c r="V43" i="16"/>
  <c r="T43" i="16"/>
  <c r="R43" i="16"/>
  <c r="P43" i="16"/>
  <c r="L43" i="16"/>
  <c r="J43" i="16"/>
  <c r="H43" i="16"/>
  <c r="AH42" i="16"/>
  <c r="AF42" i="16"/>
  <c r="AD42" i="16"/>
  <c r="Z42" i="16"/>
  <c r="X42" i="16"/>
  <c r="V42" i="16"/>
  <c r="T42" i="16"/>
  <c r="R42" i="16"/>
  <c r="P42" i="16"/>
  <c r="L42" i="16"/>
  <c r="J42" i="16"/>
  <c r="H42" i="16"/>
  <c r="AH61" i="16"/>
  <c r="AF61" i="16"/>
  <c r="AD61" i="16"/>
  <c r="Z61" i="16"/>
  <c r="X61" i="16"/>
  <c r="V61" i="16"/>
  <c r="T61" i="16"/>
  <c r="R61" i="16"/>
  <c r="P61" i="16"/>
  <c r="L61" i="16"/>
  <c r="J61" i="16"/>
  <c r="H61" i="16"/>
  <c r="AH60" i="16"/>
  <c r="AF60" i="16"/>
  <c r="AD60" i="16"/>
  <c r="Z60" i="16"/>
  <c r="X60" i="16"/>
  <c r="V60" i="16"/>
  <c r="T60" i="16"/>
  <c r="R60" i="16"/>
  <c r="P60" i="16"/>
  <c r="L60" i="16"/>
  <c r="J60" i="16"/>
  <c r="H60" i="16"/>
  <c r="AH327" i="11"/>
  <c r="AF327" i="11"/>
  <c r="AD327" i="11"/>
  <c r="Z327" i="11"/>
  <c r="X327" i="11"/>
  <c r="V327" i="11"/>
  <c r="T327" i="11"/>
  <c r="R327" i="11"/>
  <c r="P327" i="11"/>
  <c r="L327" i="11"/>
  <c r="J327" i="11"/>
  <c r="H327" i="11"/>
  <c r="AH326" i="11"/>
  <c r="AF326" i="11"/>
  <c r="AD326" i="11"/>
  <c r="Z326" i="11"/>
  <c r="X326" i="11"/>
  <c r="V326" i="11"/>
  <c r="T326" i="11"/>
  <c r="R326" i="11"/>
  <c r="P326" i="11"/>
  <c r="L326" i="11"/>
  <c r="J326" i="11"/>
  <c r="H326" i="11"/>
  <c r="AH119" i="11"/>
  <c r="AF119" i="11"/>
  <c r="AD119" i="11"/>
  <c r="Z119" i="11"/>
  <c r="X119" i="11"/>
  <c r="V119" i="11"/>
  <c r="T119" i="11"/>
  <c r="R119" i="11"/>
  <c r="P119" i="11"/>
  <c r="L119" i="11"/>
  <c r="J119" i="11"/>
  <c r="H119" i="11"/>
  <c r="AH118" i="11"/>
  <c r="AF118" i="11"/>
  <c r="AD118" i="11"/>
  <c r="Z118" i="11"/>
  <c r="X118" i="11"/>
  <c r="V118" i="11"/>
  <c r="T118" i="11"/>
  <c r="R118" i="11"/>
  <c r="P118" i="11"/>
  <c r="L118" i="11"/>
  <c r="J118" i="11"/>
  <c r="H118" i="11"/>
  <c r="AH259" i="11"/>
  <c r="AF259" i="11"/>
  <c r="AD259" i="11"/>
  <c r="Z259" i="11"/>
  <c r="X259" i="11"/>
  <c r="V259" i="11"/>
  <c r="T259" i="11"/>
  <c r="R259" i="11"/>
  <c r="P259" i="11"/>
  <c r="L259" i="11"/>
  <c r="J259" i="11"/>
  <c r="H259" i="11"/>
  <c r="AH258" i="11"/>
  <c r="AF258" i="11"/>
  <c r="AD258" i="11"/>
  <c r="Z258" i="11"/>
  <c r="X258" i="11"/>
  <c r="V258" i="11"/>
  <c r="T258" i="11"/>
  <c r="R258" i="11"/>
  <c r="P258" i="11"/>
  <c r="L258" i="11"/>
  <c r="J258" i="11"/>
  <c r="H258" i="11"/>
  <c r="AH257" i="11"/>
  <c r="AF257" i="11"/>
  <c r="AD257" i="11"/>
  <c r="Z257" i="11"/>
  <c r="X257" i="11"/>
  <c r="V257" i="11"/>
  <c r="T257" i="11"/>
  <c r="R257" i="11"/>
  <c r="P257" i="11"/>
  <c r="L257" i="11"/>
  <c r="J257" i="11"/>
  <c r="H257" i="11"/>
  <c r="AH256" i="11"/>
  <c r="AF256" i="11"/>
  <c r="AD256" i="11"/>
  <c r="Z256" i="11"/>
  <c r="X256" i="11"/>
  <c r="V256" i="11"/>
  <c r="T256" i="11"/>
  <c r="R256" i="11"/>
  <c r="P256" i="11"/>
  <c r="L256" i="11"/>
  <c r="J256" i="11"/>
  <c r="H256" i="11"/>
  <c r="AH255" i="11"/>
  <c r="AF255" i="11"/>
  <c r="AD255" i="11"/>
  <c r="Z255" i="11"/>
  <c r="X255" i="11"/>
  <c r="V255" i="11"/>
  <c r="T255" i="11"/>
  <c r="R255" i="11"/>
  <c r="P255" i="11"/>
  <c r="L255" i="11"/>
  <c r="J255" i="11"/>
  <c r="H255" i="11"/>
  <c r="AH254" i="11"/>
  <c r="AF254" i="11"/>
  <c r="AD254" i="11"/>
  <c r="Z254" i="11"/>
  <c r="X254" i="11"/>
  <c r="V254" i="11"/>
  <c r="T254" i="11"/>
  <c r="R254" i="11"/>
  <c r="P254" i="11"/>
  <c r="L254" i="11"/>
  <c r="J254" i="11"/>
  <c r="H254" i="11"/>
  <c r="AH239" i="11"/>
  <c r="AF239" i="11"/>
  <c r="AD239" i="11"/>
  <c r="Z239" i="11"/>
  <c r="X239" i="11"/>
  <c r="V239" i="11"/>
  <c r="T239" i="11"/>
  <c r="R239" i="11"/>
  <c r="P239" i="11"/>
  <c r="L239" i="11"/>
  <c r="J239" i="11"/>
  <c r="H239" i="11"/>
  <c r="AH238" i="11"/>
  <c r="AF238" i="11"/>
  <c r="AD238" i="11"/>
  <c r="Z238" i="11"/>
  <c r="X238" i="11"/>
  <c r="V238" i="11"/>
  <c r="T238" i="11"/>
  <c r="R238" i="11"/>
  <c r="P238" i="11"/>
  <c r="L238" i="11"/>
  <c r="J238" i="11"/>
  <c r="H238" i="11"/>
  <c r="AH225" i="11"/>
  <c r="AF225" i="11"/>
  <c r="AD225" i="11"/>
  <c r="Z225" i="11"/>
  <c r="X225" i="11"/>
  <c r="V225" i="11"/>
  <c r="T225" i="11"/>
  <c r="R225" i="11"/>
  <c r="P225" i="11"/>
  <c r="L225" i="11"/>
  <c r="J225" i="11"/>
  <c r="H225" i="11"/>
  <c r="AH224" i="11"/>
  <c r="AF224" i="11"/>
  <c r="AD224" i="11"/>
  <c r="Z224" i="11"/>
  <c r="X224" i="11"/>
  <c r="V224" i="11"/>
  <c r="T224" i="11"/>
  <c r="R224" i="11"/>
  <c r="P224" i="11"/>
  <c r="L224" i="11"/>
  <c r="J224" i="11"/>
  <c r="H224" i="11"/>
  <c r="AH141" i="11"/>
  <c r="AF141" i="11"/>
  <c r="AD141" i="11"/>
  <c r="Z141" i="11"/>
  <c r="X141" i="11"/>
  <c r="V141" i="11"/>
  <c r="T141" i="11"/>
  <c r="R141" i="11"/>
  <c r="P141" i="11"/>
  <c r="L141" i="11"/>
  <c r="J141" i="11"/>
  <c r="H141" i="11"/>
  <c r="AH140" i="11"/>
  <c r="AF140" i="11"/>
  <c r="AD140" i="11"/>
  <c r="Z140" i="11"/>
  <c r="X140" i="11"/>
  <c r="V140" i="11"/>
  <c r="T140" i="11"/>
  <c r="R140" i="11"/>
  <c r="P140" i="11"/>
  <c r="L140" i="11"/>
  <c r="J140" i="11"/>
  <c r="H140" i="11"/>
  <c r="AH93" i="11"/>
  <c r="AF93" i="11"/>
  <c r="AD93" i="11"/>
  <c r="Z93" i="11"/>
  <c r="X93" i="11"/>
  <c r="V93" i="11"/>
  <c r="T93" i="11"/>
  <c r="R93" i="11"/>
  <c r="P93" i="11"/>
  <c r="L93" i="11"/>
  <c r="J93" i="11"/>
  <c r="H93" i="11"/>
  <c r="AH92" i="11"/>
  <c r="AF92" i="11"/>
  <c r="AD92" i="11"/>
  <c r="Z92" i="11"/>
  <c r="X92" i="11"/>
  <c r="V92" i="11"/>
  <c r="T92" i="11"/>
  <c r="R92" i="11"/>
  <c r="P92" i="11"/>
  <c r="L92" i="11"/>
  <c r="J92" i="11"/>
  <c r="H92" i="11"/>
  <c r="AH201" i="11"/>
  <c r="AF201" i="11"/>
  <c r="AD201" i="11"/>
  <c r="Z201" i="11"/>
  <c r="X201" i="11"/>
  <c r="V201" i="11"/>
  <c r="T201" i="11"/>
  <c r="R201" i="11"/>
  <c r="P201" i="11"/>
  <c r="L201" i="11"/>
  <c r="J201" i="11"/>
  <c r="H201" i="11"/>
  <c r="AH200" i="11"/>
  <c r="AF200" i="11"/>
  <c r="AD200" i="11"/>
  <c r="Z200" i="11"/>
  <c r="X200" i="11"/>
  <c r="V200" i="11"/>
  <c r="T200" i="11"/>
  <c r="R200" i="11"/>
  <c r="P200" i="11"/>
  <c r="L200" i="11"/>
  <c r="J200" i="11"/>
  <c r="H200" i="11"/>
  <c r="AH121" i="11"/>
  <c r="AF121" i="11"/>
  <c r="AD121" i="11"/>
  <c r="Z121" i="11"/>
  <c r="X121" i="11"/>
  <c r="V121" i="11"/>
  <c r="T121" i="11"/>
  <c r="R121" i="11"/>
  <c r="P121" i="11"/>
  <c r="L121" i="11"/>
  <c r="J121" i="11"/>
  <c r="H121" i="11"/>
  <c r="AH120" i="11"/>
  <c r="AF120" i="11"/>
  <c r="AD120" i="11"/>
  <c r="Z120" i="11"/>
  <c r="X120" i="11"/>
  <c r="V120" i="11"/>
  <c r="T120" i="11"/>
  <c r="R120" i="11"/>
  <c r="P120" i="11"/>
  <c r="L120" i="11"/>
  <c r="J120" i="11"/>
  <c r="H120" i="11"/>
  <c r="AH173" i="11"/>
  <c r="AF173" i="11"/>
  <c r="AD173" i="11"/>
  <c r="Z173" i="11"/>
  <c r="X173" i="11"/>
  <c r="V173" i="11"/>
  <c r="T173" i="11"/>
  <c r="R173" i="11"/>
  <c r="P173" i="11"/>
  <c r="L173" i="11"/>
  <c r="J173" i="11"/>
  <c r="H173" i="11"/>
  <c r="AH172" i="11"/>
  <c r="AF172" i="11"/>
  <c r="AD172" i="11"/>
  <c r="Z172" i="11"/>
  <c r="X172" i="11"/>
  <c r="V172" i="11"/>
  <c r="T172" i="11"/>
  <c r="R172" i="11"/>
  <c r="P172" i="11"/>
  <c r="L172" i="11"/>
  <c r="J172" i="11"/>
  <c r="H172" i="11"/>
  <c r="AH157" i="11"/>
  <c r="AF157" i="11"/>
  <c r="AD157" i="11"/>
  <c r="Z157" i="11"/>
  <c r="X157" i="11"/>
  <c r="V157" i="11"/>
  <c r="T157" i="11"/>
  <c r="R157" i="11"/>
  <c r="P157" i="11"/>
  <c r="L157" i="11"/>
  <c r="J157" i="11"/>
  <c r="H157" i="11"/>
  <c r="AH156" i="11"/>
  <c r="AF156" i="11"/>
  <c r="AD156" i="11"/>
  <c r="Z156" i="11"/>
  <c r="X156" i="11"/>
  <c r="V156" i="11"/>
  <c r="T156" i="11"/>
  <c r="R156" i="11"/>
  <c r="P156" i="11"/>
  <c r="L156" i="11"/>
  <c r="J156" i="11"/>
  <c r="H156" i="11"/>
  <c r="AH105" i="11"/>
  <c r="AF105" i="11"/>
  <c r="AD105" i="11"/>
  <c r="Z105" i="11"/>
  <c r="X105" i="11"/>
  <c r="V105" i="11"/>
  <c r="T105" i="11"/>
  <c r="R105" i="11"/>
  <c r="P105" i="11"/>
  <c r="L105" i="11"/>
  <c r="J105" i="11"/>
  <c r="H105" i="11"/>
  <c r="AH104" i="11"/>
  <c r="AF104" i="11"/>
  <c r="AD104" i="11"/>
  <c r="Z104" i="11"/>
  <c r="X104" i="11"/>
  <c r="V104" i="11"/>
  <c r="T104" i="11"/>
  <c r="R104" i="11"/>
  <c r="P104" i="11"/>
  <c r="L104" i="11"/>
  <c r="J104" i="11"/>
  <c r="H104" i="11"/>
  <c r="AH69" i="11"/>
  <c r="AF69" i="11"/>
  <c r="AD69" i="11"/>
  <c r="Z69" i="11"/>
  <c r="X69" i="11"/>
  <c r="V69" i="11"/>
  <c r="T69" i="11"/>
  <c r="R69" i="11"/>
  <c r="P69" i="11"/>
  <c r="L69" i="11"/>
  <c r="J69" i="11"/>
  <c r="H69" i="11"/>
  <c r="AH68" i="11"/>
  <c r="AF68" i="11"/>
  <c r="AD68" i="11"/>
  <c r="Z68" i="11"/>
  <c r="X68" i="11"/>
  <c r="V68" i="11"/>
  <c r="T68" i="11"/>
  <c r="R68" i="11"/>
  <c r="P68" i="11"/>
  <c r="L68" i="11"/>
  <c r="J68" i="11"/>
  <c r="H68" i="11"/>
  <c r="AH19" i="11"/>
  <c r="AF19" i="11"/>
  <c r="AD19" i="11"/>
  <c r="Z19" i="11"/>
  <c r="X19" i="11"/>
  <c r="V19" i="11"/>
  <c r="T19" i="11"/>
  <c r="R19" i="11"/>
  <c r="P19" i="11"/>
  <c r="L19" i="11"/>
  <c r="J19" i="11"/>
  <c r="H19" i="11"/>
  <c r="AH31" i="11"/>
  <c r="AF31" i="11"/>
  <c r="AD31" i="11"/>
  <c r="Z31" i="11"/>
  <c r="X31" i="11"/>
  <c r="V31" i="11"/>
  <c r="T31" i="11"/>
  <c r="R31" i="11"/>
  <c r="P31" i="11"/>
  <c r="L31" i="11"/>
  <c r="J31" i="11"/>
  <c r="H31" i="11"/>
  <c r="AH30" i="11"/>
  <c r="AF30" i="11"/>
  <c r="AD30" i="11"/>
  <c r="Z30" i="11"/>
  <c r="X30" i="11"/>
  <c r="V30" i="11"/>
  <c r="T30" i="11"/>
  <c r="R30" i="11"/>
  <c r="P30" i="11"/>
  <c r="L30" i="11"/>
  <c r="J30" i="11"/>
  <c r="H30" i="11"/>
  <c r="AH27" i="11"/>
  <c r="AF27" i="11"/>
  <c r="AD27" i="11"/>
  <c r="Z27" i="11"/>
  <c r="X27" i="11"/>
  <c r="V27" i="11"/>
  <c r="T27" i="11"/>
  <c r="R27" i="11"/>
  <c r="P27" i="11"/>
  <c r="L27" i="11"/>
  <c r="J27" i="11"/>
  <c r="H27" i="11"/>
  <c r="AJ298" i="11" l="1"/>
  <c r="AJ198" i="11"/>
  <c r="AJ218" i="11"/>
  <c r="AJ196" i="11"/>
  <c r="AJ162" i="11"/>
  <c r="AJ98" i="11"/>
  <c r="AJ324" i="11"/>
  <c r="AJ308" i="11"/>
  <c r="AJ328" i="11"/>
  <c r="AJ260" i="11"/>
  <c r="AJ296" i="11"/>
  <c r="AJ154" i="11"/>
  <c r="AJ118" i="16"/>
  <c r="AJ134" i="16"/>
  <c r="AJ266" i="16"/>
  <c r="AJ202" i="16"/>
  <c r="AJ96" i="16"/>
  <c r="AJ258" i="16"/>
  <c r="AI19" i="11"/>
  <c r="AI201" i="11"/>
  <c r="AI30" i="11"/>
  <c r="AI68" i="11"/>
  <c r="AI156" i="11"/>
  <c r="AI120" i="11"/>
  <c r="AJ120" i="11" s="1"/>
  <c r="AI92" i="11"/>
  <c r="AI224" i="11"/>
  <c r="AI254" i="11"/>
  <c r="AI258" i="11"/>
  <c r="AI176" i="11"/>
  <c r="AI60" i="16"/>
  <c r="AI64" i="16"/>
  <c r="AI88" i="16"/>
  <c r="AI154" i="16"/>
  <c r="AI196" i="16"/>
  <c r="AI198" i="16"/>
  <c r="AI214" i="16"/>
  <c r="AI244" i="16"/>
  <c r="AI248" i="16"/>
  <c r="AJ132" i="16"/>
  <c r="AJ122" i="16"/>
  <c r="AI105" i="11"/>
  <c r="AI239" i="11"/>
  <c r="AI257" i="11"/>
  <c r="AI119" i="11"/>
  <c r="AI327" i="11"/>
  <c r="AI43" i="16"/>
  <c r="AI69" i="16"/>
  <c r="AI151" i="16"/>
  <c r="AI157" i="16"/>
  <c r="AI213" i="16"/>
  <c r="AI237" i="16"/>
  <c r="AI247" i="16"/>
  <c r="AI257" i="16"/>
  <c r="AJ72" i="16"/>
  <c r="AI200" i="11"/>
  <c r="AJ200" i="11" s="1"/>
  <c r="AI150" i="16"/>
  <c r="AI156" i="16"/>
  <c r="AI212" i="16"/>
  <c r="AI236" i="16"/>
  <c r="AI246" i="16"/>
  <c r="AI256" i="16"/>
  <c r="AJ262" i="16"/>
  <c r="AI27" i="11"/>
  <c r="AI18" i="11"/>
  <c r="AJ18" i="11" s="1"/>
  <c r="AJ264" i="16"/>
  <c r="AI172" i="11"/>
  <c r="AI238" i="11"/>
  <c r="AI256" i="11"/>
  <c r="AJ256" i="11" s="1"/>
  <c r="AI68" i="16"/>
  <c r="AI31" i="11"/>
  <c r="AI69" i="11"/>
  <c r="AI157" i="11"/>
  <c r="AI121" i="11"/>
  <c r="AI93" i="11"/>
  <c r="AI225" i="11"/>
  <c r="AI255" i="11"/>
  <c r="AI259" i="11"/>
  <c r="AI177" i="11"/>
  <c r="AI61" i="16"/>
  <c r="AI65" i="16"/>
  <c r="AI89" i="16"/>
  <c r="AI155" i="16"/>
  <c r="AI197" i="16"/>
  <c r="AI199" i="16"/>
  <c r="AI215" i="16"/>
  <c r="AI245" i="16"/>
  <c r="AI249" i="16"/>
  <c r="AJ260" i="16"/>
  <c r="AJ222" i="16"/>
  <c r="AI173" i="11"/>
  <c r="AI141" i="11"/>
  <c r="AI26" i="11"/>
  <c r="AJ26" i="11" s="1"/>
  <c r="AI104" i="11"/>
  <c r="AJ104" i="11" s="1"/>
  <c r="AI140" i="11"/>
  <c r="AI118" i="11"/>
  <c r="AJ118" i="11" s="1"/>
  <c r="AI326" i="11"/>
  <c r="AJ326" i="11" s="1"/>
  <c r="AI42" i="16"/>
  <c r="AJ252" i="16"/>
  <c r="AJ200" i="16"/>
  <c r="AH191" i="16"/>
  <c r="AF191" i="16"/>
  <c r="AD191" i="16"/>
  <c r="Z191" i="16"/>
  <c r="X191" i="16"/>
  <c r="V191" i="16"/>
  <c r="T191" i="16"/>
  <c r="R191" i="16"/>
  <c r="P191" i="16"/>
  <c r="L191" i="16"/>
  <c r="J191" i="16"/>
  <c r="H191" i="16"/>
  <c r="AH190" i="16"/>
  <c r="AF190" i="16"/>
  <c r="AD190" i="16"/>
  <c r="Z190" i="16"/>
  <c r="X190" i="16"/>
  <c r="V190" i="16"/>
  <c r="T190" i="16"/>
  <c r="R190" i="16"/>
  <c r="P190" i="16"/>
  <c r="L190" i="16"/>
  <c r="J190" i="16"/>
  <c r="H190" i="16"/>
  <c r="AH243" i="16"/>
  <c r="AF243" i="16"/>
  <c r="AD243" i="16"/>
  <c r="Z243" i="16"/>
  <c r="X243" i="16"/>
  <c r="V243" i="16"/>
  <c r="T243" i="16"/>
  <c r="R243" i="16"/>
  <c r="P243" i="16"/>
  <c r="L243" i="16"/>
  <c r="J243" i="16"/>
  <c r="H243" i="16"/>
  <c r="AH242" i="16"/>
  <c r="AF242" i="16"/>
  <c r="AD242" i="16"/>
  <c r="Z242" i="16"/>
  <c r="X242" i="16"/>
  <c r="V242" i="16"/>
  <c r="T242" i="16"/>
  <c r="R242" i="16"/>
  <c r="P242" i="16"/>
  <c r="L242" i="16"/>
  <c r="J242" i="16"/>
  <c r="H242" i="16"/>
  <c r="AH91" i="16"/>
  <c r="AF91" i="16"/>
  <c r="AD91" i="16"/>
  <c r="Z91" i="16"/>
  <c r="X91" i="16"/>
  <c r="V91" i="16"/>
  <c r="T91" i="16"/>
  <c r="R91" i="16"/>
  <c r="P91" i="16"/>
  <c r="L91" i="16"/>
  <c r="J91" i="16"/>
  <c r="H91" i="16"/>
  <c r="AH240" i="16"/>
  <c r="AF240" i="16"/>
  <c r="AD240" i="16"/>
  <c r="Z240" i="16"/>
  <c r="X240" i="16"/>
  <c r="V240" i="16"/>
  <c r="T240" i="16"/>
  <c r="R240" i="16"/>
  <c r="P240" i="16"/>
  <c r="L240" i="16"/>
  <c r="J240" i="16"/>
  <c r="H240" i="16"/>
  <c r="AH25" i="16"/>
  <c r="AF25" i="16"/>
  <c r="AD25" i="16"/>
  <c r="Z25" i="16"/>
  <c r="X25" i="16"/>
  <c r="V25" i="16"/>
  <c r="T25" i="16"/>
  <c r="R25" i="16"/>
  <c r="P25" i="16"/>
  <c r="L25" i="16"/>
  <c r="J25" i="16"/>
  <c r="H25" i="16"/>
  <c r="AH24" i="16"/>
  <c r="AF24" i="16"/>
  <c r="AD24" i="16"/>
  <c r="Z24" i="16"/>
  <c r="X24" i="16"/>
  <c r="V24" i="16"/>
  <c r="T24" i="16"/>
  <c r="R24" i="16"/>
  <c r="P24" i="16"/>
  <c r="L24" i="16"/>
  <c r="J24" i="16"/>
  <c r="H24" i="16"/>
  <c r="AH129" i="16"/>
  <c r="AF129" i="16"/>
  <c r="AD129" i="16"/>
  <c r="Z129" i="16"/>
  <c r="X129" i="16"/>
  <c r="V129" i="16"/>
  <c r="T129" i="16"/>
  <c r="R129" i="16"/>
  <c r="P129" i="16"/>
  <c r="L129" i="16"/>
  <c r="J129" i="16"/>
  <c r="H129" i="16"/>
  <c r="AH128" i="16"/>
  <c r="AF128" i="16"/>
  <c r="AD128" i="16"/>
  <c r="Z128" i="16"/>
  <c r="X128" i="16"/>
  <c r="V128" i="16"/>
  <c r="T128" i="16"/>
  <c r="R128" i="16"/>
  <c r="P128" i="16"/>
  <c r="L128" i="16"/>
  <c r="J128" i="16"/>
  <c r="H128" i="16"/>
  <c r="AH131" i="16"/>
  <c r="AF131" i="16"/>
  <c r="AD131" i="16"/>
  <c r="Z131" i="16"/>
  <c r="X131" i="16"/>
  <c r="V131" i="16"/>
  <c r="T131" i="16"/>
  <c r="R131" i="16"/>
  <c r="P131" i="16"/>
  <c r="L131" i="16"/>
  <c r="J131" i="16"/>
  <c r="H131" i="16"/>
  <c r="AH130" i="16"/>
  <c r="AF130" i="16"/>
  <c r="AD130" i="16"/>
  <c r="Z130" i="16"/>
  <c r="X130" i="16"/>
  <c r="V130" i="16"/>
  <c r="T130" i="16"/>
  <c r="R130" i="16"/>
  <c r="P130" i="16"/>
  <c r="L130" i="16"/>
  <c r="J130" i="16"/>
  <c r="H130" i="16"/>
  <c r="AH41" i="16"/>
  <c r="AF41" i="16"/>
  <c r="AD41" i="16"/>
  <c r="Z41" i="16"/>
  <c r="X41" i="16"/>
  <c r="V41" i="16"/>
  <c r="T41" i="16"/>
  <c r="R41" i="16"/>
  <c r="P41" i="16"/>
  <c r="L41" i="16"/>
  <c r="J41" i="16"/>
  <c r="H41" i="16"/>
  <c r="AH40" i="16"/>
  <c r="AF40" i="16"/>
  <c r="AD40" i="16"/>
  <c r="Z40" i="16"/>
  <c r="X40" i="16"/>
  <c r="V40" i="16"/>
  <c r="T40" i="16"/>
  <c r="R40" i="16"/>
  <c r="P40" i="16"/>
  <c r="L40" i="16"/>
  <c r="J40" i="16"/>
  <c r="H40" i="16"/>
  <c r="AH235" i="16"/>
  <c r="AF235" i="16"/>
  <c r="AD235" i="16"/>
  <c r="Z235" i="16"/>
  <c r="X235" i="16"/>
  <c r="V235" i="16"/>
  <c r="T235" i="16"/>
  <c r="R235" i="16"/>
  <c r="P235" i="16"/>
  <c r="L235" i="16"/>
  <c r="J235" i="16"/>
  <c r="H235" i="16"/>
  <c r="AH234" i="16"/>
  <c r="AF234" i="16"/>
  <c r="AD234" i="16"/>
  <c r="Z234" i="16"/>
  <c r="X234" i="16"/>
  <c r="V234" i="16"/>
  <c r="T234" i="16"/>
  <c r="R234" i="16"/>
  <c r="P234" i="16"/>
  <c r="L234" i="16"/>
  <c r="J234" i="16"/>
  <c r="H234" i="16"/>
  <c r="AH169" i="16"/>
  <c r="AF169" i="16"/>
  <c r="AD169" i="16"/>
  <c r="Z169" i="16"/>
  <c r="X169" i="16"/>
  <c r="V169" i="16"/>
  <c r="T169" i="16"/>
  <c r="R169" i="16"/>
  <c r="P169" i="16"/>
  <c r="L169" i="16"/>
  <c r="J169" i="16"/>
  <c r="H169" i="16"/>
  <c r="AH183" i="16"/>
  <c r="AF183" i="16"/>
  <c r="AD183" i="16"/>
  <c r="Z183" i="16"/>
  <c r="X183" i="16"/>
  <c r="V183" i="16"/>
  <c r="T183" i="16"/>
  <c r="R183" i="16"/>
  <c r="P183" i="16"/>
  <c r="L183" i="16"/>
  <c r="J183" i="16"/>
  <c r="H183" i="16"/>
  <c r="AH182" i="16"/>
  <c r="AF182" i="16"/>
  <c r="AD182" i="16"/>
  <c r="Z182" i="16"/>
  <c r="X182" i="16"/>
  <c r="V182" i="16"/>
  <c r="T182" i="16"/>
  <c r="R182" i="16"/>
  <c r="P182" i="16"/>
  <c r="L182" i="16"/>
  <c r="J182" i="16"/>
  <c r="H182" i="16"/>
  <c r="AH211" i="16"/>
  <c r="AF211" i="16"/>
  <c r="AD211" i="16"/>
  <c r="Z211" i="16"/>
  <c r="X211" i="16"/>
  <c r="V211" i="16"/>
  <c r="T211" i="16"/>
  <c r="R211" i="16"/>
  <c r="P211" i="16"/>
  <c r="L211" i="16"/>
  <c r="J211" i="16"/>
  <c r="H211" i="16"/>
  <c r="AH127" i="16"/>
  <c r="AF127" i="16"/>
  <c r="AD127" i="16"/>
  <c r="Z127" i="16"/>
  <c r="X127" i="16"/>
  <c r="V127" i="16"/>
  <c r="T127" i="16"/>
  <c r="R127" i="16"/>
  <c r="P127" i="16"/>
  <c r="L127" i="16"/>
  <c r="J127" i="16"/>
  <c r="H127" i="16"/>
  <c r="AH126" i="16"/>
  <c r="AF126" i="16"/>
  <c r="AD126" i="16"/>
  <c r="Z126" i="16"/>
  <c r="X126" i="16"/>
  <c r="V126" i="16"/>
  <c r="T126" i="16"/>
  <c r="R126" i="16"/>
  <c r="P126" i="16"/>
  <c r="L126" i="16"/>
  <c r="J126" i="16"/>
  <c r="H126" i="16"/>
  <c r="AH106" i="16"/>
  <c r="AF106" i="16"/>
  <c r="AD106" i="16"/>
  <c r="Z106" i="16"/>
  <c r="X106" i="16"/>
  <c r="V106" i="16"/>
  <c r="T106" i="16"/>
  <c r="R106" i="16"/>
  <c r="P106" i="16"/>
  <c r="L106" i="16"/>
  <c r="J106" i="16"/>
  <c r="H106" i="16"/>
  <c r="AH208" i="16"/>
  <c r="AF208" i="16"/>
  <c r="AD208" i="16"/>
  <c r="Z208" i="16"/>
  <c r="X208" i="16"/>
  <c r="V208" i="16"/>
  <c r="T208" i="16"/>
  <c r="R208" i="16"/>
  <c r="P208" i="16"/>
  <c r="L208" i="16"/>
  <c r="J208" i="16"/>
  <c r="H208" i="16"/>
  <c r="AH13" i="16"/>
  <c r="AF13" i="16"/>
  <c r="AD13" i="16"/>
  <c r="Z13" i="16"/>
  <c r="X13" i="16"/>
  <c r="V13" i="16"/>
  <c r="T13" i="16"/>
  <c r="R13" i="16"/>
  <c r="P13" i="16"/>
  <c r="L13" i="16"/>
  <c r="J13" i="16"/>
  <c r="H13" i="16"/>
  <c r="AH12" i="16"/>
  <c r="AF12" i="16"/>
  <c r="AD12" i="16"/>
  <c r="Z12" i="16"/>
  <c r="X12" i="16"/>
  <c r="V12" i="16"/>
  <c r="T12" i="16"/>
  <c r="R12" i="16"/>
  <c r="P12" i="16"/>
  <c r="L12" i="16"/>
  <c r="J12" i="16"/>
  <c r="H12" i="16"/>
  <c r="AH278" i="16"/>
  <c r="AF278" i="16"/>
  <c r="AD278" i="16"/>
  <c r="Z278" i="16"/>
  <c r="X278" i="16"/>
  <c r="V278" i="16"/>
  <c r="T278" i="16"/>
  <c r="R278" i="16"/>
  <c r="P278" i="16"/>
  <c r="L278" i="16"/>
  <c r="J278" i="16"/>
  <c r="H278" i="16"/>
  <c r="AH239" i="16"/>
  <c r="AF239" i="16"/>
  <c r="AD239" i="16"/>
  <c r="Z239" i="16"/>
  <c r="X239" i="16"/>
  <c r="V239" i="16"/>
  <c r="T239" i="16"/>
  <c r="R239" i="16"/>
  <c r="P239" i="16"/>
  <c r="L239" i="16"/>
  <c r="J239" i="16"/>
  <c r="H239" i="16"/>
  <c r="AH238" i="16"/>
  <c r="AF238" i="16"/>
  <c r="AD238" i="16"/>
  <c r="Z238" i="16"/>
  <c r="X238" i="16"/>
  <c r="V238" i="16"/>
  <c r="T238" i="16"/>
  <c r="R238" i="16"/>
  <c r="P238" i="16"/>
  <c r="L238" i="16"/>
  <c r="J238" i="16"/>
  <c r="H238" i="16"/>
  <c r="AH5" i="16"/>
  <c r="AF5" i="16"/>
  <c r="AD5" i="16"/>
  <c r="Z5" i="16"/>
  <c r="X5" i="16"/>
  <c r="V5" i="16"/>
  <c r="T5" i="16"/>
  <c r="R5" i="16"/>
  <c r="P5" i="16"/>
  <c r="L5" i="16"/>
  <c r="J5" i="16"/>
  <c r="H5" i="16"/>
  <c r="AH4" i="16"/>
  <c r="AF4" i="16"/>
  <c r="AD4" i="16"/>
  <c r="AB4" i="16"/>
  <c r="Z4" i="16"/>
  <c r="X4" i="16"/>
  <c r="V4" i="16"/>
  <c r="T4" i="16"/>
  <c r="R4" i="16"/>
  <c r="P4" i="16"/>
  <c r="N4" i="16"/>
  <c r="L4" i="16"/>
  <c r="J4" i="16"/>
  <c r="H4" i="16"/>
  <c r="AH253" i="11"/>
  <c r="AF253" i="11"/>
  <c r="AD253" i="11"/>
  <c r="Z253" i="11"/>
  <c r="X253" i="11"/>
  <c r="V253" i="11"/>
  <c r="T253" i="11"/>
  <c r="R253" i="11"/>
  <c r="P253" i="11"/>
  <c r="L253" i="11"/>
  <c r="J253" i="11"/>
  <c r="H253" i="11"/>
  <c r="AH252" i="11"/>
  <c r="AF252" i="11"/>
  <c r="AD252" i="11"/>
  <c r="Z252" i="11"/>
  <c r="X252" i="11"/>
  <c r="V252" i="11"/>
  <c r="T252" i="11"/>
  <c r="R252" i="11"/>
  <c r="P252" i="11"/>
  <c r="L252" i="11"/>
  <c r="J252" i="11"/>
  <c r="H252" i="11"/>
  <c r="AH123" i="11"/>
  <c r="AF123" i="11"/>
  <c r="AD123" i="11"/>
  <c r="Z123" i="11"/>
  <c r="X123" i="11"/>
  <c r="V123" i="11"/>
  <c r="T123" i="11"/>
  <c r="R123" i="11"/>
  <c r="P123" i="11"/>
  <c r="L123" i="11"/>
  <c r="J123" i="11"/>
  <c r="H123" i="11"/>
  <c r="AH122" i="11"/>
  <c r="AF122" i="11"/>
  <c r="AD122" i="11"/>
  <c r="Z122" i="11"/>
  <c r="X122" i="11"/>
  <c r="V122" i="11"/>
  <c r="T122" i="11"/>
  <c r="R122" i="11"/>
  <c r="P122" i="11"/>
  <c r="L122" i="11"/>
  <c r="J122" i="11"/>
  <c r="H122" i="11"/>
  <c r="AH97" i="11"/>
  <c r="AF97" i="11"/>
  <c r="AD97" i="11"/>
  <c r="Z97" i="11"/>
  <c r="X97" i="11"/>
  <c r="V97" i="11"/>
  <c r="T97" i="11"/>
  <c r="R97" i="11"/>
  <c r="P97" i="11"/>
  <c r="L97" i="11"/>
  <c r="J97" i="11"/>
  <c r="H97" i="11"/>
  <c r="AH96" i="11"/>
  <c r="AF96" i="11"/>
  <c r="AD96" i="11"/>
  <c r="Z96" i="11"/>
  <c r="X96" i="11"/>
  <c r="V96" i="11"/>
  <c r="T96" i="11"/>
  <c r="R96" i="11"/>
  <c r="P96" i="11"/>
  <c r="L96" i="11"/>
  <c r="J96" i="11"/>
  <c r="H96" i="11"/>
  <c r="AH213" i="11"/>
  <c r="AF213" i="11"/>
  <c r="AD213" i="11"/>
  <c r="Z213" i="11"/>
  <c r="X213" i="11"/>
  <c r="V213" i="11"/>
  <c r="T213" i="11"/>
  <c r="R213" i="11"/>
  <c r="P213" i="11"/>
  <c r="L213" i="11"/>
  <c r="J213" i="11"/>
  <c r="H213" i="11"/>
  <c r="AH194" i="11"/>
  <c r="AF194" i="11"/>
  <c r="AD194" i="11"/>
  <c r="Z194" i="11"/>
  <c r="X194" i="11"/>
  <c r="V194" i="11"/>
  <c r="T194" i="11"/>
  <c r="R194" i="11"/>
  <c r="P194" i="11"/>
  <c r="L194" i="11"/>
  <c r="J194" i="11"/>
  <c r="H194" i="11"/>
  <c r="AH211" i="11"/>
  <c r="AF211" i="11"/>
  <c r="AD211" i="11"/>
  <c r="Z211" i="11"/>
  <c r="X211" i="11"/>
  <c r="V211" i="11"/>
  <c r="T211" i="11"/>
  <c r="R211" i="11"/>
  <c r="P211" i="11"/>
  <c r="L211" i="11"/>
  <c r="J211" i="11"/>
  <c r="H211" i="11"/>
  <c r="AH95" i="11"/>
  <c r="AF95" i="11"/>
  <c r="AD95" i="11"/>
  <c r="Z95" i="11"/>
  <c r="X95" i="11"/>
  <c r="V95" i="11"/>
  <c r="T95" i="11"/>
  <c r="R95" i="11"/>
  <c r="P95" i="11"/>
  <c r="L95" i="11"/>
  <c r="J95" i="11"/>
  <c r="H95" i="11"/>
  <c r="AH94" i="11"/>
  <c r="AF94" i="11"/>
  <c r="AD94" i="11"/>
  <c r="Z94" i="11"/>
  <c r="X94" i="11"/>
  <c r="V94" i="11"/>
  <c r="T94" i="11"/>
  <c r="R94" i="11"/>
  <c r="P94" i="11"/>
  <c r="L94" i="11"/>
  <c r="J94" i="11"/>
  <c r="H94" i="11"/>
  <c r="AH208" i="11"/>
  <c r="AF208" i="11"/>
  <c r="AD208" i="11"/>
  <c r="Z208" i="11"/>
  <c r="X208" i="11"/>
  <c r="V208" i="11"/>
  <c r="T208" i="11"/>
  <c r="R208" i="11"/>
  <c r="P208" i="11"/>
  <c r="L208" i="11"/>
  <c r="J208" i="11"/>
  <c r="H208" i="11"/>
  <c r="AH207" i="11"/>
  <c r="AF207" i="11"/>
  <c r="AD207" i="11"/>
  <c r="Z207" i="11"/>
  <c r="X207" i="11"/>
  <c r="V207" i="11"/>
  <c r="T207" i="11"/>
  <c r="R207" i="11"/>
  <c r="P207" i="11"/>
  <c r="L207" i="11"/>
  <c r="J207" i="11"/>
  <c r="H207" i="11"/>
  <c r="AH206" i="11"/>
  <c r="AF206" i="11"/>
  <c r="AD206" i="11"/>
  <c r="Z206" i="11"/>
  <c r="X206" i="11"/>
  <c r="V206" i="11"/>
  <c r="T206" i="11"/>
  <c r="R206" i="11"/>
  <c r="P206" i="11"/>
  <c r="L206" i="11"/>
  <c r="J206" i="11"/>
  <c r="H206" i="11"/>
  <c r="AH90" i="11"/>
  <c r="AF90" i="11"/>
  <c r="AD90" i="11"/>
  <c r="Z90" i="11"/>
  <c r="X90" i="11"/>
  <c r="V90" i="11"/>
  <c r="T90" i="11"/>
  <c r="R90" i="11"/>
  <c r="P90" i="11"/>
  <c r="L90" i="11"/>
  <c r="J90" i="11"/>
  <c r="H90" i="11"/>
  <c r="AH290" i="11"/>
  <c r="AF290" i="11"/>
  <c r="AD290" i="11"/>
  <c r="Z290" i="11"/>
  <c r="X290" i="11"/>
  <c r="V290" i="11"/>
  <c r="T290" i="11"/>
  <c r="R290" i="11"/>
  <c r="P290" i="11"/>
  <c r="L290" i="11"/>
  <c r="J290" i="11"/>
  <c r="H290" i="11"/>
  <c r="AH269" i="11"/>
  <c r="AF269" i="11"/>
  <c r="AD269" i="11"/>
  <c r="Z269" i="11"/>
  <c r="X269" i="11"/>
  <c r="V269" i="11"/>
  <c r="T269" i="11"/>
  <c r="R269" i="11"/>
  <c r="P269" i="11"/>
  <c r="L269" i="11"/>
  <c r="J269" i="11"/>
  <c r="H269" i="11"/>
  <c r="AH268" i="11"/>
  <c r="AF268" i="11"/>
  <c r="AD268" i="11"/>
  <c r="Z268" i="11"/>
  <c r="X268" i="11"/>
  <c r="V268" i="11"/>
  <c r="T268" i="11"/>
  <c r="R268" i="11"/>
  <c r="P268" i="11"/>
  <c r="L268" i="11"/>
  <c r="J268" i="11"/>
  <c r="H268" i="11"/>
  <c r="AH21" i="11"/>
  <c r="AF21" i="11"/>
  <c r="AD21" i="11"/>
  <c r="Z21" i="11"/>
  <c r="X21" i="11"/>
  <c r="V21" i="11"/>
  <c r="T21" i="11"/>
  <c r="R21" i="11"/>
  <c r="P21" i="11"/>
  <c r="L21" i="11"/>
  <c r="J21" i="11"/>
  <c r="H21" i="11"/>
  <c r="AH20" i="11"/>
  <c r="AF20" i="11"/>
  <c r="AD20" i="11"/>
  <c r="Z20" i="11"/>
  <c r="X20" i="11"/>
  <c r="V20" i="11"/>
  <c r="T20" i="11"/>
  <c r="R20" i="11"/>
  <c r="P20" i="11"/>
  <c r="L20" i="11"/>
  <c r="J20" i="11"/>
  <c r="H20" i="11"/>
  <c r="AH66" i="11"/>
  <c r="AF66" i="11"/>
  <c r="AD66" i="11"/>
  <c r="Z66" i="11"/>
  <c r="X66" i="11"/>
  <c r="V66" i="11"/>
  <c r="T66" i="11"/>
  <c r="R66" i="11"/>
  <c r="P66" i="11"/>
  <c r="L66" i="11"/>
  <c r="J66" i="11"/>
  <c r="H66" i="11"/>
  <c r="AH267" i="11"/>
  <c r="AF267" i="11"/>
  <c r="AD267" i="11"/>
  <c r="Z267" i="11"/>
  <c r="X267" i="11"/>
  <c r="V267" i="11"/>
  <c r="T267" i="11"/>
  <c r="R267" i="11"/>
  <c r="P267" i="11"/>
  <c r="L267" i="11"/>
  <c r="J267" i="11"/>
  <c r="H267" i="11"/>
  <c r="AH266" i="11"/>
  <c r="AF266" i="11"/>
  <c r="AD266" i="11"/>
  <c r="Z266" i="11"/>
  <c r="X266" i="11"/>
  <c r="V266" i="11"/>
  <c r="T266" i="11"/>
  <c r="R266" i="11"/>
  <c r="P266" i="11"/>
  <c r="L266" i="11"/>
  <c r="J266" i="11"/>
  <c r="H266" i="11"/>
  <c r="AH59" i="11"/>
  <c r="AF59" i="11"/>
  <c r="AD59" i="11"/>
  <c r="Z59" i="11"/>
  <c r="X59" i="11"/>
  <c r="V59" i="11"/>
  <c r="T59" i="11"/>
  <c r="R59" i="11"/>
  <c r="P59" i="11"/>
  <c r="L59" i="11"/>
  <c r="J59" i="11"/>
  <c r="H59" i="11"/>
  <c r="AH58" i="11"/>
  <c r="AF58" i="11"/>
  <c r="AD58" i="11"/>
  <c r="Z58" i="11"/>
  <c r="X58" i="11"/>
  <c r="V58" i="11"/>
  <c r="T58" i="11"/>
  <c r="R58" i="11"/>
  <c r="P58" i="11"/>
  <c r="L58" i="11"/>
  <c r="J58" i="11"/>
  <c r="H58" i="11"/>
  <c r="L292" i="21"/>
  <c r="L293" i="21"/>
  <c r="L120" i="21"/>
  <c r="L155" i="21"/>
  <c r="L156" i="21"/>
  <c r="AH12" i="1"/>
  <c r="AF12" i="1"/>
  <c r="AD12" i="1"/>
  <c r="AB12" i="1"/>
  <c r="Z12" i="1"/>
  <c r="X12" i="1"/>
  <c r="V12" i="1"/>
  <c r="T12" i="1"/>
  <c r="R12" i="1"/>
  <c r="P12" i="1"/>
  <c r="L12" i="1"/>
  <c r="J12" i="1"/>
  <c r="H12" i="1"/>
  <c r="AJ156" i="11" l="1"/>
  <c r="AJ140" i="11"/>
  <c r="AJ68" i="11"/>
  <c r="AJ176" i="11"/>
  <c r="AJ30" i="11"/>
  <c r="AJ258" i="11"/>
  <c r="AJ238" i="11"/>
  <c r="AJ254" i="11"/>
  <c r="AJ172" i="11"/>
  <c r="AJ224" i="11"/>
  <c r="AJ92" i="11"/>
  <c r="AJ236" i="16"/>
  <c r="AJ256" i="16"/>
  <c r="AJ64" i="16"/>
  <c r="AJ42" i="16"/>
  <c r="AJ246" i="16"/>
  <c r="AI59" i="11"/>
  <c r="AI20" i="11"/>
  <c r="AI290" i="11"/>
  <c r="AJ290" i="11" s="1"/>
  <c r="AI208" i="11"/>
  <c r="AJ208" i="11" s="1"/>
  <c r="AI194" i="11"/>
  <c r="AJ194" i="11" s="1"/>
  <c r="AI122" i="11"/>
  <c r="AI278" i="16"/>
  <c r="AJ278" i="16" s="1"/>
  <c r="AI106" i="16"/>
  <c r="AJ106" i="16" s="1"/>
  <c r="AI182" i="16"/>
  <c r="AI235" i="16"/>
  <c r="AI131" i="16"/>
  <c r="AI25" i="16"/>
  <c r="AI243" i="16"/>
  <c r="AJ150" i="16"/>
  <c r="AJ248" i="16"/>
  <c r="AJ60" i="16"/>
  <c r="AJ244" i="16"/>
  <c r="AJ212" i="16"/>
  <c r="AJ196" i="16"/>
  <c r="AI58" i="11"/>
  <c r="AJ58" i="11" s="1"/>
  <c r="AI66" i="11"/>
  <c r="AJ66" i="11" s="1"/>
  <c r="AI269" i="11"/>
  <c r="AI207" i="11"/>
  <c r="AI211" i="11"/>
  <c r="AJ210" i="11" s="1"/>
  <c r="AI97" i="11"/>
  <c r="AI253" i="11"/>
  <c r="AI239" i="16"/>
  <c r="AI208" i="16"/>
  <c r="AJ208" i="16" s="1"/>
  <c r="AI211" i="16"/>
  <c r="AJ210" i="16" s="1"/>
  <c r="AI234" i="16"/>
  <c r="AI130" i="16"/>
  <c r="AI24" i="16"/>
  <c r="AI242" i="16"/>
  <c r="AJ68" i="16"/>
  <c r="AJ154" i="16"/>
  <c r="AJ88" i="16"/>
  <c r="AI5" i="11"/>
  <c r="AI267" i="11"/>
  <c r="AI268" i="11"/>
  <c r="AI206" i="11"/>
  <c r="AJ206" i="11" s="1"/>
  <c r="AI95" i="11"/>
  <c r="AI96" i="11"/>
  <c r="AJ96" i="11" s="1"/>
  <c r="AI252" i="11"/>
  <c r="AI238" i="16"/>
  <c r="AI13" i="16"/>
  <c r="AI127" i="16"/>
  <c r="AI169" i="16"/>
  <c r="AJ168" i="16" s="1"/>
  <c r="AI41" i="16"/>
  <c r="AI129" i="16"/>
  <c r="AI91" i="16"/>
  <c r="AJ90" i="16" s="1"/>
  <c r="AI191" i="16"/>
  <c r="AI21" i="11"/>
  <c r="AI213" i="11"/>
  <c r="AJ212" i="11" s="1"/>
  <c r="AI123" i="11"/>
  <c r="AI5" i="16"/>
  <c r="AI12" i="16"/>
  <c r="AI126" i="16"/>
  <c r="AI183" i="16"/>
  <c r="AI40" i="16"/>
  <c r="AI128" i="16"/>
  <c r="AI240" i="16"/>
  <c r="AJ240" i="16" s="1"/>
  <c r="AI190" i="16"/>
  <c r="AI266" i="11"/>
  <c r="AI90" i="11"/>
  <c r="AJ90" i="11" s="1"/>
  <c r="AI94" i="11"/>
  <c r="AJ94" i="11" s="1"/>
  <c r="AJ214" i="16"/>
  <c r="AJ156" i="16"/>
  <c r="AJ198" i="16"/>
  <c r="AI4" i="11"/>
  <c r="AH231" i="16"/>
  <c r="AF231" i="16"/>
  <c r="AD231" i="16"/>
  <c r="Z231" i="16"/>
  <c r="X231" i="16"/>
  <c r="V231" i="16"/>
  <c r="T231" i="16"/>
  <c r="R231" i="16"/>
  <c r="P231" i="16"/>
  <c r="L231" i="16"/>
  <c r="J231" i="16"/>
  <c r="H231" i="16"/>
  <c r="AH230" i="16"/>
  <c r="AF230" i="16"/>
  <c r="AD230" i="16"/>
  <c r="Z230" i="16"/>
  <c r="X230" i="16"/>
  <c r="V230" i="16"/>
  <c r="T230" i="16"/>
  <c r="R230" i="16"/>
  <c r="P230" i="16"/>
  <c r="L230" i="16"/>
  <c r="J230" i="16"/>
  <c r="H230" i="16"/>
  <c r="AH229" i="16"/>
  <c r="AF229" i="16"/>
  <c r="AD229" i="16"/>
  <c r="Z229" i="16"/>
  <c r="X229" i="16"/>
  <c r="V229" i="16"/>
  <c r="T229" i="16"/>
  <c r="R229" i="16"/>
  <c r="P229" i="16"/>
  <c r="L229" i="16"/>
  <c r="J229" i="16"/>
  <c r="H229" i="16"/>
  <c r="AH228" i="16"/>
  <c r="AF228" i="16"/>
  <c r="AD228" i="16"/>
  <c r="Z228" i="16"/>
  <c r="X228" i="16"/>
  <c r="V228" i="16"/>
  <c r="T228" i="16"/>
  <c r="R228" i="16"/>
  <c r="P228" i="16"/>
  <c r="L228" i="16"/>
  <c r="J228" i="16"/>
  <c r="H228" i="16"/>
  <c r="J219" i="16"/>
  <c r="AI219" i="16" s="1"/>
  <c r="AH218" i="16"/>
  <c r="AF218" i="16"/>
  <c r="AD218" i="16"/>
  <c r="Z218" i="16"/>
  <c r="X218" i="16"/>
  <c r="V218" i="16"/>
  <c r="T218" i="16"/>
  <c r="R218" i="16"/>
  <c r="P218" i="16"/>
  <c r="L218" i="16"/>
  <c r="J218" i="16"/>
  <c r="H218" i="16"/>
  <c r="AH217" i="16"/>
  <c r="AF217" i="16"/>
  <c r="AD217" i="16"/>
  <c r="Z217" i="16"/>
  <c r="X217" i="16"/>
  <c r="V217" i="16"/>
  <c r="T217" i="16"/>
  <c r="R217" i="16"/>
  <c r="P217" i="16"/>
  <c r="L217" i="16"/>
  <c r="J217" i="16"/>
  <c r="H217" i="16"/>
  <c r="AH216" i="16"/>
  <c r="AF216" i="16"/>
  <c r="AD216" i="16"/>
  <c r="Z216" i="16"/>
  <c r="X216" i="16"/>
  <c r="V216" i="16"/>
  <c r="T216" i="16"/>
  <c r="R216" i="16"/>
  <c r="P216" i="16"/>
  <c r="L216" i="16"/>
  <c r="J216" i="16"/>
  <c r="H216" i="16"/>
  <c r="AH153" i="16"/>
  <c r="AF153" i="16"/>
  <c r="AD153" i="16"/>
  <c r="Z153" i="16"/>
  <c r="X153" i="16"/>
  <c r="V153" i="16"/>
  <c r="T153" i="16"/>
  <c r="R153" i="16"/>
  <c r="P153" i="16"/>
  <c r="L153" i="16"/>
  <c r="J153" i="16"/>
  <c r="H153" i="16"/>
  <c r="AH152" i="16"/>
  <c r="AF152" i="16"/>
  <c r="AD152" i="16"/>
  <c r="Z152" i="16"/>
  <c r="X152" i="16"/>
  <c r="V152" i="16"/>
  <c r="T152" i="16"/>
  <c r="R152" i="16"/>
  <c r="P152" i="16"/>
  <c r="L152" i="16"/>
  <c r="J152" i="16"/>
  <c r="H152" i="16"/>
  <c r="AH145" i="16"/>
  <c r="AF145" i="16"/>
  <c r="AD145" i="16"/>
  <c r="Z145" i="16"/>
  <c r="X145" i="16"/>
  <c r="V145" i="16"/>
  <c r="T145" i="16"/>
  <c r="R145" i="16"/>
  <c r="P145" i="16"/>
  <c r="L145" i="16"/>
  <c r="J145" i="16"/>
  <c r="H145" i="16"/>
  <c r="AH144" i="16"/>
  <c r="AF144" i="16"/>
  <c r="AD144" i="16"/>
  <c r="Z144" i="16"/>
  <c r="X144" i="16"/>
  <c r="V144" i="16"/>
  <c r="T144" i="16"/>
  <c r="R144" i="16"/>
  <c r="P144" i="16"/>
  <c r="L144" i="16"/>
  <c r="J144" i="16"/>
  <c r="H144" i="16"/>
  <c r="AH141" i="16"/>
  <c r="AF141" i="16"/>
  <c r="AD141" i="16"/>
  <c r="Z141" i="16"/>
  <c r="X141" i="16"/>
  <c r="V141" i="16"/>
  <c r="T141" i="16"/>
  <c r="R141" i="16"/>
  <c r="P141" i="16"/>
  <c r="L141" i="16"/>
  <c r="J141" i="16"/>
  <c r="H141" i="16"/>
  <c r="AH140" i="16"/>
  <c r="AF140" i="16"/>
  <c r="AD140" i="16"/>
  <c r="Z140" i="16"/>
  <c r="X140" i="16"/>
  <c r="V140" i="16"/>
  <c r="T140" i="16"/>
  <c r="R140" i="16"/>
  <c r="P140" i="16"/>
  <c r="L140" i="16"/>
  <c r="J140" i="16"/>
  <c r="H140" i="16"/>
  <c r="AH121" i="16"/>
  <c r="AF121" i="16"/>
  <c r="AD121" i="16"/>
  <c r="Z121" i="16"/>
  <c r="X121" i="16"/>
  <c r="V121" i="16"/>
  <c r="T121" i="16"/>
  <c r="R121" i="16"/>
  <c r="P121" i="16"/>
  <c r="L121" i="16"/>
  <c r="J121" i="16"/>
  <c r="H121" i="16"/>
  <c r="AH120" i="16"/>
  <c r="AF120" i="16"/>
  <c r="AD120" i="16"/>
  <c r="Z120" i="16"/>
  <c r="X120" i="16"/>
  <c r="V120" i="16"/>
  <c r="T120" i="16"/>
  <c r="R120" i="16"/>
  <c r="P120" i="16"/>
  <c r="L120" i="16"/>
  <c r="J120" i="16"/>
  <c r="H120" i="16"/>
  <c r="AH105" i="16"/>
  <c r="AF105" i="16"/>
  <c r="AD105" i="16"/>
  <c r="Z105" i="16"/>
  <c r="X105" i="16"/>
  <c r="V105" i="16"/>
  <c r="T105" i="16"/>
  <c r="R105" i="16"/>
  <c r="P105" i="16"/>
  <c r="L105" i="16"/>
  <c r="J105" i="16"/>
  <c r="H105" i="16"/>
  <c r="AH104" i="16"/>
  <c r="AF104" i="16"/>
  <c r="AD104" i="16"/>
  <c r="Z104" i="16"/>
  <c r="X104" i="16"/>
  <c r="V104" i="16"/>
  <c r="T104" i="16"/>
  <c r="R104" i="16"/>
  <c r="P104" i="16"/>
  <c r="L104" i="16"/>
  <c r="J104" i="16"/>
  <c r="H104" i="16"/>
  <c r="AH79" i="16"/>
  <c r="AF79" i="16"/>
  <c r="AD79" i="16"/>
  <c r="Z79" i="16"/>
  <c r="X79" i="16"/>
  <c r="V79" i="16"/>
  <c r="T79" i="16"/>
  <c r="R79" i="16"/>
  <c r="P79" i="16"/>
  <c r="L79" i="16"/>
  <c r="J79" i="16"/>
  <c r="H79" i="16"/>
  <c r="AH78" i="16"/>
  <c r="AF78" i="16"/>
  <c r="AD78" i="16"/>
  <c r="Z78" i="16"/>
  <c r="X78" i="16"/>
  <c r="V78" i="16"/>
  <c r="T78" i="16"/>
  <c r="R78" i="16"/>
  <c r="P78" i="16"/>
  <c r="L78" i="16"/>
  <c r="J78" i="16"/>
  <c r="H78" i="16"/>
  <c r="J331" i="11"/>
  <c r="H331" i="11"/>
  <c r="AH330" i="11"/>
  <c r="AF330" i="11"/>
  <c r="AD330" i="11"/>
  <c r="Z330" i="11"/>
  <c r="X330" i="11"/>
  <c r="V330" i="11"/>
  <c r="T330" i="11"/>
  <c r="R330" i="11"/>
  <c r="P330" i="11"/>
  <c r="L330" i="11"/>
  <c r="J330" i="11"/>
  <c r="H330" i="11"/>
  <c r="J323" i="11"/>
  <c r="H323" i="11"/>
  <c r="AH322" i="11"/>
  <c r="AF322" i="11"/>
  <c r="AD322" i="11"/>
  <c r="Z322" i="11"/>
  <c r="X322" i="11"/>
  <c r="V322" i="11"/>
  <c r="T322" i="11"/>
  <c r="R322" i="11"/>
  <c r="P322" i="11"/>
  <c r="L322" i="11"/>
  <c r="J322" i="11"/>
  <c r="H322" i="11"/>
  <c r="AH321" i="11"/>
  <c r="AF321" i="11"/>
  <c r="AD321" i="11"/>
  <c r="Z321" i="11"/>
  <c r="X321" i="11"/>
  <c r="V321" i="11"/>
  <c r="T321" i="11"/>
  <c r="R321" i="11"/>
  <c r="P321" i="11"/>
  <c r="L321" i="11"/>
  <c r="J321" i="11"/>
  <c r="H321" i="11"/>
  <c r="J320" i="11"/>
  <c r="H320" i="11"/>
  <c r="AH319" i="11"/>
  <c r="AF319" i="11"/>
  <c r="AD319" i="11"/>
  <c r="Z319" i="11"/>
  <c r="X319" i="11"/>
  <c r="V319" i="11"/>
  <c r="T319" i="11"/>
  <c r="R319" i="11"/>
  <c r="P319" i="11"/>
  <c r="L319" i="11"/>
  <c r="J319" i="11"/>
  <c r="H319" i="11"/>
  <c r="J318" i="11"/>
  <c r="H318" i="11"/>
  <c r="J317" i="11"/>
  <c r="H317" i="11"/>
  <c r="AH316" i="11"/>
  <c r="AF316" i="11"/>
  <c r="AD316" i="11"/>
  <c r="Z316" i="11"/>
  <c r="X316" i="11"/>
  <c r="V316" i="11"/>
  <c r="T316" i="11"/>
  <c r="R316" i="11"/>
  <c r="P316" i="11"/>
  <c r="L316" i="11"/>
  <c r="J316" i="11"/>
  <c r="H316" i="11"/>
  <c r="J315" i="11"/>
  <c r="H315" i="11"/>
  <c r="AH314" i="11"/>
  <c r="AF314" i="11"/>
  <c r="AD314" i="11"/>
  <c r="Z314" i="11"/>
  <c r="X314" i="11"/>
  <c r="V314" i="11"/>
  <c r="T314" i="11"/>
  <c r="R314" i="11"/>
  <c r="P314" i="11"/>
  <c r="L314" i="11"/>
  <c r="J314" i="11"/>
  <c r="H314" i="11"/>
  <c r="AH313" i="11"/>
  <c r="AF313" i="11"/>
  <c r="AD313" i="11"/>
  <c r="Z313" i="11"/>
  <c r="X313" i="11"/>
  <c r="V313" i="11"/>
  <c r="T313" i="11"/>
  <c r="R313" i="11"/>
  <c r="P313" i="11"/>
  <c r="L313" i="11"/>
  <c r="J313" i="11"/>
  <c r="H313" i="11"/>
  <c r="J312" i="11"/>
  <c r="H312" i="11"/>
  <c r="J295" i="11"/>
  <c r="H295" i="11"/>
  <c r="AH294" i="11"/>
  <c r="AF294" i="11"/>
  <c r="AD294" i="11"/>
  <c r="Z294" i="11"/>
  <c r="X294" i="11"/>
  <c r="V294" i="11"/>
  <c r="R294" i="11"/>
  <c r="P294" i="11"/>
  <c r="L294" i="11"/>
  <c r="J294" i="11"/>
  <c r="H294" i="11"/>
  <c r="J293" i="11"/>
  <c r="H293" i="11"/>
  <c r="AH292" i="11"/>
  <c r="AF292" i="11"/>
  <c r="AD292" i="11"/>
  <c r="Z292" i="11"/>
  <c r="X292" i="11"/>
  <c r="V292" i="11"/>
  <c r="T292" i="11"/>
  <c r="R292" i="11"/>
  <c r="P292" i="11"/>
  <c r="L292" i="11"/>
  <c r="J292" i="11"/>
  <c r="H292" i="11"/>
  <c r="AH243" i="11"/>
  <c r="AF243" i="11"/>
  <c r="AD243" i="11"/>
  <c r="Z243" i="11"/>
  <c r="X243" i="11"/>
  <c r="V243" i="11"/>
  <c r="T243" i="11"/>
  <c r="R243" i="11"/>
  <c r="P243" i="11"/>
  <c r="L243" i="11"/>
  <c r="J243" i="11"/>
  <c r="H243" i="11"/>
  <c r="AH242" i="11"/>
  <c r="AF242" i="11"/>
  <c r="AD242" i="11"/>
  <c r="Z242" i="11"/>
  <c r="X242" i="11"/>
  <c r="V242" i="11"/>
  <c r="T242" i="11"/>
  <c r="R242" i="11"/>
  <c r="P242" i="11"/>
  <c r="L242" i="11"/>
  <c r="J242" i="11"/>
  <c r="H242" i="11"/>
  <c r="AH223" i="11"/>
  <c r="AF223" i="11"/>
  <c r="AD223" i="11"/>
  <c r="Z223" i="11"/>
  <c r="X223" i="11"/>
  <c r="V223" i="11"/>
  <c r="T223" i="11"/>
  <c r="R223" i="11"/>
  <c r="P223" i="11"/>
  <c r="L223" i="11"/>
  <c r="J223" i="11"/>
  <c r="H223" i="11"/>
  <c r="AH222" i="11"/>
  <c r="AF222" i="11"/>
  <c r="AD222" i="11"/>
  <c r="Z222" i="11"/>
  <c r="X222" i="11"/>
  <c r="V222" i="11"/>
  <c r="T222" i="11"/>
  <c r="R222" i="11"/>
  <c r="P222" i="11"/>
  <c r="L222" i="11"/>
  <c r="J222" i="11"/>
  <c r="H222" i="11"/>
  <c r="AH221" i="11"/>
  <c r="AF221" i="11"/>
  <c r="AD221" i="11"/>
  <c r="Z221" i="11"/>
  <c r="X221" i="11"/>
  <c r="V221" i="11"/>
  <c r="T221" i="11"/>
  <c r="R221" i="11"/>
  <c r="P221" i="11"/>
  <c r="L221" i="11"/>
  <c r="J221" i="11"/>
  <c r="H221" i="11"/>
  <c r="AH220" i="11"/>
  <c r="AF220" i="11"/>
  <c r="AD220" i="11"/>
  <c r="Z220" i="11"/>
  <c r="X220" i="11"/>
  <c r="V220" i="11"/>
  <c r="T220" i="11"/>
  <c r="R220" i="11"/>
  <c r="P220" i="11"/>
  <c r="L220" i="11"/>
  <c r="J220" i="11"/>
  <c r="H220" i="11"/>
  <c r="AH217" i="11"/>
  <c r="AF217" i="11"/>
  <c r="AD217" i="11"/>
  <c r="Z217" i="11"/>
  <c r="X217" i="11"/>
  <c r="V217" i="11"/>
  <c r="T217" i="11"/>
  <c r="R217" i="11"/>
  <c r="P217" i="11"/>
  <c r="L217" i="11"/>
  <c r="J217" i="11"/>
  <c r="H217" i="11"/>
  <c r="AH216" i="11"/>
  <c r="AF216" i="11"/>
  <c r="AD216" i="11"/>
  <c r="Z216" i="11"/>
  <c r="X216" i="11"/>
  <c r="V216" i="11"/>
  <c r="T216" i="11"/>
  <c r="R216" i="11"/>
  <c r="P216" i="11"/>
  <c r="L216" i="11"/>
  <c r="J216" i="11"/>
  <c r="H216" i="11"/>
  <c r="AH205" i="11"/>
  <c r="AF205" i="11"/>
  <c r="AD205" i="11"/>
  <c r="Z205" i="11"/>
  <c r="X205" i="11"/>
  <c r="V205" i="11"/>
  <c r="T205" i="11"/>
  <c r="R205" i="11"/>
  <c r="P205" i="11"/>
  <c r="L205" i="11"/>
  <c r="J205" i="11"/>
  <c r="H205" i="11"/>
  <c r="AH204" i="11"/>
  <c r="AF204" i="11"/>
  <c r="AD204" i="11"/>
  <c r="Z204" i="11"/>
  <c r="X204" i="11"/>
  <c r="V204" i="11"/>
  <c r="T204" i="11"/>
  <c r="R204" i="11"/>
  <c r="P204" i="11"/>
  <c r="L204" i="11"/>
  <c r="J204" i="11"/>
  <c r="H204" i="11"/>
  <c r="AH203" i="11"/>
  <c r="AF203" i="11"/>
  <c r="AD203" i="11"/>
  <c r="Z203" i="11"/>
  <c r="X203" i="11"/>
  <c r="V203" i="11"/>
  <c r="T203" i="11"/>
  <c r="R203" i="11"/>
  <c r="P203" i="11"/>
  <c r="L203" i="11"/>
  <c r="J203" i="11"/>
  <c r="H203" i="11"/>
  <c r="AH202" i="11"/>
  <c r="AF202" i="11"/>
  <c r="AD202" i="11"/>
  <c r="Z202" i="11"/>
  <c r="X202" i="11"/>
  <c r="V202" i="11"/>
  <c r="T202" i="11"/>
  <c r="R202" i="11"/>
  <c r="P202" i="11"/>
  <c r="L202" i="11"/>
  <c r="J202" i="11"/>
  <c r="H202" i="11"/>
  <c r="AH171" i="11"/>
  <c r="AF171" i="11"/>
  <c r="AD171" i="11"/>
  <c r="Z171" i="11"/>
  <c r="X171" i="11"/>
  <c r="V171" i="11"/>
  <c r="T171" i="11"/>
  <c r="R171" i="11"/>
  <c r="P171" i="11"/>
  <c r="L171" i="11"/>
  <c r="J171" i="11"/>
  <c r="H171" i="11"/>
  <c r="AH170" i="11"/>
  <c r="AF170" i="11"/>
  <c r="AD170" i="11"/>
  <c r="Z170" i="11"/>
  <c r="X170" i="11"/>
  <c r="V170" i="11"/>
  <c r="T170" i="11"/>
  <c r="R170" i="11"/>
  <c r="P170" i="11"/>
  <c r="L170" i="11"/>
  <c r="J170" i="11"/>
  <c r="H170" i="11"/>
  <c r="AH149" i="11"/>
  <c r="AF149" i="11"/>
  <c r="AD149" i="11"/>
  <c r="Z149" i="11"/>
  <c r="X149" i="11"/>
  <c r="V149" i="11"/>
  <c r="T149" i="11"/>
  <c r="R149" i="11"/>
  <c r="P149" i="11"/>
  <c r="L149" i="11"/>
  <c r="J149" i="11"/>
  <c r="H149" i="11"/>
  <c r="AH148" i="11"/>
  <c r="AF148" i="11"/>
  <c r="AD148" i="11"/>
  <c r="Z148" i="11"/>
  <c r="X148" i="11"/>
  <c r="V148" i="11"/>
  <c r="T148" i="11"/>
  <c r="R148" i="11"/>
  <c r="P148" i="11"/>
  <c r="L148" i="11"/>
  <c r="J148" i="11"/>
  <c r="H148" i="11"/>
  <c r="AH117" i="11"/>
  <c r="AF117" i="11"/>
  <c r="AD117" i="11"/>
  <c r="Z117" i="11"/>
  <c r="X117" i="11"/>
  <c r="V117" i="11"/>
  <c r="T117" i="11"/>
  <c r="R117" i="11"/>
  <c r="P117" i="11"/>
  <c r="L117" i="11"/>
  <c r="J117" i="11"/>
  <c r="H117" i="11"/>
  <c r="AH116" i="11"/>
  <c r="AF116" i="11"/>
  <c r="AD116" i="11"/>
  <c r="Z116" i="11"/>
  <c r="X116" i="11"/>
  <c r="V116" i="11"/>
  <c r="T116" i="11"/>
  <c r="R116" i="11"/>
  <c r="P116" i="11"/>
  <c r="L116" i="11"/>
  <c r="J116" i="11"/>
  <c r="H116" i="11"/>
  <c r="AH125" i="11"/>
  <c r="AF125" i="11"/>
  <c r="AD125" i="11"/>
  <c r="Z125" i="11"/>
  <c r="X125" i="11"/>
  <c r="V125" i="11"/>
  <c r="T125" i="11"/>
  <c r="R125" i="11"/>
  <c r="P125" i="11"/>
  <c r="L125" i="11"/>
  <c r="J125" i="11"/>
  <c r="H125" i="11"/>
  <c r="AH124" i="11"/>
  <c r="AF124" i="11"/>
  <c r="AD124" i="11"/>
  <c r="Z124" i="11"/>
  <c r="X124" i="11"/>
  <c r="V124" i="11"/>
  <c r="T124" i="11"/>
  <c r="R124" i="11"/>
  <c r="P124" i="11"/>
  <c r="L124" i="11"/>
  <c r="J124" i="11"/>
  <c r="H124" i="11"/>
  <c r="AH79" i="11"/>
  <c r="AF79" i="11"/>
  <c r="AD79" i="11"/>
  <c r="Z79" i="11"/>
  <c r="X79" i="11"/>
  <c r="V79" i="11"/>
  <c r="T79" i="11"/>
  <c r="R79" i="11"/>
  <c r="P79" i="11"/>
  <c r="L79" i="11"/>
  <c r="J79" i="11"/>
  <c r="H79" i="11"/>
  <c r="AH78" i="11"/>
  <c r="AF78" i="11"/>
  <c r="AD78" i="11"/>
  <c r="Z78" i="11"/>
  <c r="X78" i="11"/>
  <c r="V78" i="11"/>
  <c r="T78" i="11"/>
  <c r="R78" i="11"/>
  <c r="P78" i="11"/>
  <c r="L78" i="11"/>
  <c r="J78" i="11"/>
  <c r="H78" i="11"/>
  <c r="AJ266" i="11" l="1"/>
  <c r="AJ268" i="11"/>
  <c r="AJ252" i="11"/>
  <c r="AJ20" i="11"/>
  <c r="AJ122" i="11"/>
  <c r="AJ182" i="16"/>
  <c r="AJ24" i="16"/>
  <c r="AJ242" i="16"/>
  <c r="AJ234" i="16"/>
  <c r="AJ130" i="16"/>
  <c r="AI293" i="11"/>
  <c r="AJ238" i="16"/>
  <c r="AI124" i="11"/>
  <c r="AJ124" i="11" s="1"/>
  <c r="AI148" i="11"/>
  <c r="AJ148" i="11" s="1"/>
  <c r="AI202" i="11"/>
  <c r="AI216" i="11"/>
  <c r="AJ216" i="11" s="1"/>
  <c r="AI222" i="11"/>
  <c r="AI292" i="11"/>
  <c r="AJ292" i="11" s="1"/>
  <c r="AJ126" i="16"/>
  <c r="AJ12" i="16"/>
  <c r="AI79" i="11"/>
  <c r="AI171" i="11"/>
  <c r="AI243" i="11"/>
  <c r="AI125" i="11"/>
  <c r="AI149" i="11"/>
  <c r="AI203" i="11"/>
  <c r="AI217" i="11"/>
  <c r="AI223" i="11"/>
  <c r="AI294" i="11"/>
  <c r="AJ294" i="11" s="1"/>
  <c r="AI218" i="16"/>
  <c r="AJ218" i="16" s="1"/>
  <c r="AI229" i="16"/>
  <c r="AJ40" i="16"/>
  <c r="AI312" i="11"/>
  <c r="AI314" i="11"/>
  <c r="AI316" i="11"/>
  <c r="AI318" i="11"/>
  <c r="AJ318" i="11" s="1"/>
  <c r="AI320" i="11"/>
  <c r="AJ320" i="11" s="1"/>
  <c r="AI322" i="11"/>
  <c r="AJ322" i="11" s="1"/>
  <c r="AI330" i="11"/>
  <c r="AI78" i="16"/>
  <c r="AI120" i="16"/>
  <c r="AI144" i="16"/>
  <c r="AI153" i="16"/>
  <c r="AI117" i="11"/>
  <c r="AI205" i="11"/>
  <c r="AI104" i="16"/>
  <c r="AI217" i="16"/>
  <c r="AI78" i="11"/>
  <c r="AI116" i="11"/>
  <c r="AI170" i="11"/>
  <c r="AI204" i="11"/>
  <c r="AI220" i="11"/>
  <c r="AI242" i="11"/>
  <c r="AJ242" i="11" s="1"/>
  <c r="AI230" i="16"/>
  <c r="AI228" i="16"/>
  <c r="AI313" i="11"/>
  <c r="AI319" i="11"/>
  <c r="AI321" i="11"/>
  <c r="AI105" i="16"/>
  <c r="AI141" i="16"/>
  <c r="AI221" i="11"/>
  <c r="AI231" i="16"/>
  <c r="AI140" i="16"/>
  <c r="AI152" i="16"/>
  <c r="AJ190" i="16"/>
  <c r="AI295" i="11"/>
  <c r="AI315" i="11"/>
  <c r="AI317" i="11"/>
  <c r="AI323" i="11"/>
  <c r="AI331" i="11"/>
  <c r="AI79" i="16"/>
  <c r="AI121" i="16"/>
  <c r="AI145" i="16"/>
  <c r="AI216" i="16"/>
  <c r="AJ128" i="16"/>
  <c r="AJ4" i="11"/>
  <c r="AH40" i="22"/>
  <c r="AF40" i="22"/>
  <c r="AD40" i="22"/>
  <c r="AB40" i="22"/>
  <c r="Z40" i="22"/>
  <c r="X40" i="22"/>
  <c r="V40" i="22"/>
  <c r="T40" i="22"/>
  <c r="R40" i="22"/>
  <c r="P40" i="22"/>
  <c r="N40" i="22"/>
  <c r="L40" i="22"/>
  <c r="J40" i="22"/>
  <c r="H40" i="22"/>
  <c r="AH61" i="22"/>
  <c r="AF61" i="22"/>
  <c r="AD61" i="22"/>
  <c r="AB61" i="22"/>
  <c r="Z61" i="22"/>
  <c r="X61" i="22"/>
  <c r="V61" i="22"/>
  <c r="T61" i="22"/>
  <c r="R61" i="22"/>
  <c r="P61" i="22"/>
  <c r="N61" i="22"/>
  <c r="L61" i="22"/>
  <c r="J61" i="22"/>
  <c r="H61" i="22"/>
  <c r="AH233" i="16"/>
  <c r="AF233" i="16"/>
  <c r="AD233" i="16"/>
  <c r="Z233" i="16"/>
  <c r="X233" i="16"/>
  <c r="V233" i="16"/>
  <c r="T233" i="16"/>
  <c r="R233" i="16"/>
  <c r="P233" i="16"/>
  <c r="L233" i="16"/>
  <c r="J233" i="16"/>
  <c r="H233" i="16"/>
  <c r="AH232" i="16"/>
  <c r="AF232" i="16"/>
  <c r="AD232" i="16"/>
  <c r="Z232" i="16"/>
  <c r="X232" i="16"/>
  <c r="V232" i="16"/>
  <c r="T232" i="16"/>
  <c r="R232" i="16"/>
  <c r="P232" i="16"/>
  <c r="L232" i="16"/>
  <c r="J232" i="16"/>
  <c r="H232" i="16"/>
  <c r="AH195" i="16"/>
  <c r="AF195" i="16"/>
  <c r="AD195" i="16"/>
  <c r="Z195" i="16"/>
  <c r="X195" i="16"/>
  <c r="V195" i="16"/>
  <c r="T195" i="16"/>
  <c r="R195" i="16"/>
  <c r="P195" i="16"/>
  <c r="L195" i="16"/>
  <c r="J195" i="16"/>
  <c r="H195" i="16"/>
  <c r="AH194" i="16"/>
  <c r="AF194" i="16"/>
  <c r="AD194" i="16"/>
  <c r="Z194" i="16"/>
  <c r="X194" i="16"/>
  <c r="V194" i="16"/>
  <c r="T194" i="16"/>
  <c r="R194" i="16"/>
  <c r="P194" i="16"/>
  <c r="L194" i="16"/>
  <c r="J194" i="16"/>
  <c r="H194" i="16"/>
  <c r="AH49" i="16"/>
  <c r="AF49" i="16"/>
  <c r="AD49" i="16"/>
  <c r="Z49" i="16"/>
  <c r="X49" i="16"/>
  <c r="V49" i="16"/>
  <c r="T49" i="16"/>
  <c r="R49" i="16"/>
  <c r="P49" i="16"/>
  <c r="L49" i="16"/>
  <c r="J49" i="16"/>
  <c r="H49" i="16"/>
  <c r="AH48" i="16"/>
  <c r="AF48" i="16"/>
  <c r="AD48" i="16"/>
  <c r="Z48" i="16"/>
  <c r="X48" i="16"/>
  <c r="V48" i="16"/>
  <c r="T48" i="16"/>
  <c r="R48" i="16"/>
  <c r="P48" i="16"/>
  <c r="L48" i="16"/>
  <c r="J48" i="16"/>
  <c r="H48" i="16"/>
  <c r="AH67" i="16"/>
  <c r="AF67" i="16"/>
  <c r="AD67" i="16"/>
  <c r="Z67" i="16"/>
  <c r="X67" i="16"/>
  <c r="V67" i="16"/>
  <c r="T67" i="16"/>
  <c r="R67" i="16"/>
  <c r="P67" i="16"/>
  <c r="L67" i="16"/>
  <c r="J67" i="16"/>
  <c r="H67" i="16"/>
  <c r="AH66" i="16"/>
  <c r="AF66" i="16"/>
  <c r="AD66" i="16"/>
  <c r="Z66" i="16"/>
  <c r="X66" i="16"/>
  <c r="V66" i="16"/>
  <c r="T66" i="16"/>
  <c r="R66" i="16"/>
  <c r="P66" i="16"/>
  <c r="L66" i="16"/>
  <c r="J66" i="16"/>
  <c r="H66" i="16"/>
  <c r="AH15" i="16"/>
  <c r="AF15" i="16"/>
  <c r="AD15" i="16"/>
  <c r="Z15" i="16"/>
  <c r="X15" i="16"/>
  <c r="V15" i="16"/>
  <c r="T15" i="16"/>
  <c r="R15" i="16"/>
  <c r="P15" i="16"/>
  <c r="L15" i="16"/>
  <c r="J15" i="16"/>
  <c r="H15" i="16"/>
  <c r="AH14" i="16"/>
  <c r="AF14" i="16"/>
  <c r="AD14" i="16"/>
  <c r="Z14" i="16"/>
  <c r="X14" i="16"/>
  <c r="V14" i="16"/>
  <c r="T14" i="16"/>
  <c r="R14" i="16"/>
  <c r="P14" i="16"/>
  <c r="L14" i="16"/>
  <c r="J14" i="16"/>
  <c r="H14" i="16"/>
  <c r="AH263" i="11"/>
  <c r="AF263" i="11"/>
  <c r="AD263" i="11"/>
  <c r="Z263" i="11"/>
  <c r="X263" i="11"/>
  <c r="V263" i="11"/>
  <c r="T263" i="11"/>
  <c r="R263" i="11"/>
  <c r="P263" i="11"/>
  <c r="L263" i="11"/>
  <c r="J263" i="11"/>
  <c r="H263" i="11"/>
  <c r="AH262" i="11"/>
  <c r="AF262" i="11"/>
  <c r="AD262" i="11"/>
  <c r="Z262" i="11"/>
  <c r="X262" i="11"/>
  <c r="V262" i="11"/>
  <c r="T262" i="11"/>
  <c r="R262" i="11"/>
  <c r="P262" i="11"/>
  <c r="L262" i="11"/>
  <c r="J262" i="11"/>
  <c r="H262" i="11"/>
  <c r="AH279" i="11"/>
  <c r="AF279" i="11"/>
  <c r="AD279" i="11"/>
  <c r="Z279" i="11"/>
  <c r="X279" i="11"/>
  <c r="V279" i="11"/>
  <c r="T279" i="11"/>
  <c r="R279" i="11"/>
  <c r="P279" i="11"/>
  <c r="L279" i="11"/>
  <c r="J279" i="11"/>
  <c r="H279" i="11"/>
  <c r="AH278" i="11"/>
  <c r="AF278" i="11"/>
  <c r="AD278" i="11"/>
  <c r="Z278" i="11"/>
  <c r="X278" i="11"/>
  <c r="V278" i="11"/>
  <c r="T278" i="11"/>
  <c r="R278" i="11"/>
  <c r="P278" i="11"/>
  <c r="L278" i="11"/>
  <c r="J278" i="11"/>
  <c r="H278" i="11"/>
  <c r="AH277" i="11"/>
  <c r="AF277" i="11"/>
  <c r="AD277" i="11"/>
  <c r="Z277" i="11"/>
  <c r="X277" i="11"/>
  <c r="V277" i="11"/>
  <c r="T277" i="11"/>
  <c r="R277" i="11"/>
  <c r="P277" i="11"/>
  <c r="L277" i="11"/>
  <c r="J277" i="11"/>
  <c r="H277" i="11"/>
  <c r="AH276" i="11"/>
  <c r="AF276" i="11"/>
  <c r="AD276" i="11"/>
  <c r="Z276" i="11"/>
  <c r="X276" i="11"/>
  <c r="V276" i="11"/>
  <c r="T276" i="11"/>
  <c r="R276" i="11"/>
  <c r="P276" i="11"/>
  <c r="L276" i="11"/>
  <c r="J276" i="11"/>
  <c r="H276" i="11"/>
  <c r="AH275" i="11"/>
  <c r="AF275" i="11"/>
  <c r="AD275" i="11"/>
  <c r="Z275" i="11"/>
  <c r="X275" i="11"/>
  <c r="V275" i="11"/>
  <c r="T275" i="11"/>
  <c r="R275" i="11"/>
  <c r="P275" i="11"/>
  <c r="L275" i="11"/>
  <c r="J275" i="11"/>
  <c r="H275" i="11"/>
  <c r="AH274" i="11"/>
  <c r="AF274" i="11"/>
  <c r="AD274" i="11"/>
  <c r="Z274" i="11"/>
  <c r="X274" i="11"/>
  <c r="V274" i="11"/>
  <c r="T274" i="11"/>
  <c r="R274" i="11"/>
  <c r="P274" i="11"/>
  <c r="L274" i="11"/>
  <c r="J274" i="11"/>
  <c r="H274" i="11"/>
  <c r="AH159" i="11"/>
  <c r="AF159" i="11"/>
  <c r="AD159" i="11"/>
  <c r="Z159" i="11"/>
  <c r="X159" i="11"/>
  <c r="V159" i="11"/>
  <c r="T159" i="11"/>
  <c r="R159" i="11"/>
  <c r="P159" i="11"/>
  <c r="L159" i="11"/>
  <c r="J159" i="11"/>
  <c r="H159" i="11"/>
  <c r="AH158" i="11"/>
  <c r="AF158" i="11"/>
  <c r="AD158" i="11"/>
  <c r="Z158" i="11"/>
  <c r="X158" i="11"/>
  <c r="V158" i="11"/>
  <c r="T158" i="11"/>
  <c r="R158" i="11"/>
  <c r="P158" i="11"/>
  <c r="L158" i="11"/>
  <c r="J158" i="11"/>
  <c r="H158" i="11"/>
  <c r="AH100" i="11"/>
  <c r="AF100" i="11"/>
  <c r="AD100" i="11"/>
  <c r="Z100" i="11"/>
  <c r="X100" i="11"/>
  <c r="V100" i="11"/>
  <c r="T100" i="11"/>
  <c r="R100" i="11"/>
  <c r="P100" i="11"/>
  <c r="L100" i="11"/>
  <c r="J100" i="11"/>
  <c r="H100" i="11"/>
  <c r="AH87" i="11"/>
  <c r="AF87" i="11"/>
  <c r="AD87" i="11"/>
  <c r="Z87" i="11"/>
  <c r="X87" i="11"/>
  <c r="V87" i="11"/>
  <c r="T87" i="11"/>
  <c r="R87" i="11"/>
  <c r="P87" i="11"/>
  <c r="L87" i="11"/>
  <c r="J87" i="11"/>
  <c r="H87" i="11"/>
  <c r="AH86" i="11"/>
  <c r="AF86" i="11"/>
  <c r="AD86" i="11"/>
  <c r="Z86" i="11"/>
  <c r="X86" i="11"/>
  <c r="V86" i="11"/>
  <c r="T86" i="11"/>
  <c r="R86" i="11"/>
  <c r="P86" i="11"/>
  <c r="L86" i="11"/>
  <c r="J86" i="11"/>
  <c r="H86" i="11"/>
  <c r="AH112" i="11"/>
  <c r="AF112" i="11"/>
  <c r="AD112" i="11"/>
  <c r="Z112" i="11"/>
  <c r="X112" i="11"/>
  <c r="V112" i="11"/>
  <c r="T112" i="11"/>
  <c r="R112" i="11"/>
  <c r="P112" i="11"/>
  <c r="L112" i="11"/>
  <c r="J112" i="11"/>
  <c r="H112" i="11"/>
  <c r="AH74" i="11"/>
  <c r="AF74" i="11"/>
  <c r="AD74" i="11"/>
  <c r="Z74" i="11"/>
  <c r="X74" i="11"/>
  <c r="V74" i="11"/>
  <c r="T74" i="11"/>
  <c r="R74" i="11"/>
  <c r="P74" i="11"/>
  <c r="L74" i="11"/>
  <c r="J74" i="11"/>
  <c r="H74" i="11"/>
  <c r="AJ78" i="11" l="1"/>
  <c r="AJ330" i="11"/>
  <c r="AJ202" i="11"/>
  <c r="AJ204" i="11"/>
  <c r="AJ316" i="11"/>
  <c r="AJ170" i="11"/>
  <c r="AJ314" i="11"/>
  <c r="AJ220" i="11"/>
  <c r="AJ116" i="11"/>
  <c r="AJ312" i="11"/>
  <c r="AJ222" i="11"/>
  <c r="AJ140" i="16"/>
  <c r="AJ228" i="16"/>
  <c r="AJ152" i="16"/>
  <c r="AJ216" i="16"/>
  <c r="AJ230" i="16"/>
  <c r="AI159" i="11"/>
  <c r="AI49" i="16"/>
  <c r="AI195" i="16"/>
  <c r="AJ120" i="16"/>
  <c r="AJ78" i="16"/>
  <c r="AI86" i="11"/>
  <c r="AJ86" i="11" s="1"/>
  <c r="AI277" i="11"/>
  <c r="AI263" i="11"/>
  <c r="AI112" i="11"/>
  <c r="AJ112" i="11" s="1"/>
  <c r="AI158" i="11"/>
  <c r="AJ158" i="11" s="1"/>
  <c r="AI276" i="11"/>
  <c r="AI262" i="11"/>
  <c r="AJ262" i="11" s="1"/>
  <c r="AI48" i="16"/>
  <c r="AI194" i="16"/>
  <c r="AJ104" i="16"/>
  <c r="AI279" i="11"/>
  <c r="AI233" i="16"/>
  <c r="AI100" i="11"/>
  <c r="AJ100" i="11" s="1"/>
  <c r="AI275" i="11"/>
  <c r="AI15" i="16"/>
  <c r="AI74" i="11"/>
  <c r="AJ74" i="11" s="1"/>
  <c r="AI67" i="16"/>
  <c r="AI274" i="11"/>
  <c r="AJ274" i="11" s="1"/>
  <c r="AI14" i="16"/>
  <c r="AI66" i="16"/>
  <c r="AI232" i="16"/>
  <c r="AI87" i="11"/>
  <c r="AI278" i="11"/>
  <c r="AJ278" i="11" s="1"/>
  <c r="AJ144" i="16"/>
  <c r="H153" i="1"/>
  <c r="J153" i="1"/>
  <c r="L153" i="1"/>
  <c r="P153" i="1"/>
  <c r="R153" i="1"/>
  <c r="T153" i="1"/>
  <c r="V153" i="1"/>
  <c r="X153" i="1"/>
  <c r="Z153" i="1"/>
  <c r="AB153" i="1"/>
  <c r="AD153" i="1"/>
  <c r="AF153" i="1"/>
  <c r="AH153" i="1"/>
  <c r="H154" i="1"/>
  <c r="J154" i="1"/>
  <c r="L154" i="1"/>
  <c r="P154" i="1"/>
  <c r="R154" i="1"/>
  <c r="T154" i="1"/>
  <c r="V154" i="1"/>
  <c r="X154" i="1"/>
  <c r="Z154" i="1"/>
  <c r="AB154" i="1"/>
  <c r="AD154" i="1"/>
  <c r="AF154" i="1"/>
  <c r="AH154" i="1"/>
  <c r="H63" i="1"/>
  <c r="J63" i="1"/>
  <c r="L63" i="1"/>
  <c r="P63" i="1"/>
  <c r="R63" i="1"/>
  <c r="T63" i="1"/>
  <c r="V63" i="1"/>
  <c r="X63" i="1"/>
  <c r="Z63" i="1"/>
  <c r="AB63" i="1"/>
  <c r="AD63" i="1"/>
  <c r="AF63" i="1"/>
  <c r="AH63" i="1"/>
  <c r="H79" i="1"/>
  <c r="J79" i="1"/>
  <c r="L79" i="1"/>
  <c r="P79" i="1"/>
  <c r="R79" i="1"/>
  <c r="T79" i="1"/>
  <c r="V79" i="1"/>
  <c r="X79" i="1"/>
  <c r="Z79" i="1"/>
  <c r="AB79" i="1"/>
  <c r="AD79" i="1"/>
  <c r="AF79" i="1"/>
  <c r="AH79" i="1"/>
  <c r="H91" i="1"/>
  <c r="J91" i="1"/>
  <c r="L91" i="1"/>
  <c r="P91" i="1"/>
  <c r="R91" i="1"/>
  <c r="T91" i="1"/>
  <c r="V91" i="1"/>
  <c r="X91" i="1"/>
  <c r="Z91" i="1"/>
  <c r="AB91" i="1"/>
  <c r="AD91" i="1"/>
  <c r="AF91" i="1"/>
  <c r="AH91" i="1"/>
  <c r="H122" i="1"/>
  <c r="J122" i="1"/>
  <c r="L122" i="1"/>
  <c r="P122" i="1"/>
  <c r="R122" i="1"/>
  <c r="T122" i="1"/>
  <c r="V122" i="1"/>
  <c r="X122" i="1"/>
  <c r="Z122" i="1"/>
  <c r="AB122" i="1"/>
  <c r="AD122" i="1"/>
  <c r="AF122" i="1"/>
  <c r="AH122" i="1"/>
  <c r="H123" i="1"/>
  <c r="J123" i="1"/>
  <c r="L123" i="1"/>
  <c r="P123" i="1"/>
  <c r="R123" i="1"/>
  <c r="T123" i="1"/>
  <c r="V123" i="1"/>
  <c r="X123" i="1"/>
  <c r="Z123" i="1"/>
  <c r="AB123" i="1"/>
  <c r="AD123" i="1"/>
  <c r="AF123" i="1"/>
  <c r="AH123" i="1"/>
  <c r="H155" i="1"/>
  <c r="J155" i="1"/>
  <c r="L155" i="1"/>
  <c r="P155" i="1"/>
  <c r="R155" i="1"/>
  <c r="T155" i="1"/>
  <c r="V155" i="1"/>
  <c r="X155" i="1"/>
  <c r="Z155" i="1"/>
  <c r="AB155" i="1"/>
  <c r="AD155" i="1"/>
  <c r="AF155" i="1"/>
  <c r="AH155" i="1"/>
  <c r="H156" i="1"/>
  <c r="J156" i="1"/>
  <c r="L156" i="1"/>
  <c r="P156" i="1"/>
  <c r="R156" i="1"/>
  <c r="T156" i="1"/>
  <c r="V156" i="1"/>
  <c r="X156" i="1"/>
  <c r="Z156" i="1"/>
  <c r="AB156" i="1"/>
  <c r="AD156" i="1"/>
  <c r="AF156" i="1"/>
  <c r="AH156" i="1"/>
  <c r="H157" i="1"/>
  <c r="J157" i="1"/>
  <c r="L157" i="1"/>
  <c r="P157" i="1"/>
  <c r="R157" i="1"/>
  <c r="T157" i="1"/>
  <c r="V157" i="1"/>
  <c r="X157" i="1"/>
  <c r="Z157" i="1"/>
  <c r="AB157" i="1"/>
  <c r="AD157" i="1"/>
  <c r="AF157" i="1"/>
  <c r="AH157" i="1"/>
  <c r="H158" i="1"/>
  <c r="J158" i="1"/>
  <c r="L158" i="1"/>
  <c r="P158" i="1"/>
  <c r="R158" i="1"/>
  <c r="T158" i="1"/>
  <c r="V158" i="1"/>
  <c r="X158" i="1"/>
  <c r="Z158" i="1"/>
  <c r="AB158" i="1"/>
  <c r="AD158" i="1"/>
  <c r="AF158" i="1"/>
  <c r="AH158" i="1"/>
  <c r="H159" i="1"/>
  <c r="J159" i="1"/>
  <c r="L159" i="1"/>
  <c r="P159" i="1"/>
  <c r="R159" i="1"/>
  <c r="T159" i="1"/>
  <c r="V159" i="1"/>
  <c r="X159" i="1"/>
  <c r="Z159" i="1"/>
  <c r="AB159" i="1"/>
  <c r="AD159" i="1"/>
  <c r="AF159" i="1"/>
  <c r="AH159" i="1"/>
  <c r="H124" i="1"/>
  <c r="J124" i="1"/>
  <c r="L124" i="1"/>
  <c r="P124" i="1"/>
  <c r="R124" i="1"/>
  <c r="T124" i="1"/>
  <c r="V124" i="1"/>
  <c r="X124" i="1"/>
  <c r="Z124" i="1"/>
  <c r="AB124" i="1"/>
  <c r="AD124" i="1"/>
  <c r="AF124" i="1"/>
  <c r="AH124" i="1"/>
  <c r="H160" i="1"/>
  <c r="J160" i="1"/>
  <c r="L160" i="1"/>
  <c r="P160" i="1"/>
  <c r="R160" i="1"/>
  <c r="T160" i="1"/>
  <c r="V160" i="1"/>
  <c r="X160" i="1"/>
  <c r="Z160" i="1"/>
  <c r="AB160" i="1"/>
  <c r="AD160" i="1"/>
  <c r="AF160" i="1"/>
  <c r="AH160" i="1"/>
  <c r="H85" i="1"/>
  <c r="J85" i="1"/>
  <c r="L85" i="1"/>
  <c r="P85" i="1"/>
  <c r="R85" i="1"/>
  <c r="T85" i="1"/>
  <c r="V85" i="1"/>
  <c r="X85" i="1"/>
  <c r="Z85" i="1"/>
  <c r="AB85" i="1"/>
  <c r="AD85" i="1"/>
  <c r="AF85" i="1"/>
  <c r="AH85" i="1"/>
  <c r="H52" i="1"/>
  <c r="J52" i="1"/>
  <c r="L52" i="1"/>
  <c r="P52" i="1"/>
  <c r="R52" i="1"/>
  <c r="T52" i="1"/>
  <c r="V52" i="1"/>
  <c r="X52" i="1"/>
  <c r="Z52" i="1"/>
  <c r="AB52" i="1"/>
  <c r="AD52" i="1"/>
  <c r="AF52" i="1"/>
  <c r="AH52" i="1"/>
  <c r="H161" i="1"/>
  <c r="J161" i="1"/>
  <c r="L161" i="1"/>
  <c r="P161" i="1"/>
  <c r="R161" i="1"/>
  <c r="T161" i="1"/>
  <c r="V161" i="1"/>
  <c r="X161" i="1"/>
  <c r="Z161" i="1"/>
  <c r="AB161" i="1"/>
  <c r="AD161" i="1"/>
  <c r="AF161" i="1"/>
  <c r="AH161" i="1"/>
  <c r="H162" i="1"/>
  <c r="J162" i="1"/>
  <c r="L162" i="1"/>
  <c r="P162" i="1"/>
  <c r="R162" i="1"/>
  <c r="T162" i="1"/>
  <c r="V162" i="1"/>
  <c r="X162" i="1"/>
  <c r="Z162" i="1"/>
  <c r="AB162" i="1"/>
  <c r="AD162" i="1"/>
  <c r="AF162" i="1"/>
  <c r="AH162" i="1"/>
  <c r="H163" i="1"/>
  <c r="J163" i="1"/>
  <c r="L163" i="1"/>
  <c r="P163" i="1"/>
  <c r="R163" i="1"/>
  <c r="T163" i="1"/>
  <c r="V163" i="1"/>
  <c r="X163" i="1"/>
  <c r="Z163" i="1"/>
  <c r="AB163" i="1"/>
  <c r="AD163" i="1"/>
  <c r="AF163" i="1"/>
  <c r="AH163" i="1"/>
  <c r="AJ276" i="11" l="1"/>
  <c r="AJ232" i="16"/>
  <c r="AJ66" i="16"/>
  <c r="AJ194" i="16"/>
  <c r="AJ14" i="16"/>
  <c r="AJ48" i="16"/>
  <c r="AI154" i="1"/>
  <c r="AI162" i="1"/>
  <c r="AI157" i="1"/>
  <c r="AI122" i="1"/>
  <c r="AI52" i="1"/>
  <c r="AI123" i="1"/>
  <c r="AI163" i="1"/>
  <c r="AI155" i="1"/>
  <c r="AI158" i="1"/>
  <c r="AI159" i="1"/>
  <c r="AI63" i="1"/>
  <c r="AI79" i="1"/>
  <c r="AI161" i="1"/>
  <c r="AI124" i="1"/>
  <c r="AI160" i="1"/>
  <c r="AI156" i="1"/>
  <c r="AI91" i="1"/>
  <c r="AI85" i="1"/>
  <c r="AI153" i="1"/>
  <c r="AH140" i="21"/>
  <c r="AF140" i="21"/>
  <c r="AD140" i="21"/>
  <c r="AB140" i="21"/>
  <c r="Z140" i="21"/>
  <c r="X140" i="21"/>
  <c r="V140" i="21"/>
  <c r="T140" i="21"/>
  <c r="R140" i="21"/>
  <c r="N140" i="21"/>
  <c r="L140" i="21"/>
  <c r="J140" i="21"/>
  <c r="H140" i="21"/>
  <c r="AH322" i="22" l="1"/>
  <c r="AF322" i="22"/>
  <c r="AD322" i="22"/>
  <c r="AB322" i="22"/>
  <c r="Z322" i="22"/>
  <c r="X322" i="22"/>
  <c r="V322" i="22"/>
  <c r="T322" i="22"/>
  <c r="R322" i="22"/>
  <c r="P322" i="22"/>
  <c r="L322" i="22"/>
  <c r="J322" i="22"/>
  <c r="AH321" i="22"/>
  <c r="AF321" i="22"/>
  <c r="AD321" i="22"/>
  <c r="AB321" i="22"/>
  <c r="Z321" i="22"/>
  <c r="X321" i="22"/>
  <c r="V321" i="22"/>
  <c r="T321" i="22"/>
  <c r="R321" i="22"/>
  <c r="P321" i="22"/>
  <c r="L321" i="22"/>
  <c r="J321" i="22"/>
  <c r="H321" i="22"/>
  <c r="AH320" i="22"/>
  <c r="AF320" i="22"/>
  <c r="AD320" i="22"/>
  <c r="AB320" i="22"/>
  <c r="Z320" i="22"/>
  <c r="X320" i="22"/>
  <c r="V320" i="22"/>
  <c r="T320" i="22"/>
  <c r="R320" i="22"/>
  <c r="P320" i="22"/>
  <c r="L320" i="22"/>
  <c r="J320" i="22"/>
  <c r="H320" i="22"/>
  <c r="AH319" i="22"/>
  <c r="AF319" i="22"/>
  <c r="AD319" i="22"/>
  <c r="AB319" i="22"/>
  <c r="Z319" i="22"/>
  <c r="X319" i="22"/>
  <c r="V319" i="22"/>
  <c r="T319" i="22"/>
  <c r="R319" i="22"/>
  <c r="P319" i="22"/>
  <c r="N319" i="22"/>
  <c r="L319" i="22"/>
  <c r="J319" i="22"/>
  <c r="H319" i="22"/>
  <c r="AH270" i="22"/>
  <c r="AF270" i="22"/>
  <c r="AD270" i="22"/>
  <c r="AB270" i="22"/>
  <c r="Z270" i="22"/>
  <c r="X270" i="22"/>
  <c r="V270" i="22"/>
  <c r="T270" i="22"/>
  <c r="R270" i="22"/>
  <c r="P270" i="22"/>
  <c r="N270" i="22"/>
  <c r="L270" i="22"/>
  <c r="J270" i="22"/>
  <c r="H270" i="22"/>
  <c r="AH269" i="22"/>
  <c r="AF269" i="22"/>
  <c r="AD269" i="22"/>
  <c r="AB269" i="22"/>
  <c r="Z269" i="22"/>
  <c r="X269" i="22"/>
  <c r="V269" i="22"/>
  <c r="T269" i="22"/>
  <c r="R269" i="22"/>
  <c r="P269" i="22"/>
  <c r="N269" i="22"/>
  <c r="L269" i="22"/>
  <c r="J269" i="22"/>
  <c r="H269" i="22"/>
  <c r="AH268" i="22"/>
  <c r="AF268" i="22"/>
  <c r="AD268" i="22"/>
  <c r="AB268" i="22"/>
  <c r="Z268" i="22"/>
  <c r="X268" i="22"/>
  <c r="V268" i="22"/>
  <c r="T268" i="22"/>
  <c r="R268" i="22"/>
  <c r="P268" i="22"/>
  <c r="N268" i="22"/>
  <c r="L268" i="22"/>
  <c r="J268" i="22"/>
  <c r="H268" i="22"/>
  <c r="AH267" i="22"/>
  <c r="AF267" i="22"/>
  <c r="AD267" i="22"/>
  <c r="AB267" i="22"/>
  <c r="Z267" i="22"/>
  <c r="X267" i="22"/>
  <c r="V267" i="22"/>
  <c r="T267" i="22"/>
  <c r="R267" i="22"/>
  <c r="P267" i="22"/>
  <c r="N267" i="22"/>
  <c r="L267" i="22"/>
  <c r="J267" i="22"/>
  <c r="H267" i="22"/>
  <c r="AH266" i="22"/>
  <c r="AF266" i="22"/>
  <c r="AD266" i="22"/>
  <c r="AB266" i="22"/>
  <c r="Z266" i="22"/>
  <c r="X266" i="22"/>
  <c r="V266" i="22"/>
  <c r="T266" i="22"/>
  <c r="R266" i="22"/>
  <c r="P266" i="22"/>
  <c r="N266" i="22"/>
  <c r="L266" i="22"/>
  <c r="J266" i="22"/>
  <c r="H266" i="22"/>
  <c r="AH265" i="22"/>
  <c r="AF265" i="22"/>
  <c r="AD265" i="22"/>
  <c r="AB265" i="22"/>
  <c r="Z265" i="22"/>
  <c r="X265" i="22"/>
  <c r="V265" i="22"/>
  <c r="T265" i="22"/>
  <c r="R265" i="22"/>
  <c r="P265" i="22"/>
  <c r="N265" i="22"/>
  <c r="L265" i="22"/>
  <c r="J265" i="22"/>
  <c r="H265" i="22"/>
  <c r="AH264" i="22"/>
  <c r="AF264" i="22"/>
  <c r="AD264" i="22"/>
  <c r="AB264" i="22"/>
  <c r="Z264" i="22"/>
  <c r="X264" i="22"/>
  <c r="V264" i="22"/>
  <c r="T264" i="22"/>
  <c r="R264" i="22"/>
  <c r="P264" i="22"/>
  <c r="N264" i="22"/>
  <c r="L264" i="22"/>
  <c r="J264" i="22"/>
  <c r="H264" i="22"/>
  <c r="AH263" i="22"/>
  <c r="AF263" i="22"/>
  <c r="AD263" i="22"/>
  <c r="AB263" i="22"/>
  <c r="Z263" i="22"/>
  <c r="X263" i="22"/>
  <c r="V263" i="22"/>
  <c r="T263" i="22"/>
  <c r="R263" i="22"/>
  <c r="P263" i="22"/>
  <c r="N263" i="22"/>
  <c r="L263" i="22"/>
  <c r="J263" i="22"/>
  <c r="H263" i="22"/>
  <c r="AH262" i="22"/>
  <c r="AF262" i="22"/>
  <c r="AD262" i="22"/>
  <c r="AB262" i="22"/>
  <c r="Z262" i="22"/>
  <c r="X262" i="22"/>
  <c r="V262" i="22"/>
  <c r="T262" i="22"/>
  <c r="R262" i="22"/>
  <c r="P262" i="22"/>
  <c r="N262" i="22"/>
  <c r="L262" i="22"/>
  <c r="J262" i="22"/>
  <c r="H262" i="22"/>
  <c r="AH261" i="22"/>
  <c r="AF261" i="22"/>
  <c r="AD261" i="22"/>
  <c r="AB261" i="22"/>
  <c r="Z261" i="22"/>
  <c r="X261" i="22"/>
  <c r="V261" i="22"/>
  <c r="T261" i="22"/>
  <c r="R261" i="22"/>
  <c r="P261" i="22"/>
  <c r="N261" i="22"/>
  <c r="L261" i="22"/>
  <c r="J261" i="22"/>
  <c r="H261" i="22"/>
  <c r="AH260" i="22"/>
  <c r="AF260" i="22"/>
  <c r="AD260" i="22"/>
  <c r="AB260" i="22"/>
  <c r="Z260" i="22"/>
  <c r="X260" i="22"/>
  <c r="V260" i="22"/>
  <c r="T260" i="22"/>
  <c r="R260" i="22"/>
  <c r="P260" i="22"/>
  <c r="N260" i="22"/>
  <c r="L260" i="22"/>
  <c r="J260" i="22"/>
  <c r="H260" i="22"/>
  <c r="AH259" i="22"/>
  <c r="AF259" i="22"/>
  <c r="AD259" i="22"/>
  <c r="AB259" i="22"/>
  <c r="Z259" i="22"/>
  <c r="X259" i="22"/>
  <c r="V259" i="22"/>
  <c r="T259" i="22"/>
  <c r="R259" i="22"/>
  <c r="P259" i="22"/>
  <c r="N259" i="22"/>
  <c r="L259" i="22"/>
  <c r="J259" i="22"/>
  <c r="H259" i="22"/>
  <c r="AH258" i="22"/>
  <c r="AF258" i="22"/>
  <c r="AD258" i="22"/>
  <c r="AB258" i="22"/>
  <c r="Z258" i="22"/>
  <c r="X258" i="22"/>
  <c r="V258" i="22"/>
  <c r="T258" i="22"/>
  <c r="R258" i="22"/>
  <c r="P258" i="22"/>
  <c r="N258" i="22"/>
  <c r="L258" i="22"/>
  <c r="J258" i="22"/>
  <c r="H258" i="22"/>
  <c r="AH257" i="22"/>
  <c r="AF257" i="22"/>
  <c r="AD257" i="22"/>
  <c r="AB257" i="22"/>
  <c r="Z257" i="22"/>
  <c r="X257" i="22"/>
  <c r="V257" i="22"/>
  <c r="T257" i="22"/>
  <c r="R257" i="22"/>
  <c r="P257" i="22"/>
  <c r="N257" i="22"/>
  <c r="L257" i="22"/>
  <c r="J257" i="22"/>
  <c r="H257" i="22"/>
  <c r="AH219" i="22"/>
  <c r="AF219" i="22"/>
  <c r="AD219" i="22"/>
  <c r="AB219" i="22"/>
  <c r="Z219" i="22"/>
  <c r="X219" i="22"/>
  <c r="V219" i="22"/>
  <c r="T219" i="22"/>
  <c r="R219" i="22"/>
  <c r="P219" i="22"/>
  <c r="N219" i="22"/>
  <c r="L219" i="22"/>
  <c r="J219" i="22"/>
  <c r="H219" i="22"/>
  <c r="AH218" i="22"/>
  <c r="AF218" i="22"/>
  <c r="AD218" i="22"/>
  <c r="AB218" i="22"/>
  <c r="Z218" i="22"/>
  <c r="X218" i="22"/>
  <c r="V218" i="22"/>
  <c r="T218" i="22"/>
  <c r="R218" i="22"/>
  <c r="P218" i="22"/>
  <c r="N218" i="22"/>
  <c r="L218" i="22"/>
  <c r="J218" i="22"/>
  <c r="H218" i="22"/>
  <c r="AH202" i="22"/>
  <c r="AF202" i="22"/>
  <c r="AD202" i="22"/>
  <c r="AB202" i="22"/>
  <c r="Z202" i="22"/>
  <c r="X202" i="22"/>
  <c r="V202" i="22"/>
  <c r="T202" i="22"/>
  <c r="R202" i="22"/>
  <c r="P202" i="22"/>
  <c r="N202" i="22"/>
  <c r="L202" i="22"/>
  <c r="J202" i="22"/>
  <c r="H202" i="22"/>
  <c r="AH201" i="22"/>
  <c r="AF201" i="22"/>
  <c r="AD201" i="22"/>
  <c r="AB201" i="22"/>
  <c r="Z201" i="22"/>
  <c r="X201" i="22"/>
  <c r="V201" i="22"/>
  <c r="T201" i="22"/>
  <c r="R201" i="22"/>
  <c r="P201" i="22"/>
  <c r="N201" i="22"/>
  <c r="L201" i="22"/>
  <c r="J201" i="22"/>
  <c r="H201" i="22"/>
  <c r="AH200" i="22"/>
  <c r="AF200" i="22"/>
  <c r="AD200" i="22"/>
  <c r="AB200" i="22"/>
  <c r="Z200" i="22"/>
  <c r="X200" i="22"/>
  <c r="V200" i="22"/>
  <c r="T200" i="22"/>
  <c r="R200" i="22"/>
  <c r="P200" i="22"/>
  <c r="N200" i="22"/>
  <c r="L200" i="22"/>
  <c r="J200" i="22"/>
  <c r="H200" i="22"/>
  <c r="AH121" i="22"/>
  <c r="AF121" i="22"/>
  <c r="AD121" i="22"/>
  <c r="AB121" i="22"/>
  <c r="Z121" i="22"/>
  <c r="X121" i="22"/>
  <c r="V121" i="22"/>
  <c r="T121" i="22"/>
  <c r="R121" i="22"/>
  <c r="P121" i="22"/>
  <c r="N121" i="22"/>
  <c r="L121" i="22"/>
  <c r="J121" i="22"/>
  <c r="H121" i="22"/>
  <c r="AH199" i="22"/>
  <c r="AF199" i="22"/>
  <c r="AD199" i="22"/>
  <c r="AB199" i="22"/>
  <c r="Z199" i="22"/>
  <c r="X199" i="22"/>
  <c r="V199" i="22"/>
  <c r="T199" i="22"/>
  <c r="R199" i="22"/>
  <c r="P199" i="22"/>
  <c r="N199" i="22"/>
  <c r="L199" i="22"/>
  <c r="J199" i="22"/>
  <c r="H199" i="22"/>
  <c r="AH49" i="22"/>
  <c r="AF49" i="22"/>
  <c r="AD49" i="22"/>
  <c r="AB49" i="22"/>
  <c r="Z49" i="22"/>
  <c r="X49" i="22"/>
  <c r="V49" i="22"/>
  <c r="T49" i="22"/>
  <c r="R49" i="22"/>
  <c r="P49" i="22"/>
  <c r="N49" i="22"/>
  <c r="L49" i="22"/>
  <c r="J49" i="22"/>
  <c r="H49" i="22"/>
  <c r="AH62" i="22"/>
  <c r="AF62" i="22"/>
  <c r="AD62" i="22"/>
  <c r="AB62" i="22"/>
  <c r="Z62" i="22"/>
  <c r="X62" i="22"/>
  <c r="V62" i="22"/>
  <c r="T62" i="22"/>
  <c r="R62" i="22"/>
  <c r="P62" i="22"/>
  <c r="N62" i="22"/>
  <c r="L62" i="22"/>
  <c r="J62" i="22"/>
  <c r="H62" i="22"/>
  <c r="AH282" i="21"/>
  <c r="AF282" i="21"/>
  <c r="AD282" i="21"/>
  <c r="AB282" i="21"/>
  <c r="Z282" i="21"/>
  <c r="X282" i="21"/>
  <c r="V282" i="21"/>
  <c r="T282" i="21"/>
  <c r="R282" i="21"/>
  <c r="N282" i="21"/>
  <c r="L282" i="21"/>
  <c r="J282" i="21"/>
  <c r="H282" i="21"/>
  <c r="AH281" i="21"/>
  <c r="AF281" i="21"/>
  <c r="AD281" i="21"/>
  <c r="AB281" i="21"/>
  <c r="Z281" i="21"/>
  <c r="X281" i="21"/>
  <c r="V281" i="21"/>
  <c r="T281" i="21"/>
  <c r="R281" i="21"/>
  <c r="N281" i="21"/>
  <c r="L281" i="21"/>
  <c r="J281" i="21"/>
  <c r="H281" i="21"/>
  <c r="AH280" i="21"/>
  <c r="AF280" i="21"/>
  <c r="AD280" i="21"/>
  <c r="AB280" i="21"/>
  <c r="Z280" i="21"/>
  <c r="X280" i="21"/>
  <c r="V280" i="21"/>
  <c r="T280" i="21"/>
  <c r="R280" i="21"/>
  <c r="N280" i="21"/>
  <c r="L280" i="21"/>
  <c r="J280" i="21"/>
  <c r="H280" i="21"/>
  <c r="AH279" i="21"/>
  <c r="AF279" i="21"/>
  <c r="AD279" i="21"/>
  <c r="AB279" i="21"/>
  <c r="Z279" i="21"/>
  <c r="X279" i="21"/>
  <c r="V279" i="21"/>
  <c r="T279" i="21"/>
  <c r="R279" i="21"/>
  <c r="N279" i="21"/>
  <c r="L279" i="21"/>
  <c r="J279" i="21"/>
  <c r="H279" i="21"/>
  <c r="AH278" i="21"/>
  <c r="AF278" i="21"/>
  <c r="AD278" i="21"/>
  <c r="AB278" i="21"/>
  <c r="Z278" i="21"/>
  <c r="X278" i="21"/>
  <c r="V278" i="21"/>
  <c r="T278" i="21"/>
  <c r="R278" i="21"/>
  <c r="N278" i="21"/>
  <c r="L278" i="21"/>
  <c r="J278" i="21"/>
  <c r="H278" i="21"/>
  <c r="AH277" i="21"/>
  <c r="AF277" i="21"/>
  <c r="AD277" i="21"/>
  <c r="AB277" i="21"/>
  <c r="Z277" i="21"/>
  <c r="X277" i="21"/>
  <c r="V277" i="21"/>
  <c r="T277" i="21"/>
  <c r="R277" i="21"/>
  <c r="N277" i="21"/>
  <c r="L277" i="21"/>
  <c r="J277" i="21"/>
  <c r="H277" i="21"/>
  <c r="AH276" i="21"/>
  <c r="AF276" i="21"/>
  <c r="AD276" i="21"/>
  <c r="AB276" i="21"/>
  <c r="Z276" i="21"/>
  <c r="X276" i="21"/>
  <c r="V276" i="21"/>
  <c r="T276" i="21"/>
  <c r="R276" i="21"/>
  <c r="N276" i="21"/>
  <c r="L276" i="21"/>
  <c r="J276" i="21"/>
  <c r="H276" i="21"/>
  <c r="AH275" i="21"/>
  <c r="AF275" i="21"/>
  <c r="AD275" i="21"/>
  <c r="AB275" i="21"/>
  <c r="Z275" i="21"/>
  <c r="X275" i="21"/>
  <c r="V275" i="21"/>
  <c r="T275" i="21"/>
  <c r="R275" i="21"/>
  <c r="N275" i="21"/>
  <c r="L275" i="21"/>
  <c r="J275" i="21"/>
  <c r="H275" i="21"/>
  <c r="AH274" i="21"/>
  <c r="AF274" i="21"/>
  <c r="AD274" i="21"/>
  <c r="AB274" i="21"/>
  <c r="Z274" i="21"/>
  <c r="X274" i="21"/>
  <c r="V274" i="21"/>
  <c r="T274" i="21"/>
  <c r="R274" i="21"/>
  <c r="N274" i="21"/>
  <c r="L274" i="21"/>
  <c r="J274" i="21"/>
  <c r="H274" i="21"/>
  <c r="AH273" i="21"/>
  <c r="AF273" i="21"/>
  <c r="AD273" i="21"/>
  <c r="AB273" i="21"/>
  <c r="Z273" i="21"/>
  <c r="X273" i="21"/>
  <c r="V273" i="21"/>
  <c r="T273" i="21"/>
  <c r="R273" i="21"/>
  <c r="N273" i="21"/>
  <c r="L273" i="21"/>
  <c r="J273" i="21"/>
  <c r="H273" i="21"/>
  <c r="AH272" i="21"/>
  <c r="AF272" i="21"/>
  <c r="AD272" i="21"/>
  <c r="AB272" i="21"/>
  <c r="Z272" i="21"/>
  <c r="X272" i="21"/>
  <c r="V272" i="21"/>
  <c r="T272" i="21"/>
  <c r="R272" i="21"/>
  <c r="N272" i="21"/>
  <c r="L272" i="21"/>
  <c r="J272" i="21"/>
  <c r="H272" i="21"/>
  <c r="AH271" i="21"/>
  <c r="AF271" i="21"/>
  <c r="AD271" i="21"/>
  <c r="AB271" i="21"/>
  <c r="Z271" i="21"/>
  <c r="X271" i="21"/>
  <c r="V271" i="21"/>
  <c r="T271" i="21"/>
  <c r="R271" i="21"/>
  <c r="N271" i="21"/>
  <c r="L271" i="21"/>
  <c r="J271" i="21"/>
  <c r="H271" i="21"/>
  <c r="AH270" i="21"/>
  <c r="AF270" i="21"/>
  <c r="AD270" i="21"/>
  <c r="AB270" i="21"/>
  <c r="Z270" i="21"/>
  <c r="X270" i="21"/>
  <c r="V270" i="21"/>
  <c r="T270" i="21"/>
  <c r="R270" i="21"/>
  <c r="N270" i="21"/>
  <c r="L270" i="21"/>
  <c r="J270" i="21"/>
  <c r="H270" i="21"/>
  <c r="AH269" i="21"/>
  <c r="AF269" i="21"/>
  <c r="AD269" i="21"/>
  <c r="AB269" i="21"/>
  <c r="Z269" i="21"/>
  <c r="X269" i="21"/>
  <c r="V269" i="21"/>
  <c r="T269" i="21"/>
  <c r="R269" i="21"/>
  <c r="N269" i="21"/>
  <c r="L269" i="21"/>
  <c r="J269" i="21"/>
  <c r="H269" i="21"/>
  <c r="AH268" i="21"/>
  <c r="AF268" i="21"/>
  <c r="AD268" i="21"/>
  <c r="AB268" i="21"/>
  <c r="Z268" i="21"/>
  <c r="X268" i="21"/>
  <c r="V268" i="21"/>
  <c r="T268" i="21"/>
  <c r="R268" i="21"/>
  <c r="N268" i="21"/>
  <c r="L268" i="21"/>
  <c r="J268" i="21"/>
  <c r="H268" i="21"/>
  <c r="AH267" i="21"/>
  <c r="AF267" i="21"/>
  <c r="AD267" i="21"/>
  <c r="AB267" i="21"/>
  <c r="Z267" i="21"/>
  <c r="X267" i="21"/>
  <c r="V267" i="21"/>
  <c r="T267" i="21"/>
  <c r="R267" i="21"/>
  <c r="N267" i="21"/>
  <c r="L267" i="21"/>
  <c r="J267" i="21"/>
  <c r="H267" i="21"/>
  <c r="AH219" i="21"/>
  <c r="AF219" i="21"/>
  <c r="AD219" i="21"/>
  <c r="AB219" i="21"/>
  <c r="Z219" i="21"/>
  <c r="X219" i="21"/>
  <c r="V219" i="21"/>
  <c r="T219" i="21"/>
  <c r="R219" i="21"/>
  <c r="N219" i="21"/>
  <c r="L219" i="21"/>
  <c r="J219" i="21"/>
  <c r="H219" i="21"/>
  <c r="AH218" i="21"/>
  <c r="AF218" i="21"/>
  <c r="AD218" i="21"/>
  <c r="AB218" i="21"/>
  <c r="Z218" i="21"/>
  <c r="X218" i="21"/>
  <c r="V218" i="21"/>
  <c r="T218" i="21"/>
  <c r="R218" i="21"/>
  <c r="N218" i="21"/>
  <c r="L218" i="21"/>
  <c r="J218" i="21"/>
  <c r="H218" i="21"/>
  <c r="AH176" i="21"/>
  <c r="AF176" i="21"/>
  <c r="AD176" i="21"/>
  <c r="AB176" i="21"/>
  <c r="Z176" i="21"/>
  <c r="X176" i="21"/>
  <c r="V176" i="21"/>
  <c r="T176" i="21"/>
  <c r="R176" i="21"/>
  <c r="N176" i="21"/>
  <c r="L176" i="21"/>
  <c r="J176" i="21"/>
  <c r="H176" i="21"/>
  <c r="AH175" i="21"/>
  <c r="AF175" i="21"/>
  <c r="AD175" i="21"/>
  <c r="AB175" i="21"/>
  <c r="Z175" i="21"/>
  <c r="X175" i="21"/>
  <c r="V175" i="21"/>
  <c r="T175" i="21"/>
  <c r="R175" i="21"/>
  <c r="N175" i="21"/>
  <c r="L175" i="21"/>
  <c r="J175" i="21"/>
  <c r="H175" i="21"/>
  <c r="AH111" i="21"/>
  <c r="AF111" i="21"/>
  <c r="AD111" i="21"/>
  <c r="AB111" i="21"/>
  <c r="Z111" i="21"/>
  <c r="X111" i="21"/>
  <c r="V111" i="21"/>
  <c r="T111" i="21"/>
  <c r="R111" i="21"/>
  <c r="N111" i="21"/>
  <c r="L111" i="21"/>
  <c r="J111" i="21"/>
  <c r="H111" i="21"/>
  <c r="AH110" i="21"/>
  <c r="AF110" i="21"/>
  <c r="AD110" i="21"/>
  <c r="AB110" i="21"/>
  <c r="Z110" i="21"/>
  <c r="X110" i="21"/>
  <c r="V110" i="21"/>
  <c r="T110" i="21"/>
  <c r="R110" i="21"/>
  <c r="N110" i="21"/>
  <c r="L110" i="21"/>
  <c r="J110" i="21"/>
  <c r="H110" i="21"/>
  <c r="AH165" i="21"/>
  <c r="AF165" i="21"/>
  <c r="AD165" i="21"/>
  <c r="AB165" i="21"/>
  <c r="Z165" i="21"/>
  <c r="X165" i="21"/>
  <c r="V165" i="21"/>
  <c r="T165" i="21"/>
  <c r="R165" i="21"/>
  <c r="N165" i="21"/>
  <c r="L165" i="21"/>
  <c r="J165" i="21"/>
  <c r="H165" i="21"/>
  <c r="AH164" i="21"/>
  <c r="AF164" i="21"/>
  <c r="AD164" i="21"/>
  <c r="AB164" i="21"/>
  <c r="Z164" i="21"/>
  <c r="X164" i="21"/>
  <c r="V164" i="21"/>
  <c r="T164" i="21"/>
  <c r="R164" i="21"/>
  <c r="N164" i="21"/>
  <c r="L164" i="21"/>
  <c r="J164" i="21"/>
  <c r="H164" i="21"/>
  <c r="AH154" i="21"/>
  <c r="AF154" i="21"/>
  <c r="AD154" i="21"/>
  <c r="AB154" i="21"/>
  <c r="Z154" i="21"/>
  <c r="X154" i="21"/>
  <c r="V154" i="21"/>
  <c r="T154" i="21"/>
  <c r="R154" i="21"/>
  <c r="N154" i="21"/>
  <c r="L154" i="21"/>
  <c r="J154" i="21"/>
  <c r="H154" i="21"/>
  <c r="AH153" i="21"/>
  <c r="AF153" i="21"/>
  <c r="AD153" i="21"/>
  <c r="AB153" i="21"/>
  <c r="Z153" i="21"/>
  <c r="X153" i="21"/>
  <c r="V153" i="21"/>
  <c r="T153" i="21"/>
  <c r="R153" i="21"/>
  <c r="N153" i="21"/>
  <c r="L153" i="21"/>
  <c r="J153" i="21"/>
  <c r="H153" i="21"/>
  <c r="AH99" i="21"/>
  <c r="AF99" i="21"/>
  <c r="AD99" i="21"/>
  <c r="AB99" i="21"/>
  <c r="Z99" i="21"/>
  <c r="X99" i="21"/>
  <c r="V99" i="21"/>
  <c r="T99" i="21"/>
  <c r="R99" i="21"/>
  <c r="N99" i="21"/>
  <c r="L99" i="21"/>
  <c r="J99" i="21"/>
  <c r="H99" i="21"/>
  <c r="AH98" i="21"/>
  <c r="AF98" i="21"/>
  <c r="AD98" i="21"/>
  <c r="AB98" i="21"/>
  <c r="Z98" i="21"/>
  <c r="X98" i="21"/>
  <c r="V98" i="21"/>
  <c r="T98" i="21"/>
  <c r="R98" i="21"/>
  <c r="N98" i="21"/>
  <c r="L98" i="21"/>
  <c r="J98" i="21"/>
  <c r="H98" i="21"/>
  <c r="AH84" i="21"/>
  <c r="AF84" i="21"/>
  <c r="AD84" i="21"/>
  <c r="AB84" i="21"/>
  <c r="Z84" i="21"/>
  <c r="X84" i="21"/>
  <c r="V84" i="21"/>
  <c r="T84" i="21"/>
  <c r="R84" i="21"/>
  <c r="N84" i="21"/>
  <c r="L84" i="21"/>
  <c r="J84" i="21"/>
  <c r="H84" i="21"/>
  <c r="AH83" i="21"/>
  <c r="AF83" i="21"/>
  <c r="AD83" i="21"/>
  <c r="AB83" i="21"/>
  <c r="Z83" i="21"/>
  <c r="X83" i="21"/>
  <c r="V83" i="21"/>
  <c r="T83" i="21"/>
  <c r="R83" i="21"/>
  <c r="N83" i="21"/>
  <c r="L83" i="21"/>
  <c r="J83" i="21"/>
  <c r="H83" i="21"/>
  <c r="AH41" i="21"/>
  <c r="AF41" i="21"/>
  <c r="AD41" i="21"/>
  <c r="AB41" i="21"/>
  <c r="Z41" i="21"/>
  <c r="X41" i="21"/>
  <c r="V41" i="21"/>
  <c r="T41" i="21"/>
  <c r="R41" i="21"/>
  <c r="N41" i="21"/>
  <c r="L41" i="21"/>
  <c r="J41" i="21"/>
  <c r="H41" i="21"/>
  <c r="AH40" i="21"/>
  <c r="AF40" i="21"/>
  <c r="AD40" i="21"/>
  <c r="AB40" i="21"/>
  <c r="Z40" i="21"/>
  <c r="X40" i="21"/>
  <c r="V40" i="21"/>
  <c r="T40" i="21"/>
  <c r="R40" i="21"/>
  <c r="N40" i="21"/>
  <c r="L40" i="21"/>
  <c r="J40" i="21"/>
  <c r="H40" i="21"/>
  <c r="AH137" i="15"/>
  <c r="AF137" i="15"/>
  <c r="AD137" i="15"/>
  <c r="AB137" i="15"/>
  <c r="Z137" i="15"/>
  <c r="X137" i="15"/>
  <c r="V137" i="15"/>
  <c r="T137" i="15"/>
  <c r="R137" i="15"/>
  <c r="P137" i="15"/>
  <c r="L137" i="15"/>
  <c r="J137" i="15"/>
  <c r="H137" i="15"/>
  <c r="AH136" i="15"/>
  <c r="AF136" i="15"/>
  <c r="AD136" i="15"/>
  <c r="AB136" i="15"/>
  <c r="Z136" i="15"/>
  <c r="X136" i="15"/>
  <c r="V136" i="15"/>
  <c r="T136" i="15"/>
  <c r="R136" i="15"/>
  <c r="P136" i="15"/>
  <c r="L136" i="15"/>
  <c r="J136" i="15"/>
  <c r="H136" i="15"/>
  <c r="AH135" i="15"/>
  <c r="AF135" i="15"/>
  <c r="AD135" i="15"/>
  <c r="AB135" i="15"/>
  <c r="Z135" i="15"/>
  <c r="X135" i="15"/>
  <c r="V135" i="15"/>
  <c r="T135" i="15"/>
  <c r="R135" i="15"/>
  <c r="P135" i="15"/>
  <c r="L135" i="15"/>
  <c r="J135" i="15"/>
  <c r="H135" i="15"/>
  <c r="AH134" i="15"/>
  <c r="AF134" i="15"/>
  <c r="AD134" i="15"/>
  <c r="AB134" i="15"/>
  <c r="Z134" i="15"/>
  <c r="X134" i="15"/>
  <c r="V134" i="15"/>
  <c r="T134" i="15"/>
  <c r="R134" i="15"/>
  <c r="P134" i="15"/>
  <c r="L134" i="15"/>
  <c r="J134" i="15"/>
  <c r="H134" i="15"/>
  <c r="AH133" i="15"/>
  <c r="AF133" i="15"/>
  <c r="AD133" i="15"/>
  <c r="AB133" i="15"/>
  <c r="Z133" i="15"/>
  <c r="X133" i="15"/>
  <c r="V133" i="15"/>
  <c r="T133" i="15"/>
  <c r="R133" i="15"/>
  <c r="P133" i="15"/>
  <c r="L133" i="15"/>
  <c r="J133" i="15"/>
  <c r="H133" i="15"/>
  <c r="AH132" i="15"/>
  <c r="AF132" i="15"/>
  <c r="AD132" i="15"/>
  <c r="AB132" i="15"/>
  <c r="Z132" i="15"/>
  <c r="X132" i="15"/>
  <c r="V132" i="15"/>
  <c r="T132" i="15"/>
  <c r="R132" i="15"/>
  <c r="P132" i="15"/>
  <c r="L132" i="15"/>
  <c r="J132" i="15"/>
  <c r="H132" i="15"/>
  <c r="AH114" i="15"/>
  <c r="AF114" i="15"/>
  <c r="AD114" i="15"/>
  <c r="AB114" i="15"/>
  <c r="Z114" i="15"/>
  <c r="X114" i="15"/>
  <c r="V114" i="15"/>
  <c r="T114" i="15"/>
  <c r="R114" i="15"/>
  <c r="P114" i="15"/>
  <c r="L114" i="15"/>
  <c r="J114" i="15"/>
  <c r="H114" i="15"/>
  <c r="AH107" i="15"/>
  <c r="AF107" i="15"/>
  <c r="AD107" i="15"/>
  <c r="AB107" i="15"/>
  <c r="Z107" i="15"/>
  <c r="X107" i="15"/>
  <c r="V107" i="15"/>
  <c r="T107" i="15"/>
  <c r="R107" i="15"/>
  <c r="P107" i="15"/>
  <c r="L107" i="15"/>
  <c r="J107" i="15"/>
  <c r="H107" i="15"/>
  <c r="AH82" i="15"/>
  <c r="AF82" i="15"/>
  <c r="AD82" i="15"/>
  <c r="AB82" i="15"/>
  <c r="Z82" i="15"/>
  <c r="X82" i="15"/>
  <c r="V82" i="15"/>
  <c r="T82" i="15"/>
  <c r="R82" i="15"/>
  <c r="P82" i="15"/>
  <c r="L82" i="15"/>
  <c r="J82" i="15"/>
  <c r="H82" i="15"/>
  <c r="AH75" i="15"/>
  <c r="AF75" i="15"/>
  <c r="AD75" i="15"/>
  <c r="AB75" i="15"/>
  <c r="Z75" i="15"/>
  <c r="X75" i="15"/>
  <c r="V75" i="15"/>
  <c r="T75" i="15"/>
  <c r="R75" i="15"/>
  <c r="P75" i="15"/>
  <c r="L75" i="15"/>
  <c r="J75" i="15"/>
  <c r="H75" i="15"/>
  <c r="AH54" i="15"/>
  <c r="AF54" i="15"/>
  <c r="AD54" i="15"/>
  <c r="AB54" i="15"/>
  <c r="Z54" i="15"/>
  <c r="X54" i="15"/>
  <c r="V54" i="15"/>
  <c r="T54" i="15"/>
  <c r="R54" i="15"/>
  <c r="P54" i="15"/>
  <c r="L54" i="15"/>
  <c r="J54" i="15"/>
  <c r="H54" i="15"/>
  <c r="AH39" i="15"/>
  <c r="AF39" i="15"/>
  <c r="AD39" i="15"/>
  <c r="AB39" i="15"/>
  <c r="Z39" i="15"/>
  <c r="X39" i="15"/>
  <c r="V39" i="15"/>
  <c r="T39" i="15"/>
  <c r="R39" i="15"/>
  <c r="P39" i="15"/>
  <c r="L39" i="15"/>
  <c r="J39" i="15"/>
  <c r="H39" i="15"/>
  <c r="AH18" i="15"/>
  <c r="AF18" i="15"/>
  <c r="AD18" i="15"/>
  <c r="AB18" i="15"/>
  <c r="Z18" i="15"/>
  <c r="X18" i="15"/>
  <c r="V18" i="15"/>
  <c r="T18" i="15"/>
  <c r="R18" i="15"/>
  <c r="P18" i="15"/>
  <c r="L18" i="15"/>
  <c r="J18" i="15"/>
  <c r="H18" i="15"/>
  <c r="AH50" i="15"/>
  <c r="AF50" i="15"/>
  <c r="AD50" i="15"/>
  <c r="AB50" i="15"/>
  <c r="Z50" i="15"/>
  <c r="X50" i="15"/>
  <c r="V50" i="15"/>
  <c r="T50" i="15"/>
  <c r="R50" i="15"/>
  <c r="P50" i="15"/>
  <c r="L50" i="15"/>
  <c r="J50" i="15"/>
  <c r="H50" i="15"/>
  <c r="AH31" i="15"/>
  <c r="AF31" i="15"/>
  <c r="AD31" i="15"/>
  <c r="AB31" i="15"/>
  <c r="Z31" i="15"/>
  <c r="X31" i="15"/>
  <c r="V31" i="15"/>
  <c r="T31" i="15"/>
  <c r="R31" i="15"/>
  <c r="P31" i="15"/>
  <c r="L31" i="15"/>
  <c r="J31" i="15"/>
  <c r="H31" i="15"/>
  <c r="AH12" i="15"/>
  <c r="AF12" i="15"/>
  <c r="AD12" i="15"/>
  <c r="AB12" i="15"/>
  <c r="Z12" i="15"/>
  <c r="X12" i="15"/>
  <c r="V12" i="15"/>
  <c r="T12" i="15"/>
  <c r="R12" i="15"/>
  <c r="P12" i="15"/>
  <c r="L12" i="15"/>
  <c r="J12" i="15"/>
  <c r="H12" i="15"/>
  <c r="AH151" i="1"/>
  <c r="AF151" i="1"/>
  <c r="AD151" i="1"/>
  <c r="AB151" i="1"/>
  <c r="Z151" i="1"/>
  <c r="X151" i="1"/>
  <c r="V151" i="1"/>
  <c r="T151" i="1"/>
  <c r="R151" i="1"/>
  <c r="P151" i="1"/>
  <c r="L151" i="1"/>
  <c r="J151" i="1"/>
  <c r="H151" i="1"/>
  <c r="AH182" i="1"/>
  <c r="AF182" i="1"/>
  <c r="AD182" i="1"/>
  <c r="AB182" i="1"/>
  <c r="Z182" i="1"/>
  <c r="X182" i="1"/>
  <c r="V182" i="1"/>
  <c r="T182" i="1"/>
  <c r="R182" i="1"/>
  <c r="P182" i="1"/>
  <c r="L182" i="1"/>
  <c r="J182" i="1"/>
  <c r="H182" i="1"/>
  <c r="AH150" i="1"/>
  <c r="AF150" i="1"/>
  <c r="AD150" i="1"/>
  <c r="AB150" i="1"/>
  <c r="Z150" i="1"/>
  <c r="X150" i="1"/>
  <c r="V150" i="1"/>
  <c r="T150" i="1"/>
  <c r="R150" i="1"/>
  <c r="P150" i="1"/>
  <c r="L150" i="1"/>
  <c r="J150" i="1"/>
  <c r="H150" i="1"/>
  <c r="AH149" i="1"/>
  <c r="AF149" i="1"/>
  <c r="AD149" i="1"/>
  <c r="AB149" i="1"/>
  <c r="Z149" i="1"/>
  <c r="X149" i="1"/>
  <c r="V149" i="1"/>
  <c r="T149" i="1"/>
  <c r="R149" i="1"/>
  <c r="P149" i="1"/>
  <c r="L149" i="1"/>
  <c r="J149" i="1"/>
  <c r="H149" i="1"/>
  <c r="AH148" i="1"/>
  <c r="AF148" i="1"/>
  <c r="AD148" i="1"/>
  <c r="AB148" i="1"/>
  <c r="Z148" i="1"/>
  <c r="X148" i="1"/>
  <c r="V148" i="1"/>
  <c r="T148" i="1"/>
  <c r="R148" i="1"/>
  <c r="P148" i="1"/>
  <c r="L148" i="1"/>
  <c r="J148" i="1"/>
  <c r="H148" i="1"/>
  <c r="AH147" i="1"/>
  <c r="AF147" i="1"/>
  <c r="AD147" i="1"/>
  <c r="AB147" i="1"/>
  <c r="Z147" i="1"/>
  <c r="X147" i="1"/>
  <c r="V147" i="1"/>
  <c r="T147" i="1"/>
  <c r="R147" i="1"/>
  <c r="P147" i="1"/>
  <c r="L147" i="1"/>
  <c r="J147" i="1"/>
  <c r="H147" i="1"/>
  <c r="AH146" i="1"/>
  <c r="AF146" i="1"/>
  <c r="AD146" i="1"/>
  <c r="AB146" i="1"/>
  <c r="Z146" i="1"/>
  <c r="X146" i="1"/>
  <c r="V146" i="1"/>
  <c r="T146" i="1"/>
  <c r="R146" i="1"/>
  <c r="P146" i="1"/>
  <c r="L146" i="1"/>
  <c r="J146" i="1"/>
  <c r="H146" i="1"/>
  <c r="AH145" i="1"/>
  <c r="AF145" i="1"/>
  <c r="AD145" i="1"/>
  <c r="AB145" i="1"/>
  <c r="Z145" i="1"/>
  <c r="X145" i="1"/>
  <c r="V145" i="1"/>
  <c r="T145" i="1"/>
  <c r="R145" i="1"/>
  <c r="P145" i="1"/>
  <c r="L145" i="1"/>
  <c r="J145" i="1"/>
  <c r="H145" i="1"/>
  <c r="AH133" i="1"/>
  <c r="AF133" i="1"/>
  <c r="AD133" i="1"/>
  <c r="AB133" i="1"/>
  <c r="Z133" i="1"/>
  <c r="X133" i="1"/>
  <c r="V133" i="1"/>
  <c r="T133" i="1"/>
  <c r="R133" i="1"/>
  <c r="P133" i="1"/>
  <c r="L133" i="1"/>
  <c r="J133" i="1"/>
  <c r="H133" i="1"/>
  <c r="AH126" i="1"/>
  <c r="AF126" i="1"/>
  <c r="AD126" i="1"/>
  <c r="AB126" i="1"/>
  <c r="Z126" i="1"/>
  <c r="X126" i="1"/>
  <c r="V126" i="1"/>
  <c r="T126" i="1"/>
  <c r="R126" i="1"/>
  <c r="P126" i="1"/>
  <c r="L126" i="1"/>
  <c r="J126" i="1"/>
  <c r="H126" i="1"/>
  <c r="AH125" i="1"/>
  <c r="AF125" i="1"/>
  <c r="AD125" i="1"/>
  <c r="AB125" i="1"/>
  <c r="Z125" i="1"/>
  <c r="X125" i="1"/>
  <c r="V125" i="1"/>
  <c r="T125" i="1"/>
  <c r="R125" i="1"/>
  <c r="P125" i="1"/>
  <c r="L125" i="1"/>
  <c r="J125" i="1"/>
  <c r="H125" i="1"/>
  <c r="AH121" i="1"/>
  <c r="AF121" i="1"/>
  <c r="AD121" i="1"/>
  <c r="AB121" i="1"/>
  <c r="Z121" i="1"/>
  <c r="X121" i="1"/>
  <c r="V121" i="1"/>
  <c r="T121" i="1"/>
  <c r="R121" i="1"/>
  <c r="P121" i="1"/>
  <c r="L121" i="1"/>
  <c r="J121" i="1"/>
  <c r="H121" i="1"/>
  <c r="AH120" i="1"/>
  <c r="AF120" i="1"/>
  <c r="AD120" i="1"/>
  <c r="AB120" i="1"/>
  <c r="Z120" i="1"/>
  <c r="X120" i="1"/>
  <c r="V120" i="1"/>
  <c r="T120" i="1"/>
  <c r="R120" i="1"/>
  <c r="P120" i="1"/>
  <c r="L120" i="1"/>
  <c r="J120" i="1"/>
  <c r="H120" i="1"/>
  <c r="AH119" i="1"/>
  <c r="AF119" i="1"/>
  <c r="AD119" i="1"/>
  <c r="AB119" i="1"/>
  <c r="Z119" i="1"/>
  <c r="X119" i="1"/>
  <c r="V119" i="1"/>
  <c r="T119" i="1"/>
  <c r="R119" i="1"/>
  <c r="P119" i="1"/>
  <c r="L119" i="1"/>
  <c r="J119" i="1"/>
  <c r="H119" i="1"/>
  <c r="AH97" i="1"/>
  <c r="AF97" i="1"/>
  <c r="AD97" i="1"/>
  <c r="AB97" i="1"/>
  <c r="Z97" i="1"/>
  <c r="X97" i="1"/>
  <c r="V97" i="1"/>
  <c r="T97" i="1"/>
  <c r="R97" i="1"/>
  <c r="P97" i="1"/>
  <c r="L97" i="1"/>
  <c r="J97" i="1"/>
  <c r="H97" i="1"/>
  <c r="AH78" i="1"/>
  <c r="AF78" i="1"/>
  <c r="AD78" i="1"/>
  <c r="AB78" i="1"/>
  <c r="Z78" i="1"/>
  <c r="X78" i="1"/>
  <c r="V78" i="1"/>
  <c r="T78" i="1"/>
  <c r="R78" i="1"/>
  <c r="P78" i="1"/>
  <c r="L78" i="1"/>
  <c r="J78" i="1"/>
  <c r="H78" i="1"/>
  <c r="AH38" i="1"/>
  <c r="AF38" i="1"/>
  <c r="AD38" i="1"/>
  <c r="AB38" i="1"/>
  <c r="Z38" i="1"/>
  <c r="X38" i="1"/>
  <c r="V38" i="1"/>
  <c r="T38" i="1"/>
  <c r="R38" i="1"/>
  <c r="P38" i="1"/>
  <c r="L38" i="1"/>
  <c r="J38" i="1"/>
  <c r="H38" i="1"/>
  <c r="AH57" i="1"/>
  <c r="AF57" i="1"/>
  <c r="AD57" i="1"/>
  <c r="AB57" i="1"/>
  <c r="Z57" i="1"/>
  <c r="X57" i="1"/>
  <c r="V57" i="1"/>
  <c r="T57" i="1"/>
  <c r="R57" i="1"/>
  <c r="P57" i="1"/>
  <c r="L57" i="1"/>
  <c r="J57" i="1"/>
  <c r="H57" i="1"/>
  <c r="AH54" i="1"/>
  <c r="AF54" i="1"/>
  <c r="AD54" i="1"/>
  <c r="AB54" i="1"/>
  <c r="Z54" i="1"/>
  <c r="X54" i="1"/>
  <c r="V54" i="1"/>
  <c r="T54" i="1"/>
  <c r="R54" i="1"/>
  <c r="P54" i="1"/>
  <c r="L54" i="1"/>
  <c r="J54" i="1"/>
  <c r="H54" i="1"/>
  <c r="AH256" i="22"/>
  <c r="AF256" i="22"/>
  <c r="AD256" i="22"/>
  <c r="AB256" i="22"/>
  <c r="Z256" i="22"/>
  <c r="X256" i="22"/>
  <c r="V256" i="22"/>
  <c r="T256" i="22"/>
  <c r="R256" i="22"/>
  <c r="P256" i="22"/>
  <c r="N256" i="22"/>
  <c r="L256" i="22"/>
  <c r="J256" i="22"/>
  <c r="H256" i="22"/>
  <c r="AH255" i="22"/>
  <c r="AF255" i="22"/>
  <c r="AD255" i="22"/>
  <c r="AB255" i="22"/>
  <c r="Z255" i="22"/>
  <c r="X255" i="22"/>
  <c r="V255" i="22"/>
  <c r="T255" i="22"/>
  <c r="R255" i="22"/>
  <c r="P255" i="22"/>
  <c r="N255" i="22"/>
  <c r="L255" i="22"/>
  <c r="J255" i="22"/>
  <c r="H255" i="22"/>
  <c r="AH254" i="22"/>
  <c r="AF254" i="22"/>
  <c r="AD254" i="22"/>
  <c r="AB254" i="22"/>
  <c r="Z254" i="22"/>
  <c r="X254" i="22"/>
  <c r="V254" i="22"/>
  <c r="T254" i="22"/>
  <c r="R254" i="22"/>
  <c r="P254" i="22"/>
  <c r="N254" i="22"/>
  <c r="L254" i="22"/>
  <c r="J254" i="22"/>
  <c r="H254" i="22"/>
  <c r="AH217" i="22"/>
  <c r="AF217" i="22"/>
  <c r="AD217" i="22"/>
  <c r="AB217" i="22"/>
  <c r="Z217" i="22"/>
  <c r="X217" i="22"/>
  <c r="V217" i="22"/>
  <c r="T217" i="22"/>
  <c r="R217" i="22"/>
  <c r="P217" i="22"/>
  <c r="N217" i="22"/>
  <c r="L217" i="22"/>
  <c r="J217" i="22"/>
  <c r="H217" i="22"/>
  <c r="AH253" i="22"/>
  <c r="AF253" i="22"/>
  <c r="AD253" i="22"/>
  <c r="AB253" i="22"/>
  <c r="Z253" i="22"/>
  <c r="X253" i="22"/>
  <c r="V253" i="22"/>
  <c r="T253" i="22"/>
  <c r="R253" i="22"/>
  <c r="P253" i="22"/>
  <c r="N253" i="22"/>
  <c r="L253" i="22"/>
  <c r="J253" i="22"/>
  <c r="H253" i="22"/>
  <c r="AH252" i="22"/>
  <c r="AF252" i="22"/>
  <c r="AD252" i="22"/>
  <c r="AB252" i="22"/>
  <c r="Z252" i="22"/>
  <c r="X252" i="22"/>
  <c r="V252" i="22"/>
  <c r="T252" i="22"/>
  <c r="R252" i="22"/>
  <c r="P252" i="22"/>
  <c r="N252" i="22"/>
  <c r="L252" i="22"/>
  <c r="J252" i="22"/>
  <c r="H252" i="22"/>
  <c r="AH251" i="22"/>
  <c r="AF251" i="22"/>
  <c r="AD251" i="22"/>
  <c r="AB251" i="22"/>
  <c r="Z251" i="22"/>
  <c r="X251" i="22"/>
  <c r="V251" i="22"/>
  <c r="T251" i="22"/>
  <c r="R251" i="22"/>
  <c r="P251" i="22"/>
  <c r="N251" i="22"/>
  <c r="L251" i="22"/>
  <c r="J251" i="22"/>
  <c r="H251" i="22"/>
  <c r="AH250" i="22"/>
  <c r="AF250" i="22"/>
  <c r="AD250" i="22"/>
  <c r="AB250" i="22"/>
  <c r="Z250" i="22"/>
  <c r="X250" i="22"/>
  <c r="V250" i="22"/>
  <c r="T250" i="22"/>
  <c r="R250" i="22"/>
  <c r="P250" i="22"/>
  <c r="N250" i="22"/>
  <c r="L250" i="22"/>
  <c r="J250" i="22"/>
  <c r="H250" i="22"/>
  <c r="AH216" i="22"/>
  <c r="AF216" i="22"/>
  <c r="AD216" i="22"/>
  <c r="AB216" i="22"/>
  <c r="Z216" i="22"/>
  <c r="X216" i="22"/>
  <c r="V216" i="22"/>
  <c r="T216" i="22"/>
  <c r="R216" i="22"/>
  <c r="P216" i="22"/>
  <c r="N216" i="22"/>
  <c r="L216" i="22"/>
  <c r="J216" i="22"/>
  <c r="H216" i="22"/>
  <c r="AH215" i="22"/>
  <c r="AF215" i="22"/>
  <c r="AD215" i="22"/>
  <c r="AB215" i="22"/>
  <c r="Z215" i="22"/>
  <c r="X215" i="22"/>
  <c r="V215" i="22"/>
  <c r="T215" i="22"/>
  <c r="R215" i="22"/>
  <c r="P215" i="22"/>
  <c r="N215" i="22"/>
  <c r="L215" i="22"/>
  <c r="J215" i="22"/>
  <c r="H215" i="22"/>
  <c r="AH249" i="22"/>
  <c r="AF249" i="22"/>
  <c r="AD249" i="22"/>
  <c r="AB249" i="22"/>
  <c r="Z249" i="22"/>
  <c r="X249" i="22"/>
  <c r="V249" i="22"/>
  <c r="T249" i="22"/>
  <c r="R249" i="22"/>
  <c r="P249" i="22"/>
  <c r="N249" i="22"/>
  <c r="L249" i="22"/>
  <c r="J249" i="22"/>
  <c r="H249" i="22"/>
  <c r="AH248" i="22"/>
  <c r="AF248" i="22"/>
  <c r="AD248" i="22"/>
  <c r="AB248" i="22"/>
  <c r="Z248" i="22"/>
  <c r="X248" i="22"/>
  <c r="V248" i="22"/>
  <c r="T248" i="22"/>
  <c r="R248" i="22"/>
  <c r="P248" i="22"/>
  <c r="N248" i="22"/>
  <c r="L248" i="22"/>
  <c r="J248" i="22"/>
  <c r="H248" i="22"/>
  <c r="AH247" i="22"/>
  <c r="AF247" i="22"/>
  <c r="AD247" i="22"/>
  <c r="AB247" i="22"/>
  <c r="Z247" i="22"/>
  <c r="X247" i="22"/>
  <c r="V247" i="22"/>
  <c r="T247" i="22"/>
  <c r="R247" i="22"/>
  <c r="P247" i="22"/>
  <c r="N247" i="22"/>
  <c r="L247" i="22"/>
  <c r="J247" i="22"/>
  <c r="H247" i="22"/>
  <c r="AH246" i="22"/>
  <c r="AF246" i="22"/>
  <c r="AD246" i="22"/>
  <c r="AB246" i="22"/>
  <c r="Z246" i="22"/>
  <c r="X246" i="22"/>
  <c r="V246" i="22"/>
  <c r="T246" i="22"/>
  <c r="R246" i="22"/>
  <c r="P246" i="22"/>
  <c r="N246" i="22"/>
  <c r="L246" i="22"/>
  <c r="J246" i="22"/>
  <c r="H246" i="22"/>
  <c r="AH245" i="22"/>
  <c r="AF245" i="22"/>
  <c r="AD245" i="22"/>
  <c r="AB245" i="22"/>
  <c r="Z245" i="22"/>
  <c r="X245" i="22"/>
  <c r="V245" i="22"/>
  <c r="T245" i="22"/>
  <c r="R245" i="22"/>
  <c r="P245" i="22"/>
  <c r="N245" i="22"/>
  <c r="L245" i="22"/>
  <c r="J245" i="22"/>
  <c r="H245" i="22"/>
  <c r="AH244" i="22"/>
  <c r="AF244" i="22"/>
  <c r="AD244" i="22"/>
  <c r="AB244" i="22"/>
  <c r="Z244" i="22"/>
  <c r="X244" i="22"/>
  <c r="V244" i="22"/>
  <c r="T244" i="22"/>
  <c r="R244" i="22"/>
  <c r="P244" i="22"/>
  <c r="N244" i="22"/>
  <c r="L244" i="22"/>
  <c r="J244" i="22"/>
  <c r="H244" i="22"/>
  <c r="AH160" i="22"/>
  <c r="AF160" i="22"/>
  <c r="AD160" i="22"/>
  <c r="AB160" i="22"/>
  <c r="Z160" i="22"/>
  <c r="X160" i="22"/>
  <c r="V160" i="22"/>
  <c r="T160" i="22"/>
  <c r="R160" i="22"/>
  <c r="P160" i="22"/>
  <c r="N160" i="22"/>
  <c r="L160" i="22"/>
  <c r="J160" i="22"/>
  <c r="H160" i="22"/>
  <c r="AH159" i="22"/>
  <c r="AF159" i="22"/>
  <c r="AD159" i="22"/>
  <c r="AB159" i="22"/>
  <c r="Z159" i="22"/>
  <c r="X159" i="22"/>
  <c r="V159" i="22"/>
  <c r="T159" i="22"/>
  <c r="R159" i="22"/>
  <c r="P159" i="22"/>
  <c r="N159" i="22"/>
  <c r="L159" i="22"/>
  <c r="J159" i="22"/>
  <c r="H159" i="22"/>
  <c r="AH198" i="22"/>
  <c r="AF198" i="22"/>
  <c r="AD198" i="22"/>
  <c r="AB198" i="22"/>
  <c r="Z198" i="22"/>
  <c r="X198" i="22"/>
  <c r="V198" i="22"/>
  <c r="T198" i="22"/>
  <c r="R198" i="22"/>
  <c r="P198" i="22"/>
  <c r="N198" i="22"/>
  <c r="L198" i="22"/>
  <c r="J198" i="22"/>
  <c r="H198" i="22"/>
  <c r="AH124" i="22"/>
  <c r="AF124" i="22"/>
  <c r="AD124" i="22"/>
  <c r="AB124" i="22"/>
  <c r="Z124" i="22"/>
  <c r="X124" i="22"/>
  <c r="V124" i="22"/>
  <c r="T124" i="22"/>
  <c r="R124" i="22"/>
  <c r="P124" i="22"/>
  <c r="N124" i="22"/>
  <c r="L124" i="22"/>
  <c r="J124" i="22"/>
  <c r="H124" i="22"/>
  <c r="AH158" i="22"/>
  <c r="AF158" i="22"/>
  <c r="AD158" i="22"/>
  <c r="AB158" i="22"/>
  <c r="Z158" i="22"/>
  <c r="X158" i="22"/>
  <c r="V158" i="22"/>
  <c r="T158" i="22"/>
  <c r="R158" i="22"/>
  <c r="P158" i="22"/>
  <c r="N158" i="22"/>
  <c r="L158" i="22"/>
  <c r="J158" i="22"/>
  <c r="H158" i="22"/>
  <c r="AH197" i="22"/>
  <c r="AF197" i="22"/>
  <c r="AD197" i="22"/>
  <c r="AB197" i="22"/>
  <c r="Z197" i="22"/>
  <c r="X197" i="22"/>
  <c r="V197" i="22"/>
  <c r="T197" i="22"/>
  <c r="R197" i="22"/>
  <c r="P197" i="22"/>
  <c r="N197" i="22"/>
  <c r="L197" i="22"/>
  <c r="J197" i="22"/>
  <c r="H197" i="22"/>
  <c r="AH157" i="22"/>
  <c r="AF157" i="22"/>
  <c r="AD157" i="22"/>
  <c r="AB157" i="22"/>
  <c r="Z157" i="22"/>
  <c r="X157" i="22"/>
  <c r="V157" i="22"/>
  <c r="T157" i="22"/>
  <c r="R157" i="22"/>
  <c r="P157" i="22"/>
  <c r="N157" i="22"/>
  <c r="L157" i="22"/>
  <c r="J157" i="22"/>
  <c r="H157" i="22"/>
  <c r="AH156" i="22"/>
  <c r="AF156" i="22"/>
  <c r="AD156" i="22"/>
  <c r="AB156" i="22"/>
  <c r="Z156" i="22"/>
  <c r="X156" i="22"/>
  <c r="V156" i="22"/>
  <c r="T156" i="22"/>
  <c r="R156" i="22"/>
  <c r="P156" i="22"/>
  <c r="N156" i="22"/>
  <c r="L156" i="22"/>
  <c r="J156" i="22"/>
  <c r="H156" i="22"/>
  <c r="AH148" i="22"/>
  <c r="AF148" i="22"/>
  <c r="AD148" i="22"/>
  <c r="AB148" i="22"/>
  <c r="Z148" i="22"/>
  <c r="X148" i="22"/>
  <c r="V148" i="22"/>
  <c r="T148" i="22"/>
  <c r="R148" i="22"/>
  <c r="P148" i="22"/>
  <c r="N148" i="22"/>
  <c r="L148" i="22"/>
  <c r="J148" i="22"/>
  <c r="H148" i="22"/>
  <c r="AH147" i="22"/>
  <c r="AF147" i="22"/>
  <c r="AD147" i="22"/>
  <c r="AB147" i="22"/>
  <c r="Z147" i="22"/>
  <c r="X147" i="22"/>
  <c r="V147" i="22"/>
  <c r="T147" i="22"/>
  <c r="R147" i="22"/>
  <c r="P147" i="22"/>
  <c r="N147" i="22"/>
  <c r="L147" i="22"/>
  <c r="J147" i="22"/>
  <c r="H147" i="22"/>
  <c r="AH114" i="22"/>
  <c r="AF114" i="22"/>
  <c r="AD114" i="22"/>
  <c r="AB114" i="22"/>
  <c r="Z114" i="22"/>
  <c r="X114" i="22"/>
  <c r="V114" i="22"/>
  <c r="T114" i="22"/>
  <c r="R114" i="22"/>
  <c r="P114" i="22"/>
  <c r="N114" i="22"/>
  <c r="L114" i="22"/>
  <c r="J114" i="22"/>
  <c r="H114" i="22"/>
  <c r="AH113" i="22"/>
  <c r="AF113" i="22"/>
  <c r="AD113" i="22"/>
  <c r="AB113" i="22"/>
  <c r="Z113" i="22"/>
  <c r="X113" i="22"/>
  <c r="V113" i="22"/>
  <c r="T113" i="22"/>
  <c r="R113" i="22"/>
  <c r="P113" i="22"/>
  <c r="N113" i="22"/>
  <c r="L113" i="22"/>
  <c r="J113" i="22"/>
  <c r="H113" i="22"/>
  <c r="AH99" i="22"/>
  <c r="AF99" i="22"/>
  <c r="AD99" i="22"/>
  <c r="AB99" i="22"/>
  <c r="Z99" i="22"/>
  <c r="X99" i="22"/>
  <c r="V99" i="22"/>
  <c r="T99" i="22"/>
  <c r="R99" i="22"/>
  <c r="P99" i="22"/>
  <c r="N99" i="22"/>
  <c r="L99" i="22"/>
  <c r="J99" i="22"/>
  <c r="H99" i="22"/>
  <c r="AH98" i="22"/>
  <c r="AF98" i="22"/>
  <c r="AD98" i="22"/>
  <c r="AB98" i="22"/>
  <c r="Z98" i="22"/>
  <c r="X98" i="22"/>
  <c r="V98" i="22"/>
  <c r="T98" i="22"/>
  <c r="R98" i="22"/>
  <c r="P98" i="22"/>
  <c r="N98" i="22"/>
  <c r="L98" i="22"/>
  <c r="J98" i="22"/>
  <c r="H98" i="22"/>
  <c r="AH67" i="22"/>
  <c r="AF67" i="22"/>
  <c r="AD67" i="22"/>
  <c r="AB67" i="22"/>
  <c r="Z67" i="22"/>
  <c r="X67" i="22"/>
  <c r="V67" i="22"/>
  <c r="T67" i="22"/>
  <c r="R67" i="22"/>
  <c r="P67" i="22"/>
  <c r="N67" i="22"/>
  <c r="L67" i="22"/>
  <c r="J67" i="22"/>
  <c r="H67" i="22"/>
  <c r="AH79" i="22"/>
  <c r="AF79" i="22"/>
  <c r="AD79" i="22"/>
  <c r="AB79" i="22"/>
  <c r="Z79" i="22"/>
  <c r="X79" i="22"/>
  <c r="V79" i="22"/>
  <c r="T79" i="22"/>
  <c r="R79" i="22"/>
  <c r="P79" i="22"/>
  <c r="N79" i="22"/>
  <c r="L79" i="22"/>
  <c r="J79" i="22"/>
  <c r="H79" i="22"/>
  <c r="AH336" i="21"/>
  <c r="AF336" i="21"/>
  <c r="AD336" i="21"/>
  <c r="AB336" i="21"/>
  <c r="T336" i="21"/>
  <c r="R336" i="21"/>
  <c r="AH335" i="21"/>
  <c r="AF335" i="21"/>
  <c r="AD335" i="21"/>
  <c r="AB335" i="21"/>
  <c r="T335" i="21"/>
  <c r="R335" i="21"/>
  <c r="AH334" i="21"/>
  <c r="AF334" i="21"/>
  <c r="AD334" i="21"/>
  <c r="AB334" i="21"/>
  <c r="X334" i="21"/>
  <c r="V334" i="21"/>
  <c r="T334" i="21"/>
  <c r="R334" i="21"/>
  <c r="AH266" i="21"/>
  <c r="AF266" i="21"/>
  <c r="AD266" i="21"/>
  <c r="AB266" i="21"/>
  <c r="Z266" i="21"/>
  <c r="X266" i="21"/>
  <c r="V266" i="21"/>
  <c r="T266" i="21"/>
  <c r="R266" i="21"/>
  <c r="N266" i="21"/>
  <c r="L266" i="21"/>
  <c r="J266" i="21"/>
  <c r="H266" i="21"/>
  <c r="AH265" i="21"/>
  <c r="AF265" i="21"/>
  <c r="AD265" i="21"/>
  <c r="AB265" i="21"/>
  <c r="Z265" i="21"/>
  <c r="X265" i="21"/>
  <c r="V265" i="21"/>
  <c r="T265" i="21"/>
  <c r="R265" i="21"/>
  <c r="N265" i="21"/>
  <c r="L265" i="21"/>
  <c r="J265" i="21"/>
  <c r="H265" i="21"/>
  <c r="AH264" i="21"/>
  <c r="AF264" i="21"/>
  <c r="AD264" i="21"/>
  <c r="AB264" i="21"/>
  <c r="Z264" i="21"/>
  <c r="X264" i="21"/>
  <c r="V264" i="21"/>
  <c r="T264" i="21"/>
  <c r="R264" i="21"/>
  <c r="N264" i="21"/>
  <c r="L264" i="21"/>
  <c r="J264" i="21"/>
  <c r="H264" i="21"/>
  <c r="AH236" i="21"/>
  <c r="AF236" i="21"/>
  <c r="AD236" i="21"/>
  <c r="AB236" i="21"/>
  <c r="Z236" i="21"/>
  <c r="X236" i="21"/>
  <c r="V236" i="21"/>
  <c r="T236" i="21"/>
  <c r="R236" i="21"/>
  <c r="N236" i="21"/>
  <c r="L236" i="21"/>
  <c r="J236" i="21"/>
  <c r="H236" i="21"/>
  <c r="AH235" i="21"/>
  <c r="AF235" i="21"/>
  <c r="AD235" i="21"/>
  <c r="AB235" i="21"/>
  <c r="Z235" i="21"/>
  <c r="X235" i="21"/>
  <c r="V235" i="21"/>
  <c r="T235" i="21"/>
  <c r="R235" i="21"/>
  <c r="N235" i="21"/>
  <c r="L235" i="21"/>
  <c r="J235" i="21"/>
  <c r="H235" i="21"/>
  <c r="AH234" i="21"/>
  <c r="AF234" i="21"/>
  <c r="AD234" i="21"/>
  <c r="AB234" i="21"/>
  <c r="Z234" i="21"/>
  <c r="X234" i="21"/>
  <c r="V234" i="21"/>
  <c r="T234" i="21"/>
  <c r="R234" i="21"/>
  <c r="N234" i="21"/>
  <c r="L234" i="21"/>
  <c r="J234" i="21"/>
  <c r="H234" i="21"/>
  <c r="AH263" i="21"/>
  <c r="AF263" i="21"/>
  <c r="AD263" i="21"/>
  <c r="AB263" i="21"/>
  <c r="Z263" i="21"/>
  <c r="X263" i="21"/>
  <c r="V263" i="21"/>
  <c r="T263" i="21"/>
  <c r="R263" i="21"/>
  <c r="N263" i="21"/>
  <c r="L263" i="21"/>
  <c r="J263" i="21"/>
  <c r="H263" i="21"/>
  <c r="AH262" i="21"/>
  <c r="AF262" i="21"/>
  <c r="AD262" i="21"/>
  <c r="AB262" i="21"/>
  <c r="Z262" i="21"/>
  <c r="X262" i="21"/>
  <c r="V262" i="21"/>
  <c r="T262" i="21"/>
  <c r="R262" i="21"/>
  <c r="N262" i="21"/>
  <c r="L262" i="21"/>
  <c r="J262" i="21"/>
  <c r="H262" i="21"/>
  <c r="AH261" i="21"/>
  <c r="AF261" i="21"/>
  <c r="AD261" i="21"/>
  <c r="AB261" i="21"/>
  <c r="Z261" i="21"/>
  <c r="X261" i="21"/>
  <c r="V261" i="21"/>
  <c r="T261" i="21"/>
  <c r="R261" i="21"/>
  <c r="N261" i="21"/>
  <c r="L261" i="21"/>
  <c r="J261" i="21"/>
  <c r="H261" i="21"/>
  <c r="AH260" i="21"/>
  <c r="AF260" i="21"/>
  <c r="AD260" i="21"/>
  <c r="AB260" i="21"/>
  <c r="Z260" i="21"/>
  <c r="X260" i="21"/>
  <c r="V260" i="21"/>
  <c r="T260" i="21"/>
  <c r="R260" i="21"/>
  <c r="N260" i="21"/>
  <c r="L260" i="21"/>
  <c r="J260" i="21"/>
  <c r="H260" i="21"/>
  <c r="AH259" i="21"/>
  <c r="AF259" i="21"/>
  <c r="AD259" i="21"/>
  <c r="AB259" i="21"/>
  <c r="Z259" i="21"/>
  <c r="X259" i="21"/>
  <c r="V259" i="21"/>
  <c r="T259" i="21"/>
  <c r="R259" i="21"/>
  <c r="N259" i="21"/>
  <c r="L259" i="21"/>
  <c r="J259" i="21"/>
  <c r="H259" i="21"/>
  <c r="AH233" i="21"/>
  <c r="AF233" i="21"/>
  <c r="AD233" i="21"/>
  <c r="AB233" i="21"/>
  <c r="Z233" i="21"/>
  <c r="X233" i="21"/>
  <c r="V233" i="21"/>
  <c r="T233" i="21"/>
  <c r="R233" i="21"/>
  <c r="N233" i="21"/>
  <c r="L233" i="21"/>
  <c r="J233" i="21"/>
  <c r="H233" i="21"/>
  <c r="AH258" i="21"/>
  <c r="AF258" i="21"/>
  <c r="AD258" i="21"/>
  <c r="AB258" i="21"/>
  <c r="Z258" i="21"/>
  <c r="X258" i="21"/>
  <c r="V258" i="21"/>
  <c r="T258" i="21"/>
  <c r="R258" i="21"/>
  <c r="N258" i="21"/>
  <c r="L258" i="21"/>
  <c r="J258" i="21"/>
  <c r="H258" i="21"/>
  <c r="AH232" i="21"/>
  <c r="AF232" i="21"/>
  <c r="AD232" i="21"/>
  <c r="AB232" i="21"/>
  <c r="Z232" i="21"/>
  <c r="X232" i="21"/>
  <c r="V232" i="21"/>
  <c r="T232" i="21"/>
  <c r="R232" i="21"/>
  <c r="N232" i="21"/>
  <c r="L232" i="21"/>
  <c r="J232" i="21"/>
  <c r="H232" i="21"/>
  <c r="AH257" i="21"/>
  <c r="AF257" i="21"/>
  <c r="AD257" i="21"/>
  <c r="AB257" i="21"/>
  <c r="Z257" i="21"/>
  <c r="X257" i="21"/>
  <c r="V257" i="21"/>
  <c r="T257" i="21"/>
  <c r="R257" i="21"/>
  <c r="N257" i="21"/>
  <c r="L257" i="21"/>
  <c r="J257" i="21"/>
  <c r="H257" i="21"/>
  <c r="AH256" i="21"/>
  <c r="AF256" i="21"/>
  <c r="AD256" i="21"/>
  <c r="AB256" i="21"/>
  <c r="Z256" i="21"/>
  <c r="X256" i="21"/>
  <c r="V256" i="21"/>
  <c r="T256" i="21"/>
  <c r="R256" i="21"/>
  <c r="N256" i="21"/>
  <c r="L256" i="21"/>
  <c r="J256" i="21"/>
  <c r="H256" i="21"/>
  <c r="AH163" i="21"/>
  <c r="AF163" i="21"/>
  <c r="AD163" i="21"/>
  <c r="AB163" i="21"/>
  <c r="Z163" i="21"/>
  <c r="X163" i="21"/>
  <c r="V163" i="21"/>
  <c r="T163" i="21"/>
  <c r="R163" i="21"/>
  <c r="N163" i="21"/>
  <c r="L163" i="21"/>
  <c r="J163" i="21"/>
  <c r="H163" i="21"/>
  <c r="AH162" i="21"/>
  <c r="AF162" i="21"/>
  <c r="AD162" i="21"/>
  <c r="AB162" i="21"/>
  <c r="Z162" i="21"/>
  <c r="X162" i="21"/>
  <c r="V162" i="21"/>
  <c r="T162" i="21"/>
  <c r="R162" i="21"/>
  <c r="N162" i="21"/>
  <c r="L162" i="21"/>
  <c r="J162" i="21"/>
  <c r="H162" i="21"/>
  <c r="AH217" i="21"/>
  <c r="AF217" i="21"/>
  <c r="AD217" i="21"/>
  <c r="AB217" i="21"/>
  <c r="Z217" i="21"/>
  <c r="X217" i="21"/>
  <c r="V217" i="21"/>
  <c r="T217" i="21"/>
  <c r="R217" i="21"/>
  <c r="N217" i="21"/>
  <c r="L217" i="21"/>
  <c r="J217" i="21"/>
  <c r="H217" i="21"/>
  <c r="AH216" i="21"/>
  <c r="AF216" i="21"/>
  <c r="AD216" i="21"/>
  <c r="AB216" i="21"/>
  <c r="Z216" i="21"/>
  <c r="X216" i="21"/>
  <c r="V216" i="21"/>
  <c r="T216" i="21"/>
  <c r="R216" i="21"/>
  <c r="N216" i="21"/>
  <c r="L216" i="21"/>
  <c r="J216" i="21"/>
  <c r="H216" i="21"/>
  <c r="AH215" i="21"/>
  <c r="AF215" i="21"/>
  <c r="AD215" i="21"/>
  <c r="AB215" i="21"/>
  <c r="Z215" i="21"/>
  <c r="X215" i="21"/>
  <c r="V215" i="21"/>
  <c r="T215" i="21"/>
  <c r="R215" i="21"/>
  <c r="N215" i="21"/>
  <c r="L215" i="21"/>
  <c r="J215" i="21"/>
  <c r="H215" i="21"/>
  <c r="AH214" i="21"/>
  <c r="AF214" i="21"/>
  <c r="AD214" i="21"/>
  <c r="AB214" i="21"/>
  <c r="Z214" i="21"/>
  <c r="X214" i="21"/>
  <c r="V214" i="21"/>
  <c r="T214" i="21"/>
  <c r="R214" i="21"/>
  <c r="N214" i="21"/>
  <c r="L214" i="21"/>
  <c r="J214" i="21"/>
  <c r="H214" i="21"/>
  <c r="AH213" i="21"/>
  <c r="AF213" i="21"/>
  <c r="AD213" i="21"/>
  <c r="AB213" i="21"/>
  <c r="Z213" i="21"/>
  <c r="X213" i="21"/>
  <c r="V213" i="21"/>
  <c r="T213" i="21"/>
  <c r="R213" i="21"/>
  <c r="N213" i="21"/>
  <c r="L213" i="21"/>
  <c r="J213" i="21"/>
  <c r="H213" i="21"/>
  <c r="AH71" i="21"/>
  <c r="AF71" i="21"/>
  <c r="AD71" i="21"/>
  <c r="AB71" i="21"/>
  <c r="Z71" i="21"/>
  <c r="X71" i="21"/>
  <c r="V71" i="21"/>
  <c r="T71" i="21"/>
  <c r="R71" i="21"/>
  <c r="N71" i="21"/>
  <c r="L71" i="21"/>
  <c r="J71" i="21"/>
  <c r="H71" i="21"/>
  <c r="AH132" i="21"/>
  <c r="AF132" i="21"/>
  <c r="AD132" i="21"/>
  <c r="AB132" i="21"/>
  <c r="Z132" i="21"/>
  <c r="X132" i="21"/>
  <c r="V132" i="21"/>
  <c r="T132" i="21"/>
  <c r="R132" i="21"/>
  <c r="N132" i="21"/>
  <c r="L132" i="21"/>
  <c r="J132" i="21"/>
  <c r="H132" i="21"/>
  <c r="AH157" i="21"/>
  <c r="AF157" i="21"/>
  <c r="AD157" i="21"/>
  <c r="AB157" i="21"/>
  <c r="Z157" i="21"/>
  <c r="X157" i="21"/>
  <c r="V157" i="21"/>
  <c r="T157" i="21"/>
  <c r="R157" i="21"/>
  <c r="N157" i="21"/>
  <c r="L157" i="21"/>
  <c r="J157" i="21"/>
  <c r="H157" i="21"/>
  <c r="AH172" i="21"/>
  <c r="AF172" i="21"/>
  <c r="AD172" i="21"/>
  <c r="AB172" i="21"/>
  <c r="Z172" i="21"/>
  <c r="X172" i="21"/>
  <c r="V172" i="21"/>
  <c r="T172" i="21"/>
  <c r="R172" i="21"/>
  <c r="N172" i="21"/>
  <c r="L172" i="21"/>
  <c r="J172" i="21"/>
  <c r="H172" i="21"/>
  <c r="AH171" i="21"/>
  <c r="AF171" i="21"/>
  <c r="AD171" i="21"/>
  <c r="AB171" i="21"/>
  <c r="Z171" i="21"/>
  <c r="X171" i="21"/>
  <c r="V171" i="21"/>
  <c r="T171" i="21"/>
  <c r="R171" i="21"/>
  <c r="N171" i="21"/>
  <c r="L171" i="21"/>
  <c r="J171" i="21"/>
  <c r="H171" i="21"/>
  <c r="AH107" i="21"/>
  <c r="AF107" i="21"/>
  <c r="AD107" i="21"/>
  <c r="AB107" i="21"/>
  <c r="Z107" i="21"/>
  <c r="X107" i="21"/>
  <c r="V107" i="21"/>
  <c r="T107" i="21"/>
  <c r="R107" i="21"/>
  <c r="N107" i="21"/>
  <c r="L107" i="21"/>
  <c r="J107" i="21"/>
  <c r="H107" i="21"/>
  <c r="AH106" i="21"/>
  <c r="AF106" i="21"/>
  <c r="AD106" i="21"/>
  <c r="AB106" i="21"/>
  <c r="Z106" i="21"/>
  <c r="X106" i="21"/>
  <c r="V106" i="21"/>
  <c r="T106" i="21"/>
  <c r="R106" i="21"/>
  <c r="N106" i="21"/>
  <c r="L106" i="21"/>
  <c r="J106" i="21"/>
  <c r="H106" i="21"/>
  <c r="AH74" i="21"/>
  <c r="AF74" i="21"/>
  <c r="AD74" i="21"/>
  <c r="AB74" i="21"/>
  <c r="Z74" i="21"/>
  <c r="X74" i="21"/>
  <c r="V74" i="21"/>
  <c r="T74" i="21"/>
  <c r="R74" i="21"/>
  <c r="N74" i="21"/>
  <c r="L74" i="21"/>
  <c r="J74" i="21"/>
  <c r="H74" i="21"/>
  <c r="AH73" i="21"/>
  <c r="AF73" i="21"/>
  <c r="AD73" i="21"/>
  <c r="AB73" i="21"/>
  <c r="Z73" i="21"/>
  <c r="X73" i="21"/>
  <c r="V73" i="21"/>
  <c r="T73" i="21"/>
  <c r="R73" i="21"/>
  <c r="N73" i="21"/>
  <c r="L73" i="21"/>
  <c r="J73" i="21"/>
  <c r="H73" i="21"/>
  <c r="AH170" i="15"/>
  <c r="AF170" i="15"/>
  <c r="AD170" i="15"/>
  <c r="AB170" i="15"/>
  <c r="Z170" i="15"/>
  <c r="X170" i="15"/>
  <c r="V170" i="15"/>
  <c r="T170" i="15"/>
  <c r="R170" i="15"/>
  <c r="P170" i="15"/>
  <c r="L170" i="15"/>
  <c r="J170" i="15"/>
  <c r="H170" i="15"/>
  <c r="AH169" i="15"/>
  <c r="AF169" i="15"/>
  <c r="AD169" i="15"/>
  <c r="AB169" i="15"/>
  <c r="Z169" i="15"/>
  <c r="X169" i="15"/>
  <c r="V169" i="15"/>
  <c r="T169" i="15"/>
  <c r="R169" i="15"/>
  <c r="P169" i="15"/>
  <c r="L169" i="15"/>
  <c r="J169" i="15"/>
  <c r="H169" i="15"/>
  <c r="AH168" i="15"/>
  <c r="AF168" i="15"/>
  <c r="AD168" i="15"/>
  <c r="AB168" i="15"/>
  <c r="Z168" i="15"/>
  <c r="X168" i="15"/>
  <c r="V168" i="15"/>
  <c r="T168" i="15"/>
  <c r="R168" i="15"/>
  <c r="P168" i="15"/>
  <c r="L168" i="15"/>
  <c r="J168" i="15"/>
  <c r="H168" i="15"/>
  <c r="AH167" i="15"/>
  <c r="AF167" i="15"/>
  <c r="AD167" i="15"/>
  <c r="AB167" i="15"/>
  <c r="Z167" i="15"/>
  <c r="X167" i="15"/>
  <c r="V167" i="15"/>
  <c r="T167" i="15"/>
  <c r="R167" i="15"/>
  <c r="P167" i="15"/>
  <c r="L167" i="15"/>
  <c r="J167" i="15"/>
  <c r="H167" i="15"/>
  <c r="AH131" i="15"/>
  <c r="AF131" i="15"/>
  <c r="AD131" i="15"/>
  <c r="AB131" i="15"/>
  <c r="Z131" i="15"/>
  <c r="X131" i="15"/>
  <c r="V131" i="15"/>
  <c r="T131" i="15"/>
  <c r="R131" i="15"/>
  <c r="P131" i="15"/>
  <c r="L131" i="15"/>
  <c r="J131" i="15"/>
  <c r="H131" i="15"/>
  <c r="AH130" i="15"/>
  <c r="AF130" i="15"/>
  <c r="AD130" i="15"/>
  <c r="AB130" i="15"/>
  <c r="Z130" i="15"/>
  <c r="X130" i="15"/>
  <c r="V130" i="15"/>
  <c r="T130" i="15"/>
  <c r="R130" i="15"/>
  <c r="P130" i="15"/>
  <c r="L130" i="15"/>
  <c r="J130" i="15"/>
  <c r="H130" i="15"/>
  <c r="AH129" i="15"/>
  <c r="AF129" i="15"/>
  <c r="AD129" i="15"/>
  <c r="AB129" i="15"/>
  <c r="Z129" i="15"/>
  <c r="X129" i="15"/>
  <c r="V129" i="15"/>
  <c r="T129" i="15"/>
  <c r="R129" i="15"/>
  <c r="P129" i="15"/>
  <c r="L129" i="15"/>
  <c r="J129" i="15"/>
  <c r="H129" i="15"/>
  <c r="AH128" i="15"/>
  <c r="AF128" i="15"/>
  <c r="AD128" i="15"/>
  <c r="AB128" i="15"/>
  <c r="Z128" i="15"/>
  <c r="X128" i="15"/>
  <c r="V128" i="15"/>
  <c r="T128" i="15"/>
  <c r="R128" i="15"/>
  <c r="P128" i="15"/>
  <c r="L128" i="15"/>
  <c r="J128" i="15"/>
  <c r="H128" i="15"/>
  <c r="AH127" i="15"/>
  <c r="AF127" i="15"/>
  <c r="AD127" i="15"/>
  <c r="AB127" i="15"/>
  <c r="Z127" i="15"/>
  <c r="X127" i="15"/>
  <c r="V127" i="15"/>
  <c r="T127" i="15"/>
  <c r="R127" i="15"/>
  <c r="P127" i="15"/>
  <c r="L127" i="15"/>
  <c r="J127" i="15"/>
  <c r="H127" i="15"/>
  <c r="AH126" i="15"/>
  <c r="AF126" i="15"/>
  <c r="AD126" i="15"/>
  <c r="AB126" i="15"/>
  <c r="Z126" i="15"/>
  <c r="X126" i="15"/>
  <c r="V126" i="15"/>
  <c r="T126" i="15"/>
  <c r="R126" i="15"/>
  <c r="P126" i="15"/>
  <c r="L126" i="15"/>
  <c r="J126" i="15"/>
  <c r="H126" i="15"/>
  <c r="AH125" i="15"/>
  <c r="AF125" i="15"/>
  <c r="AD125" i="15"/>
  <c r="AB125" i="15"/>
  <c r="Z125" i="15"/>
  <c r="X125" i="15"/>
  <c r="V125" i="15"/>
  <c r="T125" i="15"/>
  <c r="R125" i="15"/>
  <c r="P125" i="15"/>
  <c r="L125" i="15"/>
  <c r="J125" i="15"/>
  <c r="H125" i="15"/>
  <c r="AH124" i="15"/>
  <c r="AF124" i="15"/>
  <c r="AD124" i="15"/>
  <c r="AB124" i="15"/>
  <c r="Z124" i="15"/>
  <c r="X124" i="15"/>
  <c r="V124" i="15"/>
  <c r="T124" i="15"/>
  <c r="R124" i="15"/>
  <c r="P124" i="15"/>
  <c r="L124" i="15"/>
  <c r="J124" i="15"/>
  <c r="H124" i="15"/>
  <c r="AH106" i="15"/>
  <c r="AF106" i="15"/>
  <c r="AD106" i="15"/>
  <c r="AB106" i="15"/>
  <c r="Z106" i="15"/>
  <c r="X106" i="15"/>
  <c r="V106" i="15"/>
  <c r="T106" i="15"/>
  <c r="R106" i="15"/>
  <c r="P106" i="15"/>
  <c r="L106" i="15"/>
  <c r="J106" i="15"/>
  <c r="H106" i="15"/>
  <c r="AH105" i="15"/>
  <c r="AF105" i="15"/>
  <c r="AD105" i="15"/>
  <c r="AB105" i="15"/>
  <c r="Z105" i="15"/>
  <c r="X105" i="15"/>
  <c r="V105" i="15"/>
  <c r="T105" i="15"/>
  <c r="R105" i="15"/>
  <c r="P105" i="15"/>
  <c r="L105" i="15"/>
  <c r="J105" i="15"/>
  <c r="H105" i="15"/>
  <c r="AH104" i="15"/>
  <c r="AF104" i="15"/>
  <c r="AD104" i="15"/>
  <c r="AB104" i="15"/>
  <c r="Z104" i="15"/>
  <c r="X104" i="15"/>
  <c r="V104" i="15"/>
  <c r="T104" i="15"/>
  <c r="R104" i="15"/>
  <c r="P104" i="15"/>
  <c r="L104" i="15"/>
  <c r="J104" i="15"/>
  <c r="H104" i="15"/>
  <c r="AH103" i="15"/>
  <c r="AF103" i="15"/>
  <c r="AD103" i="15"/>
  <c r="AB103" i="15"/>
  <c r="Z103" i="15"/>
  <c r="X103" i="15"/>
  <c r="V103" i="15"/>
  <c r="T103" i="15"/>
  <c r="R103" i="15"/>
  <c r="P103" i="15"/>
  <c r="L103" i="15"/>
  <c r="J103" i="15"/>
  <c r="H103" i="15"/>
  <c r="AH80" i="15"/>
  <c r="AF80" i="15"/>
  <c r="AD80" i="15"/>
  <c r="AB80" i="15"/>
  <c r="Z80" i="15"/>
  <c r="X80" i="15"/>
  <c r="V80" i="15"/>
  <c r="T80" i="15"/>
  <c r="R80" i="15"/>
  <c r="P80" i="15"/>
  <c r="L80" i="15"/>
  <c r="J80" i="15"/>
  <c r="H80" i="15"/>
  <c r="AH66" i="15"/>
  <c r="AF66" i="15"/>
  <c r="AD66" i="15"/>
  <c r="AB66" i="15"/>
  <c r="Z66" i="15"/>
  <c r="X66" i="15"/>
  <c r="V66" i="15"/>
  <c r="T66" i="15"/>
  <c r="R66" i="15"/>
  <c r="P66" i="15"/>
  <c r="L66" i="15"/>
  <c r="J66" i="15"/>
  <c r="H66" i="15"/>
  <c r="AH55" i="15"/>
  <c r="AF55" i="15"/>
  <c r="AD55" i="15"/>
  <c r="AB55" i="15"/>
  <c r="Z55" i="15"/>
  <c r="X55" i="15"/>
  <c r="V55" i="15"/>
  <c r="T55" i="15"/>
  <c r="R55" i="15"/>
  <c r="P55" i="15"/>
  <c r="L55" i="15"/>
  <c r="J55" i="15"/>
  <c r="H55" i="15"/>
  <c r="AH44" i="15"/>
  <c r="AF44" i="15"/>
  <c r="AD44" i="15"/>
  <c r="AB44" i="15"/>
  <c r="Z44" i="15"/>
  <c r="X44" i="15"/>
  <c r="V44" i="15"/>
  <c r="T44" i="15"/>
  <c r="R44" i="15"/>
  <c r="P44" i="15"/>
  <c r="L44" i="15"/>
  <c r="J44" i="15"/>
  <c r="H44" i="15"/>
  <c r="AH181" i="1"/>
  <c r="AF181" i="1"/>
  <c r="AD181" i="1"/>
  <c r="AB181" i="1"/>
  <c r="Z181" i="1"/>
  <c r="X181" i="1"/>
  <c r="V181" i="1"/>
  <c r="T181" i="1"/>
  <c r="R181" i="1"/>
  <c r="P181" i="1"/>
  <c r="L181" i="1"/>
  <c r="J181" i="1"/>
  <c r="H181" i="1"/>
  <c r="AH180" i="1"/>
  <c r="AF180" i="1"/>
  <c r="AD180" i="1"/>
  <c r="AB180" i="1"/>
  <c r="Z180" i="1"/>
  <c r="X180" i="1"/>
  <c r="V180" i="1"/>
  <c r="T180" i="1"/>
  <c r="R180" i="1"/>
  <c r="P180" i="1"/>
  <c r="L180" i="1"/>
  <c r="J180" i="1"/>
  <c r="H180" i="1"/>
  <c r="AH179" i="1"/>
  <c r="AF179" i="1"/>
  <c r="AD179" i="1"/>
  <c r="AB179" i="1"/>
  <c r="Z179" i="1"/>
  <c r="X179" i="1"/>
  <c r="V179" i="1"/>
  <c r="T179" i="1"/>
  <c r="R179" i="1"/>
  <c r="P179" i="1"/>
  <c r="L179" i="1"/>
  <c r="J179" i="1"/>
  <c r="H179" i="1"/>
  <c r="AH144" i="1"/>
  <c r="AF144" i="1"/>
  <c r="AD144" i="1"/>
  <c r="AB144" i="1"/>
  <c r="Z144" i="1"/>
  <c r="X144" i="1"/>
  <c r="V144" i="1"/>
  <c r="T144" i="1"/>
  <c r="R144" i="1"/>
  <c r="P144" i="1"/>
  <c r="L144" i="1"/>
  <c r="J144" i="1"/>
  <c r="H144" i="1"/>
  <c r="AH143" i="1"/>
  <c r="AF143" i="1"/>
  <c r="AD143" i="1"/>
  <c r="AB143" i="1"/>
  <c r="Z143" i="1"/>
  <c r="X143" i="1"/>
  <c r="V143" i="1"/>
  <c r="T143" i="1"/>
  <c r="R143" i="1"/>
  <c r="P143" i="1"/>
  <c r="L143" i="1"/>
  <c r="J143" i="1"/>
  <c r="H143" i="1"/>
  <c r="AH142" i="1"/>
  <c r="AF142" i="1"/>
  <c r="AD142" i="1"/>
  <c r="AB142" i="1"/>
  <c r="Z142" i="1"/>
  <c r="X142" i="1"/>
  <c r="V142" i="1"/>
  <c r="T142" i="1"/>
  <c r="R142" i="1"/>
  <c r="P142" i="1"/>
  <c r="L142" i="1"/>
  <c r="J142" i="1"/>
  <c r="H142" i="1"/>
  <c r="AH141" i="1"/>
  <c r="AF141" i="1"/>
  <c r="AD141" i="1"/>
  <c r="AB141" i="1"/>
  <c r="Z141" i="1"/>
  <c r="X141" i="1"/>
  <c r="V141" i="1"/>
  <c r="T141" i="1"/>
  <c r="R141" i="1"/>
  <c r="P141" i="1"/>
  <c r="L141" i="1"/>
  <c r="J141" i="1"/>
  <c r="H141" i="1"/>
  <c r="AH140" i="1"/>
  <c r="AF140" i="1"/>
  <c r="AD140" i="1"/>
  <c r="AB140" i="1"/>
  <c r="Z140" i="1"/>
  <c r="X140" i="1"/>
  <c r="V140" i="1"/>
  <c r="T140" i="1"/>
  <c r="R140" i="1"/>
  <c r="P140" i="1"/>
  <c r="L140" i="1"/>
  <c r="J140" i="1"/>
  <c r="H140" i="1"/>
  <c r="AH118" i="1"/>
  <c r="AF118" i="1"/>
  <c r="AD118" i="1"/>
  <c r="AB118" i="1"/>
  <c r="Z118" i="1"/>
  <c r="X118" i="1"/>
  <c r="V118" i="1"/>
  <c r="T118" i="1"/>
  <c r="R118" i="1"/>
  <c r="P118" i="1"/>
  <c r="L118" i="1"/>
  <c r="J118" i="1"/>
  <c r="H118" i="1"/>
  <c r="AH96" i="1"/>
  <c r="AF96" i="1"/>
  <c r="AD96" i="1"/>
  <c r="AB96" i="1"/>
  <c r="Z96" i="1"/>
  <c r="X96" i="1"/>
  <c r="V96" i="1"/>
  <c r="T96" i="1"/>
  <c r="R96" i="1"/>
  <c r="P96" i="1"/>
  <c r="L96" i="1"/>
  <c r="J96" i="1"/>
  <c r="H96" i="1"/>
  <c r="AH95" i="1"/>
  <c r="AF95" i="1"/>
  <c r="AD95" i="1"/>
  <c r="AB95" i="1"/>
  <c r="Z95" i="1"/>
  <c r="X95" i="1"/>
  <c r="V95" i="1"/>
  <c r="T95" i="1"/>
  <c r="R95" i="1"/>
  <c r="P95" i="1"/>
  <c r="L95" i="1"/>
  <c r="J95" i="1"/>
  <c r="H95" i="1"/>
  <c r="AH94" i="1"/>
  <c r="AF94" i="1"/>
  <c r="AD94" i="1"/>
  <c r="AB94" i="1"/>
  <c r="Z94" i="1"/>
  <c r="X94" i="1"/>
  <c r="V94" i="1"/>
  <c r="T94" i="1"/>
  <c r="R94" i="1"/>
  <c r="P94" i="1"/>
  <c r="L94" i="1"/>
  <c r="J94" i="1"/>
  <c r="H94" i="1"/>
  <c r="AH90" i="1"/>
  <c r="AF90" i="1"/>
  <c r="AD90" i="1"/>
  <c r="AB90" i="1"/>
  <c r="Z90" i="1"/>
  <c r="X90" i="1"/>
  <c r="V90" i="1"/>
  <c r="T90" i="1"/>
  <c r="R90" i="1"/>
  <c r="P90" i="1"/>
  <c r="L90" i="1"/>
  <c r="J90" i="1"/>
  <c r="H90" i="1"/>
  <c r="AH87" i="1"/>
  <c r="AF87" i="1"/>
  <c r="AD87" i="1"/>
  <c r="AB87" i="1"/>
  <c r="Z87" i="1"/>
  <c r="X87" i="1"/>
  <c r="V87" i="1"/>
  <c r="T87" i="1"/>
  <c r="R87" i="1"/>
  <c r="P87" i="1"/>
  <c r="L87" i="1"/>
  <c r="J87" i="1"/>
  <c r="H87" i="1"/>
  <c r="AH77" i="1"/>
  <c r="AF77" i="1"/>
  <c r="AD77" i="1"/>
  <c r="AB77" i="1"/>
  <c r="Z77" i="1"/>
  <c r="X77" i="1"/>
  <c r="V77" i="1"/>
  <c r="T77" i="1"/>
  <c r="R77" i="1"/>
  <c r="P77" i="1"/>
  <c r="L77" i="1"/>
  <c r="J77" i="1"/>
  <c r="H77" i="1"/>
  <c r="AH75" i="1"/>
  <c r="AF75" i="1"/>
  <c r="AD75" i="1"/>
  <c r="AB75" i="1"/>
  <c r="Z75" i="1"/>
  <c r="X75" i="1"/>
  <c r="V75" i="1"/>
  <c r="T75" i="1"/>
  <c r="R75" i="1"/>
  <c r="P75" i="1"/>
  <c r="L75" i="1"/>
  <c r="J75" i="1"/>
  <c r="H75" i="1"/>
  <c r="AH73" i="1"/>
  <c r="AF73" i="1"/>
  <c r="AD73" i="1"/>
  <c r="AB73" i="1"/>
  <c r="Z73" i="1"/>
  <c r="X73" i="1"/>
  <c r="V73" i="1"/>
  <c r="T73" i="1"/>
  <c r="R73" i="1"/>
  <c r="P73" i="1"/>
  <c r="L73" i="1"/>
  <c r="J73" i="1"/>
  <c r="H73" i="1"/>
  <c r="AH72" i="1"/>
  <c r="AF72" i="1"/>
  <c r="AD72" i="1"/>
  <c r="AB72" i="1"/>
  <c r="Z72" i="1"/>
  <c r="X72" i="1"/>
  <c r="V72" i="1"/>
  <c r="T72" i="1"/>
  <c r="R72" i="1"/>
  <c r="P72" i="1"/>
  <c r="L72" i="1"/>
  <c r="J72" i="1"/>
  <c r="H72" i="1"/>
  <c r="AH53" i="1"/>
  <c r="AF53" i="1"/>
  <c r="AD53" i="1"/>
  <c r="AB53" i="1"/>
  <c r="Z53" i="1"/>
  <c r="X53" i="1"/>
  <c r="V53" i="1"/>
  <c r="T53" i="1"/>
  <c r="R53" i="1"/>
  <c r="P53" i="1"/>
  <c r="L53" i="1"/>
  <c r="J53" i="1"/>
  <c r="H53" i="1"/>
  <c r="AI263" i="22" l="1"/>
  <c r="AI266" i="22"/>
  <c r="AI267" i="22"/>
  <c r="AI259" i="22"/>
  <c r="AI264" i="22"/>
  <c r="AI261" i="22"/>
  <c r="AI260" i="22"/>
  <c r="AI262" i="22"/>
  <c r="AI268" i="22"/>
  <c r="AI265" i="22"/>
  <c r="AH318" i="22"/>
  <c r="AF318" i="22"/>
  <c r="AD318" i="22"/>
  <c r="AB318" i="22"/>
  <c r="Z318" i="22"/>
  <c r="X318" i="22"/>
  <c r="V318" i="22"/>
  <c r="T318" i="22"/>
  <c r="R318" i="22"/>
  <c r="P318" i="22"/>
  <c r="N318" i="22"/>
  <c r="L318" i="22"/>
  <c r="J318" i="22"/>
  <c r="H318" i="22"/>
  <c r="AH317" i="22"/>
  <c r="AF317" i="22"/>
  <c r="AD317" i="22"/>
  <c r="AB317" i="22"/>
  <c r="Z317" i="22"/>
  <c r="X317" i="22"/>
  <c r="V317" i="22"/>
  <c r="T317" i="22"/>
  <c r="R317" i="22"/>
  <c r="P317" i="22"/>
  <c r="N317" i="22"/>
  <c r="L317" i="22"/>
  <c r="J317" i="22"/>
  <c r="H317" i="22"/>
  <c r="AH112" i="22"/>
  <c r="AF112" i="22"/>
  <c r="AD112" i="22"/>
  <c r="AB112" i="22"/>
  <c r="Z112" i="22"/>
  <c r="X112" i="22"/>
  <c r="V112" i="22"/>
  <c r="T112" i="22"/>
  <c r="R112" i="22"/>
  <c r="P112" i="22"/>
  <c r="N112" i="22"/>
  <c r="L112" i="22"/>
  <c r="J112" i="22"/>
  <c r="H112" i="22"/>
  <c r="AH93" i="22"/>
  <c r="AF93" i="22"/>
  <c r="AD93" i="22"/>
  <c r="AB93" i="22"/>
  <c r="Z93" i="22"/>
  <c r="X93" i="22"/>
  <c r="V93" i="22"/>
  <c r="T93" i="22"/>
  <c r="R93" i="22"/>
  <c r="P93" i="22"/>
  <c r="N93" i="22"/>
  <c r="L93" i="22"/>
  <c r="J93" i="22"/>
  <c r="H93" i="22"/>
  <c r="AH86" i="22"/>
  <c r="AF86" i="22"/>
  <c r="AD86" i="22"/>
  <c r="AB86" i="22"/>
  <c r="Z86" i="22"/>
  <c r="X86" i="22"/>
  <c r="V86" i="22"/>
  <c r="T86" i="22"/>
  <c r="R86" i="22"/>
  <c r="P86" i="22"/>
  <c r="N86" i="22"/>
  <c r="L86" i="22"/>
  <c r="J86" i="22"/>
  <c r="H86" i="22"/>
  <c r="AH243" i="22"/>
  <c r="AF243" i="22"/>
  <c r="AD243" i="22"/>
  <c r="AB243" i="22"/>
  <c r="Z243" i="22"/>
  <c r="X243" i="22"/>
  <c r="V243" i="22"/>
  <c r="T243" i="22"/>
  <c r="R243" i="22"/>
  <c r="P243" i="22"/>
  <c r="N243" i="22"/>
  <c r="L243" i="22"/>
  <c r="J243" i="22"/>
  <c r="H243" i="22"/>
  <c r="AH242" i="22"/>
  <c r="AF242" i="22"/>
  <c r="AD242" i="22"/>
  <c r="AB242" i="22"/>
  <c r="Z242" i="22"/>
  <c r="X242" i="22"/>
  <c r="V242" i="22"/>
  <c r="T242" i="22"/>
  <c r="R242" i="22"/>
  <c r="P242" i="22"/>
  <c r="N242" i="22"/>
  <c r="L242" i="22"/>
  <c r="J242" i="22"/>
  <c r="H242" i="22"/>
  <c r="AH241" i="22"/>
  <c r="AF241" i="22"/>
  <c r="AD241" i="22"/>
  <c r="AB241" i="22"/>
  <c r="Z241" i="22"/>
  <c r="X241" i="22"/>
  <c r="V241" i="22"/>
  <c r="T241" i="22"/>
  <c r="R241" i="22"/>
  <c r="P241" i="22"/>
  <c r="N241" i="22"/>
  <c r="L241" i="22"/>
  <c r="J241" i="22"/>
  <c r="H241" i="22"/>
  <c r="AH240" i="22"/>
  <c r="AF240" i="22"/>
  <c r="AD240" i="22"/>
  <c r="AB240" i="22"/>
  <c r="Z240" i="22"/>
  <c r="X240" i="22"/>
  <c r="V240" i="22"/>
  <c r="T240" i="22"/>
  <c r="R240" i="22"/>
  <c r="P240" i="22"/>
  <c r="N240" i="22"/>
  <c r="L240" i="22"/>
  <c r="J240" i="22"/>
  <c r="H240" i="22"/>
  <c r="AH214" i="22"/>
  <c r="AF214" i="22"/>
  <c r="AD214" i="22"/>
  <c r="AB214" i="22"/>
  <c r="Z214" i="22"/>
  <c r="X214" i="22"/>
  <c r="V214" i="22"/>
  <c r="T214" i="22"/>
  <c r="R214" i="22"/>
  <c r="P214" i="22"/>
  <c r="N214" i="22"/>
  <c r="L214" i="22"/>
  <c r="J214" i="22"/>
  <c r="H214" i="22"/>
  <c r="AH213" i="22"/>
  <c r="AF213" i="22"/>
  <c r="AD213" i="22"/>
  <c r="AB213" i="22"/>
  <c r="Z213" i="22"/>
  <c r="X213" i="22"/>
  <c r="V213" i="22"/>
  <c r="T213" i="22"/>
  <c r="R213" i="22"/>
  <c r="P213" i="22"/>
  <c r="N213" i="22"/>
  <c r="L213" i="22"/>
  <c r="J213" i="22"/>
  <c r="H213" i="22"/>
  <c r="AH239" i="22"/>
  <c r="AF239" i="22"/>
  <c r="AD239" i="22"/>
  <c r="AB239" i="22"/>
  <c r="Z239" i="22"/>
  <c r="X239" i="22"/>
  <c r="V239" i="22"/>
  <c r="T239" i="22"/>
  <c r="R239" i="22"/>
  <c r="P239" i="22"/>
  <c r="N239" i="22"/>
  <c r="L239" i="22"/>
  <c r="J239" i="22"/>
  <c r="H239" i="22"/>
  <c r="AH238" i="22"/>
  <c r="AF238" i="22"/>
  <c r="AD238" i="22"/>
  <c r="AB238" i="22"/>
  <c r="Z238" i="22"/>
  <c r="X238" i="22"/>
  <c r="V238" i="22"/>
  <c r="T238" i="22"/>
  <c r="R238" i="22"/>
  <c r="P238" i="22"/>
  <c r="N238" i="22"/>
  <c r="L238" i="22"/>
  <c r="J238" i="22"/>
  <c r="H238" i="22"/>
  <c r="AH237" i="22"/>
  <c r="AF237" i="22"/>
  <c r="AD237" i="22"/>
  <c r="AB237" i="22"/>
  <c r="Z237" i="22"/>
  <c r="X237" i="22"/>
  <c r="V237" i="22"/>
  <c r="T237" i="22"/>
  <c r="R237" i="22"/>
  <c r="P237" i="22"/>
  <c r="N237" i="22"/>
  <c r="L237" i="22"/>
  <c r="J237" i="22"/>
  <c r="H237" i="22"/>
  <c r="AH236" i="22"/>
  <c r="AF236" i="22"/>
  <c r="AD236" i="22"/>
  <c r="AB236" i="22"/>
  <c r="Z236" i="22"/>
  <c r="X236" i="22"/>
  <c r="V236" i="22"/>
  <c r="T236" i="22"/>
  <c r="R236" i="22"/>
  <c r="P236" i="22"/>
  <c r="N236" i="22"/>
  <c r="L236" i="22"/>
  <c r="J236" i="22"/>
  <c r="H236" i="22"/>
  <c r="AH235" i="22"/>
  <c r="AF235" i="22"/>
  <c r="AD235" i="22"/>
  <c r="AB235" i="22"/>
  <c r="Z235" i="22"/>
  <c r="X235" i="22"/>
  <c r="V235" i="22"/>
  <c r="T235" i="22"/>
  <c r="R235" i="22"/>
  <c r="P235" i="22"/>
  <c r="N235" i="22"/>
  <c r="L235" i="22"/>
  <c r="J235" i="22"/>
  <c r="H235" i="22"/>
  <c r="AH212" i="22"/>
  <c r="AF212" i="22"/>
  <c r="AD212" i="22"/>
  <c r="AB212" i="22"/>
  <c r="Z212" i="22"/>
  <c r="X212" i="22"/>
  <c r="V212" i="22"/>
  <c r="T212" i="22"/>
  <c r="R212" i="22"/>
  <c r="P212" i="22"/>
  <c r="N212" i="22"/>
  <c r="L212" i="22"/>
  <c r="J212" i="22"/>
  <c r="H212" i="22"/>
  <c r="AH211" i="22"/>
  <c r="AF211" i="22"/>
  <c r="AD211" i="22"/>
  <c r="AB211" i="22"/>
  <c r="Z211" i="22"/>
  <c r="X211" i="22"/>
  <c r="V211" i="22"/>
  <c r="T211" i="22"/>
  <c r="R211" i="22"/>
  <c r="P211" i="22"/>
  <c r="N211" i="22"/>
  <c r="L211" i="22"/>
  <c r="J211" i="22"/>
  <c r="H211" i="22"/>
  <c r="AH234" i="22"/>
  <c r="AF234" i="22"/>
  <c r="AD234" i="22"/>
  <c r="AB234" i="22"/>
  <c r="Z234" i="22"/>
  <c r="X234" i="22"/>
  <c r="V234" i="22"/>
  <c r="T234" i="22"/>
  <c r="R234" i="22"/>
  <c r="P234" i="22"/>
  <c r="N234" i="22"/>
  <c r="L234" i="22"/>
  <c r="J234" i="22"/>
  <c r="H234" i="22"/>
  <c r="AH233" i="22"/>
  <c r="AF233" i="22"/>
  <c r="AD233" i="22"/>
  <c r="AB233" i="22"/>
  <c r="Z233" i="22"/>
  <c r="X233" i="22"/>
  <c r="V233" i="22"/>
  <c r="T233" i="22"/>
  <c r="R233" i="22"/>
  <c r="P233" i="22"/>
  <c r="N233" i="22"/>
  <c r="L233" i="22"/>
  <c r="J233" i="22"/>
  <c r="H233" i="22"/>
  <c r="AH232" i="22"/>
  <c r="AF232" i="22"/>
  <c r="AD232" i="22"/>
  <c r="AB232" i="22"/>
  <c r="Z232" i="22"/>
  <c r="X232" i="22"/>
  <c r="V232" i="22"/>
  <c r="T232" i="22"/>
  <c r="R232" i="22"/>
  <c r="P232" i="22"/>
  <c r="N232" i="22"/>
  <c r="L232" i="22"/>
  <c r="J232" i="22"/>
  <c r="H232" i="22"/>
  <c r="AH135" i="22"/>
  <c r="AF135" i="22"/>
  <c r="AD135" i="22"/>
  <c r="AB135" i="22"/>
  <c r="Z135" i="22"/>
  <c r="X135" i="22"/>
  <c r="V135" i="22"/>
  <c r="T135" i="22"/>
  <c r="R135" i="22"/>
  <c r="P135" i="22"/>
  <c r="N135" i="22"/>
  <c r="L135" i="22"/>
  <c r="J135" i="22"/>
  <c r="H135" i="22"/>
  <c r="AH134" i="22"/>
  <c r="AF134" i="22"/>
  <c r="AD134" i="22"/>
  <c r="AB134" i="22"/>
  <c r="Z134" i="22"/>
  <c r="X134" i="22"/>
  <c r="V134" i="22"/>
  <c r="T134" i="22"/>
  <c r="R134" i="22"/>
  <c r="P134" i="22"/>
  <c r="N134" i="22"/>
  <c r="L134" i="22"/>
  <c r="J134" i="22"/>
  <c r="H134" i="22"/>
  <c r="AH196" i="22"/>
  <c r="AF196" i="22"/>
  <c r="AD196" i="22"/>
  <c r="AB196" i="22"/>
  <c r="Z196" i="22"/>
  <c r="X196" i="22"/>
  <c r="V196" i="22"/>
  <c r="T196" i="22"/>
  <c r="R196" i="22"/>
  <c r="P196" i="22"/>
  <c r="N196" i="22"/>
  <c r="L196" i="22"/>
  <c r="J196" i="22"/>
  <c r="H196" i="22"/>
  <c r="AH80" i="22"/>
  <c r="AF80" i="22"/>
  <c r="AD80" i="22"/>
  <c r="AB80" i="22"/>
  <c r="Z80" i="22"/>
  <c r="X80" i="22"/>
  <c r="V80" i="22"/>
  <c r="T80" i="22"/>
  <c r="R80" i="22"/>
  <c r="P80" i="22"/>
  <c r="N80" i="22"/>
  <c r="L80" i="22"/>
  <c r="J80" i="22"/>
  <c r="H80" i="22"/>
  <c r="AH155" i="22"/>
  <c r="AF155" i="22"/>
  <c r="AD155" i="22"/>
  <c r="AB155" i="22"/>
  <c r="Z155" i="22"/>
  <c r="X155" i="22"/>
  <c r="V155" i="22"/>
  <c r="T155" i="22"/>
  <c r="R155" i="22"/>
  <c r="P155" i="22"/>
  <c r="N155" i="22"/>
  <c r="L155" i="22"/>
  <c r="J155" i="22"/>
  <c r="H155" i="22"/>
  <c r="AH154" i="22"/>
  <c r="AF154" i="22"/>
  <c r="AD154" i="22"/>
  <c r="AB154" i="22"/>
  <c r="Z154" i="22"/>
  <c r="X154" i="22"/>
  <c r="V154" i="22"/>
  <c r="T154" i="22"/>
  <c r="R154" i="22"/>
  <c r="P154" i="22"/>
  <c r="N154" i="22"/>
  <c r="L154" i="22"/>
  <c r="J154" i="22"/>
  <c r="H154" i="22"/>
  <c r="AH153" i="22"/>
  <c r="AF153" i="22"/>
  <c r="AD153" i="22"/>
  <c r="AB153" i="22"/>
  <c r="Z153" i="22"/>
  <c r="X153" i="22"/>
  <c r="V153" i="22"/>
  <c r="T153" i="22"/>
  <c r="R153" i="22"/>
  <c r="P153" i="22"/>
  <c r="N153" i="22"/>
  <c r="L153" i="22"/>
  <c r="J153" i="22"/>
  <c r="H153" i="22"/>
  <c r="AH152" i="22"/>
  <c r="AF152" i="22"/>
  <c r="AD152" i="22"/>
  <c r="AB152" i="22"/>
  <c r="Z152" i="22"/>
  <c r="X152" i="22"/>
  <c r="V152" i="22"/>
  <c r="T152" i="22"/>
  <c r="R152" i="22"/>
  <c r="P152" i="22"/>
  <c r="N152" i="22"/>
  <c r="L152" i="22"/>
  <c r="J152" i="22"/>
  <c r="H152" i="22"/>
  <c r="AH55" i="22"/>
  <c r="AF55" i="22"/>
  <c r="AD55" i="22"/>
  <c r="AB55" i="22"/>
  <c r="Z55" i="22"/>
  <c r="X55" i="22"/>
  <c r="V55" i="22"/>
  <c r="T55" i="22"/>
  <c r="R55" i="22"/>
  <c r="P55" i="22"/>
  <c r="N55" i="22"/>
  <c r="L55" i="22"/>
  <c r="J55" i="22"/>
  <c r="H55" i="22"/>
  <c r="AH54" i="22"/>
  <c r="AF54" i="22"/>
  <c r="AD54" i="22"/>
  <c r="AB54" i="22"/>
  <c r="Z54" i="22"/>
  <c r="X54" i="22"/>
  <c r="V54" i="22"/>
  <c r="T54" i="22"/>
  <c r="R54" i="22"/>
  <c r="P54" i="22"/>
  <c r="N54" i="22"/>
  <c r="L54" i="22"/>
  <c r="J54" i="22"/>
  <c r="H54" i="22"/>
  <c r="AH39" i="22"/>
  <c r="AF39" i="22"/>
  <c r="AD39" i="22"/>
  <c r="AB39" i="22"/>
  <c r="Z39" i="22"/>
  <c r="X39" i="22"/>
  <c r="V39" i="22"/>
  <c r="T39" i="22"/>
  <c r="R39" i="22"/>
  <c r="P39" i="22"/>
  <c r="N39" i="22"/>
  <c r="L39" i="22"/>
  <c r="J39" i="22"/>
  <c r="H39" i="22"/>
  <c r="AH75" i="22"/>
  <c r="AF75" i="22"/>
  <c r="AD75" i="22"/>
  <c r="AB75" i="22"/>
  <c r="Z75" i="22"/>
  <c r="X75" i="22"/>
  <c r="V75" i="22"/>
  <c r="T75" i="22"/>
  <c r="R75" i="22"/>
  <c r="P75" i="22"/>
  <c r="N75" i="22"/>
  <c r="L75" i="22"/>
  <c r="J75" i="22"/>
  <c r="H75" i="22"/>
  <c r="AH60" i="22"/>
  <c r="AF60" i="22"/>
  <c r="AD60" i="22"/>
  <c r="AB60" i="22"/>
  <c r="Z60" i="22"/>
  <c r="X60" i="22"/>
  <c r="V60" i="22"/>
  <c r="T60" i="22"/>
  <c r="R60" i="22"/>
  <c r="P60" i="22"/>
  <c r="N60" i="22"/>
  <c r="L60" i="22"/>
  <c r="J60" i="22"/>
  <c r="H60" i="22"/>
  <c r="AH59" i="22"/>
  <c r="AF59" i="22"/>
  <c r="AD59" i="22"/>
  <c r="AB59" i="22"/>
  <c r="Z59" i="22"/>
  <c r="X59" i="22"/>
  <c r="V59" i="22"/>
  <c r="T59" i="22"/>
  <c r="R59" i="22"/>
  <c r="P59" i="22"/>
  <c r="N59" i="22"/>
  <c r="L59" i="22"/>
  <c r="J59" i="22"/>
  <c r="H59" i="22"/>
  <c r="AH43" i="22"/>
  <c r="AF43" i="22"/>
  <c r="AD43" i="22"/>
  <c r="AB43" i="22"/>
  <c r="Z43" i="22"/>
  <c r="X43" i="22"/>
  <c r="V43" i="22"/>
  <c r="T43" i="22"/>
  <c r="R43" i="22"/>
  <c r="P43" i="22"/>
  <c r="N43" i="22"/>
  <c r="L43" i="22"/>
  <c r="J43" i="22"/>
  <c r="H43" i="22"/>
  <c r="AH42" i="22"/>
  <c r="AF42" i="22"/>
  <c r="AD42" i="22"/>
  <c r="AB42" i="22"/>
  <c r="Z42" i="22"/>
  <c r="X42" i="22"/>
  <c r="V42" i="22"/>
  <c r="T42" i="22"/>
  <c r="R42" i="22"/>
  <c r="P42" i="22"/>
  <c r="N42" i="22"/>
  <c r="L42" i="22"/>
  <c r="J42" i="22"/>
  <c r="H42" i="22"/>
  <c r="AI79" i="22"/>
  <c r="AI67" i="22"/>
  <c r="AI98" i="22"/>
  <c r="AI99" i="22"/>
  <c r="AI113" i="22"/>
  <c r="AI114" i="22"/>
  <c r="AI147" i="22"/>
  <c r="AI148" i="22"/>
  <c r="AI156" i="22"/>
  <c r="AI157" i="22"/>
  <c r="AI197" i="22"/>
  <c r="AI158" i="22"/>
  <c r="AI124" i="22"/>
  <c r="AI198" i="22"/>
  <c r="AI159" i="22"/>
  <c r="AI160" i="22"/>
  <c r="AI244" i="22"/>
  <c r="AI245" i="22"/>
  <c r="AI246" i="22"/>
  <c r="AI247" i="22"/>
  <c r="AI248" i="22"/>
  <c r="AI249" i="22"/>
  <c r="AI215" i="22"/>
  <c r="AI216" i="22"/>
  <c r="AI250" i="22"/>
  <c r="AI251" i="22"/>
  <c r="AI252" i="22"/>
  <c r="AI253" i="22"/>
  <c r="AI217" i="22"/>
  <c r="AI254" i="22"/>
  <c r="AI255" i="22"/>
  <c r="AI256" i="22"/>
  <c r="H84" i="22"/>
  <c r="J84" i="22"/>
  <c r="L84" i="22"/>
  <c r="N84" i="22"/>
  <c r="P84" i="22"/>
  <c r="R84" i="22"/>
  <c r="T84" i="22"/>
  <c r="V84" i="22"/>
  <c r="X84" i="22"/>
  <c r="Z84" i="22"/>
  <c r="AB84" i="22"/>
  <c r="AD84" i="22"/>
  <c r="AF84" i="22"/>
  <c r="AH84" i="22"/>
  <c r="H142" i="22"/>
  <c r="J142" i="22"/>
  <c r="L142" i="22"/>
  <c r="N142" i="22"/>
  <c r="P142" i="22"/>
  <c r="R142" i="22"/>
  <c r="T142" i="22"/>
  <c r="V142" i="22"/>
  <c r="X142" i="22"/>
  <c r="Z142" i="22"/>
  <c r="AB142" i="22"/>
  <c r="AD142" i="22"/>
  <c r="AF142" i="22"/>
  <c r="AH142" i="22"/>
  <c r="H78" i="22"/>
  <c r="J78" i="22"/>
  <c r="L78" i="22"/>
  <c r="N78" i="22"/>
  <c r="P78" i="22"/>
  <c r="R78" i="22"/>
  <c r="T78" i="22"/>
  <c r="V78" i="22"/>
  <c r="X78" i="22"/>
  <c r="Z78" i="22"/>
  <c r="AB78" i="22"/>
  <c r="AD78" i="22"/>
  <c r="AF78" i="22"/>
  <c r="AH78" i="22"/>
  <c r="H143" i="22"/>
  <c r="J143" i="22"/>
  <c r="L143" i="22"/>
  <c r="N143" i="22"/>
  <c r="P143" i="22"/>
  <c r="R143" i="22"/>
  <c r="T143" i="22"/>
  <c r="V143" i="22"/>
  <c r="X143" i="22"/>
  <c r="Z143" i="22"/>
  <c r="AB143" i="22"/>
  <c r="AD143" i="22"/>
  <c r="AF143" i="22"/>
  <c r="AH143" i="22"/>
  <c r="H274" i="22"/>
  <c r="J274" i="22"/>
  <c r="L274" i="22"/>
  <c r="N274" i="22"/>
  <c r="P274" i="22"/>
  <c r="R274" i="22"/>
  <c r="T274" i="22"/>
  <c r="V274" i="22"/>
  <c r="X274" i="22"/>
  <c r="Z274" i="22"/>
  <c r="AB274" i="22"/>
  <c r="AD274" i="22"/>
  <c r="AF274" i="22"/>
  <c r="AH274" i="22"/>
  <c r="H96" i="22"/>
  <c r="J96" i="22"/>
  <c r="L96" i="22"/>
  <c r="N96" i="22"/>
  <c r="P96" i="22"/>
  <c r="R96" i="22"/>
  <c r="T96" i="22"/>
  <c r="V96" i="22"/>
  <c r="X96" i="22"/>
  <c r="Z96" i="22"/>
  <c r="AB96" i="22"/>
  <c r="AD96" i="22"/>
  <c r="AF96" i="22"/>
  <c r="AH96" i="22"/>
  <c r="H122" i="22"/>
  <c r="J122" i="22"/>
  <c r="L122" i="22"/>
  <c r="N122" i="22"/>
  <c r="P122" i="22"/>
  <c r="R122" i="22"/>
  <c r="T122" i="22"/>
  <c r="V122" i="22"/>
  <c r="X122" i="22"/>
  <c r="Z122" i="22"/>
  <c r="AB122" i="22"/>
  <c r="AD122" i="22"/>
  <c r="AF122" i="22"/>
  <c r="AH122" i="22"/>
  <c r="H123" i="22"/>
  <c r="J123" i="22"/>
  <c r="L123" i="22"/>
  <c r="N123" i="22"/>
  <c r="P123" i="22"/>
  <c r="R123" i="22"/>
  <c r="T123" i="22"/>
  <c r="V123" i="22"/>
  <c r="X123" i="22"/>
  <c r="Z123" i="22"/>
  <c r="AB123" i="22"/>
  <c r="AD123" i="22"/>
  <c r="AF123" i="22"/>
  <c r="AH123" i="22"/>
  <c r="H73" i="22"/>
  <c r="J73" i="22"/>
  <c r="L73" i="22"/>
  <c r="N73" i="22"/>
  <c r="P73" i="22"/>
  <c r="R73" i="22"/>
  <c r="T73" i="22"/>
  <c r="V73" i="22"/>
  <c r="X73" i="22"/>
  <c r="Z73" i="22"/>
  <c r="AB73" i="22"/>
  <c r="AD73" i="22"/>
  <c r="AF73" i="22"/>
  <c r="AH73" i="22"/>
  <c r="H203" i="22"/>
  <c r="J203" i="22"/>
  <c r="L203" i="22"/>
  <c r="N203" i="22"/>
  <c r="P203" i="22"/>
  <c r="R203" i="22"/>
  <c r="T203" i="22"/>
  <c r="V203" i="22"/>
  <c r="X203" i="22"/>
  <c r="Z203" i="22"/>
  <c r="AB203" i="22"/>
  <c r="AD203" i="22"/>
  <c r="AF203" i="22"/>
  <c r="AH203" i="22"/>
  <c r="H204" i="22"/>
  <c r="J204" i="22"/>
  <c r="L204" i="22"/>
  <c r="N204" i="22"/>
  <c r="P204" i="22"/>
  <c r="R204" i="22"/>
  <c r="T204" i="22"/>
  <c r="V204" i="22"/>
  <c r="X204" i="22"/>
  <c r="Z204" i="22"/>
  <c r="AB204" i="22"/>
  <c r="AD204" i="22"/>
  <c r="AF204" i="22"/>
  <c r="AH204" i="22"/>
  <c r="H275" i="22"/>
  <c r="J275" i="22"/>
  <c r="L275" i="22"/>
  <c r="N275" i="22"/>
  <c r="P275" i="22"/>
  <c r="R275" i="22"/>
  <c r="T275" i="22"/>
  <c r="V275" i="22"/>
  <c r="X275" i="22"/>
  <c r="Z275" i="22"/>
  <c r="AB275" i="22"/>
  <c r="AD275" i="22"/>
  <c r="AF275" i="22"/>
  <c r="AH275" i="22"/>
  <c r="H276" i="22"/>
  <c r="J276" i="22"/>
  <c r="L276" i="22"/>
  <c r="N276" i="22"/>
  <c r="P276" i="22"/>
  <c r="R276" i="22"/>
  <c r="T276" i="22"/>
  <c r="V276" i="22"/>
  <c r="X276" i="22"/>
  <c r="Z276" i="22"/>
  <c r="AB276" i="22"/>
  <c r="AD276" i="22"/>
  <c r="AF276" i="22"/>
  <c r="AH276" i="22"/>
  <c r="H277" i="22"/>
  <c r="J277" i="22"/>
  <c r="L277" i="22"/>
  <c r="N277" i="22"/>
  <c r="P277" i="22"/>
  <c r="R277" i="22"/>
  <c r="T277" i="22"/>
  <c r="V277" i="22"/>
  <c r="X277" i="22"/>
  <c r="Z277" i="22"/>
  <c r="AB277" i="22"/>
  <c r="AD277" i="22"/>
  <c r="AF277" i="22"/>
  <c r="AH277" i="22"/>
  <c r="H278" i="22"/>
  <c r="J278" i="22"/>
  <c r="L278" i="22"/>
  <c r="N278" i="22"/>
  <c r="P278" i="22"/>
  <c r="R278" i="22"/>
  <c r="T278" i="22"/>
  <c r="V278" i="22"/>
  <c r="X278" i="22"/>
  <c r="Z278" i="22"/>
  <c r="AB278" i="22"/>
  <c r="AD278" i="22"/>
  <c r="AF278" i="22"/>
  <c r="AH278" i="22"/>
  <c r="H279" i="22"/>
  <c r="J279" i="22"/>
  <c r="L279" i="22"/>
  <c r="N279" i="22"/>
  <c r="P279" i="22"/>
  <c r="R279" i="22"/>
  <c r="T279" i="22"/>
  <c r="V279" i="22"/>
  <c r="X279" i="22"/>
  <c r="Z279" i="22"/>
  <c r="AB279" i="22"/>
  <c r="AD279" i="22"/>
  <c r="AF279" i="22"/>
  <c r="AH279" i="22"/>
  <c r="H280" i="22"/>
  <c r="J280" i="22"/>
  <c r="L280" i="22"/>
  <c r="N280" i="22"/>
  <c r="P280" i="22"/>
  <c r="R280" i="22"/>
  <c r="T280" i="22"/>
  <c r="V280" i="22"/>
  <c r="X280" i="22"/>
  <c r="Z280" i="22"/>
  <c r="AB280" i="22"/>
  <c r="AD280" i="22"/>
  <c r="AF280" i="22"/>
  <c r="AH280" i="22"/>
  <c r="H97" i="22"/>
  <c r="J97" i="22"/>
  <c r="L97" i="22"/>
  <c r="N97" i="22"/>
  <c r="P97" i="22"/>
  <c r="R97" i="22"/>
  <c r="T97" i="22"/>
  <c r="V97" i="22"/>
  <c r="X97" i="22"/>
  <c r="Z97" i="22"/>
  <c r="AB97" i="22"/>
  <c r="AD97" i="22"/>
  <c r="AF97" i="22"/>
  <c r="AH97" i="22"/>
  <c r="H129" i="22"/>
  <c r="J129" i="22"/>
  <c r="L129" i="22"/>
  <c r="N129" i="22"/>
  <c r="P129" i="22"/>
  <c r="R129" i="22"/>
  <c r="T129" i="22"/>
  <c r="V129" i="22"/>
  <c r="X129" i="22"/>
  <c r="Z129" i="22"/>
  <c r="AB129" i="22"/>
  <c r="AD129" i="22"/>
  <c r="AF129" i="22"/>
  <c r="AH129" i="22"/>
  <c r="H130" i="22"/>
  <c r="J130" i="22"/>
  <c r="L130" i="22"/>
  <c r="N130" i="22"/>
  <c r="P130" i="22"/>
  <c r="R130" i="22"/>
  <c r="T130" i="22"/>
  <c r="V130" i="22"/>
  <c r="X130" i="22"/>
  <c r="Z130" i="22"/>
  <c r="AB130" i="22"/>
  <c r="AD130" i="22"/>
  <c r="AF130" i="22"/>
  <c r="AH130" i="22"/>
  <c r="H102" i="22"/>
  <c r="J102" i="22"/>
  <c r="L102" i="22"/>
  <c r="N102" i="22"/>
  <c r="P102" i="22"/>
  <c r="R102" i="22"/>
  <c r="T102" i="22"/>
  <c r="V102" i="22"/>
  <c r="X102" i="22"/>
  <c r="Z102" i="22"/>
  <c r="AB102" i="22"/>
  <c r="AD102" i="22"/>
  <c r="AF102" i="22"/>
  <c r="AH102" i="22"/>
  <c r="H205" i="22"/>
  <c r="J205" i="22"/>
  <c r="L205" i="22"/>
  <c r="N205" i="22"/>
  <c r="P205" i="22"/>
  <c r="R205" i="22"/>
  <c r="T205" i="22"/>
  <c r="V205" i="22"/>
  <c r="X205" i="22"/>
  <c r="Z205" i="22"/>
  <c r="AB205" i="22"/>
  <c r="AD205" i="22"/>
  <c r="AF205" i="22"/>
  <c r="AH205" i="22"/>
  <c r="H206" i="22"/>
  <c r="J206" i="22"/>
  <c r="L206" i="22"/>
  <c r="N206" i="22"/>
  <c r="P206" i="22"/>
  <c r="R206" i="22"/>
  <c r="T206" i="22"/>
  <c r="V206" i="22"/>
  <c r="X206" i="22"/>
  <c r="Z206" i="22"/>
  <c r="AB206" i="22"/>
  <c r="AD206" i="22"/>
  <c r="AF206" i="22"/>
  <c r="AH206" i="22"/>
  <c r="H207" i="22"/>
  <c r="J207" i="22"/>
  <c r="L207" i="22"/>
  <c r="N207" i="22"/>
  <c r="P207" i="22"/>
  <c r="R207" i="22"/>
  <c r="T207" i="22"/>
  <c r="V207" i="22"/>
  <c r="X207" i="22"/>
  <c r="Z207" i="22"/>
  <c r="AB207" i="22"/>
  <c r="AD207" i="22"/>
  <c r="AF207" i="22"/>
  <c r="AH207" i="22"/>
  <c r="H281" i="22"/>
  <c r="J281" i="22"/>
  <c r="L281" i="22"/>
  <c r="N281" i="22"/>
  <c r="P281" i="22"/>
  <c r="R281" i="22"/>
  <c r="T281" i="22"/>
  <c r="V281" i="22"/>
  <c r="X281" i="22"/>
  <c r="Z281" i="22"/>
  <c r="AB281" i="22"/>
  <c r="AD281" i="22"/>
  <c r="AF281" i="22"/>
  <c r="AH281" i="22"/>
  <c r="H282" i="22"/>
  <c r="J282" i="22"/>
  <c r="L282" i="22"/>
  <c r="N282" i="22"/>
  <c r="P282" i="22"/>
  <c r="R282" i="22"/>
  <c r="T282" i="22"/>
  <c r="V282" i="22"/>
  <c r="X282" i="22"/>
  <c r="Z282" i="22"/>
  <c r="AB282" i="22"/>
  <c r="AD282" i="22"/>
  <c r="AF282" i="22"/>
  <c r="AH282" i="22"/>
  <c r="H283" i="22"/>
  <c r="J283" i="22"/>
  <c r="L283" i="22"/>
  <c r="N283" i="22"/>
  <c r="P283" i="22"/>
  <c r="R283" i="22"/>
  <c r="T283" i="22"/>
  <c r="V283" i="22"/>
  <c r="X283" i="22"/>
  <c r="Z283" i="22"/>
  <c r="AB283" i="22"/>
  <c r="AD283" i="22"/>
  <c r="AF283" i="22"/>
  <c r="AH283" i="22"/>
  <c r="H284" i="22"/>
  <c r="J284" i="22"/>
  <c r="L284" i="22"/>
  <c r="N284" i="22"/>
  <c r="P284" i="22"/>
  <c r="R284" i="22"/>
  <c r="T284" i="22"/>
  <c r="V284" i="22"/>
  <c r="X284" i="22"/>
  <c r="Z284" i="22"/>
  <c r="AB284" i="22"/>
  <c r="AD284" i="22"/>
  <c r="AF284" i="22"/>
  <c r="AH284" i="22"/>
  <c r="H285" i="22"/>
  <c r="J285" i="22"/>
  <c r="L285" i="22"/>
  <c r="N285" i="22"/>
  <c r="P285" i="22"/>
  <c r="R285" i="22"/>
  <c r="T285" i="22"/>
  <c r="V285" i="22"/>
  <c r="X285" i="22"/>
  <c r="Z285" i="22"/>
  <c r="AB285" i="22"/>
  <c r="AD285" i="22"/>
  <c r="AF285" i="22"/>
  <c r="AH285" i="22"/>
  <c r="H286" i="22"/>
  <c r="J286" i="22"/>
  <c r="L286" i="22"/>
  <c r="N286" i="22"/>
  <c r="P286" i="22"/>
  <c r="R286" i="22"/>
  <c r="T286" i="22"/>
  <c r="V286" i="22"/>
  <c r="X286" i="22"/>
  <c r="Z286" i="22"/>
  <c r="AB286" i="22"/>
  <c r="AD286" i="22"/>
  <c r="AF286" i="22"/>
  <c r="AH286" i="22"/>
  <c r="H287" i="22"/>
  <c r="J287" i="22"/>
  <c r="L287" i="22"/>
  <c r="N287" i="22"/>
  <c r="P287" i="22"/>
  <c r="R287" i="22"/>
  <c r="T287" i="22"/>
  <c r="V287" i="22"/>
  <c r="X287" i="22"/>
  <c r="Z287" i="22"/>
  <c r="AB287" i="22"/>
  <c r="AD287" i="22"/>
  <c r="AF287" i="22"/>
  <c r="AH287" i="22"/>
  <c r="H288" i="22"/>
  <c r="J288" i="22"/>
  <c r="L288" i="22"/>
  <c r="N288" i="22"/>
  <c r="P288" i="22"/>
  <c r="R288" i="22"/>
  <c r="T288" i="22"/>
  <c r="V288" i="22"/>
  <c r="X288" i="22"/>
  <c r="Z288" i="22"/>
  <c r="AB288" i="22"/>
  <c r="AD288" i="22"/>
  <c r="AF288" i="22"/>
  <c r="AH288" i="22"/>
  <c r="H289" i="22"/>
  <c r="J289" i="22"/>
  <c r="L289" i="22"/>
  <c r="N289" i="22"/>
  <c r="P289" i="22"/>
  <c r="R289" i="22"/>
  <c r="T289" i="22"/>
  <c r="V289" i="22"/>
  <c r="X289" i="22"/>
  <c r="Z289" i="22"/>
  <c r="AB289" i="22"/>
  <c r="AD289" i="22"/>
  <c r="AF289" i="22"/>
  <c r="AH289" i="22"/>
  <c r="H290" i="22"/>
  <c r="J290" i="22"/>
  <c r="L290" i="22"/>
  <c r="N290" i="22"/>
  <c r="P290" i="22"/>
  <c r="R290" i="22"/>
  <c r="T290" i="22"/>
  <c r="V290" i="22"/>
  <c r="X290" i="22"/>
  <c r="Z290" i="22"/>
  <c r="AB290" i="22"/>
  <c r="AD290" i="22"/>
  <c r="AF290" i="22"/>
  <c r="AH290" i="22"/>
  <c r="H291" i="22"/>
  <c r="J291" i="22"/>
  <c r="L291" i="22"/>
  <c r="N291" i="22"/>
  <c r="P291" i="22"/>
  <c r="R291" i="22"/>
  <c r="T291" i="22"/>
  <c r="V291" i="22"/>
  <c r="X291" i="22"/>
  <c r="Z291" i="22"/>
  <c r="AB291" i="22"/>
  <c r="AD291" i="22"/>
  <c r="AF291" i="22"/>
  <c r="AH291" i="22"/>
  <c r="H149" i="22"/>
  <c r="J149" i="22"/>
  <c r="L149" i="22"/>
  <c r="N149" i="22"/>
  <c r="P149" i="22"/>
  <c r="R149" i="22"/>
  <c r="T149" i="22"/>
  <c r="V149" i="22"/>
  <c r="X149" i="22"/>
  <c r="Z149" i="22"/>
  <c r="AB149" i="22"/>
  <c r="AD149" i="22"/>
  <c r="AF149" i="22"/>
  <c r="AH149" i="22"/>
  <c r="H208" i="22"/>
  <c r="J208" i="22"/>
  <c r="L208" i="22"/>
  <c r="N208" i="22"/>
  <c r="P208" i="22"/>
  <c r="R208" i="22"/>
  <c r="T208" i="22"/>
  <c r="V208" i="22"/>
  <c r="X208" i="22"/>
  <c r="Z208" i="22"/>
  <c r="AB208" i="22"/>
  <c r="AD208" i="22"/>
  <c r="AF208" i="22"/>
  <c r="AH208" i="22"/>
  <c r="H209" i="22"/>
  <c r="J209" i="22"/>
  <c r="L209" i="22"/>
  <c r="N209" i="22"/>
  <c r="P209" i="22"/>
  <c r="R209" i="22"/>
  <c r="T209" i="22"/>
  <c r="V209" i="22"/>
  <c r="X209" i="22"/>
  <c r="Z209" i="22"/>
  <c r="AB209" i="22"/>
  <c r="AD209" i="22"/>
  <c r="AF209" i="22"/>
  <c r="AH209" i="22"/>
  <c r="H292" i="22"/>
  <c r="J292" i="22"/>
  <c r="L292" i="22"/>
  <c r="N292" i="22"/>
  <c r="P292" i="22"/>
  <c r="R292" i="22"/>
  <c r="T292" i="22"/>
  <c r="V292" i="22"/>
  <c r="X292" i="22"/>
  <c r="Z292" i="22"/>
  <c r="AB292" i="22"/>
  <c r="AD292" i="22"/>
  <c r="AF292" i="22"/>
  <c r="AH292" i="22"/>
  <c r="H293" i="22"/>
  <c r="J293" i="22"/>
  <c r="L293" i="22"/>
  <c r="N293" i="22"/>
  <c r="P293" i="22"/>
  <c r="R293" i="22"/>
  <c r="T293" i="22"/>
  <c r="V293" i="22"/>
  <c r="X293" i="22"/>
  <c r="Z293" i="22"/>
  <c r="AB293" i="22"/>
  <c r="AD293" i="22"/>
  <c r="AF293" i="22"/>
  <c r="AH293" i="22"/>
  <c r="H294" i="22"/>
  <c r="J294" i="22"/>
  <c r="L294" i="22"/>
  <c r="N294" i="22"/>
  <c r="P294" i="22"/>
  <c r="R294" i="22"/>
  <c r="T294" i="22"/>
  <c r="V294" i="22"/>
  <c r="X294" i="22"/>
  <c r="Z294" i="22"/>
  <c r="AB294" i="22"/>
  <c r="AD294" i="22"/>
  <c r="AF294" i="22"/>
  <c r="AH294" i="22"/>
  <c r="H295" i="22"/>
  <c r="J295" i="22"/>
  <c r="L295" i="22"/>
  <c r="N295" i="22"/>
  <c r="P295" i="22"/>
  <c r="R295" i="22"/>
  <c r="T295" i="22"/>
  <c r="V295" i="22"/>
  <c r="X295" i="22"/>
  <c r="Z295" i="22"/>
  <c r="AB295" i="22"/>
  <c r="AD295" i="22"/>
  <c r="AF295" i="22"/>
  <c r="AH295" i="22"/>
  <c r="H296" i="22"/>
  <c r="J296" i="22"/>
  <c r="L296" i="22"/>
  <c r="N296" i="22"/>
  <c r="P296" i="22"/>
  <c r="R296" i="22"/>
  <c r="T296" i="22"/>
  <c r="V296" i="22"/>
  <c r="X296" i="22"/>
  <c r="Z296" i="22"/>
  <c r="AB296" i="22"/>
  <c r="AD296" i="22"/>
  <c r="AF296" i="22"/>
  <c r="AH296" i="22"/>
  <c r="H297" i="22"/>
  <c r="J297" i="22"/>
  <c r="L297" i="22"/>
  <c r="N297" i="22"/>
  <c r="P297" i="22"/>
  <c r="R297" i="22"/>
  <c r="T297" i="22"/>
  <c r="V297" i="22"/>
  <c r="X297" i="22"/>
  <c r="Z297" i="22"/>
  <c r="AB297" i="22"/>
  <c r="AD297" i="22"/>
  <c r="AF297" i="22"/>
  <c r="AH297" i="22"/>
  <c r="AH333" i="21"/>
  <c r="AF333" i="21"/>
  <c r="AD333" i="21"/>
  <c r="AB333" i="21"/>
  <c r="X333" i="21"/>
  <c r="V333" i="21"/>
  <c r="T333" i="21"/>
  <c r="R333" i="21"/>
  <c r="J333" i="21"/>
  <c r="H333" i="21"/>
  <c r="AH332" i="21"/>
  <c r="AF332" i="21"/>
  <c r="AD332" i="21"/>
  <c r="AB332" i="21"/>
  <c r="X332" i="21"/>
  <c r="V332" i="21"/>
  <c r="T332" i="21"/>
  <c r="R332" i="21"/>
  <c r="J332" i="21"/>
  <c r="H332" i="21"/>
  <c r="AH105" i="21"/>
  <c r="AF105" i="21"/>
  <c r="AD105" i="21"/>
  <c r="AB105" i="21"/>
  <c r="X105" i="21"/>
  <c r="V105" i="21"/>
  <c r="T105" i="21"/>
  <c r="R105" i="21"/>
  <c r="J105" i="21"/>
  <c r="H105" i="21"/>
  <c r="AH103" i="21"/>
  <c r="AF103" i="21"/>
  <c r="AD103" i="21"/>
  <c r="AB103" i="21"/>
  <c r="Z103" i="21"/>
  <c r="X103" i="21"/>
  <c r="V103" i="21"/>
  <c r="T103" i="21"/>
  <c r="R103" i="21"/>
  <c r="N103" i="21"/>
  <c r="L103" i="21"/>
  <c r="J103" i="21"/>
  <c r="H103" i="21"/>
  <c r="AH75" i="21"/>
  <c r="AF75" i="21"/>
  <c r="AD75" i="21"/>
  <c r="AB75" i="21"/>
  <c r="Z75" i="21"/>
  <c r="X75" i="21"/>
  <c r="V75" i="21"/>
  <c r="T75" i="21"/>
  <c r="R75" i="21"/>
  <c r="N75" i="21"/>
  <c r="L75" i="21"/>
  <c r="J75" i="21"/>
  <c r="H75" i="21"/>
  <c r="AH66" i="21"/>
  <c r="AF66" i="21"/>
  <c r="AD66" i="21"/>
  <c r="AB66" i="21"/>
  <c r="Z66" i="21"/>
  <c r="X66" i="21"/>
  <c r="V66" i="21"/>
  <c r="T66" i="21"/>
  <c r="R66" i="21"/>
  <c r="N66" i="21"/>
  <c r="L66" i="21"/>
  <c r="J66" i="21"/>
  <c r="H66" i="21"/>
  <c r="AH65" i="21"/>
  <c r="AF65" i="21"/>
  <c r="AD65" i="21"/>
  <c r="AB65" i="21"/>
  <c r="Z65" i="21"/>
  <c r="X65" i="21"/>
  <c r="V65" i="21"/>
  <c r="T65" i="21"/>
  <c r="R65" i="21"/>
  <c r="N65" i="21"/>
  <c r="L65" i="21"/>
  <c r="J65" i="21"/>
  <c r="H65" i="21"/>
  <c r="AH255" i="21"/>
  <c r="AF255" i="21"/>
  <c r="AD255" i="21"/>
  <c r="AB255" i="21"/>
  <c r="Z255" i="21"/>
  <c r="X255" i="21"/>
  <c r="V255" i="21"/>
  <c r="T255" i="21"/>
  <c r="R255" i="21"/>
  <c r="N255" i="21"/>
  <c r="L255" i="21"/>
  <c r="J255" i="21"/>
  <c r="H255" i="21"/>
  <c r="AH231" i="21"/>
  <c r="AF231" i="21"/>
  <c r="AD231" i="21"/>
  <c r="AB231" i="21"/>
  <c r="Z231" i="21"/>
  <c r="X231" i="21"/>
  <c r="V231" i="21"/>
  <c r="T231" i="21"/>
  <c r="R231" i="21"/>
  <c r="N231" i="21"/>
  <c r="L231" i="21"/>
  <c r="J231" i="21"/>
  <c r="H231" i="21"/>
  <c r="AH254" i="21"/>
  <c r="AF254" i="21"/>
  <c r="AD254" i="21"/>
  <c r="AB254" i="21"/>
  <c r="Z254" i="21"/>
  <c r="X254" i="21"/>
  <c r="V254" i="21"/>
  <c r="T254" i="21"/>
  <c r="R254" i="21"/>
  <c r="N254" i="21"/>
  <c r="L254" i="21"/>
  <c r="J254" i="21"/>
  <c r="H254" i="21"/>
  <c r="AH253" i="21"/>
  <c r="AF253" i="21"/>
  <c r="AD253" i="21"/>
  <c r="AB253" i="21"/>
  <c r="Z253" i="21"/>
  <c r="X253" i="21"/>
  <c r="V253" i="21"/>
  <c r="T253" i="21"/>
  <c r="R253" i="21"/>
  <c r="N253" i="21"/>
  <c r="L253" i="21"/>
  <c r="J253" i="21"/>
  <c r="H253" i="21"/>
  <c r="AH252" i="21"/>
  <c r="AF252" i="21"/>
  <c r="AD252" i="21"/>
  <c r="AB252" i="21"/>
  <c r="Z252" i="21"/>
  <c r="X252" i="21"/>
  <c r="V252" i="21"/>
  <c r="T252" i="21"/>
  <c r="R252" i="21"/>
  <c r="N252" i="21"/>
  <c r="L252" i="21"/>
  <c r="J252" i="21"/>
  <c r="H252" i="21"/>
  <c r="AH131" i="21"/>
  <c r="AF131" i="21"/>
  <c r="AD131" i="21"/>
  <c r="AB131" i="21"/>
  <c r="Z131" i="21"/>
  <c r="X131" i="21"/>
  <c r="V131" i="21"/>
  <c r="T131" i="21"/>
  <c r="R131" i="21"/>
  <c r="N131" i="21"/>
  <c r="L131" i="21"/>
  <c r="J131" i="21"/>
  <c r="H131" i="21"/>
  <c r="AH251" i="21"/>
  <c r="AF251" i="21"/>
  <c r="AD251" i="21"/>
  <c r="AB251" i="21"/>
  <c r="Z251" i="21"/>
  <c r="X251" i="21"/>
  <c r="V251" i="21"/>
  <c r="T251" i="21"/>
  <c r="R251" i="21"/>
  <c r="N251" i="21"/>
  <c r="L251" i="21"/>
  <c r="J251" i="21"/>
  <c r="H251" i="21"/>
  <c r="AH250" i="21"/>
  <c r="AF250" i="21"/>
  <c r="AD250" i="21"/>
  <c r="AB250" i="21"/>
  <c r="Z250" i="21"/>
  <c r="X250" i="21"/>
  <c r="V250" i="21"/>
  <c r="T250" i="21"/>
  <c r="R250" i="21"/>
  <c r="N250" i="21"/>
  <c r="L250" i="21"/>
  <c r="J250" i="21"/>
  <c r="H250" i="21"/>
  <c r="AH249" i="21"/>
  <c r="AF249" i="21"/>
  <c r="AD249" i="21"/>
  <c r="AB249" i="21"/>
  <c r="Z249" i="21"/>
  <c r="X249" i="21"/>
  <c r="V249" i="21"/>
  <c r="T249" i="21"/>
  <c r="R249" i="21"/>
  <c r="N249" i="21"/>
  <c r="L249" i="21"/>
  <c r="J249" i="21"/>
  <c r="H249" i="21"/>
  <c r="AH248" i="21"/>
  <c r="AF248" i="21"/>
  <c r="AD248" i="21"/>
  <c r="AB248" i="21"/>
  <c r="Z248" i="21"/>
  <c r="X248" i="21"/>
  <c r="V248" i="21"/>
  <c r="T248" i="21"/>
  <c r="R248" i="21"/>
  <c r="N248" i="21"/>
  <c r="L248" i="21"/>
  <c r="J248" i="21"/>
  <c r="H248" i="21"/>
  <c r="AH230" i="21"/>
  <c r="AF230" i="21"/>
  <c r="AD230" i="21"/>
  <c r="AB230" i="21"/>
  <c r="Z230" i="21"/>
  <c r="X230" i="21"/>
  <c r="V230" i="21"/>
  <c r="T230" i="21"/>
  <c r="R230" i="21"/>
  <c r="N230" i="21"/>
  <c r="L230" i="21"/>
  <c r="J230" i="21"/>
  <c r="H230" i="21"/>
  <c r="AH229" i="21"/>
  <c r="AF229" i="21"/>
  <c r="AD229" i="21"/>
  <c r="AB229" i="21"/>
  <c r="Z229" i="21"/>
  <c r="X229" i="21"/>
  <c r="V229" i="21"/>
  <c r="T229" i="21"/>
  <c r="R229" i="21"/>
  <c r="N229" i="21"/>
  <c r="L229" i="21"/>
  <c r="J229" i="21"/>
  <c r="H229" i="21"/>
  <c r="AH57" i="21"/>
  <c r="AF57" i="21"/>
  <c r="AD57" i="21"/>
  <c r="AB57" i="21"/>
  <c r="Z57" i="21"/>
  <c r="X57" i="21"/>
  <c r="V57" i="21"/>
  <c r="T57" i="21"/>
  <c r="R57" i="21"/>
  <c r="N57" i="21"/>
  <c r="L57" i="21"/>
  <c r="J57" i="21"/>
  <c r="H57" i="21"/>
  <c r="AH204" i="21"/>
  <c r="AF204" i="21"/>
  <c r="AD204" i="21"/>
  <c r="AB204" i="21"/>
  <c r="Z204" i="21"/>
  <c r="X204" i="21"/>
  <c r="V204" i="21"/>
  <c r="T204" i="21"/>
  <c r="R204" i="21"/>
  <c r="N204" i="21"/>
  <c r="L204" i="21"/>
  <c r="J204" i="21"/>
  <c r="H204" i="21"/>
  <c r="AH115" i="21"/>
  <c r="AF115" i="21"/>
  <c r="AD115" i="21"/>
  <c r="AB115" i="21"/>
  <c r="Z115" i="21"/>
  <c r="X115" i="21"/>
  <c r="V115" i="21"/>
  <c r="T115" i="21"/>
  <c r="R115" i="21"/>
  <c r="N115" i="21"/>
  <c r="L115" i="21"/>
  <c r="J115" i="21"/>
  <c r="H115" i="21"/>
  <c r="AH114" i="21"/>
  <c r="AF114" i="21"/>
  <c r="AD114" i="21"/>
  <c r="AB114" i="21"/>
  <c r="Z114" i="21"/>
  <c r="X114" i="21"/>
  <c r="V114" i="21"/>
  <c r="T114" i="21"/>
  <c r="R114" i="21"/>
  <c r="N114" i="21"/>
  <c r="L114" i="21"/>
  <c r="J114" i="21"/>
  <c r="H114" i="21"/>
  <c r="AH174" i="21"/>
  <c r="AF174" i="21"/>
  <c r="AD174" i="21"/>
  <c r="AB174" i="21"/>
  <c r="Z174" i="21"/>
  <c r="X174" i="21"/>
  <c r="V174" i="21"/>
  <c r="T174" i="21"/>
  <c r="R174" i="21"/>
  <c r="N174" i="21"/>
  <c r="L174" i="21"/>
  <c r="J174" i="21"/>
  <c r="H174" i="21"/>
  <c r="AH212" i="21"/>
  <c r="AF212" i="21"/>
  <c r="AD212" i="21"/>
  <c r="AB212" i="21"/>
  <c r="Z212" i="21"/>
  <c r="X212" i="21"/>
  <c r="V212" i="21"/>
  <c r="T212" i="21"/>
  <c r="R212" i="21"/>
  <c r="N212" i="21"/>
  <c r="L212" i="21"/>
  <c r="J212" i="21"/>
  <c r="H212" i="21"/>
  <c r="AH37" i="21"/>
  <c r="AF37" i="21"/>
  <c r="AD37" i="21"/>
  <c r="AB37" i="21"/>
  <c r="Z37" i="21"/>
  <c r="X37" i="21"/>
  <c r="V37" i="21"/>
  <c r="T37" i="21"/>
  <c r="R37" i="21"/>
  <c r="N37" i="21"/>
  <c r="L37" i="21"/>
  <c r="J37" i="21"/>
  <c r="H37" i="21"/>
  <c r="AH36" i="21"/>
  <c r="AF36" i="21"/>
  <c r="AD36" i="21"/>
  <c r="AB36" i="21"/>
  <c r="Z36" i="21"/>
  <c r="X36" i="21"/>
  <c r="V36" i="21"/>
  <c r="T36" i="21"/>
  <c r="R36" i="21"/>
  <c r="N36" i="21"/>
  <c r="L36" i="21"/>
  <c r="J36" i="21"/>
  <c r="H36" i="21"/>
  <c r="AH25" i="21"/>
  <c r="AF25" i="21"/>
  <c r="AD25" i="21"/>
  <c r="AB25" i="21"/>
  <c r="Z25" i="21"/>
  <c r="X25" i="21"/>
  <c r="V25" i="21"/>
  <c r="T25" i="21"/>
  <c r="R25" i="21"/>
  <c r="N25" i="21"/>
  <c r="L25" i="21"/>
  <c r="J25" i="21"/>
  <c r="H25" i="21"/>
  <c r="AH18" i="21"/>
  <c r="AF18" i="21"/>
  <c r="AD18" i="21"/>
  <c r="AB18" i="21"/>
  <c r="Z18" i="21"/>
  <c r="X18" i="21"/>
  <c r="V18" i="21"/>
  <c r="T18" i="21"/>
  <c r="R18" i="21"/>
  <c r="N18" i="21"/>
  <c r="L18" i="21"/>
  <c r="J18" i="21"/>
  <c r="H18" i="21"/>
  <c r="AH152" i="21"/>
  <c r="AF152" i="21"/>
  <c r="AD152" i="21"/>
  <c r="AB152" i="21"/>
  <c r="Z152" i="21"/>
  <c r="X152" i="21"/>
  <c r="V152" i="21"/>
  <c r="T152" i="21"/>
  <c r="R152" i="21"/>
  <c r="N152" i="21"/>
  <c r="L152" i="21"/>
  <c r="J152" i="21"/>
  <c r="H152" i="21"/>
  <c r="AH151" i="21"/>
  <c r="AF151" i="21"/>
  <c r="AD151" i="21"/>
  <c r="AB151" i="21"/>
  <c r="Z151" i="21"/>
  <c r="X151" i="21"/>
  <c r="V151" i="21"/>
  <c r="T151" i="21"/>
  <c r="R151" i="21"/>
  <c r="N151" i="21"/>
  <c r="L151" i="21"/>
  <c r="J151" i="21"/>
  <c r="H151" i="21"/>
  <c r="AH60" i="21"/>
  <c r="AF60" i="21"/>
  <c r="AD60" i="21"/>
  <c r="AB60" i="21"/>
  <c r="Z60" i="21"/>
  <c r="X60" i="21"/>
  <c r="V60" i="21"/>
  <c r="T60" i="21"/>
  <c r="R60" i="21"/>
  <c r="N60" i="21"/>
  <c r="L60" i="21"/>
  <c r="J60" i="21"/>
  <c r="H60" i="21"/>
  <c r="AH16" i="21"/>
  <c r="AF16" i="21"/>
  <c r="AD16" i="21"/>
  <c r="AB16" i="21"/>
  <c r="Z16" i="21"/>
  <c r="X16" i="21"/>
  <c r="V16" i="21"/>
  <c r="T16" i="21"/>
  <c r="R16" i="21"/>
  <c r="N16" i="21"/>
  <c r="L16" i="21"/>
  <c r="J16" i="21"/>
  <c r="H16" i="21"/>
  <c r="AH139" i="21"/>
  <c r="AF139" i="21"/>
  <c r="AD139" i="21"/>
  <c r="AB139" i="21"/>
  <c r="Z139" i="21"/>
  <c r="X139" i="21"/>
  <c r="V139" i="21"/>
  <c r="T139" i="21"/>
  <c r="R139" i="21"/>
  <c r="N139" i="21"/>
  <c r="L139" i="21"/>
  <c r="J139" i="21"/>
  <c r="H139" i="21"/>
  <c r="AH119" i="21"/>
  <c r="AF119" i="21"/>
  <c r="AD119" i="21"/>
  <c r="AB119" i="21"/>
  <c r="Z119" i="21"/>
  <c r="X119" i="21"/>
  <c r="V119" i="21"/>
  <c r="T119" i="21"/>
  <c r="R119" i="21"/>
  <c r="N119" i="21"/>
  <c r="L119" i="21"/>
  <c r="J119" i="21"/>
  <c r="H119" i="21"/>
  <c r="AI73" i="21"/>
  <c r="AI74" i="21"/>
  <c r="AI106" i="21"/>
  <c r="AI107" i="21"/>
  <c r="AI171" i="21"/>
  <c r="AI172" i="21"/>
  <c r="AI157" i="21"/>
  <c r="AI132" i="21"/>
  <c r="AI71" i="21"/>
  <c r="AI213" i="21"/>
  <c r="AI214" i="21"/>
  <c r="AI215" i="21"/>
  <c r="AI216" i="21"/>
  <c r="AI217" i="21"/>
  <c r="AI162" i="21"/>
  <c r="AI163" i="21"/>
  <c r="AI256" i="21"/>
  <c r="AI257" i="21"/>
  <c r="AI232" i="21"/>
  <c r="AI258" i="21"/>
  <c r="AI233" i="21"/>
  <c r="AI259" i="21"/>
  <c r="AI260" i="21"/>
  <c r="AI261" i="21"/>
  <c r="AI262" i="21"/>
  <c r="AI263" i="21"/>
  <c r="AI234" i="21"/>
  <c r="AI235" i="21"/>
  <c r="AI236" i="21"/>
  <c r="AI264" i="21"/>
  <c r="AI265" i="21"/>
  <c r="AI266" i="21"/>
  <c r="AI334" i="21"/>
  <c r="AI271" i="21"/>
  <c r="AI335" i="21"/>
  <c r="AI272" i="21"/>
  <c r="AI336" i="21"/>
  <c r="AI273" i="21"/>
  <c r="H283" i="21"/>
  <c r="J283" i="21"/>
  <c r="L283" i="21"/>
  <c r="N283" i="21"/>
  <c r="R283" i="21"/>
  <c r="T283" i="21"/>
  <c r="V283" i="21"/>
  <c r="X283" i="21"/>
  <c r="Z283" i="21"/>
  <c r="AB283" i="21"/>
  <c r="AD283" i="21"/>
  <c r="AF283" i="21"/>
  <c r="AH283" i="21"/>
  <c r="H284" i="21"/>
  <c r="J284" i="21"/>
  <c r="L284" i="21"/>
  <c r="N284" i="21"/>
  <c r="R284" i="21"/>
  <c r="T284" i="21"/>
  <c r="V284" i="21"/>
  <c r="X284" i="21"/>
  <c r="Z284" i="21"/>
  <c r="AB284" i="21"/>
  <c r="AD284" i="21"/>
  <c r="AF284" i="21"/>
  <c r="AH284" i="21"/>
  <c r="H285" i="21"/>
  <c r="J285" i="21"/>
  <c r="L285" i="21"/>
  <c r="N285" i="21"/>
  <c r="R285" i="21"/>
  <c r="T285" i="21"/>
  <c r="V285" i="21"/>
  <c r="X285" i="21"/>
  <c r="Z285" i="21"/>
  <c r="AB285" i="21"/>
  <c r="AD285" i="21"/>
  <c r="AF285" i="21"/>
  <c r="AH285" i="21"/>
  <c r="H286" i="21"/>
  <c r="J286" i="21"/>
  <c r="L286" i="21"/>
  <c r="N286" i="21"/>
  <c r="R286" i="21"/>
  <c r="T286" i="21"/>
  <c r="V286" i="21"/>
  <c r="X286" i="21"/>
  <c r="Z286" i="21"/>
  <c r="AB286" i="21"/>
  <c r="AD286" i="21"/>
  <c r="AF286" i="21"/>
  <c r="AH286" i="21"/>
  <c r="H287" i="21"/>
  <c r="J287" i="21"/>
  <c r="L287" i="21"/>
  <c r="N287" i="21"/>
  <c r="R287" i="21"/>
  <c r="T287" i="21"/>
  <c r="V287" i="21"/>
  <c r="X287" i="21"/>
  <c r="Z287" i="21"/>
  <c r="AB287" i="21"/>
  <c r="AD287" i="21"/>
  <c r="AF287" i="21"/>
  <c r="AH287" i="21"/>
  <c r="H288" i="21"/>
  <c r="J288" i="21"/>
  <c r="L288" i="21"/>
  <c r="N288" i="21"/>
  <c r="R288" i="21"/>
  <c r="T288" i="21"/>
  <c r="V288" i="21"/>
  <c r="X288" i="21"/>
  <c r="Z288" i="21"/>
  <c r="AB288" i="21"/>
  <c r="AD288" i="21"/>
  <c r="AF288" i="21"/>
  <c r="AH288" i="21"/>
  <c r="H289" i="21"/>
  <c r="J289" i="21"/>
  <c r="L289" i="21"/>
  <c r="N289" i="21"/>
  <c r="R289" i="21"/>
  <c r="T289" i="21"/>
  <c r="V289" i="21"/>
  <c r="X289" i="21"/>
  <c r="Z289" i="21"/>
  <c r="AB289" i="21"/>
  <c r="AD289" i="21"/>
  <c r="AF289" i="21"/>
  <c r="AH289" i="21"/>
  <c r="H290" i="21"/>
  <c r="J290" i="21"/>
  <c r="L290" i="21"/>
  <c r="N290" i="21"/>
  <c r="R290" i="21"/>
  <c r="T290" i="21"/>
  <c r="V290" i="21"/>
  <c r="X290" i="21"/>
  <c r="Z290" i="21"/>
  <c r="AB290" i="21"/>
  <c r="AD290" i="21"/>
  <c r="AF290" i="21"/>
  <c r="AH290" i="21"/>
  <c r="H291" i="21"/>
  <c r="J291" i="21"/>
  <c r="L291" i="21"/>
  <c r="N291" i="21"/>
  <c r="R291" i="21"/>
  <c r="T291" i="21"/>
  <c r="V291" i="21"/>
  <c r="X291" i="21"/>
  <c r="Z291" i="21"/>
  <c r="AB291" i="21"/>
  <c r="AD291" i="21"/>
  <c r="AF291" i="21"/>
  <c r="AH291" i="21"/>
  <c r="H292" i="21"/>
  <c r="J292" i="21"/>
  <c r="N292" i="21"/>
  <c r="R292" i="21"/>
  <c r="T292" i="21"/>
  <c r="V292" i="21"/>
  <c r="X292" i="21"/>
  <c r="Z292" i="21"/>
  <c r="AB292" i="21"/>
  <c r="AD292" i="21"/>
  <c r="AF292" i="21"/>
  <c r="AH292" i="21"/>
  <c r="H293" i="21"/>
  <c r="J293" i="21"/>
  <c r="N293" i="21"/>
  <c r="R293" i="21"/>
  <c r="T293" i="21"/>
  <c r="V293" i="21"/>
  <c r="X293" i="21"/>
  <c r="Z293" i="21"/>
  <c r="AB293" i="21"/>
  <c r="AD293" i="21"/>
  <c r="AF293" i="21"/>
  <c r="AH293" i="21"/>
  <c r="H120" i="21"/>
  <c r="J120" i="21"/>
  <c r="N120" i="21"/>
  <c r="R120" i="21"/>
  <c r="T120" i="21"/>
  <c r="V120" i="21"/>
  <c r="X120" i="21"/>
  <c r="Z120" i="21"/>
  <c r="AB120" i="21"/>
  <c r="AD120" i="21"/>
  <c r="AF120" i="21"/>
  <c r="AH120" i="21"/>
  <c r="H155" i="21"/>
  <c r="J155" i="21"/>
  <c r="N155" i="21"/>
  <c r="R155" i="21"/>
  <c r="T155" i="21"/>
  <c r="V155" i="21"/>
  <c r="X155" i="21"/>
  <c r="Z155" i="21"/>
  <c r="AB155" i="21"/>
  <c r="AD155" i="21"/>
  <c r="AF155" i="21"/>
  <c r="AH155" i="21"/>
  <c r="H156" i="21"/>
  <c r="J156" i="21"/>
  <c r="N156" i="21"/>
  <c r="R156" i="21"/>
  <c r="T156" i="21"/>
  <c r="V156" i="21"/>
  <c r="X156" i="21"/>
  <c r="Z156" i="21"/>
  <c r="AB156" i="21"/>
  <c r="AD156" i="21"/>
  <c r="AF156" i="21"/>
  <c r="AH156" i="21"/>
  <c r="H173" i="21"/>
  <c r="J173" i="21"/>
  <c r="L173" i="21"/>
  <c r="N173" i="21"/>
  <c r="R173" i="21"/>
  <c r="T173" i="21"/>
  <c r="V173" i="21"/>
  <c r="X173" i="21"/>
  <c r="Z173" i="21"/>
  <c r="AB173" i="21"/>
  <c r="AD173" i="21"/>
  <c r="AF173" i="21"/>
  <c r="AH173" i="21"/>
  <c r="H222" i="21"/>
  <c r="J222" i="21"/>
  <c r="L222" i="21"/>
  <c r="N222" i="21"/>
  <c r="R222" i="21"/>
  <c r="T222" i="21"/>
  <c r="V222" i="21"/>
  <c r="X222" i="21"/>
  <c r="Z222" i="21"/>
  <c r="AB222" i="21"/>
  <c r="AD222" i="21"/>
  <c r="AF222" i="21"/>
  <c r="AH222" i="21"/>
  <c r="H223" i="21"/>
  <c r="J223" i="21"/>
  <c r="L223" i="21"/>
  <c r="N223" i="21"/>
  <c r="R223" i="21"/>
  <c r="T223" i="21"/>
  <c r="V223" i="21"/>
  <c r="X223" i="21"/>
  <c r="Z223" i="21"/>
  <c r="AB223" i="21"/>
  <c r="AD223" i="21"/>
  <c r="AF223" i="21"/>
  <c r="AH223" i="21"/>
  <c r="H224" i="21"/>
  <c r="J224" i="21"/>
  <c r="L224" i="21"/>
  <c r="N224" i="21"/>
  <c r="R224" i="21"/>
  <c r="T224" i="21"/>
  <c r="V224" i="21"/>
  <c r="X224" i="21"/>
  <c r="Z224" i="21"/>
  <c r="AB224" i="21"/>
  <c r="AD224" i="21"/>
  <c r="AF224" i="21"/>
  <c r="AH224" i="21"/>
  <c r="H225" i="21"/>
  <c r="J225" i="21"/>
  <c r="L225" i="21"/>
  <c r="N225" i="21"/>
  <c r="R225" i="21"/>
  <c r="T225" i="21"/>
  <c r="V225" i="21"/>
  <c r="X225" i="21"/>
  <c r="Z225" i="21"/>
  <c r="AB225" i="21"/>
  <c r="AD225" i="21"/>
  <c r="AF225" i="21"/>
  <c r="AH225" i="21"/>
  <c r="H294" i="21"/>
  <c r="J294" i="21"/>
  <c r="L294" i="21"/>
  <c r="N294" i="21"/>
  <c r="R294" i="21"/>
  <c r="T294" i="21"/>
  <c r="V294" i="21"/>
  <c r="X294" i="21"/>
  <c r="Z294" i="21"/>
  <c r="AB294" i="21"/>
  <c r="AD294" i="21"/>
  <c r="AF294" i="21"/>
  <c r="AH294" i="21"/>
  <c r="H295" i="21"/>
  <c r="J295" i="21"/>
  <c r="L295" i="21"/>
  <c r="R295" i="21"/>
  <c r="T295" i="21"/>
  <c r="V295" i="21"/>
  <c r="X295" i="21"/>
  <c r="Z295" i="21"/>
  <c r="AB295" i="21"/>
  <c r="AD295" i="21"/>
  <c r="AF295" i="21"/>
  <c r="AH295" i="21"/>
  <c r="H296" i="21"/>
  <c r="J296" i="21"/>
  <c r="L296" i="21"/>
  <c r="R296" i="21"/>
  <c r="T296" i="21"/>
  <c r="V296" i="21"/>
  <c r="X296" i="21"/>
  <c r="Z296" i="21"/>
  <c r="AB296" i="21"/>
  <c r="AD296" i="21"/>
  <c r="AF296" i="21"/>
  <c r="AH296" i="21"/>
  <c r="H297" i="21"/>
  <c r="J297" i="21"/>
  <c r="L297" i="21"/>
  <c r="R297" i="21"/>
  <c r="T297" i="21"/>
  <c r="V297" i="21"/>
  <c r="X297" i="21"/>
  <c r="Z297" i="21"/>
  <c r="AB297" i="21"/>
  <c r="AD297" i="21"/>
  <c r="AF297" i="21"/>
  <c r="AH297" i="21"/>
  <c r="H298" i="21"/>
  <c r="J298" i="21"/>
  <c r="L298" i="21"/>
  <c r="R298" i="21"/>
  <c r="T298" i="21"/>
  <c r="V298" i="21"/>
  <c r="X298" i="21"/>
  <c r="Z298" i="21"/>
  <c r="AB298" i="21"/>
  <c r="AD298" i="21"/>
  <c r="AF298" i="21"/>
  <c r="AH298" i="21"/>
  <c r="H299" i="21"/>
  <c r="J299" i="21"/>
  <c r="L299" i="21"/>
  <c r="R299" i="21"/>
  <c r="T299" i="21"/>
  <c r="V299" i="21"/>
  <c r="X299" i="21"/>
  <c r="Z299" i="21"/>
  <c r="AB299" i="21"/>
  <c r="AD299" i="21"/>
  <c r="AF299" i="21"/>
  <c r="AH299" i="21"/>
  <c r="H300" i="21"/>
  <c r="J300" i="21"/>
  <c r="L300" i="21"/>
  <c r="R300" i="21"/>
  <c r="T300" i="21"/>
  <c r="V300" i="21"/>
  <c r="X300" i="21"/>
  <c r="Z300" i="21"/>
  <c r="AB300" i="21"/>
  <c r="AD300" i="21"/>
  <c r="AF300" i="21"/>
  <c r="AH300" i="21"/>
  <c r="H301" i="21"/>
  <c r="J301" i="21"/>
  <c r="L301" i="21"/>
  <c r="R301" i="21"/>
  <c r="T301" i="21"/>
  <c r="V301" i="21"/>
  <c r="X301" i="21"/>
  <c r="Z301" i="21"/>
  <c r="AB301" i="21"/>
  <c r="AD301" i="21"/>
  <c r="AF301" i="21"/>
  <c r="AH301" i="21"/>
  <c r="H302" i="21"/>
  <c r="J302" i="21"/>
  <c r="L302" i="21"/>
  <c r="R302" i="21"/>
  <c r="T302" i="21"/>
  <c r="V302" i="21"/>
  <c r="X302" i="21"/>
  <c r="Z302" i="21"/>
  <c r="AB302" i="21"/>
  <c r="AD302" i="21"/>
  <c r="AF302" i="21"/>
  <c r="AH302" i="21"/>
  <c r="H303" i="21"/>
  <c r="J303" i="21"/>
  <c r="L303" i="21"/>
  <c r="R303" i="21"/>
  <c r="T303" i="21"/>
  <c r="V303" i="21"/>
  <c r="X303" i="21"/>
  <c r="Z303" i="21"/>
  <c r="AB303" i="21"/>
  <c r="AD303" i="21"/>
  <c r="AF303" i="21"/>
  <c r="AH303" i="21"/>
  <c r="H304" i="21"/>
  <c r="J304" i="21"/>
  <c r="L304" i="21"/>
  <c r="R304" i="21"/>
  <c r="T304" i="21"/>
  <c r="V304" i="21"/>
  <c r="X304" i="21"/>
  <c r="Z304" i="21"/>
  <c r="AB304" i="21"/>
  <c r="AD304" i="21"/>
  <c r="AF304" i="21"/>
  <c r="AH304" i="21"/>
  <c r="H305" i="21"/>
  <c r="J305" i="21"/>
  <c r="L305" i="21"/>
  <c r="R305" i="21"/>
  <c r="T305" i="21"/>
  <c r="V305" i="21"/>
  <c r="X305" i="21"/>
  <c r="Z305" i="21"/>
  <c r="AB305" i="21"/>
  <c r="AD305" i="21"/>
  <c r="AF305" i="21"/>
  <c r="AH305" i="21"/>
  <c r="H306" i="21"/>
  <c r="J306" i="21"/>
  <c r="L306" i="21"/>
  <c r="R306" i="21"/>
  <c r="T306" i="21"/>
  <c r="V306" i="21"/>
  <c r="X306" i="21"/>
  <c r="Z306" i="21"/>
  <c r="AB306" i="21"/>
  <c r="AD306" i="21"/>
  <c r="AF306" i="21"/>
  <c r="AH306" i="21"/>
  <c r="H307" i="21"/>
  <c r="J307" i="21"/>
  <c r="L307" i="21"/>
  <c r="R307" i="21"/>
  <c r="T307" i="21"/>
  <c r="V307" i="21"/>
  <c r="X307" i="21"/>
  <c r="Z307" i="21"/>
  <c r="AB307" i="21"/>
  <c r="AD307" i="21"/>
  <c r="AF307" i="21"/>
  <c r="AH307" i="21"/>
  <c r="H308" i="21"/>
  <c r="J308" i="21"/>
  <c r="L308" i="21"/>
  <c r="R308" i="21"/>
  <c r="T308" i="21"/>
  <c r="V308" i="21"/>
  <c r="X308" i="21"/>
  <c r="Z308" i="21"/>
  <c r="AB308" i="21"/>
  <c r="AD308" i="21"/>
  <c r="AF308" i="21"/>
  <c r="AH308" i="21"/>
  <c r="H309" i="21"/>
  <c r="J309" i="21"/>
  <c r="L309" i="21"/>
  <c r="R309" i="21"/>
  <c r="T309" i="21"/>
  <c r="V309" i="21"/>
  <c r="X309" i="21"/>
  <c r="Z309" i="21"/>
  <c r="AB309" i="21"/>
  <c r="AD309" i="21"/>
  <c r="AF309" i="21"/>
  <c r="AH309" i="21"/>
  <c r="H310" i="21"/>
  <c r="J310" i="21"/>
  <c r="L310" i="21"/>
  <c r="R310" i="21"/>
  <c r="T310" i="21"/>
  <c r="V310" i="21"/>
  <c r="X310" i="21"/>
  <c r="Z310" i="21"/>
  <c r="AB310" i="21"/>
  <c r="AD310" i="21"/>
  <c r="AF310" i="21"/>
  <c r="AH310" i="21"/>
  <c r="H311" i="21"/>
  <c r="J311" i="21"/>
  <c r="L311" i="21"/>
  <c r="R311" i="21"/>
  <c r="T311" i="21"/>
  <c r="V311" i="21"/>
  <c r="X311" i="21"/>
  <c r="Z311" i="21"/>
  <c r="AB311" i="21"/>
  <c r="AD311" i="21"/>
  <c r="AF311" i="21"/>
  <c r="AH311" i="21"/>
  <c r="H312" i="21"/>
  <c r="J312" i="21"/>
  <c r="L312" i="21"/>
  <c r="R312" i="21"/>
  <c r="T312" i="21"/>
  <c r="V312" i="21"/>
  <c r="X312" i="21"/>
  <c r="Z312" i="21"/>
  <c r="AB312" i="21"/>
  <c r="AD312" i="21"/>
  <c r="AF312" i="21"/>
  <c r="AH312" i="21"/>
  <c r="H313" i="21"/>
  <c r="J313" i="21"/>
  <c r="L313" i="21"/>
  <c r="R313" i="21"/>
  <c r="T313" i="21"/>
  <c r="V313" i="21"/>
  <c r="X313" i="21"/>
  <c r="Z313" i="21"/>
  <c r="AB313" i="21"/>
  <c r="AD313" i="21"/>
  <c r="AF313" i="21"/>
  <c r="AH313" i="21"/>
  <c r="H314" i="21"/>
  <c r="J314" i="21"/>
  <c r="L314" i="21"/>
  <c r="R314" i="21"/>
  <c r="T314" i="21"/>
  <c r="V314" i="21"/>
  <c r="X314" i="21"/>
  <c r="Z314" i="21"/>
  <c r="AB314" i="21"/>
  <c r="AD314" i="21"/>
  <c r="AF314" i="21"/>
  <c r="AH314" i="21"/>
  <c r="H315" i="21"/>
  <c r="J315" i="21"/>
  <c r="L315" i="21"/>
  <c r="R315" i="21"/>
  <c r="T315" i="21"/>
  <c r="V315" i="21"/>
  <c r="X315" i="21"/>
  <c r="Z315" i="21"/>
  <c r="AB315" i="21"/>
  <c r="AD315" i="21"/>
  <c r="AF315" i="21"/>
  <c r="AH315" i="21"/>
  <c r="H316" i="21"/>
  <c r="J316" i="21"/>
  <c r="L316" i="21"/>
  <c r="R316" i="21"/>
  <c r="T316" i="21"/>
  <c r="V316" i="21"/>
  <c r="X316" i="21"/>
  <c r="Z316" i="21"/>
  <c r="AB316" i="21"/>
  <c r="AD316" i="21"/>
  <c r="AF316" i="21"/>
  <c r="AH316" i="21"/>
  <c r="H317" i="21"/>
  <c r="J317" i="21"/>
  <c r="L317" i="21"/>
  <c r="R317" i="21"/>
  <c r="T317" i="21"/>
  <c r="V317" i="21"/>
  <c r="X317" i="21"/>
  <c r="Z317" i="21"/>
  <c r="AB317" i="21"/>
  <c r="AD317" i="21"/>
  <c r="AF317" i="21"/>
  <c r="AH317" i="21"/>
  <c r="H318" i="21"/>
  <c r="J318" i="21"/>
  <c r="L318" i="21"/>
  <c r="R318" i="21"/>
  <c r="T318" i="21"/>
  <c r="V318" i="21"/>
  <c r="X318" i="21"/>
  <c r="Z318" i="21"/>
  <c r="AB318" i="21"/>
  <c r="AD318" i="21"/>
  <c r="AF318" i="21"/>
  <c r="AH318" i="21"/>
  <c r="AH166" i="15"/>
  <c r="AF166" i="15"/>
  <c r="AD166" i="15"/>
  <c r="AB166" i="15"/>
  <c r="Z166" i="15"/>
  <c r="X166" i="15"/>
  <c r="V166" i="15"/>
  <c r="T166" i="15"/>
  <c r="R166" i="15"/>
  <c r="P166" i="15"/>
  <c r="L166" i="15"/>
  <c r="J166" i="15"/>
  <c r="H166" i="15"/>
  <c r="AH165" i="15"/>
  <c r="AF165" i="15"/>
  <c r="AD165" i="15"/>
  <c r="AB165" i="15"/>
  <c r="Z165" i="15"/>
  <c r="X165" i="15"/>
  <c r="V165" i="15"/>
  <c r="T165" i="15"/>
  <c r="R165" i="15"/>
  <c r="P165" i="15"/>
  <c r="L165" i="15"/>
  <c r="J165" i="15"/>
  <c r="H165" i="15"/>
  <c r="AH123" i="15"/>
  <c r="AF123" i="15"/>
  <c r="AD123" i="15"/>
  <c r="AB123" i="15"/>
  <c r="Z123" i="15"/>
  <c r="X123" i="15"/>
  <c r="V123" i="15"/>
  <c r="T123" i="15"/>
  <c r="R123" i="15"/>
  <c r="P123" i="15"/>
  <c r="L123" i="15"/>
  <c r="J123" i="15"/>
  <c r="H123" i="15"/>
  <c r="AH122" i="15"/>
  <c r="AF122" i="15"/>
  <c r="AD122" i="15"/>
  <c r="AB122" i="15"/>
  <c r="Z122" i="15"/>
  <c r="X122" i="15"/>
  <c r="V122" i="15"/>
  <c r="T122" i="15"/>
  <c r="R122" i="15"/>
  <c r="P122" i="15"/>
  <c r="L122" i="15"/>
  <c r="J122" i="15"/>
  <c r="H122" i="15"/>
  <c r="AH121" i="15"/>
  <c r="AF121" i="15"/>
  <c r="AD121" i="15"/>
  <c r="AB121" i="15"/>
  <c r="Z121" i="15"/>
  <c r="X121" i="15"/>
  <c r="V121" i="15"/>
  <c r="T121" i="15"/>
  <c r="R121" i="15"/>
  <c r="P121" i="15"/>
  <c r="L121" i="15"/>
  <c r="J121" i="15"/>
  <c r="H121" i="15"/>
  <c r="AH120" i="15"/>
  <c r="AF120" i="15"/>
  <c r="AD120" i="15"/>
  <c r="AB120" i="15"/>
  <c r="Z120" i="15"/>
  <c r="X120" i="15"/>
  <c r="V120" i="15"/>
  <c r="T120" i="15"/>
  <c r="R120" i="15"/>
  <c r="P120" i="15"/>
  <c r="L120" i="15"/>
  <c r="J120" i="15"/>
  <c r="H120" i="15"/>
  <c r="AH119" i="15"/>
  <c r="AF119" i="15"/>
  <c r="AD119" i="15"/>
  <c r="AB119" i="15"/>
  <c r="Z119" i="15"/>
  <c r="X119" i="15"/>
  <c r="V119" i="15"/>
  <c r="T119" i="15"/>
  <c r="R119" i="15"/>
  <c r="P119" i="15"/>
  <c r="L119" i="15"/>
  <c r="J119" i="15"/>
  <c r="H119" i="15"/>
  <c r="AH113" i="15"/>
  <c r="AF113" i="15"/>
  <c r="AD113" i="15"/>
  <c r="AB113" i="15"/>
  <c r="Z113" i="15"/>
  <c r="X113" i="15"/>
  <c r="V113" i="15"/>
  <c r="T113" i="15"/>
  <c r="R113" i="15"/>
  <c r="P113" i="15"/>
  <c r="L113" i="15"/>
  <c r="J113" i="15"/>
  <c r="H113" i="15"/>
  <c r="AH112" i="15"/>
  <c r="AF112" i="15"/>
  <c r="AD112" i="15"/>
  <c r="AB112" i="15"/>
  <c r="Z112" i="15"/>
  <c r="X112" i="15"/>
  <c r="V112" i="15"/>
  <c r="T112" i="15"/>
  <c r="R112" i="15"/>
  <c r="P112" i="15"/>
  <c r="L112" i="15"/>
  <c r="J112" i="15"/>
  <c r="H112" i="15"/>
  <c r="AH111" i="15"/>
  <c r="AF111" i="15"/>
  <c r="AD111" i="15"/>
  <c r="AB111" i="15"/>
  <c r="Z111" i="15"/>
  <c r="X111" i="15"/>
  <c r="V111" i="15"/>
  <c r="T111" i="15"/>
  <c r="R111" i="15"/>
  <c r="P111" i="15"/>
  <c r="L111" i="15"/>
  <c r="J111" i="15"/>
  <c r="H111" i="15"/>
  <c r="AH110" i="15"/>
  <c r="AF110" i="15"/>
  <c r="AD110" i="15"/>
  <c r="AB110" i="15"/>
  <c r="Z110" i="15"/>
  <c r="X110" i="15"/>
  <c r="V110" i="15"/>
  <c r="T110" i="15"/>
  <c r="R110" i="15"/>
  <c r="P110" i="15"/>
  <c r="L110" i="15"/>
  <c r="J110" i="15"/>
  <c r="H110" i="15"/>
  <c r="AH102" i="15"/>
  <c r="AF102" i="15"/>
  <c r="AD102" i="15"/>
  <c r="AB102" i="15"/>
  <c r="Z102" i="15"/>
  <c r="X102" i="15"/>
  <c r="V102" i="15"/>
  <c r="T102" i="15"/>
  <c r="R102" i="15"/>
  <c r="P102" i="15"/>
  <c r="L102" i="15"/>
  <c r="J102" i="15"/>
  <c r="H102" i="15"/>
  <c r="AH70" i="15"/>
  <c r="AF70" i="15"/>
  <c r="AD70" i="15"/>
  <c r="AB70" i="15"/>
  <c r="Z70" i="15"/>
  <c r="X70" i="15"/>
  <c r="V70" i="15"/>
  <c r="T70" i="15"/>
  <c r="R70" i="15"/>
  <c r="P70" i="15"/>
  <c r="L70" i="15"/>
  <c r="J70" i="15"/>
  <c r="H70" i="15"/>
  <c r="AH65" i="15"/>
  <c r="AF65" i="15"/>
  <c r="AD65" i="15"/>
  <c r="AB65" i="15"/>
  <c r="Z65" i="15"/>
  <c r="X65" i="15"/>
  <c r="V65" i="15"/>
  <c r="T65" i="15"/>
  <c r="R65" i="15"/>
  <c r="P65" i="15"/>
  <c r="L65" i="15"/>
  <c r="J65" i="15"/>
  <c r="H65" i="15"/>
  <c r="AH46" i="15"/>
  <c r="AF46" i="15"/>
  <c r="AD46" i="15"/>
  <c r="AB46" i="15"/>
  <c r="Z46" i="15"/>
  <c r="X46" i="15"/>
  <c r="V46" i="15"/>
  <c r="T46" i="15"/>
  <c r="R46" i="15"/>
  <c r="P46" i="15"/>
  <c r="L46" i="15"/>
  <c r="J46" i="15"/>
  <c r="H46" i="15"/>
  <c r="AH42" i="15"/>
  <c r="AF42" i="15"/>
  <c r="AD42" i="15"/>
  <c r="AB42" i="15"/>
  <c r="Z42" i="15"/>
  <c r="X42" i="15"/>
  <c r="V42" i="15"/>
  <c r="T42" i="15"/>
  <c r="R42" i="15"/>
  <c r="P42" i="15"/>
  <c r="L42" i="15"/>
  <c r="J42" i="15"/>
  <c r="H42" i="15"/>
  <c r="AH32" i="15"/>
  <c r="AF32" i="15"/>
  <c r="AD32" i="15"/>
  <c r="AB32" i="15"/>
  <c r="Z32" i="15"/>
  <c r="X32" i="15"/>
  <c r="V32" i="15"/>
  <c r="T32" i="15"/>
  <c r="R32" i="15"/>
  <c r="P32" i="15"/>
  <c r="L32" i="15"/>
  <c r="J32" i="15"/>
  <c r="H32" i="15"/>
  <c r="AH8" i="15"/>
  <c r="AF8" i="15"/>
  <c r="AD8" i="15"/>
  <c r="AB8" i="15"/>
  <c r="Z8" i="15"/>
  <c r="X8" i="15"/>
  <c r="V8" i="15"/>
  <c r="T8" i="15"/>
  <c r="R8" i="15"/>
  <c r="P8" i="15"/>
  <c r="L8" i="15"/>
  <c r="J8" i="15"/>
  <c r="H8" i="15"/>
  <c r="AH6" i="15"/>
  <c r="AF6" i="15"/>
  <c r="AD6" i="15"/>
  <c r="AB6" i="15"/>
  <c r="Z6" i="15"/>
  <c r="X6" i="15"/>
  <c r="V6" i="15"/>
  <c r="T6" i="15"/>
  <c r="R6" i="15"/>
  <c r="P6" i="15"/>
  <c r="L6" i="15"/>
  <c r="J6" i="15"/>
  <c r="H6" i="15"/>
  <c r="AH178" i="1"/>
  <c r="AF178" i="1"/>
  <c r="AD178" i="1"/>
  <c r="AB178" i="1"/>
  <c r="Z178" i="1"/>
  <c r="X178" i="1"/>
  <c r="V178" i="1"/>
  <c r="T178" i="1"/>
  <c r="R178" i="1"/>
  <c r="P178" i="1"/>
  <c r="L178" i="1"/>
  <c r="J178" i="1"/>
  <c r="H178" i="1"/>
  <c r="AH177" i="1"/>
  <c r="AF177" i="1"/>
  <c r="AD177" i="1"/>
  <c r="AB177" i="1"/>
  <c r="Z177" i="1"/>
  <c r="X177" i="1"/>
  <c r="V177" i="1"/>
  <c r="T177" i="1"/>
  <c r="R177" i="1"/>
  <c r="P177" i="1"/>
  <c r="L177" i="1"/>
  <c r="J177" i="1"/>
  <c r="H177" i="1"/>
  <c r="AH176" i="1"/>
  <c r="AF176" i="1"/>
  <c r="AD176" i="1"/>
  <c r="AB176" i="1"/>
  <c r="Z176" i="1"/>
  <c r="X176" i="1"/>
  <c r="V176" i="1"/>
  <c r="T176" i="1"/>
  <c r="R176" i="1"/>
  <c r="P176" i="1"/>
  <c r="L176" i="1"/>
  <c r="J176" i="1"/>
  <c r="H176" i="1"/>
  <c r="AH139" i="1"/>
  <c r="AF139" i="1"/>
  <c r="AD139" i="1"/>
  <c r="AB139" i="1"/>
  <c r="Z139" i="1"/>
  <c r="X139" i="1"/>
  <c r="V139" i="1"/>
  <c r="T139" i="1"/>
  <c r="R139" i="1"/>
  <c r="P139" i="1"/>
  <c r="L139" i="1"/>
  <c r="J139" i="1"/>
  <c r="H139" i="1"/>
  <c r="AH138" i="1"/>
  <c r="AF138" i="1"/>
  <c r="AD138" i="1"/>
  <c r="AB138" i="1"/>
  <c r="Z138" i="1"/>
  <c r="X138" i="1"/>
  <c r="V138" i="1"/>
  <c r="T138" i="1"/>
  <c r="R138" i="1"/>
  <c r="P138" i="1"/>
  <c r="L138" i="1"/>
  <c r="J138" i="1"/>
  <c r="H138" i="1"/>
  <c r="AH137" i="1"/>
  <c r="AF137" i="1"/>
  <c r="AD137" i="1"/>
  <c r="AB137" i="1"/>
  <c r="Z137" i="1"/>
  <c r="X137" i="1"/>
  <c r="V137" i="1"/>
  <c r="T137" i="1"/>
  <c r="R137" i="1"/>
  <c r="P137" i="1"/>
  <c r="L137" i="1"/>
  <c r="J137" i="1"/>
  <c r="H137" i="1"/>
  <c r="AH136" i="1"/>
  <c r="AF136" i="1"/>
  <c r="AD136" i="1"/>
  <c r="AB136" i="1"/>
  <c r="Z136" i="1"/>
  <c r="X136" i="1"/>
  <c r="V136" i="1"/>
  <c r="T136" i="1"/>
  <c r="R136" i="1"/>
  <c r="P136" i="1"/>
  <c r="L136" i="1"/>
  <c r="J136" i="1"/>
  <c r="H136" i="1"/>
  <c r="AH83" i="1"/>
  <c r="AF83" i="1"/>
  <c r="AD83" i="1"/>
  <c r="AB83" i="1"/>
  <c r="Z83" i="1"/>
  <c r="X83" i="1"/>
  <c r="V83" i="1"/>
  <c r="T83" i="1"/>
  <c r="R83" i="1"/>
  <c r="P83" i="1"/>
  <c r="L83" i="1"/>
  <c r="J83" i="1"/>
  <c r="H83" i="1"/>
  <c r="AH135" i="1"/>
  <c r="AF135" i="1"/>
  <c r="AD135" i="1"/>
  <c r="AB135" i="1"/>
  <c r="Z135" i="1"/>
  <c r="X135" i="1"/>
  <c r="V135" i="1"/>
  <c r="T135" i="1"/>
  <c r="R135" i="1"/>
  <c r="P135" i="1"/>
  <c r="L135" i="1"/>
  <c r="J135" i="1"/>
  <c r="H135" i="1"/>
  <c r="AH132" i="1"/>
  <c r="AF132" i="1"/>
  <c r="AD132" i="1"/>
  <c r="AB132" i="1"/>
  <c r="Z132" i="1"/>
  <c r="X132" i="1"/>
  <c r="V132" i="1"/>
  <c r="T132" i="1"/>
  <c r="R132" i="1"/>
  <c r="P132" i="1"/>
  <c r="L132" i="1"/>
  <c r="J132" i="1"/>
  <c r="H132" i="1"/>
  <c r="AH35" i="1"/>
  <c r="AF35" i="1"/>
  <c r="AD35" i="1"/>
  <c r="AB35" i="1"/>
  <c r="Z35" i="1"/>
  <c r="X35" i="1"/>
  <c r="V35" i="1"/>
  <c r="T35" i="1"/>
  <c r="R35" i="1"/>
  <c r="P35" i="1"/>
  <c r="L35" i="1"/>
  <c r="J35" i="1"/>
  <c r="H35" i="1"/>
  <c r="AH101" i="1"/>
  <c r="AF101" i="1"/>
  <c r="AD101" i="1"/>
  <c r="AB101" i="1"/>
  <c r="Z101" i="1"/>
  <c r="X101" i="1"/>
  <c r="V101" i="1"/>
  <c r="T101" i="1"/>
  <c r="R101" i="1"/>
  <c r="P101" i="1"/>
  <c r="L101" i="1"/>
  <c r="J101" i="1"/>
  <c r="H101" i="1"/>
  <c r="AH93" i="1"/>
  <c r="AF93" i="1"/>
  <c r="AD93" i="1"/>
  <c r="AB93" i="1"/>
  <c r="Z93" i="1"/>
  <c r="X93" i="1"/>
  <c r="V93" i="1"/>
  <c r="T93" i="1"/>
  <c r="R93" i="1"/>
  <c r="P93" i="1"/>
  <c r="L93" i="1"/>
  <c r="J93" i="1"/>
  <c r="H93" i="1"/>
  <c r="AH44" i="1"/>
  <c r="AF44" i="1"/>
  <c r="AD44" i="1"/>
  <c r="AB44" i="1"/>
  <c r="Z44" i="1"/>
  <c r="X44" i="1"/>
  <c r="V44" i="1"/>
  <c r="T44" i="1"/>
  <c r="R44" i="1"/>
  <c r="P44" i="1"/>
  <c r="L44" i="1"/>
  <c r="J44" i="1"/>
  <c r="H44" i="1"/>
  <c r="AH40" i="1"/>
  <c r="AF40" i="1"/>
  <c r="AD40" i="1"/>
  <c r="AB40" i="1"/>
  <c r="Z40" i="1"/>
  <c r="X40" i="1"/>
  <c r="V40" i="1"/>
  <c r="T40" i="1"/>
  <c r="R40" i="1"/>
  <c r="P40" i="1"/>
  <c r="L40" i="1"/>
  <c r="J40" i="1"/>
  <c r="H40" i="1"/>
  <c r="AH49" i="1"/>
  <c r="AF49" i="1"/>
  <c r="AD49" i="1"/>
  <c r="AB49" i="1"/>
  <c r="Z49" i="1"/>
  <c r="X49" i="1"/>
  <c r="V49" i="1"/>
  <c r="T49" i="1"/>
  <c r="R49" i="1"/>
  <c r="P49" i="1"/>
  <c r="L49" i="1"/>
  <c r="J49" i="1"/>
  <c r="H49" i="1"/>
  <c r="AH26" i="1"/>
  <c r="AF26" i="1"/>
  <c r="AD26" i="1"/>
  <c r="AB26" i="1"/>
  <c r="Z26" i="1"/>
  <c r="X26" i="1"/>
  <c r="V26" i="1"/>
  <c r="T26" i="1"/>
  <c r="R26" i="1"/>
  <c r="P26" i="1"/>
  <c r="L26" i="1"/>
  <c r="J26" i="1"/>
  <c r="H26" i="1"/>
  <c r="AH23" i="1"/>
  <c r="AF23" i="1"/>
  <c r="AD23" i="1"/>
  <c r="AB23" i="1"/>
  <c r="Z23" i="1"/>
  <c r="X23" i="1"/>
  <c r="V23" i="1"/>
  <c r="T23" i="1"/>
  <c r="R23" i="1"/>
  <c r="P23" i="1"/>
  <c r="L23" i="1"/>
  <c r="J23" i="1"/>
  <c r="H23" i="1"/>
  <c r="AH24" i="1"/>
  <c r="AF24" i="1"/>
  <c r="AD24" i="1"/>
  <c r="AB24" i="1"/>
  <c r="Z24" i="1"/>
  <c r="X24" i="1"/>
  <c r="V24" i="1"/>
  <c r="T24" i="1"/>
  <c r="R24" i="1"/>
  <c r="P24" i="1"/>
  <c r="L24" i="1"/>
  <c r="J24" i="1"/>
  <c r="H24" i="1"/>
  <c r="AH9" i="1"/>
  <c r="AF9" i="1"/>
  <c r="AD9" i="1"/>
  <c r="AB9" i="1"/>
  <c r="Z9" i="1"/>
  <c r="X9" i="1"/>
  <c r="V9" i="1"/>
  <c r="T9" i="1"/>
  <c r="R9" i="1"/>
  <c r="P9" i="1"/>
  <c r="L9" i="1"/>
  <c r="J9" i="1"/>
  <c r="H9" i="1"/>
  <c r="AI293" i="22" l="1"/>
  <c r="AI294" i="22"/>
  <c r="AI208" i="22"/>
  <c r="AI295" i="22"/>
  <c r="AI209" i="22"/>
  <c r="AI296" i="22"/>
  <c r="AI292" i="22"/>
  <c r="AI287" i="22"/>
  <c r="AI207" i="22"/>
  <c r="AI297" i="22"/>
  <c r="AI123" i="22"/>
  <c r="AI239" i="22"/>
  <c r="AI275" i="21"/>
  <c r="AI276" i="21"/>
  <c r="AI284" i="21"/>
  <c r="AI314" i="21"/>
  <c r="AI306" i="21"/>
  <c r="AI140" i="21"/>
  <c r="AI298" i="21"/>
  <c r="AI301" i="21"/>
  <c r="AI290" i="21"/>
  <c r="AI310" i="21"/>
  <c r="AI311" i="21"/>
  <c r="AI302" i="21"/>
  <c r="AI225" i="21"/>
  <c r="AI293" i="21"/>
  <c r="AI277" i="21"/>
  <c r="AI303" i="21"/>
  <c r="AI315" i="21"/>
  <c r="AI313" i="21"/>
  <c r="AI304" i="21"/>
  <c r="AI294" i="21"/>
  <c r="AI120" i="21"/>
  <c r="AI286" i="21"/>
  <c r="AI278" i="21"/>
  <c r="AI316" i="21"/>
  <c r="AI307" i="21"/>
  <c r="AI296" i="21"/>
  <c r="AI295" i="21"/>
  <c r="AI156" i="21"/>
  <c r="AI155" i="21"/>
  <c r="AI287" i="21"/>
  <c r="AI312" i="21"/>
  <c r="AI289" i="21"/>
  <c r="AI308" i="21"/>
  <c r="AI299" i="21"/>
  <c r="AI222" i="21"/>
  <c r="AI288" i="21"/>
  <c r="AI280" i="21"/>
  <c r="AI279" i="21"/>
  <c r="AI285" i="21"/>
  <c r="AI274" i="21"/>
  <c r="AI317" i="21"/>
  <c r="AI305" i="21"/>
  <c r="AI300" i="21"/>
  <c r="AI223" i="21"/>
  <c r="AI173" i="21"/>
  <c r="AI291" i="21"/>
  <c r="AI281" i="21"/>
  <c r="AI318" i="21"/>
  <c r="AI309" i="21"/>
  <c r="AI297" i="21"/>
  <c r="AI224" i="21"/>
  <c r="AI292" i="21"/>
  <c r="AI283" i="21"/>
  <c r="AI282" i="21"/>
  <c r="AI291" i="22"/>
  <c r="AI288" i="22"/>
  <c r="AI233" i="22"/>
  <c r="AI279" i="22"/>
  <c r="AI322" i="22"/>
  <c r="AI252" i="21"/>
  <c r="AI103" i="21"/>
  <c r="AI73" i="22"/>
  <c r="AI274" i="22"/>
  <c r="AI205" i="22"/>
  <c r="AI97" i="22"/>
  <c r="AI283" i="22"/>
  <c r="AI277" i="22"/>
  <c r="AI319" i="22"/>
  <c r="AI96" i="22"/>
  <c r="AI142" i="22"/>
  <c r="AI84" i="22"/>
  <c r="AI154" i="22"/>
  <c r="AI80" i="22"/>
  <c r="AI196" i="22"/>
  <c r="AI134" i="22"/>
  <c r="AI135" i="22"/>
  <c r="AI232" i="22"/>
  <c r="AI234" i="22"/>
  <c r="AI212" i="22"/>
  <c r="AI235" i="22"/>
  <c r="AI236" i="22"/>
  <c r="AI237" i="22"/>
  <c r="AI238" i="22"/>
  <c r="AI213" i="22"/>
  <c r="AI240" i="22"/>
  <c r="AI241" i="22"/>
  <c r="AI242" i="22"/>
  <c r="AI243" i="22"/>
  <c r="AI86" i="22"/>
  <c r="AI93" i="22"/>
  <c r="AI112" i="22"/>
  <c r="AI317" i="22"/>
  <c r="AI318" i="22"/>
  <c r="AI149" i="22"/>
  <c r="AI206" i="22"/>
  <c r="AI129" i="22"/>
  <c r="AI278" i="22"/>
  <c r="AI130" i="22"/>
  <c r="AI204" i="22"/>
  <c r="AI122" i="22"/>
  <c r="AI320" i="22"/>
  <c r="AI275" i="22"/>
  <c r="AI78" i="22"/>
  <c r="AI321" i="22"/>
  <c r="AI155" i="22"/>
  <c r="AI211" i="22"/>
  <c r="AI214" i="22"/>
  <c r="AI203" i="22"/>
  <c r="AI284" i="22"/>
  <c r="AI289" i="22"/>
  <c r="AI285" i="22"/>
  <c r="AI143" i="22"/>
  <c r="AI269" i="22"/>
  <c r="AI102" i="22"/>
  <c r="AI270" i="22"/>
  <c r="AI290" i="22"/>
  <c r="AI286" i="22"/>
  <c r="AI282" i="22"/>
  <c r="AI281" i="22"/>
  <c r="AI280" i="22"/>
  <c r="AI276" i="22"/>
  <c r="AI131" i="21"/>
  <c r="AI253" i="21"/>
  <c r="AI231" i="21"/>
  <c r="AI255" i="21"/>
  <c r="AI65" i="21"/>
  <c r="AI75" i="21"/>
  <c r="AI105" i="21"/>
  <c r="AI332" i="21"/>
  <c r="AI270" i="21"/>
  <c r="AI333" i="21"/>
  <c r="AI251" i="21"/>
  <c r="AI254" i="21"/>
  <c r="AI66" i="21"/>
  <c r="AI269" i="21"/>
  <c r="AH273" i="22"/>
  <c r="AF273" i="22"/>
  <c r="AD273" i="22"/>
  <c r="AB273" i="22"/>
  <c r="Z273" i="22"/>
  <c r="X273" i="22"/>
  <c r="V273" i="22"/>
  <c r="T273" i="22"/>
  <c r="R273" i="22"/>
  <c r="P273" i="22"/>
  <c r="N273" i="22"/>
  <c r="L273" i="22"/>
  <c r="J273" i="22"/>
  <c r="H273" i="22"/>
  <c r="AH316" i="22"/>
  <c r="AF316" i="22"/>
  <c r="AD316" i="22"/>
  <c r="AB316" i="22"/>
  <c r="Z316" i="22"/>
  <c r="X316" i="22"/>
  <c r="V316" i="22"/>
  <c r="T316" i="22"/>
  <c r="R316" i="22"/>
  <c r="P316" i="22"/>
  <c r="N316" i="22"/>
  <c r="L316" i="22"/>
  <c r="J316" i="22"/>
  <c r="H316" i="22"/>
  <c r="AH315" i="22"/>
  <c r="AF315" i="22"/>
  <c r="AD315" i="22"/>
  <c r="AB315" i="22"/>
  <c r="Z315" i="22"/>
  <c r="X315" i="22"/>
  <c r="V315" i="22"/>
  <c r="T315" i="22"/>
  <c r="R315" i="22"/>
  <c r="P315" i="22"/>
  <c r="N315" i="22"/>
  <c r="L315" i="22"/>
  <c r="J315" i="22"/>
  <c r="H315" i="22"/>
  <c r="AH314" i="22"/>
  <c r="AF314" i="22"/>
  <c r="AD314" i="22"/>
  <c r="AB314" i="22"/>
  <c r="Z314" i="22"/>
  <c r="X314" i="22"/>
  <c r="V314" i="22"/>
  <c r="T314" i="22"/>
  <c r="R314" i="22"/>
  <c r="P314" i="22"/>
  <c r="N314" i="22"/>
  <c r="L314" i="22"/>
  <c r="J314" i="22"/>
  <c r="H314" i="22"/>
  <c r="AH313" i="22"/>
  <c r="AF313" i="22"/>
  <c r="AD313" i="22"/>
  <c r="AB313" i="22"/>
  <c r="Z313" i="22"/>
  <c r="X313" i="22"/>
  <c r="V313" i="22"/>
  <c r="T313" i="22"/>
  <c r="R313" i="22"/>
  <c r="P313" i="22"/>
  <c r="N313" i="22"/>
  <c r="L313" i="22"/>
  <c r="J313" i="22"/>
  <c r="H313" i="22"/>
  <c r="AH312" i="22"/>
  <c r="AF312" i="22"/>
  <c r="AD312" i="22"/>
  <c r="AB312" i="22"/>
  <c r="Z312" i="22"/>
  <c r="X312" i="22"/>
  <c r="V312" i="22"/>
  <c r="T312" i="22"/>
  <c r="R312" i="22"/>
  <c r="P312" i="22"/>
  <c r="N312" i="22"/>
  <c r="L312" i="22"/>
  <c r="J312" i="22"/>
  <c r="H312" i="22"/>
  <c r="AH311" i="22"/>
  <c r="AF311" i="22"/>
  <c r="AD311" i="22"/>
  <c r="AB311" i="22"/>
  <c r="Z311" i="22"/>
  <c r="X311" i="22"/>
  <c r="V311" i="22"/>
  <c r="T311" i="22"/>
  <c r="R311" i="22"/>
  <c r="P311" i="22"/>
  <c r="N311" i="22"/>
  <c r="L311" i="22"/>
  <c r="J311" i="22"/>
  <c r="H311" i="22"/>
  <c r="AH224" i="22"/>
  <c r="AF224" i="22"/>
  <c r="AD224" i="22"/>
  <c r="AB224" i="22"/>
  <c r="Z224" i="22"/>
  <c r="X224" i="22"/>
  <c r="V224" i="22"/>
  <c r="T224" i="22"/>
  <c r="R224" i="22"/>
  <c r="P224" i="22"/>
  <c r="N224" i="22"/>
  <c r="L224" i="22"/>
  <c r="J224" i="22"/>
  <c r="H224" i="22"/>
  <c r="AH310" i="22"/>
  <c r="AF310" i="22"/>
  <c r="AD310" i="22"/>
  <c r="AB310" i="22"/>
  <c r="Z310" i="22"/>
  <c r="X310" i="22"/>
  <c r="V310" i="22"/>
  <c r="T310" i="22"/>
  <c r="R310" i="22"/>
  <c r="P310" i="22"/>
  <c r="N310" i="22"/>
  <c r="L310" i="22"/>
  <c r="J310" i="22"/>
  <c r="H310" i="22"/>
  <c r="AH230" i="22"/>
  <c r="AF230" i="22"/>
  <c r="AD230" i="22"/>
  <c r="AB230" i="22"/>
  <c r="Z230" i="22"/>
  <c r="X230" i="22"/>
  <c r="V230" i="22"/>
  <c r="T230" i="22"/>
  <c r="R230" i="22"/>
  <c r="P230" i="22"/>
  <c r="N230" i="22"/>
  <c r="L230" i="22"/>
  <c r="J230" i="22"/>
  <c r="H230" i="22"/>
  <c r="AH223" i="22"/>
  <c r="AF223" i="22"/>
  <c r="AD223" i="22"/>
  <c r="AB223" i="22"/>
  <c r="Z223" i="22"/>
  <c r="X223" i="22"/>
  <c r="V223" i="22"/>
  <c r="T223" i="22"/>
  <c r="R223" i="22"/>
  <c r="P223" i="22"/>
  <c r="N223" i="22"/>
  <c r="L223" i="22"/>
  <c r="J223" i="22"/>
  <c r="H223" i="22"/>
  <c r="AH210" i="22"/>
  <c r="AF210" i="22"/>
  <c r="AD210" i="22"/>
  <c r="AB210" i="22"/>
  <c r="Z210" i="22"/>
  <c r="X210" i="22"/>
  <c r="V210" i="22"/>
  <c r="T210" i="22"/>
  <c r="R210" i="22"/>
  <c r="P210" i="22"/>
  <c r="N210" i="22"/>
  <c r="L210" i="22"/>
  <c r="J210" i="22"/>
  <c r="H210" i="22"/>
  <c r="AH309" i="22"/>
  <c r="AF309" i="22"/>
  <c r="AD309" i="22"/>
  <c r="AB309" i="22"/>
  <c r="Z309" i="22"/>
  <c r="X309" i="22"/>
  <c r="V309" i="22"/>
  <c r="T309" i="22"/>
  <c r="R309" i="22"/>
  <c r="P309" i="22"/>
  <c r="N309" i="22"/>
  <c r="L309" i="22"/>
  <c r="J309" i="22"/>
  <c r="H309" i="22"/>
  <c r="AH304" i="22"/>
  <c r="AF304" i="22"/>
  <c r="AD304" i="22"/>
  <c r="AB304" i="22"/>
  <c r="Z304" i="22"/>
  <c r="X304" i="22"/>
  <c r="V304" i="22"/>
  <c r="T304" i="22"/>
  <c r="R304" i="22"/>
  <c r="P304" i="22"/>
  <c r="N304" i="22"/>
  <c r="L304" i="22"/>
  <c r="J304" i="22"/>
  <c r="H304" i="22"/>
  <c r="AH131" i="22"/>
  <c r="AF131" i="22"/>
  <c r="AD131" i="22"/>
  <c r="AB131" i="22"/>
  <c r="Z131" i="22"/>
  <c r="X131" i="22"/>
  <c r="V131" i="22"/>
  <c r="T131" i="22"/>
  <c r="R131" i="22"/>
  <c r="P131" i="22"/>
  <c r="N131" i="22"/>
  <c r="L131" i="22"/>
  <c r="J131" i="22"/>
  <c r="H131" i="22"/>
  <c r="AH303" i="22"/>
  <c r="AF303" i="22"/>
  <c r="AD303" i="22"/>
  <c r="AB303" i="22"/>
  <c r="Z303" i="22"/>
  <c r="X303" i="22"/>
  <c r="V303" i="22"/>
  <c r="T303" i="22"/>
  <c r="R303" i="22"/>
  <c r="P303" i="22"/>
  <c r="N303" i="22"/>
  <c r="L303" i="22"/>
  <c r="J303" i="22"/>
  <c r="H303" i="22"/>
  <c r="AH165" i="22"/>
  <c r="AF165" i="22"/>
  <c r="AD165" i="22"/>
  <c r="AB165" i="22"/>
  <c r="Z165" i="22"/>
  <c r="X165" i="22"/>
  <c r="V165" i="22"/>
  <c r="T165" i="22"/>
  <c r="R165" i="22"/>
  <c r="P165" i="22"/>
  <c r="N165" i="22"/>
  <c r="L165" i="22"/>
  <c r="J165" i="22"/>
  <c r="H165" i="22"/>
  <c r="AH229" i="22"/>
  <c r="AF229" i="22"/>
  <c r="AD229" i="22"/>
  <c r="AB229" i="22"/>
  <c r="Z229" i="22"/>
  <c r="X229" i="22"/>
  <c r="V229" i="22"/>
  <c r="T229" i="22"/>
  <c r="R229" i="22"/>
  <c r="P229" i="22"/>
  <c r="N229" i="22"/>
  <c r="L229" i="22"/>
  <c r="J229" i="22"/>
  <c r="H229" i="22"/>
  <c r="AH101" i="22"/>
  <c r="AF101" i="22"/>
  <c r="AD101" i="22"/>
  <c r="AB101" i="22"/>
  <c r="Z101" i="22"/>
  <c r="X101" i="22"/>
  <c r="V101" i="22"/>
  <c r="T101" i="22"/>
  <c r="R101" i="22"/>
  <c r="P101" i="22"/>
  <c r="N101" i="22"/>
  <c r="L101" i="22"/>
  <c r="J101" i="22"/>
  <c r="H101" i="22"/>
  <c r="AH139" i="22"/>
  <c r="AF139" i="22"/>
  <c r="AD139" i="22"/>
  <c r="AB139" i="22"/>
  <c r="Z139" i="22"/>
  <c r="X139" i="22"/>
  <c r="V139" i="22"/>
  <c r="T139" i="22"/>
  <c r="R139" i="22"/>
  <c r="P139" i="22"/>
  <c r="N139" i="22"/>
  <c r="L139" i="22"/>
  <c r="J139" i="22"/>
  <c r="H139" i="22"/>
  <c r="AH133" i="22"/>
  <c r="AF133" i="22"/>
  <c r="AD133" i="22"/>
  <c r="AB133" i="22"/>
  <c r="Z133" i="22"/>
  <c r="X133" i="22"/>
  <c r="V133" i="22"/>
  <c r="T133" i="22"/>
  <c r="R133" i="22"/>
  <c r="P133" i="22"/>
  <c r="N133" i="22"/>
  <c r="L133" i="22"/>
  <c r="J133" i="22"/>
  <c r="H133" i="22"/>
  <c r="AH137" i="22"/>
  <c r="AF137" i="22"/>
  <c r="AD137" i="22"/>
  <c r="AB137" i="22"/>
  <c r="Z137" i="22"/>
  <c r="X137" i="22"/>
  <c r="V137" i="22"/>
  <c r="T137" i="22"/>
  <c r="R137" i="22"/>
  <c r="P137" i="22"/>
  <c r="N137" i="22"/>
  <c r="L137" i="22"/>
  <c r="J137" i="22"/>
  <c r="H137" i="22"/>
  <c r="AH136" i="22"/>
  <c r="AF136" i="22"/>
  <c r="AD136" i="22"/>
  <c r="AB136" i="22"/>
  <c r="Z136" i="22"/>
  <c r="X136" i="22"/>
  <c r="V136" i="22"/>
  <c r="T136" i="22"/>
  <c r="R136" i="22"/>
  <c r="P136" i="22"/>
  <c r="N136" i="22"/>
  <c r="L136" i="22"/>
  <c r="J136" i="22"/>
  <c r="H136" i="22"/>
  <c r="AH82" i="22"/>
  <c r="AF82" i="22"/>
  <c r="AD82" i="22"/>
  <c r="AB82" i="22"/>
  <c r="Z82" i="22"/>
  <c r="X82" i="22"/>
  <c r="V82" i="22"/>
  <c r="T82" i="22"/>
  <c r="R82" i="22"/>
  <c r="P82" i="22"/>
  <c r="N82" i="22"/>
  <c r="L82" i="22"/>
  <c r="J82" i="22"/>
  <c r="H82" i="22"/>
  <c r="AH104" i="22"/>
  <c r="AF104" i="22"/>
  <c r="AD104" i="22"/>
  <c r="AB104" i="22"/>
  <c r="Z104" i="22"/>
  <c r="X104" i="22"/>
  <c r="V104" i="22"/>
  <c r="T104" i="22"/>
  <c r="R104" i="22"/>
  <c r="P104" i="22"/>
  <c r="N104" i="22"/>
  <c r="L104" i="22"/>
  <c r="J104" i="22"/>
  <c r="H104" i="22"/>
  <c r="AH68" i="22"/>
  <c r="AF68" i="22"/>
  <c r="AD68" i="22"/>
  <c r="AB68" i="22"/>
  <c r="Z68" i="22"/>
  <c r="X68" i="22"/>
  <c r="V68" i="22"/>
  <c r="T68" i="22"/>
  <c r="R68" i="22"/>
  <c r="P68" i="22"/>
  <c r="N68" i="22"/>
  <c r="L68" i="22"/>
  <c r="J68" i="22"/>
  <c r="H68" i="22"/>
  <c r="AH69" i="22"/>
  <c r="AF69" i="22"/>
  <c r="AD69" i="22"/>
  <c r="AB69" i="22"/>
  <c r="Z69" i="22"/>
  <c r="X69" i="22"/>
  <c r="V69" i="22"/>
  <c r="T69" i="22"/>
  <c r="R69" i="22"/>
  <c r="P69" i="22"/>
  <c r="N69" i="22"/>
  <c r="L69" i="22"/>
  <c r="J69" i="22"/>
  <c r="H69" i="22"/>
  <c r="AH107" i="22"/>
  <c r="AF107" i="22"/>
  <c r="AD107" i="22"/>
  <c r="AB107" i="22"/>
  <c r="Z107" i="22"/>
  <c r="X107" i="22"/>
  <c r="V107" i="22"/>
  <c r="T107" i="22"/>
  <c r="R107" i="22"/>
  <c r="P107" i="22"/>
  <c r="N107" i="22"/>
  <c r="L107" i="22"/>
  <c r="J107" i="22"/>
  <c r="H107" i="22"/>
  <c r="AH87" i="22"/>
  <c r="AF87" i="22"/>
  <c r="AD87" i="22"/>
  <c r="AB87" i="22"/>
  <c r="Z87" i="22"/>
  <c r="X87" i="22"/>
  <c r="V87" i="22"/>
  <c r="T87" i="22"/>
  <c r="R87" i="22"/>
  <c r="P87" i="22"/>
  <c r="N87" i="22"/>
  <c r="L87" i="22"/>
  <c r="J87" i="22"/>
  <c r="H87" i="22"/>
  <c r="AH331" i="21"/>
  <c r="AF331" i="21"/>
  <c r="AD331" i="21"/>
  <c r="AB331" i="21"/>
  <c r="X331" i="21"/>
  <c r="V331" i="21"/>
  <c r="T331" i="21"/>
  <c r="R331" i="21"/>
  <c r="L331" i="21"/>
  <c r="J331" i="21"/>
  <c r="H331" i="21"/>
  <c r="AH158" i="21"/>
  <c r="AF158" i="21"/>
  <c r="AD158" i="21"/>
  <c r="AB158" i="21"/>
  <c r="Z158" i="21"/>
  <c r="X158" i="21"/>
  <c r="V158" i="21"/>
  <c r="T158" i="21"/>
  <c r="R158" i="21"/>
  <c r="L158" i="21"/>
  <c r="J158" i="21"/>
  <c r="H158" i="21"/>
  <c r="AH134" i="21"/>
  <c r="AF134" i="21"/>
  <c r="AD134" i="21"/>
  <c r="AB134" i="21"/>
  <c r="Z134" i="21"/>
  <c r="X134" i="21"/>
  <c r="V134" i="21"/>
  <c r="T134" i="21"/>
  <c r="R134" i="21"/>
  <c r="N134" i="21"/>
  <c r="L134" i="21"/>
  <c r="J134" i="21"/>
  <c r="H134" i="21"/>
  <c r="AH244" i="21"/>
  <c r="AF244" i="21"/>
  <c r="AD244" i="21"/>
  <c r="AB244" i="21"/>
  <c r="Z244" i="21"/>
  <c r="X244" i="21"/>
  <c r="V244" i="21"/>
  <c r="T244" i="21"/>
  <c r="R244" i="21"/>
  <c r="N244" i="21"/>
  <c r="L244" i="21"/>
  <c r="J244" i="21"/>
  <c r="H244" i="21"/>
  <c r="AH243" i="21"/>
  <c r="AF243" i="21"/>
  <c r="AD243" i="21"/>
  <c r="AB243" i="21"/>
  <c r="Z243" i="21"/>
  <c r="X243" i="21"/>
  <c r="V243" i="21"/>
  <c r="T243" i="21"/>
  <c r="R243" i="21"/>
  <c r="N243" i="21"/>
  <c r="L243" i="21"/>
  <c r="J243" i="21"/>
  <c r="H243" i="21"/>
  <c r="AH239" i="21"/>
  <c r="AF239" i="21"/>
  <c r="AD239" i="21"/>
  <c r="AB239" i="21"/>
  <c r="Z239" i="21"/>
  <c r="X239" i="21"/>
  <c r="V239" i="21"/>
  <c r="T239" i="21"/>
  <c r="R239" i="21"/>
  <c r="N239" i="21"/>
  <c r="L239" i="21"/>
  <c r="J239" i="21"/>
  <c r="H239" i="21"/>
  <c r="AH324" i="21"/>
  <c r="AF324" i="21"/>
  <c r="AD324" i="21"/>
  <c r="AB324" i="21"/>
  <c r="Z324" i="21"/>
  <c r="X324" i="21"/>
  <c r="V324" i="21"/>
  <c r="T324" i="21"/>
  <c r="R324" i="21"/>
  <c r="L324" i="21"/>
  <c r="J324" i="21"/>
  <c r="H324" i="21"/>
  <c r="AH180" i="21"/>
  <c r="AF180" i="21"/>
  <c r="AD180" i="21"/>
  <c r="AB180" i="21"/>
  <c r="Z180" i="21"/>
  <c r="X180" i="21"/>
  <c r="V180" i="21"/>
  <c r="T180" i="21"/>
  <c r="R180" i="21"/>
  <c r="N180" i="21"/>
  <c r="L180" i="21"/>
  <c r="J180" i="21"/>
  <c r="H180" i="21"/>
  <c r="AH323" i="21"/>
  <c r="AF323" i="21"/>
  <c r="AD323" i="21"/>
  <c r="AB323" i="21"/>
  <c r="Z323" i="21"/>
  <c r="X323" i="21"/>
  <c r="V323" i="21"/>
  <c r="T323" i="21"/>
  <c r="R323" i="21"/>
  <c r="L323" i="21"/>
  <c r="J323" i="21"/>
  <c r="H323" i="21"/>
  <c r="AH330" i="21"/>
  <c r="AF330" i="21"/>
  <c r="AD330" i="21"/>
  <c r="AB330" i="21"/>
  <c r="X330" i="21"/>
  <c r="V330" i="21"/>
  <c r="T330" i="21"/>
  <c r="R330" i="21"/>
  <c r="L330" i="21"/>
  <c r="J330" i="21"/>
  <c r="H330" i="21"/>
  <c r="AH177" i="21"/>
  <c r="AF177" i="21"/>
  <c r="AD177" i="21"/>
  <c r="AB177" i="21"/>
  <c r="Z177" i="21"/>
  <c r="X177" i="21"/>
  <c r="V177" i="21"/>
  <c r="T177" i="21"/>
  <c r="R177" i="21"/>
  <c r="N177" i="21"/>
  <c r="L177" i="21"/>
  <c r="J177" i="21"/>
  <c r="H177" i="21"/>
  <c r="AH113" i="21"/>
  <c r="AF113" i="21"/>
  <c r="AD113" i="21"/>
  <c r="AB113" i="21"/>
  <c r="Z113" i="21"/>
  <c r="X113" i="21"/>
  <c r="V113" i="21"/>
  <c r="T113" i="21"/>
  <c r="R113" i="21"/>
  <c r="N113" i="21"/>
  <c r="L113" i="21"/>
  <c r="J113" i="21"/>
  <c r="H113" i="21"/>
  <c r="AH319" i="21"/>
  <c r="AF319" i="21"/>
  <c r="AD319" i="21"/>
  <c r="AB319" i="21"/>
  <c r="Z319" i="21"/>
  <c r="X319" i="21"/>
  <c r="V319" i="21"/>
  <c r="T319" i="21"/>
  <c r="R319" i="21"/>
  <c r="L319" i="21"/>
  <c r="J319" i="21"/>
  <c r="H319" i="21"/>
  <c r="AH329" i="21"/>
  <c r="AF329" i="21"/>
  <c r="AD329" i="21"/>
  <c r="AB329" i="21"/>
  <c r="Z329" i="21"/>
  <c r="X329" i="21"/>
  <c r="V329" i="21"/>
  <c r="T329" i="21"/>
  <c r="R329" i="21"/>
  <c r="L329" i="21"/>
  <c r="J329" i="21"/>
  <c r="H329" i="21"/>
  <c r="AH322" i="21"/>
  <c r="AF322" i="21"/>
  <c r="AD322" i="21"/>
  <c r="AB322" i="21"/>
  <c r="Z322" i="21"/>
  <c r="X322" i="21"/>
  <c r="V322" i="21"/>
  <c r="T322" i="21"/>
  <c r="R322" i="21"/>
  <c r="L322" i="21"/>
  <c r="J322" i="21"/>
  <c r="H322" i="21"/>
  <c r="AH321" i="21"/>
  <c r="AF321" i="21"/>
  <c r="AD321" i="21"/>
  <c r="AB321" i="21"/>
  <c r="Z321" i="21"/>
  <c r="X321" i="21"/>
  <c r="V321" i="21"/>
  <c r="T321" i="21"/>
  <c r="R321" i="21"/>
  <c r="L321" i="21"/>
  <c r="J321" i="21"/>
  <c r="H321" i="21"/>
  <c r="AH228" i="21"/>
  <c r="AF228" i="21"/>
  <c r="AD228" i="21"/>
  <c r="AB228" i="21"/>
  <c r="Z228" i="21"/>
  <c r="X228" i="21"/>
  <c r="V228" i="21"/>
  <c r="T228" i="21"/>
  <c r="R228" i="21"/>
  <c r="N228" i="21"/>
  <c r="L228" i="21"/>
  <c r="J228" i="21"/>
  <c r="H228" i="21"/>
  <c r="AH320" i="21"/>
  <c r="AF320" i="21"/>
  <c r="AD320" i="21"/>
  <c r="AB320" i="21"/>
  <c r="Z320" i="21"/>
  <c r="X320" i="21"/>
  <c r="V320" i="21"/>
  <c r="T320" i="21"/>
  <c r="R320" i="21"/>
  <c r="L320" i="21"/>
  <c r="J320" i="21"/>
  <c r="H320" i="21"/>
  <c r="AH143" i="21"/>
  <c r="AF143" i="21"/>
  <c r="AD143" i="21"/>
  <c r="AB143" i="21"/>
  <c r="Z143" i="21"/>
  <c r="X143" i="21"/>
  <c r="V143" i="21"/>
  <c r="T143" i="21"/>
  <c r="R143" i="21"/>
  <c r="N143" i="21"/>
  <c r="L143" i="21"/>
  <c r="J143" i="21"/>
  <c r="H143" i="21"/>
  <c r="AH141" i="21"/>
  <c r="AF141" i="21"/>
  <c r="AD141" i="21"/>
  <c r="AB141" i="21"/>
  <c r="Z141" i="21"/>
  <c r="X141" i="21"/>
  <c r="V141" i="21"/>
  <c r="T141" i="21"/>
  <c r="R141" i="21"/>
  <c r="N141" i="21"/>
  <c r="L141" i="21"/>
  <c r="J141" i="21"/>
  <c r="H141" i="21"/>
  <c r="AH159" i="21"/>
  <c r="AF159" i="21"/>
  <c r="AD159" i="21"/>
  <c r="AB159" i="21"/>
  <c r="Z159" i="21"/>
  <c r="X159" i="21"/>
  <c r="V159" i="21"/>
  <c r="T159" i="21"/>
  <c r="R159" i="21"/>
  <c r="N159" i="21"/>
  <c r="L159" i="21"/>
  <c r="J159" i="21"/>
  <c r="H159" i="21"/>
  <c r="AH67" i="21"/>
  <c r="AF67" i="21"/>
  <c r="AD67" i="21"/>
  <c r="AB67" i="21"/>
  <c r="Z67" i="21"/>
  <c r="X67" i="21"/>
  <c r="V67" i="21"/>
  <c r="T67" i="21"/>
  <c r="R67" i="21"/>
  <c r="N67" i="21"/>
  <c r="L67" i="21"/>
  <c r="J67" i="21"/>
  <c r="H67" i="21"/>
  <c r="AH163" i="15"/>
  <c r="AF163" i="15"/>
  <c r="AD163" i="15"/>
  <c r="AB163" i="15"/>
  <c r="Z163" i="15"/>
  <c r="X163" i="15"/>
  <c r="V163" i="15"/>
  <c r="T163" i="15"/>
  <c r="R163" i="15"/>
  <c r="P163" i="15"/>
  <c r="L163" i="15"/>
  <c r="J163" i="15"/>
  <c r="H163" i="15"/>
  <c r="AH162" i="15"/>
  <c r="AF162" i="15"/>
  <c r="AD162" i="15"/>
  <c r="AB162" i="15"/>
  <c r="Z162" i="15"/>
  <c r="X162" i="15"/>
  <c r="V162" i="15"/>
  <c r="T162" i="15"/>
  <c r="R162" i="15"/>
  <c r="P162" i="15"/>
  <c r="L162" i="15"/>
  <c r="J162" i="15"/>
  <c r="H162" i="15"/>
  <c r="AH161" i="15"/>
  <c r="AF161" i="15"/>
  <c r="AD161" i="15"/>
  <c r="AB161" i="15"/>
  <c r="Z161" i="15"/>
  <c r="X161" i="15"/>
  <c r="V161" i="15"/>
  <c r="T161" i="15"/>
  <c r="R161" i="15"/>
  <c r="P161" i="15"/>
  <c r="L161" i="15"/>
  <c r="J161" i="15"/>
  <c r="H161" i="15"/>
  <c r="AH160" i="15"/>
  <c r="AF160" i="15"/>
  <c r="AD160" i="15"/>
  <c r="AB160" i="15"/>
  <c r="Z160" i="15"/>
  <c r="X160" i="15"/>
  <c r="V160" i="15"/>
  <c r="T160" i="15"/>
  <c r="R160" i="15"/>
  <c r="P160" i="15"/>
  <c r="L160" i="15"/>
  <c r="J160" i="15"/>
  <c r="H160" i="15"/>
  <c r="AH159" i="15"/>
  <c r="AF159" i="15"/>
  <c r="AD159" i="15"/>
  <c r="AB159" i="15"/>
  <c r="Z159" i="15"/>
  <c r="X159" i="15"/>
  <c r="V159" i="15"/>
  <c r="T159" i="15"/>
  <c r="R159" i="15"/>
  <c r="P159" i="15"/>
  <c r="L159" i="15"/>
  <c r="J159" i="15"/>
  <c r="H159" i="15"/>
  <c r="AH154" i="15"/>
  <c r="AF154" i="15"/>
  <c r="AD154" i="15"/>
  <c r="AB154" i="15"/>
  <c r="Z154" i="15"/>
  <c r="X154" i="15"/>
  <c r="V154" i="15"/>
  <c r="T154" i="15"/>
  <c r="R154" i="15"/>
  <c r="P154" i="15"/>
  <c r="L154" i="15"/>
  <c r="J154" i="15"/>
  <c r="H154" i="15"/>
  <c r="AH76" i="15"/>
  <c r="AF76" i="15"/>
  <c r="AD76" i="15"/>
  <c r="AB76" i="15"/>
  <c r="Z76" i="15"/>
  <c r="X76" i="15"/>
  <c r="V76" i="15"/>
  <c r="T76" i="15"/>
  <c r="R76" i="15"/>
  <c r="P76" i="15"/>
  <c r="L76" i="15"/>
  <c r="J76" i="15"/>
  <c r="H76" i="15"/>
  <c r="AH59" i="15"/>
  <c r="AF59" i="15"/>
  <c r="AD59" i="15"/>
  <c r="AB59" i="15"/>
  <c r="Z59" i="15"/>
  <c r="X59" i="15"/>
  <c r="V59" i="15"/>
  <c r="T59" i="15"/>
  <c r="R59" i="15"/>
  <c r="P59" i="15"/>
  <c r="L59" i="15"/>
  <c r="J59" i="15"/>
  <c r="H59" i="15"/>
  <c r="AH52" i="15"/>
  <c r="AF52" i="15"/>
  <c r="AD52" i="15"/>
  <c r="AB52" i="15"/>
  <c r="Z52" i="15"/>
  <c r="X52" i="15"/>
  <c r="V52" i="15"/>
  <c r="T52" i="15"/>
  <c r="R52" i="15"/>
  <c r="P52" i="15"/>
  <c r="L52" i="15"/>
  <c r="J52" i="15"/>
  <c r="H52" i="15"/>
  <c r="AH36" i="15"/>
  <c r="AF36" i="15"/>
  <c r="AD36" i="15"/>
  <c r="AB36" i="15"/>
  <c r="Z36" i="15"/>
  <c r="X36" i="15"/>
  <c r="V36" i="15"/>
  <c r="T36" i="15"/>
  <c r="R36" i="15"/>
  <c r="P36" i="15"/>
  <c r="L36" i="15"/>
  <c r="J36" i="15"/>
  <c r="H36" i="15"/>
  <c r="AH45" i="15"/>
  <c r="AF45" i="15"/>
  <c r="AD45" i="15"/>
  <c r="AB45" i="15"/>
  <c r="Z45" i="15"/>
  <c r="X45" i="15"/>
  <c r="V45" i="15"/>
  <c r="T45" i="15"/>
  <c r="R45" i="15"/>
  <c r="P45" i="15"/>
  <c r="L45" i="15"/>
  <c r="J45" i="15"/>
  <c r="H45" i="15"/>
  <c r="AH53" i="15"/>
  <c r="AF53" i="15"/>
  <c r="AD53" i="15"/>
  <c r="AB53" i="15"/>
  <c r="Z53" i="15"/>
  <c r="X53" i="15"/>
  <c r="V53" i="15"/>
  <c r="T53" i="15"/>
  <c r="R53" i="15"/>
  <c r="P53" i="15"/>
  <c r="L53" i="15"/>
  <c r="J53" i="15"/>
  <c r="H53" i="15"/>
  <c r="AH100" i="1"/>
  <c r="AF100" i="1"/>
  <c r="AD100" i="1"/>
  <c r="AB100" i="1"/>
  <c r="Z100" i="1"/>
  <c r="X100" i="1"/>
  <c r="V100" i="1"/>
  <c r="T100" i="1"/>
  <c r="R100" i="1"/>
  <c r="P100" i="1"/>
  <c r="L100" i="1"/>
  <c r="J100" i="1"/>
  <c r="H100" i="1"/>
  <c r="AH174" i="1"/>
  <c r="AF174" i="1"/>
  <c r="AD174" i="1"/>
  <c r="AB174" i="1"/>
  <c r="Z174" i="1"/>
  <c r="X174" i="1"/>
  <c r="V174" i="1"/>
  <c r="T174" i="1"/>
  <c r="R174" i="1"/>
  <c r="P174" i="1"/>
  <c r="L174" i="1"/>
  <c r="J174" i="1"/>
  <c r="H174" i="1"/>
  <c r="AH128" i="1"/>
  <c r="AF128" i="1"/>
  <c r="AD128" i="1"/>
  <c r="AB128" i="1"/>
  <c r="Z128" i="1"/>
  <c r="X128" i="1"/>
  <c r="V128" i="1"/>
  <c r="T128" i="1"/>
  <c r="R128" i="1"/>
  <c r="P128" i="1"/>
  <c r="L128" i="1"/>
  <c r="J128" i="1"/>
  <c r="H128" i="1"/>
  <c r="AH173" i="1"/>
  <c r="AF173" i="1"/>
  <c r="AD173" i="1"/>
  <c r="AB173" i="1"/>
  <c r="Z173" i="1"/>
  <c r="X173" i="1"/>
  <c r="V173" i="1"/>
  <c r="T173" i="1"/>
  <c r="R173" i="1"/>
  <c r="P173" i="1"/>
  <c r="L173" i="1"/>
  <c r="J173" i="1"/>
  <c r="H173" i="1"/>
  <c r="AH172" i="1"/>
  <c r="AF172" i="1"/>
  <c r="AD172" i="1"/>
  <c r="AB172" i="1"/>
  <c r="Z172" i="1"/>
  <c r="X172" i="1"/>
  <c r="V172" i="1"/>
  <c r="T172" i="1"/>
  <c r="R172" i="1"/>
  <c r="P172" i="1"/>
  <c r="L172" i="1"/>
  <c r="J172" i="1"/>
  <c r="H172" i="1"/>
  <c r="AH164" i="1"/>
  <c r="AF164" i="1"/>
  <c r="AD164" i="1"/>
  <c r="AB164" i="1"/>
  <c r="Z164" i="1"/>
  <c r="X164" i="1"/>
  <c r="V164" i="1"/>
  <c r="T164" i="1"/>
  <c r="R164" i="1"/>
  <c r="P164" i="1"/>
  <c r="L164" i="1"/>
  <c r="J164" i="1"/>
  <c r="H164" i="1"/>
  <c r="AH134" i="1"/>
  <c r="AF134" i="1"/>
  <c r="AD134" i="1"/>
  <c r="AB134" i="1"/>
  <c r="Z134" i="1"/>
  <c r="X134" i="1"/>
  <c r="V134" i="1"/>
  <c r="T134" i="1"/>
  <c r="R134" i="1"/>
  <c r="P134" i="1"/>
  <c r="L134" i="1"/>
  <c r="J134" i="1"/>
  <c r="H134" i="1"/>
  <c r="AH81" i="1"/>
  <c r="AF81" i="1"/>
  <c r="AD81" i="1"/>
  <c r="AB81" i="1"/>
  <c r="Z81" i="1"/>
  <c r="X81" i="1"/>
  <c r="V81" i="1"/>
  <c r="T81" i="1"/>
  <c r="R81" i="1"/>
  <c r="P81" i="1"/>
  <c r="L81" i="1"/>
  <c r="J81" i="1"/>
  <c r="H81" i="1"/>
  <c r="AH86" i="1"/>
  <c r="AF86" i="1"/>
  <c r="AD86" i="1"/>
  <c r="AB86" i="1"/>
  <c r="Z86" i="1"/>
  <c r="X86" i="1"/>
  <c r="V86" i="1"/>
  <c r="T86" i="1"/>
  <c r="R86" i="1"/>
  <c r="P86" i="1"/>
  <c r="L86" i="1"/>
  <c r="J86" i="1"/>
  <c r="H86" i="1"/>
  <c r="AH56" i="1"/>
  <c r="AF56" i="1"/>
  <c r="AD56" i="1"/>
  <c r="AB56" i="1"/>
  <c r="Z56" i="1"/>
  <c r="X56" i="1"/>
  <c r="V56" i="1"/>
  <c r="T56" i="1"/>
  <c r="R56" i="1"/>
  <c r="P56" i="1"/>
  <c r="L56" i="1"/>
  <c r="J56" i="1"/>
  <c r="H56" i="1"/>
  <c r="AI273" i="22" l="1"/>
  <c r="AH272" i="22"/>
  <c r="AF272" i="22"/>
  <c r="AD272" i="22"/>
  <c r="AB272" i="22"/>
  <c r="Z272" i="22"/>
  <c r="X272" i="22"/>
  <c r="V272" i="22"/>
  <c r="T272" i="22"/>
  <c r="R272" i="22"/>
  <c r="P272" i="22"/>
  <c r="N272" i="22"/>
  <c r="L272" i="22"/>
  <c r="J272" i="22"/>
  <c r="H272" i="22"/>
  <c r="AH271" i="22"/>
  <c r="AF271" i="22"/>
  <c r="AD271" i="22"/>
  <c r="AB271" i="22"/>
  <c r="Z271" i="22"/>
  <c r="X271" i="22"/>
  <c r="V271" i="22"/>
  <c r="T271" i="22"/>
  <c r="R271" i="22"/>
  <c r="P271" i="22"/>
  <c r="N271" i="22"/>
  <c r="L271" i="22"/>
  <c r="J271" i="22"/>
  <c r="H271" i="22"/>
  <c r="AH222" i="22"/>
  <c r="AF222" i="22"/>
  <c r="AD222" i="22"/>
  <c r="AB222" i="22"/>
  <c r="Z222" i="22"/>
  <c r="X222" i="22"/>
  <c r="V222" i="22"/>
  <c r="T222" i="22"/>
  <c r="R222" i="22"/>
  <c r="P222" i="22"/>
  <c r="N222" i="22"/>
  <c r="L222" i="22"/>
  <c r="J222" i="22"/>
  <c r="H222" i="22"/>
  <c r="AH302" i="22"/>
  <c r="AF302" i="22"/>
  <c r="AD302" i="22"/>
  <c r="AB302" i="22"/>
  <c r="Z302" i="22"/>
  <c r="X302" i="22"/>
  <c r="V302" i="22"/>
  <c r="T302" i="22"/>
  <c r="R302" i="22"/>
  <c r="P302" i="22"/>
  <c r="N302" i="22"/>
  <c r="L302" i="22"/>
  <c r="J302" i="22"/>
  <c r="H302" i="22"/>
  <c r="AH164" i="22"/>
  <c r="AF164" i="22"/>
  <c r="AD164" i="22"/>
  <c r="AB164" i="22"/>
  <c r="Z164" i="22"/>
  <c r="X164" i="22"/>
  <c r="V164" i="22"/>
  <c r="T164" i="22"/>
  <c r="R164" i="22"/>
  <c r="P164" i="22"/>
  <c r="N164" i="22"/>
  <c r="L164" i="22"/>
  <c r="J164" i="22"/>
  <c r="H164" i="22"/>
  <c r="AH162" i="22"/>
  <c r="AF162" i="22"/>
  <c r="AD162" i="22"/>
  <c r="AB162" i="22"/>
  <c r="Z162" i="22"/>
  <c r="X162" i="22"/>
  <c r="V162" i="22"/>
  <c r="T162" i="22"/>
  <c r="R162" i="22"/>
  <c r="P162" i="22"/>
  <c r="N162" i="22"/>
  <c r="L162" i="22"/>
  <c r="J162" i="22"/>
  <c r="H162" i="22"/>
  <c r="AH221" i="22"/>
  <c r="AF221" i="22"/>
  <c r="AD221" i="22"/>
  <c r="AB221" i="22"/>
  <c r="Z221" i="22"/>
  <c r="X221" i="22"/>
  <c r="V221" i="22"/>
  <c r="T221" i="22"/>
  <c r="R221" i="22"/>
  <c r="P221" i="22"/>
  <c r="N221" i="22"/>
  <c r="L221" i="22"/>
  <c r="J221" i="22"/>
  <c r="H221" i="22"/>
  <c r="AH301" i="22"/>
  <c r="AF301" i="22"/>
  <c r="AD301" i="22"/>
  <c r="AB301" i="22"/>
  <c r="Z301" i="22"/>
  <c r="X301" i="22"/>
  <c r="V301" i="22"/>
  <c r="T301" i="22"/>
  <c r="R301" i="22"/>
  <c r="P301" i="22"/>
  <c r="N301" i="22"/>
  <c r="L301" i="22"/>
  <c r="J301" i="22"/>
  <c r="H301" i="22"/>
  <c r="AH300" i="22"/>
  <c r="AF300" i="22"/>
  <c r="AD300" i="22"/>
  <c r="AB300" i="22"/>
  <c r="Z300" i="22"/>
  <c r="X300" i="22"/>
  <c r="V300" i="22"/>
  <c r="T300" i="22"/>
  <c r="R300" i="22"/>
  <c r="P300" i="22"/>
  <c r="N300" i="22"/>
  <c r="L300" i="22"/>
  <c r="J300" i="22"/>
  <c r="H300" i="22"/>
  <c r="AH308" i="22"/>
  <c r="AF308" i="22"/>
  <c r="AD308" i="22"/>
  <c r="AB308" i="22"/>
  <c r="Z308" i="22"/>
  <c r="X308" i="22"/>
  <c r="V308" i="22"/>
  <c r="T308" i="22"/>
  <c r="R308" i="22"/>
  <c r="P308" i="22"/>
  <c r="N308" i="22"/>
  <c r="L308" i="22"/>
  <c r="J308" i="22"/>
  <c r="H308" i="22"/>
  <c r="AH307" i="22"/>
  <c r="AF307" i="22"/>
  <c r="AD307" i="22"/>
  <c r="AB307" i="22"/>
  <c r="Z307" i="22"/>
  <c r="X307" i="22"/>
  <c r="V307" i="22"/>
  <c r="T307" i="22"/>
  <c r="R307" i="22"/>
  <c r="P307" i="22"/>
  <c r="N307" i="22"/>
  <c r="L307" i="22"/>
  <c r="J307" i="22"/>
  <c r="H307" i="22"/>
  <c r="AH220" i="22"/>
  <c r="AF220" i="22"/>
  <c r="AD220" i="22"/>
  <c r="AB220" i="22"/>
  <c r="Z220" i="22"/>
  <c r="X220" i="22"/>
  <c r="V220" i="22"/>
  <c r="T220" i="22"/>
  <c r="R220" i="22"/>
  <c r="P220" i="22"/>
  <c r="N220" i="22"/>
  <c r="L220" i="22"/>
  <c r="J220" i="22"/>
  <c r="H220" i="22"/>
  <c r="AH299" i="22"/>
  <c r="AF299" i="22"/>
  <c r="AD299" i="22"/>
  <c r="AB299" i="22"/>
  <c r="Z299" i="22"/>
  <c r="X299" i="22"/>
  <c r="V299" i="22"/>
  <c r="T299" i="22"/>
  <c r="R299" i="22"/>
  <c r="P299" i="22"/>
  <c r="N299" i="22"/>
  <c r="L299" i="22"/>
  <c r="J299" i="22"/>
  <c r="H299" i="22"/>
  <c r="AH161" i="22"/>
  <c r="AF161" i="22"/>
  <c r="AD161" i="22"/>
  <c r="AB161" i="22"/>
  <c r="Z161" i="22"/>
  <c r="X161" i="22"/>
  <c r="V161" i="22"/>
  <c r="T161" i="22"/>
  <c r="R161" i="22"/>
  <c r="P161" i="22"/>
  <c r="N161" i="22"/>
  <c r="L161" i="22"/>
  <c r="J161" i="22"/>
  <c r="H161" i="22"/>
  <c r="AH163" i="22"/>
  <c r="AF163" i="22"/>
  <c r="AD163" i="22"/>
  <c r="AB163" i="22"/>
  <c r="Z163" i="22"/>
  <c r="X163" i="22"/>
  <c r="V163" i="22"/>
  <c r="T163" i="22"/>
  <c r="R163" i="22"/>
  <c r="P163" i="22"/>
  <c r="N163" i="22"/>
  <c r="L163" i="22"/>
  <c r="J163" i="22"/>
  <c r="H163" i="22"/>
  <c r="AH228" i="22"/>
  <c r="AF228" i="22"/>
  <c r="AD228" i="22"/>
  <c r="AB228" i="22"/>
  <c r="Z228" i="22"/>
  <c r="X228" i="22"/>
  <c r="V228" i="22"/>
  <c r="T228" i="22"/>
  <c r="R228" i="22"/>
  <c r="P228" i="22"/>
  <c r="N228" i="22"/>
  <c r="L228" i="22"/>
  <c r="J228" i="22"/>
  <c r="H228" i="22"/>
  <c r="AH227" i="22"/>
  <c r="AF227" i="22"/>
  <c r="AD227" i="22"/>
  <c r="AB227" i="22"/>
  <c r="Z227" i="22"/>
  <c r="X227" i="22"/>
  <c r="V227" i="22"/>
  <c r="T227" i="22"/>
  <c r="R227" i="22"/>
  <c r="P227" i="22"/>
  <c r="N227" i="22"/>
  <c r="L227" i="22"/>
  <c r="J227" i="22"/>
  <c r="H227" i="22"/>
  <c r="AH226" i="22"/>
  <c r="AF226" i="22"/>
  <c r="AD226" i="22"/>
  <c r="AB226" i="22"/>
  <c r="Z226" i="22"/>
  <c r="X226" i="22"/>
  <c r="V226" i="22"/>
  <c r="T226" i="22"/>
  <c r="R226" i="22"/>
  <c r="P226" i="22"/>
  <c r="N226" i="22"/>
  <c r="L226" i="22"/>
  <c r="J226" i="22"/>
  <c r="H226" i="22"/>
  <c r="AH138" i="22"/>
  <c r="AF138" i="22"/>
  <c r="AD138" i="22"/>
  <c r="AB138" i="22"/>
  <c r="Z138" i="22"/>
  <c r="X138" i="22"/>
  <c r="V138" i="22"/>
  <c r="T138" i="22"/>
  <c r="R138" i="22"/>
  <c r="P138" i="22"/>
  <c r="N138" i="22"/>
  <c r="L138" i="22"/>
  <c r="J138" i="22"/>
  <c r="H138" i="22"/>
  <c r="AH105" i="22"/>
  <c r="AF105" i="22"/>
  <c r="AD105" i="22"/>
  <c r="AB105" i="22"/>
  <c r="Z105" i="22"/>
  <c r="X105" i="22"/>
  <c r="V105" i="22"/>
  <c r="T105" i="22"/>
  <c r="R105" i="22"/>
  <c r="P105" i="22"/>
  <c r="N105" i="22"/>
  <c r="L105" i="22"/>
  <c r="J105" i="22"/>
  <c r="H105" i="22"/>
  <c r="AH115" i="22"/>
  <c r="AF115" i="22"/>
  <c r="AD115" i="22"/>
  <c r="AB115" i="22"/>
  <c r="Z115" i="22"/>
  <c r="X115" i="22"/>
  <c r="V115" i="22"/>
  <c r="T115" i="22"/>
  <c r="R115" i="22"/>
  <c r="P115" i="22"/>
  <c r="N115" i="22"/>
  <c r="L115" i="22"/>
  <c r="J115" i="22"/>
  <c r="H115" i="22"/>
  <c r="AH132" i="22"/>
  <c r="AF132" i="22"/>
  <c r="AD132" i="22"/>
  <c r="AB132" i="22"/>
  <c r="Z132" i="22"/>
  <c r="X132" i="22"/>
  <c r="V132" i="22"/>
  <c r="T132" i="22"/>
  <c r="R132" i="22"/>
  <c r="P132" i="22"/>
  <c r="N132" i="22"/>
  <c r="L132" i="22"/>
  <c r="J132" i="22"/>
  <c r="H132" i="22"/>
  <c r="AH103" i="22"/>
  <c r="AF103" i="22"/>
  <c r="AD103" i="22"/>
  <c r="AB103" i="22"/>
  <c r="Z103" i="22"/>
  <c r="X103" i="22"/>
  <c r="V103" i="22"/>
  <c r="T103" i="22"/>
  <c r="R103" i="22"/>
  <c r="P103" i="22"/>
  <c r="N103" i="22"/>
  <c r="L103" i="22"/>
  <c r="J103" i="22"/>
  <c r="H103" i="22"/>
  <c r="AH35" i="22"/>
  <c r="AF35" i="22"/>
  <c r="AD35" i="22"/>
  <c r="AB35" i="22"/>
  <c r="Z35" i="22"/>
  <c r="X35" i="22"/>
  <c r="V35" i="22"/>
  <c r="T35" i="22"/>
  <c r="R35" i="22"/>
  <c r="P35" i="22"/>
  <c r="N35" i="22"/>
  <c r="L35" i="22"/>
  <c r="J35" i="22"/>
  <c r="H35" i="22"/>
  <c r="AH34" i="22"/>
  <c r="AF34" i="22"/>
  <c r="AD34" i="22"/>
  <c r="AB34" i="22"/>
  <c r="Z34" i="22"/>
  <c r="X34" i="22"/>
  <c r="V34" i="22"/>
  <c r="T34" i="22"/>
  <c r="R34" i="22"/>
  <c r="P34" i="22"/>
  <c r="N34" i="22"/>
  <c r="L34" i="22"/>
  <c r="J34" i="22"/>
  <c r="H34" i="22"/>
  <c r="AH23" i="22"/>
  <c r="AF23" i="22"/>
  <c r="AD23" i="22"/>
  <c r="AB23" i="22"/>
  <c r="Z23" i="22"/>
  <c r="X23" i="22"/>
  <c r="V23" i="22"/>
  <c r="T23" i="22"/>
  <c r="R23" i="22"/>
  <c r="P23" i="22"/>
  <c r="N23" i="22"/>
  <c r="L23" i="22"/>
  <c r="J23" i="22"/>
  <c r="H23" i="22"/>
  <c r="AH22" i="22"/>
  <c r="AF22" i="22"/>
  <c r="AD22" i="22"/>
  <c r="AB22" i="22"/>
  <c r="Z22" i="22"/>
  <c r="X22" i="22"/>
  <c r="V22" i="22"/>
  <c r="T22" i="22"/>
  <c r="R22" i="22"/>
  <c r="P22" i="22"/>
  <c r="N22" i="22"/>
  <c r="L22" i="22"/>
  <c r="J22" i="22"/>
  <c r="H22" i="22"/>
  <c r="AH221" i="21"/>
  <c r="AF221" i="21"/>
  <c r="AD221" i="21"/>
  <c r="AB221" i="21"/>
  <c r="Z221" i="21"/>
  <c r="X221" i="21"/>
  <c r="V221" i="21"/>
  <c r="T221" i="21"/>
  <c r="R221" i="21"/>
  <c r="N221" i="21"/>
  <c r="L221" i="21"/>
  <c r="J221" i="21"/>
  <c r="H221" i="21"/>
  <c r="AH238" i="21"/>
  <c r="AF238" i="21"/>
  <c r="AD238" i="21"/>
  <c r="AB238" i="21"/>
  <c r="Z238" i="21"/>
  <c r="X238" i="21"/>
  <c r="V238" i="21"/>
  <c r="T238" i="21"/>
  <c r="R238" i="21"/>
  <c r="N238" i="21"/>
  <c r="L238" i="21"/>
  <c r="J238" i="21"/>
  <c r="H238" i="21"/>
  <c r="AH237" i="21"/>
  <c r="AF237" i="21"/>
  <c r="AD237" i="21"/>
  <c r="AB237" i="21"/>
  <c r="Z237" i="21"/>
  <c r="X237" i="21"/>
  <c r="V237" i="21"/>
  <c r="T237" i="21"/>
  <c r="R237" i="21"/>
  <c r="N237" i="21"/>
  <c r="L237" i="21"/>
  <c r="J237" i="21"/>
  <c r="H237" i="21"/>
  <c r="AH179" i="21"/>
  <c r="AF179" i="21"/>
  <c r="AD179" i="21"/>
  <c r="AB179" i="21"/>
  <c r="Z179" i="21"/>
  <c r="X179" i="21"/>
  <c r="V179" i="21"/>
  <c r="T179" i="21"/>
  <c r="R179" i="21"/>
  <c r="N179" i="21"/>
  <c r="L179" i="21"/>
  <c r="J179" i="21"/>
  <c r="H179" i="21"/>
  <c r="AH178" i="21"/>
  <c r="AF178" i="21"/>
  <c r="AD178" i="21"/>
  <c r="AB178" i="21"/>
  <c r="Z178" i="21"/>
  <c r="X178" i="21"/>
  <c r="V178" i="21"/>
  <c r="T178" i="21"/>
  <c r="R178" i="21"/>
  <c r="N178" i="21"/>
  <c r="L178" i="21"/>
  <c r="J178" i="21"/>
  <c r="H178" i="21"/>
  <c r="AH328" i="21"/>
  <c r="AF328" i="21"/>
  <c r="AD328" i="21"/>
  <c r="AB328" i="21"/>
  <c r="Z328" i="21"/>
  <c r="X328" i="21"/>
  <c r="V328" i="21"/>
  <c r="T328" i="21"/>
  <c r="R328" i="21"/>
  <c r="L328" i="21"/>
  <c r="J328" i="21"/>
  <c r="H328" i="21"/>
  <c r="AH327" i="21"/>
  <c r="AF327" i="21"/>
  <c r="AD327" i="21"/>
  <c r="AB327" i="21"/>
  <c r="Z327" i="21"/>
  <c r="X327" i="21"/>
  <c r="V327" i="21"/>
  <c r="T327" i="21"/>
  <c r="R327" i="21"/>
  <c r="L327" i="21"/>
  <c r="J327" i="21"/>
  <c r="H327" i="21"/>
  <c r="AH227" i="21"/>
  <c r="AF227" i="21"/>
  <c r="AD227" i="21"/>
  <c r="AB227" i="21"/>
  <c r="Z227" i="21"/>
  <c r="X227" i="21"/>
  <c r="V227" i="21"/>
  <c r="T227" i="21"/>
  <c r="R227" i="21"/>
  <c r="N227" i="21"/>
  <c r="L227" i="21"/>
  <c r="J227" i="21"/>
  <c r="H227" i="21"/>
  <c r="AH226" i="21"/>
  <c r="AF226" i="21"/>
  <c r="AD226" i="21"/>
  <c r="AB226" i="21"/>
  <c r="Z226" i="21"/>
  <c r="X226" i="21"/>
  <c r="V226" i="21"/>
  <c r="T226" i="21"/>
  <c r="R226" i="21"/>
  <c r="N226" i="21"/>
  <c r="L226" i="21"/>
  <c r="J226" i="21"/>
  <c r="H226" i="21"/>
  <c r="AH326" i="21"/>
  <c r="AF326" i="21"/>
  <c r="AD326" i="21"/>
  <c r="AB326" i="21"/>
  <c r="Z326" i="21"/>
  <c r="X326" i="21"/>
  <c r="V326" i="21"/>
  <c r="T326" i="21"/>
  <c r="R326" i="21"/>
  <c r="L326" i="21"/>
  <c r="J326" i="21"/>
  <c r="H326" i="21"/>
  <c r="AH72" i="21"/>
  <c r="AF72" i="21"/>
  <c r="AD72" i="21"/>
  <c r="AB72" i="21"/>
  <c r="Z72" i="21"/>
  <c r="X72" i="21"/>
  <c r="V72" i="21"/>
  <c r="T72" i="21"/>
  <c r="R72" i="21"/>
  <c r="N72" i="21"/>
  <c r="L72" i="21"/>
  <c r="J72" i="21"/>
  <c r="H72" i="21"/>
  <c r="AH325" i="21"/>
  <c r="AF325" i="21"/>
  <c r="AD325" i="21"/>
  <c r="AB325" i="21"/>
  <c r="Z325" i="21"/>
  <c r="X325" i="21"/>
  <c r="V325" i="21"/>
  <c r="T325" i="21"/>
  <c r="R325" i="21"/>
  <c r="L325" i="21"/>
  <c r="J325" i="21"/>
  <c r="H325" i="21"/>
  <c r="AH129" i="21"/>
  <c r="AF129" i="21"/>
  <c r="AD129" i="21"/>
  <c r="AB129" i="21"/>
  <c r="Z129" i="21"/>
  <c r="X129" i="21"/>
  <c r="V129" i="21"/>
  <c r="T129" i="21"/>
  <c r="R129" i="21"/>
  <c r="N129" i="21"/>
  <c r="L129" i="21"/>
  <c r="J129" i="21"/>
  <c r="H129" i="21"/>
  <c r="AH68" i="21"/>
  <c r="AF68" i="21"/>
  <c r="AD68" i="21"/>
  <c r="AB68" i="21"/>
  <c r="Z68" i="21"/>
  <c r="X68" i="21"/>
  <c r="V68" i="21"/>
  <c r="T68" i="21"/>
  <c r="R68" i="21"/>
  <c r="N68" i="21"/>
  <c r="L68" i="21"/>
  <c r="J68" i="21"/>
  <c r="H68" i="21"/>
  <c r="AH50" i="21"/>
  <c r="AF50" i="21"/>
  <c r="AD50" i="21"/>
  <c r="AB50" i="21"/>
  <c r="Z50" i="21"/>
  <c r="X50" i="21"/>
  <c r="V50" i="21"/>
  <c r="T50" i="21"/>
  <c r="R50" i="21"/>
  <c r="N50" i="21"/>
  <c r="L50" i="21"/>
  <c r="J50" i="21"/>
  <c r="H50" i="21"/>
  <c r="AH109" i="21"/>
  <c r="AF109" i="21"/>
  <c r="AD109" i="21"/>
  <c r="AB109" i="21"/>
  <c r="Z109" i="21"/>
  <c r="X109" i="21"/>
  <c r="V109" i="21"/>
  <c r="T109" i="21"/>
  <c r="R109" i="21"/>
  <c r="N109" i="21"/>
  <c r="L109" i="21"/>
  <c r="J109" i="21"/>
  <c r="H109" i="21"/>
  <c r="AH108" i="21"/>
  <c r="AF108" i="21"/>
  <c r="AD108" i="21"/>
  <c r="AB108" i="21"/>
  <c r="Z108" i="21"/>
  <c r="X108" i="21"/>
  <c r="V108" i="21"/>
  <c r="T108" i="21"/>
  <c r="R108" i="21"/>
  <c r="N108" i="21"/>
  <c r="L108" i="21"/>
  <c r="J108" i="21"/>
  <c r="H108" i="21"/>
  <c r="AH133" i="21"/>
  <c r="AF133" i="21"/>
  <c r="AD133" i="21"/>
  <c r="AB133" i="21"/>
  <c r="Z133" i="21"/>
  <c r="X133" i="21"/>
  <c r="V133" i="21"/>
  <c r="T133" i="21"/>
  <c r="R133" i="21"/>
  <c r="N133" i="21"/>
  <c r="L133" i="21"/>
  <c r="J133" i="21"/>
  <c r="H133" i="21"/>
  <c r="AH160" i="21"/>
  <c r="AF160" i="21"/>
  <c r="AD160" i="21"/>
  <c r="AB160" i="21"/>
  <c r="Z160" i="21"/>
  <c r="X160" i="21"/>
  <c r="V160" i="21"/>
  <c r="T160" i="21"/>
  <c r="R160" i="21"/>
  <c r="N160" i="21"/>
  <c r="L160" i="21"/>
  <c r="J160" i="21"/>
  <c r="H160" i="21"/>
  <c r="AH242" i="21"/>
  <c r="AF242" i="21"/>
  <c r="AD242" i="21"/>
  <c r="AB242" i="21"/>
  <c r="Z242" i="21"/>
  <c r="X242" i="21"/>
  <c r="V242" i="21"/>
  <c r="T242" i="21"/>
  <c r="R242" i="21"/>
  <c r="N242" i="21"/>
  <c r="L242" i="21"/>
  <c r="J242" i="21"/>
  <c r="H242" i="21"/>
  <c r="AH181" i="21"/>
  <c r="AF181" i="21"/>
  <c r="AD181" i="21"/>
  <c r="AB181" i="21"/>
  <c r="Z181" i="21"/>
  <c r="X181" i="21"/>
  <c r="V181" i="21"/>
  <c r="T181" i="21"/>
  <c r="R181" i="21"/>
  <c r="N181" i="21"/>
  <c r="L181" i="21"/>
  <c r="J181" i="21"/>
  <c r="H181" i="21"/>
  <c r="AH142" i="21"/>
  <c r="AF142" i="21"/>
  <c r="AD142" i="21"/>
  <c r="AB142" i="21"/>
  <c r="Z142" i="21"/>
  <c r="X142" i="21"/>
  <c r="V142" i="21"/>
  <c r="T142" i="21"/>
  <c r="R142" i="21"/>
  <c r="N142" i="21"/>
  <c r="L142" i="21"/>
  <c r="J142" i="21"/>
  <c r="H142" i="21"/>
  <c r="AH112" i="21"/>
  <c r="AF112" i="21"/>
  <c r="AD112" i="21"/>
  <c r="AB112" i="21"/>
  <c r="Z112" i="21"/>
  <c r="X112" i="21"/>
  <c r="V112" i="21"/>
  <c r="T112" i="21"/>
  <c r="R112" i="21"/>
  <c r="N112" i="21"/>
  <c r="L112" i="21"/>
  <c r="J112" i="21"/>
  <c r="H112" i="21"/>
  <c r="AH76" i="21"/>
  <c r="AF76" i="21"/>
  <c r="AD76" i="21"/>
  <c r="AB76" i="21"/>
  <c r="Z76" i="21"/>
  <c r="X76" i="21"/>
  <c r="V76" i="21"/>
  <c r="T76" i="21"/>
  <c r="R76" i="21"/>
  <c r="N76" i="21"/>
  <c r="L76" i="21"/>
  <c r="J76" i="21"/>
  <c r="H76" i="21"/>
  <c r="AH55" i="21"/>
  <c r="AF55" i="21"/>
  <c r="AD55" i="21"/>
  <c r="AB55" i="21"/>
  <c r="Z55" i="21"/>
  <c r="X55" i="21"/>
  <c r="V55" i="21"/>
  <c r="T55" i="21"/>
  <c r="R55" i="21"/>
  <c r="N55" i="21"/>
  <c r="L55" i="21"/>
  <c r="J55" i="21"/>
  <c r="H55" i="21"/>
  <c r="AH39" i="21"/>
  <c r="AF39" i="21"/>
  <c r="AD39" i="21"/>
  <c r="AB39" i="21"/>
  <c r="Z39" i="21"/>
  <c r="X39" i="21"/>
  <c r="V39" i="21"/>
  <c r="T39" i="21"/>
  <c r="R39" i="21"/>
  <c r="N39" i="21"/>
  <c r="L39" i="21"/>
  <c r="J39" i="21"/>
  <c r="H39" i="21"/>
  <c r="AH138" i="15"/>
  <c r="AF138" i="15"/>
  <c r="AD138" i="15"/>
  <c r="AB138" i="15"/>
  <c r="Z138" i="15"/>
  <c r="X138" i="15"/>
  <c r="V138" i="15"/>
  <c r="T138" i="15"/>
  <c r="R138" i="15"/>
  <c r="P138" i="15"/>
  <c r="L138" i="15"/>
  <c r="J138" i="15"/>
  <c r="H138" i="15"/>
  <c r="AH158" i="15"/>
  <c r="AF158" i="15"/>
  <c r="AD158" i="15"/>
  <c r="AB158" i="15"/>
  <c r="Z158" i="15"/>
  <c r="X158" i="15"/>
  <c r="V158" i="15"/>
  <c r="T158" i="15"/>
  <c r="R158" i="15"/>
  <c r="P158" i="15"/>
  <c r="L158" i="15"/>
  <c r="J158" i="15"/>
  <c r="H158" i="15"/>
  <c r="AH115" i="15"/>
  <c r="AF115" i="15"/>
  <c r="AD115" i="15"/>
  <c r="AB115" i="15"/>
  <c r="Z115" i="15"/>
  <c r="X115" i="15"/>
  <c r="V115" i="15"/>
  <c r="T115" i="15"/>
  <c r="R115" i="15"/>
  <c r="P115" i="15"/>
  <c r="L115" i="15"/>
  <c r="J115" i="15"/>
  <c r="H115" i="15"/>
  <c r="AH84" i="15"/>
  <c r="AF84" i="15"/>
  <c r="AD84" i="15"/>
  <c r="AB84" i="15"/>
  <c r="Z84" i="15"/>
  <c r="X84" i="15"/>
  <c r="V84" i="15"/>
  <c r="T84" i="15"/>
  <c r="R84" i="15"/>
  <c r="P84" i="15"/>
  <c r="L84" i="15"/>
  <c r="J84" i="15"/>
  <c r="H84" i="15"/>
  <c r="AH157" i="15"/>
  <c r="AF157" i="15"/>
  <c r="AD157" i="15"/>
  <c r="AB157" i="15"/>
  <c r="Z157" i="15"/>
  <c r="X157" i="15"/>
  <c r="V157" i="15"/>
  <c r="T157" i="15"/>
  <c r="R157" i="15"/>
  <c r="P157" i="15"/>
  <c r="L157" i="15"/>
  <c r="J157" i="15"/>
  <c r="H157" i="15"/>
  <c r="AH156" i="15"/>
  <c r="AF156" i="15"/>
  <c r="AD156" i="15"/>
  <c r="AB156" i="15"/>
  <c r="Z156" i="15"/>
  <c r="X156" i="15"/>
  <c r="V156" i="15"/>
  <c r="T156" i="15"/>
  <c r="R156" i="15"/>
  <c r="P156" i="15"/>
  <c r="L156" i="15"/>
  <c r="J156" i="15"/>
  <c r="H156" i="15"/>
  <c r="AH83" i="15"/>
  <c r="AF83" i="15"/>
  <c r="AD83" i="15"/>
  <c r="AB83" i="15"/>
  <c r="Z83" i="15"/>
  <c r="X83" i="15"/>
  <c r="V83" i="15"/>
  <c r="T83" i="15"/>
  <c r="R83" i="15"/>
  <c r="P83" i="15"/>
  <c r="L83" i="15"/>
  <c r="J83" i="15"/>
  <c r="H83" i="15"/>
  <c r="AH77" i="15"/>
  <c r="AF77" i="15"/>
  <c r="AD77" i="15"/>
  <c r="AB77" i="15"/>
  <c r="Z77" i="15"/>
  <c r="X77" i="15"/>
  <c r="V77" i="15"/>
  <c r="T77" i="15"/>
  <c r="R77" i="15"/>
  <c r="P77" i="15"/>
  <c r="L77" i="15"/>
  <c r="J77" i="15"/>
  <c r="H77" i="15"/>
  <c r="AH57" i="15"/>
  <c r="AF57" i="15"/>
  <c r="AD57" i="15"/>
  <c r="AB57" i="15"/>
  <c r="Z57" i="15"/>
  <c r="X57" i="15"/>
  <c r="V57" i="15"/>
  <c r="T57" i="15"/>
  <c r="R57" i="15"/>
  <c r="P57" i="15"/>
  <c r="L57" i="15"/>
  <c r="J57" i="15"/>
  <c r="H57" i="15"/>
  <c r="AH79" i="15"/>
  <c r="AF79" i="15"/>
  <c r="AD79" i="15"/>
  <c r="AB79" i="15"/>
  <c r="Z79" i="15"/>
  <c r="X79" i="15"/>
  <c r="V79" i="15"/>
  <c r="T79" i="15"/>
  <c r="R79" i="15"/>
  <c r="P79" i="15"/>
  <c r="L79" i="15"/>
  <c r="J79" i="15"/>
  <c r="H79" i="15"/>
  <c r="AH58" i="15"/>
  <c r="AF58" i="15"/>
  <c r="AD58" i="15"/>
  <c r="AB58" i="15"/>
  <c r="Z58" i="15"/>
  <c r="X58" i="15"/>
  <c r="V58" i="15"/>
  <c r="T58" i="15"/>
  <c r="R58" i="15"/>
  <c r="P58" i="15"/>
  <c r="L58" i="15"/>
  <c r="J58" i="15"/>
  <c r="H58" i="15"/>
  <c r="AH47" i="15"/>
  <c r="AF47" i="15"/>
  <c r="AD47" i="15"/>
  <c r="AB47" i="15"/>
  <c r="Z47" i="15"/>
  <c r="X47" i="15"/>
  <c r="V47" i="15"/>
  <c r="T47" i="15"/>
  <c r="R47" i="15"/>
  <c r="P47" i="15"/>
  <c r="L47" i="15"/>
  <c r="J47" i="15"/>
  <c r="H47" i="15"/>
  <c r="AH17" i="15"/>
  <c r="AF17" i="15"/>
  <c r="AD17" i="15"/>
  <c r="AB17" i="15"/>
  <c r="Z17" i="15"/>
  <c r="X17" i="15"/>
  <c r="V17" i="15"/>
  <c r="T17" i="15"/>
  <c r="R17" i="15"/>
  <c r="P17" i="15"/>
  <c r="L17" i="15"/>
  <c r="J17" i="15"/>
  <c r="H17" i="15"/>
  <c r="AH127" i="1"/>
  <c r="AF127" i="1"/>
  <c r="AD127" i="1"/>
  <c r="AB127" i="1"/>
  <c r="Z127" i="1"/>
  <c r="X127" i="1"/>
  <c r="V127" i="1"/>
  <c r="T127" i="1"/>
  <c r="R127" i="1"/>
  <c r="P127" i="1"/>
  <c r="L127" i="1"/>
  <c r="J127" i="1"/>
  <c r="H127" i="1"/>
  <c r="AH171" i="1"/>
  <c r="AF171" i="1"/>
  <c r="AD171" i="1"/>
  <c r="AB171" i="1"/>
  <c r="Z171" i="1"/>
  <c r="X171" i="1"/>
  <c r="V171" i="1"/>
  <c r="T171" i="1"/>
  <c r="R171" i="1"/>
  <c r="P171" i="1"/>
  <c r="L171" i="1"/>
  <c r="J171" i="1"/>
  <c r="H171" i="1"/>
  <c r="AH170" i="1"/>
  <c r="AF170" i="1"/>
  <c r="AD170" i="1"/>
  <c r="AB170" i="1"/>
  <c r="Z170" i="1"/>
  <c r="X170" i="1"/>
  <c r="V170" i="1"/>
  <c r="T170" i="1"/>
  <c r="R170" i="1"/>
  <c r="P170" i="1"/>
  <c r="L170" i="1"/>
  <c r="J170" i="1"/>
  <c r="H170" i="1"/>
  <c r="AH80" i="1"/>
  <c r="AF80" i="1"/>
  <c r="AD80" i="1"/>
  <c r="AB80" i="1"/>
  <c r="Z80" i="1"/>
  <c r="X80" i="1"/>
  <c r="V80" i="1"/>
  <c r="T80" i="1"/>
  <c r="R80" i="1"/>
  <c r="P80" i="1"/>
  <c r="L80" i="1"/>
  <c r="J80" i="1"/>
  <c r="H80" i="1"/>
  <c r="AH99" i="1"/>
  <c r="AF99" i="1"/>
  <c r="AD99" i="1"/>
  <c r="AB99" i="1"/>
  <c r="Z99" i="1"/>
  <c r="X99" i="1"/>
  <c r="V99" i="1"/>
  <c r="T99" i="1"/>
  <c r="R99" i="1"/>
  <c r="P99" i="1"/>
  <c r="L99" i="1"/>
  <c r="J99" i="1"/>
  <c r="H99" i="1"/>
  <c r="AH98" i="1"/>
  <c r="AF98" i="1"/>
  <c r="AD98" i="1"/>
  <c r="AB98" i="1"/>
  <c r="Z98" i="1"/>
  <c r="X98" i="1"/>
  <c r="V98" i="1"/>
  <c r="T98" i="1"/>
  <c r="R98" i="1"/>
  <c r="P98" i="1"/>
  <c r="L98" i="1"/>
  <c r="J98" i="1"/>
  <c r="H98" i="1"/>
  <c r="AH102" i="1"/>
  <c r="AF102" i="1"/>
  <c r="AD102" i="1"/>
  <c r="AB102" i="1"/>
  <c r="Z102" i="1"/>
  <c r="X102" i="1"/>
  <c r="V102" i="1"/>
  <c r="T102" i="1"/>
  <c r="R102" i="1"/>
  <c r="P102" i="1"/>
  <c r="L102" i="1"/>
  <c r="J102" i="1"/>
  <c r="H102" i="1"/>
  <c r="AH82" i="1"/>
  <c r="AF82" i="1"/>
  <c r="AD82" i="1"/>
  <c r="AB82" i="1"/>
  <c r="Z82" i="1"/>
  <c r="X82" i="1"/>
  <c r="V82" i="1"/>
  <c r="T82" i="1"/>
  <c r="R82" i="1"/>
  <c r="P82" i="1"/>
  <c r="L82" i="1"/>
  <c r="J82" i="1"/>
  <c r="H82" i="1"/>
  <c r="AH129" i="1"/>
  <c r="AF129" i="1"/>
  <c r="AD129" i="1"/>
  <c r="AB129" i="1"/>
  <c r="Z129" i="1"/>
  <c r="X129" i="1"/>
  <c r="V129" i="1"/>
  <c r="T129" i="1"/>
  <c r="R129" i="1"/>
  <c r="P129" i="1"/>
  <c r="L129" i="1"/>
  <c r="J129" i="1"/>
  <c r="H129" i="1"/>
  <c r="AH74" i="1"/>
  <c r="AF74" i="1"/>
  <c r="AD74" i="1"/>
  <c r="AB74" i="1"/>
  <c r="Z74" i="1"/>
  <c r="X74" i="1"/>
  <c r="V74" i="1"/>
  <c r="T74" i="1"/>
  <c r="R74" i="1"/>
  <c r="P74" i="1"/>
  <c r="L74" i="1"/>
  <c r="J74" i="1"/>
  <c r="H74" i="1"/>
  <c r="AH34" i="1"/>
  <c r="AF34" i="1"/>
  <c r="AD34" i="1"/>
  <c r="AB34" i="1"/>
  <c r="Z34" i="1"/>
  <c r="X34" i="1"/>
  <c r="V34" i="1"/>
  <c r="T34" i="1"/>
  <c r="R34" i="1"/>
  <c r="P34" i="1"/>
  <c r="L34" i="1"/>
  <c r="J34" i="1"/>
  <c r="H34" i="1"/>
  <c r="AH29" i="1"/>
  <c r="AF29" i="1"/>
  <c r="AD29" i="1"/>
  <c r="AB29" i="1"/>
  <c r="Z29" i="1"/>
  <c r="X29" i="1"/>
  <c r="V29" i="1"/>
  <c r="T29" i="1"/>
  <c r="R29" i="1"/>
  <c r="P29" i="1"/>
  <c r="L29" i="1"/>
  <c r="J29" i="1"/>
  <c r="H29" i="1"/>
  <c r="AH51" i="22" l="1"/>
  <c r="AF51" i="22"/>
  <c r="AD51" i="22"/>
  <c r="AB51" i="22"/>
  <c r="Z51" i="22"/>
  <c r="X51" i="22"/>
  <c r="V51" i="22"/>
  <c r="T51" i="22"/>
  <c r="R51" i="22"/>
  <c r="P51" i="22"/>
  <c r="N51" i="22"/>
  <c r="L51" i="22"/>
  <c r="J51" i="22"/>
  <c r="H51" i="22"/>
  <c r="AH171" i="22"/>
  <c r="AF171" i="22"/>
  <c r="AD171" i="22"/>
  <c r="AB171" i="22"/>
  <c r="Z171" i="22"/>
  <c r="X171" i="22"/>
  <c r="V171" i="22"/>
  <c r="T171" i="22"/>
  <c r="R171" i="22"/>
  <c r="P171" i="22"/>
  <c r="N171" i="22"/>
  <c r="L171" i="22"/>
  <c r="J171" i="22"/>
  <c r="H171" i="22"/>
  <c r="AH170" i="22"/>
  <c r="AF170" i="22"/>
  <c r="AD170" i="22"/>
  <c r="AB170" i="22"/>
  <c r="Z170" i="22"/>
  <c r="X170" i="22"/>
  <c r="V170" i="22"/>
  <c r="T170" i="22"/>
  <c r="R170" i="22"/>
  <c r="P170" i="22"/>
  <c r="N170" i="22"/>
  <c r="L170" i="22"/>
  <c r="J170" i="22"/>
  <c r="H170" i="22"/>
  <c r="AH166" i="22"/>
  <c r="AF166" i="22"/>
  <c r="AD166" i="22"/>
  <c r="AB166" i="22"/>
  <c r="Z166" i="22"/>
  <c r="X166" i="22"/>
  <c r="V166" i="22"/>
  <c r="T166" i="22"/>
  <c r="R166" i="22"/>
  <c r="P166" i="22"/>
  <c r="N166" i="22"/>
  <c r="L166" i="22"/>
  <c r="J166" i="22"/>
  <c r="H166" i="22"/>
  <c r="AH194" i="22"/>
  <c r="AF194" i="22"/>
  <c r="AD194" i="22"/>
  <c r="AB194" i="22"/>
  <c r="Z194" i="22"/>
  <c r="X194" i="22"/>
  <c r="V194" i="22"/>
  <c r="T194" i="22"/>
  <c r="R194" i="22"/>
  <c r="P194" i="22"/>
  <c r="N194" i="22"/>
  <c r="L194" i="22"/>
  <c r="J194" i="22"/>
  <c r="H194" i="22"/>
  <c r="AH193" i="22"/>
  <c r="AF193" i="22"/>
  <c r="AD193" i="22"/>
  <c r="AB193" i="22"/>
  <c r="Z193" i="22"/>
  <c r="X193" i="22"/>
  <c r="V193" i="22"/>
  <c r="T193" i="22"/>
  <c r="R193" i="22"/>
  <c r="P193" i="22"/>
  <c r="N193" i="22"/>
  <c r="L193" i="22"/>
  <c r="J193" i="22"/>
  <c r="H193" i="22"/>
  <c r="AH188" i="22"/>
  <c r="AF188" i="22"/>
  <c r="AD188" i="22"/>
  <c r="AB188" i="22"/>
  <c r="Z188" i="22"/>
  <c r="X188" i="22"/>
  <c r="V188" i="22"/>
  <c r="T188" i="22"/>
  <c r="R188" i="22"/>
  <c r="P188" i="22"/>
  <c r="N188" i="22"/>
  <c r="L188" i="22"/>
  <c r="J188" i="22"/>
  <c r="H188" i="22"/>
  <c r="AH187" i="22"/>
  <c r="AF187" i="22"/>
  <c r="AD187" i="22"/>
  <c r="AB187" i="22"/>
  <c r="Z187" i="22"/>
  <c r="X187" i="22"/>
  <c r="V187" i="22"/>
  <c r="T187" i="22"/>
  <c r="R187" i="22"/>
  <c r="P187" i="22"/>
  <c r="N187" i="22"/>
  <c r="L187" i="22"/>
  <c r="J187" i="22"/>
  <c r="H187" i="22"/>
  <c r="AH120" i="22"/>
  <c r="AF120" i="22"/>
  <c r="AD120" i="22"/>
  <c r="AB120" i="22"/>
  <c r="Z120" i="22"/>
  <c r="X120" i="22"/>
  <c r="V120" i="22"/>
  <c r="T120" i="22"/>
  <c r="R120" i="22"/>
  <c r="P120" i="22"/>
  <c r="N120" i="22"/>
  <c r="L120" i="22"/>
  <c r="J120" i="22"/>
  <c r="H120" i="22"/>
  <c r="AH119" i="22"/>
  <c r="AF119" i="22"/>
  <c r="AD119" i="22"/>
  <c r="AB119" i="22"/>
  <c r="Z119" i="22"/>
  <c r="X119" i="22"/>
  <c r="V119" i="22"/>
  <c r="T119" i="22"/>
  <c r="R119" i="22"/>
  <c r="P119" i="22"/>
  <c r="N119" i="22"/>
  <c r="L119" i="22"/>
  <c r="J119" i="22"/>
  <c r="H119" i="22"/>
  <c r="AH57" i="22"/>
  <c r="AF57" i="22"/>
  <c r="AD57" i="22"/>
  <c r="AB57" i="22"/>
  <c r="Z57" i="22"/>
  <c r="X57" i="22"/>
  <c r="V57" i="22"/>
  <c r="T57" i="22"/>
  <c r="R57" i="22"/>
  <c r="P57" i="22"/>
  <c r="N57" i="22"/>
  <c r="L57" i="22"/>
  <c r="J57" i="22"/>
  <c r="H57" i="22"/>
  <c r="AH56" i="22"/>
  <c r="AF56" i="22"/>
  <c r="AD56" i="22"/>
  <c r="AB56" i="22"/>
  <c r="Z56" i="22"/>
  <c r="X56" i="22"/>
  <c r="V56" i="22"/>
  <c r="T56" i="22"/>
  <c r="R56" i="22"/>
  <c r="P56" i="22"/>
  <c r="N56" i="22"/>
  <c r="L56" i="22"/>
  <c r="J56" i="22"/>
  <c r="H56" i="22"/>
  <c r="AH118" i="22"/>
  <c r="AF118" i="22"/>
  <c r="AD118" i="22"/>
  <c r="AB118" i="22"/>
  <c r="Z118" i="22"/>
  <c r="X118" i="22"/>
  <c r="V118" i="22"/>
  <c r="T118" i="22"/>
  <c r="R118" i="22"/>
  <c r="P118" i="22"/>
  <c r="N118" i="22"/>
  <c r="L118" i="22"/>
  <c r="J118" i="22"/>
  <c r="H118" i="22"/>
  <c r="AH117" i="22"/>
  <c r="AF117" i="22"/>
  <c r="AD117" i="22"/>
  <c r="AB117" i="22"/>
  <c r="Z117" i="22"/>
  <c r="X117" i="22"/>
  <c r="V117" i="22"/>
  <c r="T117" i="22"/>
  <c r="R117" i="22"/>
  <c r="P117" i="22"/>
  <c r="N117" i="22"/>
  <c r="L117" i="22"/>
  <c r="J117" i="22"/>
  <c r="H117" i="22"/>
  <c r="AH52" i="22"/>
  <c r="AF52" i="22"/>
  <c r="AD52" i="22"/>
  <c r="AB52" i="22"/>
  <c r="Z52" i="22"/>
  <c r="X52" i="22"/>
  <c r="V52" i="22"/>
  <c r="T52" i="22"/>
  <c r="R52" i="22"/>
  <c r="P52" i="22"/>
  <c r="N52" i="22"/>
  <c r="L52" i="22"/>
  <c r="J52" i="22"/>
  <c r="H52" i="22"/>
  <c r="AH32" i="22"/>
  <c r="AF32" i="22"/>
  <c r="AD32" i="22"/>
  <c r="AB32" i="22"/>
  <c r="Z32" i="22"/>
  <c r="X32" i="22"/>
  <c r="V32" i="22"/>
  <c r="T32" i="22"/>
  <c r="R32" i="22"/>
  <c r="P32" i="22"/>
  <c r="N32" i="22"/>
  <c r="L32" i="22"/>
  <c r="J32" i="22"/>
  <c r="H32" i="22"/>
  <c r="AH76" i="22"/>
  <c r="AF76" i="22"/>
  <c r="AD76" i="22"/>
  <c r="AB76" i="22"/>
  <c r="Z76" i="22"/>
  <c r="X76" i="22"/>
  <c r="V76" i="22"/>
  <c r="T76" i="22"/>
  <c r="R76" i="22"/>
  <c r="P76" i="22"/>
  <c r="N76" i="22"/>
  <c r="L76" i="22"/>
  <c r="J76" i="22"/>
  <c r="H76" i="22"/>
  <c r="AH27" i="22"/>
  <c r="AF27" i="22"/>
  <c r="AD27" i="22"/>
  <c r="AB27" i="22"/>
  <c r="Z27" i="22"/>
  <c r="X27" i="22"/>
  <c r="V27" i="22"/>
  <c r="T27" i="22"/>
  <c r="R27" i="22"/>
  <c r="P27" i="22"/>
  <c r="N27" i="22"/>
  <c r="L27" i="22"/>
  <c r="J27" i="22"/>
  <c r="H27" i="22"/>
  <c r="AH41" i="22"/>
  <c r="AF41" i="22"/>
  <c r="AD41" i="22"/>
  <c r="AB41" i="22"/>
  <c r="Z41" i="22"/>
  <c r="X41" i="22"/>
  <c r="V41" i="22"/>
  <c r="T41" i="22"/>
  <c r="R41" i="22"/>
  <c r="P41" i="22"/>
  <c r="N41" i="22"/>
  <c r="L41" i="22"/>
  <c r="J41" i="22"/>
  <c r="H41" i="22"/>
  <c r="AH81" i="22"/>
  <c r="AF81" i="22"/>
  <c r="AD81" i="22"/>
  <c r="AB81" i="22"/>
  <c r="Z81" i="22"/>
  <c r="X81" i="22"/>
  <c r="V81" i="22"/>
  <c r="T81" i="22"/>
  <c r="R81" i="22"/>
  <c r="P81" i="22"/>
  <c r="N81" i="22"/>
  <c r="L81" i="22"/>
  <c r="J81" i="22"/>
  <c r="H81" i="22"/>
  <c r="AH53" i="22"/>
  <c r="AF53" i="22"/>
  <c r="AD53" i="22"/>
  <c r="AB53" i="22"/>
  <c r="Z53" i="22"/>
  <c r="X53" i="22"/>
  <c r="V53" i="22"/>
  <c r="T53" i="22"/>
  <c r="R53" i="22"/>
  <c r="P53" i="22"/>
  <c r="N53" i="22"/>
  <c r="L53" i="22"/>
  <c r="J53" i="22"/>
  <c r="H53" i="22"/>
  <c r="AH77" i="22"/>
  <c r="AF77" i="22"/>
  <c r="AD77" i="22"/>
  <c r="AB77" i="22"/>
  <c r="Z77" i="22"/>
  <c r="X77" i="22"/>
  <c r="V77" i="22"/>
  <c r="T77" i="22"/>
  <c r="R77" i="22"/>
  <c r="P77" i="22"/>
  <c r="N77" i="22"/>
  <c r="L77" i="22"/>
  <c r="J77" i="22"/>
  <c r="H77" i="22"/>
  <c r="AH33" i="22"/>
  <c r="AF33" i="22"/>
  <c r="AD33" i="22"/>
  <c r="AB33" i="22"/>
  <c r="Z33" i="22"/>
  <c r="X33" i="22"/>
  <c r="V33" i="22"/>
  <c r="T33" i="22"/>
  <c r="R33" i="22"/>
  <c r="P33" i="22"/>
  <c r="N33" i="22"/>
  <c r="L33" i="22"/>
  <c r="J33" i="22"/>
  <c r="H33" i="22"/>
  <c r="AH25" i="22"/>
  <c r="AF25" i="22"/>
  <c r="AD25" i="22"/>
  <c r="AB25" i="22"/>
  <c r="Z25" i="22"/>
  <c r="X25" i="22"/>
  <c r="V25" i="22"/>
  <c r="T25" i="22"/>
  <c r="R25" i="22"/>
  <c r="P25" i="22"/>
  <c r="N25" i="22"/>
  <c r="L25" i="22"/>
  <c r="J25" i="22"/>
  <c r="H25" i="22"/>
  <c r="AH128" i="22"/>
  <c r="AF128" i="22"/>
  <c r="AD128" i="22"/>
  <c r="AB128" i="22"/>
  <c r="Z128" i="22"/>
  <c r="X128" i="22"/>
  <c r="V128" i="22"/>
  <c r="T128" i="22"/>
  <c r="R128" i="22"/>
  <c r="P128" i="22"/>
  <c r="N128" i="22"/>
  <c r="L128" i="22"/>
  <c r="J128" i="22"/>
  <c r="H128" i="22"/>
  <c r="AH106" i="22"/>
  <c r="AF106" i="22"/>
  <c r="AD106" i="22"/>
  <c r="AB106" i="22"/>
  <c r="Z106" i="22"/>
  <c r="X106" i="22"/>
  <c r="V106" i="22"/>
  <c r="T106" i="22"/>
  <c r="R106" i="22"/>
  <c r="P106" i="22"/>
  <c r="N106" i="22"/>
  <c r="L106" i="22"/>
  <c r="J106" i="22"/>
  <c r="H106" i="22"/>
  <c r="AH151" i="22"/>
  <c r="AF151" i="22"/>
  <c r="AD151" i="22"/>
  <c r="AB151" i="22"/>
  <c r="Z151" i="22"/>
  <c r="X151" i="22"/>
  <c r="V151" i="22"/>
  <c r="T151" i="22"/>
  <c r="R151" i="22"/>
  <c r="P151" i="22"/>
  <c r="N151" i="22"/>
  <c r="L151" i="22"/>
  <c r="J151" i="22"/>
  <c r="H151" i="22"/>
  <c r="AH50" i="22"/>
  <c r="AF50" i="22"/>
  <c r="AD50" i="22"/>
  <c r="AB50" i="22"/>
  <c r="Z50" i="22"/>
  <c r="X50" i="22"/>
  <c r="V50" i="22"/>
  <c r="T50" i="22"/>
  <c r="R50" i="22"/>
  <c r="P50" i="22"/>
  <c r="N50" i="22"/>
  <c r="L50" i="22"/>
  <c r="J50" i="22"/>
  <c r="H50" i="22"/>
  <c r="AH30" i="22"/>
  <c r="AF30" i="22"/>
  <c r="AD30" i="22"/>
  <c r="AB30" i="22"/>
  <c r="Z30" i="22"/>
  <c r="X30" i="22"/>
  <c r="V30" i="22"/>
  <c r="T30" i="22"/>
  <c r="R30" i="22"/>
  <c r="P30" i="22"/>
  <c r="N30" i="22"/>
  <c r="L30" i="22"/>
  <c r="J30" i="22"/>
  <c r="H30" i="22"/>
  <c r="AH29" i="22"/>
  <c r="AF29" i="22"/>
  <c r="AD29" i="22"/>
  <c r="AB29" i="22"/>
  <c r="Z29" i="22"/>
  <c r="X29" i="22"/>
  <c r="V29" i="22"/>
  <c r="T29" i="22"/>
  <c r="R29" i="22"/>
  <c r="P29" i="22"/>
  <c r="N29" i="22"/>
  <c r="L29" i="22"/>
  <c r="J29" i="22"/>
  <c r="H29" i="22"/>
  <c r="AH5" i="22"/>
  <c r="AF5" i="22"/>
  <c r="AD5" i="22"/>
  <c r="AB5" i="22"/>
  <c r="Z5" i="22"/>
  <c r="X5" i="22"/>
  <c r="V5" i="22"/>
  <c r="T5" i="22"/>
  <c r="R5" i="22"/>
  <c r="P5" i="22"/>
  <c r="N5" i="22"/>
  <c r="L5" i="22"/>
  <c r="J5" i="22"/>
  <c r="H5" i="22"/>
  <c r="AH4" i="22"/>
  <c r="AF4" i="22"/>
  <c r="AD4" i="22"/>
  <c r="AB4" i="22"/>
  <c r="Z4" i="22"/>
  <c r="X4" i="22"/>
  <c r="V4" i="22"/>
  <c r="T4" i="22"/>
  <c r="R4" i="22"/>
  <c r="P4" i="22"/>
  <c r="N4" i="22"/>
  <c r="L4" i="22"/>
  <c r="J4" i="22"/>
  <c r="H4" i="22"/>
  <c r="AH306" i="22"/>
  <c r="AF306" i="22"/>
  <c r="AD306" i="22"/>
  <c r="AB306" i="22"/>
  <c r="Z306" i="22"/>
  <c r="X306" i="22"/>
  <c r="V306" i="22"/>
  <c r="T306" i="22"/>
  <c r="R306" i="22"/>
  <c r="P306" i="22"/>
  <c r="N306" i="22"/>
  <c r="L306" i="22"/>
  <c r="J306" i="22"/>
  <c r="H306" i="22"/>
  <c r="AH37" i="22"/>
  <c r="AF37" i="22"/>
  <c r="AD37" i="22"/>
  <c r="AB37" i="22"/>
  <c r="Z37" i="22"/>
  <c r="X37" i="22"/>
  <c r="V37" i="22"/>
  <c r="T37" i="22"/>
  <c r="R37" i="22"/>
  <c r="P37" i="22"/>
  <c r="N37" i="22"/>
  <c r="L37" i="22"/>
  <c r="J37" i="22"/>
  <c r="H37" i="22"/>
  <c r="AH36" i="22"/>
  <c r="AF36" i="22"/>
  <c r="AD36" i="22"/>
  <c r="AB36" i="22"/>
  <c r="Z36" i="22"/>
  <c r="X36" i="22"/>
  <c r="V36" i="22"/>
  <c r="T36" i="22"/>
  <c r="R36" i="22"/>
  <c r="P36" i="22"/>
  <c r="N36" i="22"/>
  <c r="L36" i="22"/>
  <c r="J36" i="22"/>
  <c r="H36" i="22"/>
  <c r="AH65" i="22"/>
  <c r="AF65" i="22"/>
  <c r="AD65" i="22"/>
  <c r="AB65" i="22"/>
  <c r="Z65" i="22"/>
  <c r="X65" i="22"/>
  <c r="V65" i="22"/>
  <c r="T65" i="22"/>
  <c r="R65" i="22"/>
  <c r="P65" i="22"/>
  <c r="N65" i="22"/>
  <c r="L65" i="22"/>
  <c r="J65" i="22"/>
  <c r="H65" i="22"/>
  <c r="AH169" i="22"/>
  <c r="AF169" i="22"/>
  <c r="AD169" i="22"/>
  <c r="AB169" i="22"/>
  <c r="Z169" i="22"/>
  <c r="X169" i="22"/>
  <c r="V169" i="22"/>
  <c r="T169" i="22"/>
  <c r="R169" i="22"/>
  <c r="P169" i="22"/>
  <c r="N169" i="22"/>
  <c r="L169" i="22"/>
  <c r="J169" i="22"/>
  <c r="H169" i="22"/>
  <c r="AH150" i="22"/>
  <c r="AF150" i="22"/>
  <c r="AD150" i="22"/>
  <c r="AB150" i="22"/>
  <c r="Z150" i="22"/>
  <c r="X150" i="22"/>
  <c r="V150" i="22"/>
  <c r="T150" i="22"/>
  <c r="R150" i="22"/>
  <c r="P150" i="22"/>
  <c r="N150" i="22"/>
  <c r="L150" i="22"/>
  <c r="J150" i="22"/>
  <c r="H150" i="22"/>
  <c r="AH11" i="22"/>
  <c r="AF11" i="22"/>
  <c r="AD11" i="22"/>
  <c r="AB11" i="22"/>
  <c r="Z11" i="22"/>
  <c r="X11" i="22"/>
  <c r="V11" i="22"/>
  <c r="T11" i="22"/>
  <c r="R11" i="22"/>
  <c r="P11" i="22"/>
  <c r="N11" i="22"/>
  <c r="L11" i="22"/>
  <c r="J11" i="22"/>
  <c r="H11" i="22"/>
  <c r="AH10" i="22"/>
  <c r="AF10" i="22"/>
  <c r="AD10" i="22"/>
  <c r="AB10" i="22"/>
  <c r="Z10" i="22"/>
  <c r="X10" i="22"/>
  <c r="V10" i="22"/>
  <c r="T10" i="22"/>
  <c r="R10" i="22"/>
  <c r="P10" i="22"/>
  <c r="N10" i="22"/>
  <c r="L10" i="22"/>
  <c r="J10" i="22"/>
  <c r="H10" i="22"/>
  <c r="AH13" i="22"/>
  <c r="AF13" i="22"/>
  <c r="AD13" i="22"/>
  <c r="AB13" i="22"/>
  <c r="Z13" i="22"/>
  <c r="X13" i="22"/>
  <c r="V13" i="22"/>
  <c r="T13" i="22"/>
  <c r="R13" i="22"/>
  <c r="P13" i="22"/>
  <c r="N13" i="22"/>
  <c r="L13" i="22"/>
  <c r="J13" i="22"/>
  <c r="H13" i="22"/>
  <c r="AH12" i="22"/>
  <c r="AF12" i="22"/>
  <c r="AD12" i="22"/>
  <c r="AB12" i="22"/>
  <c r="Z12" i="22"/>
  <c r="X12" i="22"/>
  <c r="V12" i="22"/>
  <c r="T12" i="22"/>
  <c r="R12" i="22"/>
  <c r="P12" i="22"/>
  <c r="N12" i="22"/>
  <c r="L12" i="22"/>
  <c r="J12" i="22"/>
  <c r="H12" i="22"/>
  <c r="AH220" i="21"/>
  <c r="AF220" i="21"/>
  <c r="AD220" i="21"/>
  <c r="AB220" i="21"/>
  <c r="Z220" i="21"/>
  <c r="X220" i="21"/>
  <c r="V220" i="21"/>
  <c r="T220" i="21"/>
  <c r="R220" i="21"/>
  <c r="N220" i="21"/>
  <c r="L220" i="21"/>
  <c r="J220" i="21"/>
  <c r="H220" i="21"/>
  <c r="AH61" i="21"/>
  <c r="AF61" i="21"/>
  <c r="AD61" i="21"/>
  <c r="AB61" i="21"/>
  <c r="Z61" i="21"/>
  <c r="X61" i="21"/>
  <c r="V61" i="21"/>
  <c r="T61" i="21"/>
  <c r="R61" i="21"/>
  <c r="N61" i="21"/>
  <c r="L61" i="21"/>
  <c r="J61" i="21"/>
  <c r="H61" i="21"/>
  <c r="AH52" i="21"/>
  <c r="AF52" i="21"/>
  <c r="AD52" i="21"/>
  <c r="AB52" i="21"/>
  <c r="Z52" i="21"/>
  <c r="X52" i="21"/>
  <c r="V52" i="21"/>
  <c r="T52" i="21"/>
  <c r="R52" i="21"/>
  <c r="N52" i="21"/>
  <c r="L52" i="21"/>
  <c r="J52" i="21"/>
  <c r="H52" i="21"/>
  <c r="AH184" i="21"/>
  <c r="AF184" i="21"/>
  <c r="AD184" i="21"/>
  <c r="AB184" i="21"/>
  <c r="Z184" i="21"/>
  <c r="X184" i="21"/>
  <c r="V184" i="21"/>
  <c r="T184" i="21"/>
  <c r="R184" i="21"/>
  <c r="N184" i="21"/>
  <c r="L184" i="21"/>
  <c r="J184" i="21"/>
  <c r="H184" i="21"/>
  <c r="AH210" i="21"/>
  <c r="AF210" i="21"/>
  <c r="AD210" i="21"/>
  <c r="AB210" i="21"/>
  <c r="Z210" i="21"/>
  <c r="X210" i="21"/>
  <c r="V210" i="21"/>
  <c r="T210" i="21"/>
  <c r="R210" i="21"/>
  <c r="N210" i="21"/>
  <c r="L210" i="21"/>
  <c r="J210" i="21"/>
  <c r="H210" i="21"/>
  <c r="AH170" i="21"/>
  <c r="AF170" i="21"/>
  <c r="AD170" i="21"/>
  <c r="AB170" i="21"/>
  <c r="Z170" i="21"/>
  <c r="X170" i="21"/>
  <c r="V170" i="21"/>
  <c r="T170" i="21"/>
  <c r="R170" i="21"/>
  <c r="N170" i="21"/>
  <c r="L170" i="21"/>
  <c r="J170" i="21"/>
  <c r="H170" i="21"/>
  <c r="AH169" i="21"/>
  <c r="AF169" i="21"/>
  <c r="AD169" i="21"/>
  <c r="AB169" i="21"/>
  <c r="Z169" i="21"/>
  <c r="X169" i="21"/>
  <c r="V169" i="21"/>
  <c r="T169" i="21"/>
  <c r="R169" i="21"/>
  <c r="N169" i="21"/>
  <c r="L169" i="21"/>
  <c r="J169" i="21"/>
  <c r="H169" i="21"/>
  <c r="AH90" i="21"/>
  <c r="AF90" i="21"/>
  <c r="AD90" i="21"/>
  <c r="AB90" i="21"/>
  <c r="Z90" i="21"/>
  <c r="X90" i="21"/>
  <c r="V90" i="21"/>
  <c r="T90" i="21"/>
  <c r="R90" i="21"/>
  <c r="N90" i="21"/>
  <c r="L90" i="21"/>
  <c r="J90" i="21"/>
  <c r="H90" i="21"/>
  <c r="AH104" i="21"/>
  <c r="AF104" i="21"/>
  <c r="AD104" i="21"/>
  <c r="AB104" i="21"/>
  <c r="Z104" i="21"/>
  <c r="X104" i="21"/>
  <c r="V104" i="21"/>
  <c r="T104" i="21"/>
  <c r="R104" i="21"/>
  <c r="L104" i="21"/>
  <c r="J104" i="21"/>
  <c r="H104" i="21"/>
  <c r="AH33" i="21"/>
  <c r="AF33" i="21"/>
  <c r="AD33" i="21"/>
  <c r="AB33" i="21"/>
  <c r="Z33" i="21"/>
  <c r="X33" i="21"/>
  <c r="V33" i="21"/>
  <c r="T33" i="21"/>
  <c r="R33" i="21"/>
  <c r="N33" i="21"/>
  <c r="L33" i="21"/>
  <c r="J33" i="21"/>
  <c r="H33" i="21"/>
  <c r="AH150" i="21"/>
  <c r="AF150" i="21"/>
  <c r="AD150" i="21"/>
  <c r="AB150" i="21"/>
  <c r="Z150" i="21"/>
  <c r="X150" i="21"/>
  <c r="V150" i="21"/>
  <c r="T150" i="21"/>
  <c r="R150" i="21"/>
  <c r="N150" i="21"/>
  <c r="L150" i="21"/>
  <c r="J150" i="21"/>
  <c r="H150" i="21"/>
  <c r="AH149" i="21"/>
  <c r="AF149" i="21"/>
  <c r="AD149" i="21"/>
  <c r="AB149" i="21"/>
  <c r="Z149" i="21"/>
  <c r="X149" i="21"/>
  <c r="V149" i="21"/>
  <c r="T149" i="21"/>
  <c r="R149" i="21"/>
  <c r="N149" i="21"/>
  <c r="L149" i="21"/>
  <c r="J149" i="21"/>
  <c r="H149" i="21"/>
  <c r="AH209" i="21"/>
  <c r="AF209" i="21"/>
  <c r="AD209" i="21"/>
  <c r="AB209" i="21"/>
  <c r="Z209" i="21"/>
  <c r="X209" i="21"/>
  <c r="V209" i="21"/>
  <c r="T209" i="21"/>
  <c r="R209" i="21"/>
  <c r="N209" i="21"/>
  <c r="L209" i="21"/>
  <c r="J209" i="21"/>
  <c r="H209" i="21"/>
  <c r="AH208" i="21"/>
  <c r="AF208" i="21"/>
  <c r="AD208" i="21"/>
  <c r="AB208" i="21"/>
  <c r="Z208" i="21"/>
  <c r="X208" i="21"/>
  <c r="V208" i="21"/>
  <c r="T208" i="21"/>
  <c r="R208" i="21"/>
  <c r="N208" i="21"/>
  <c r="L208" i="21"/>
  <c r="J208" i="21"/>
  <c r="H208" i="21"/>
  <c r="AH86" i="21"/>
  <c r="AF86" i="21"/>
  <c r="AD86" i="21"/>
  <c r="AB86" i="21"/>
  <c r="Z86" i="21"/>
  <c r="X86" i="21"/>
  <c r="V86" i="21"/>
  <c r="T86" i="21"/>
  <c r="R86" i="21"/>
  <c r="N86" i="21"/>
  <c r="L86" i="21"/>
  <c r="J86" i="21"/>
  <c r="H86" i="21"/>
  <c r="AH85" i="21"/>
  <c r="AF85" i="21"/>
  <c r="AD85" i="21"/>
  <c r="AB85" i="21"/>
  <c r="Z85" i="21"/>
  <c r="X85" i="21"/>
  <c r="V85" i="21"/>
  <c r="T85" i="21"/>
  <c r="R85" i="21"/>
  <c r="N85" i="21"/>
  <c r="L85" i="21"/>
  <c r="J85" i="21"/>
  <c r="H85" i="21"/>
  <c r="AH93" i="21"/>
  <c r="AF93" i="21"/>
  <c r="AD93" i="21"/>
  <c r="AB93" i="21"/>
  <c r="Z93" i="21"/>
  <c r="X93" i="21"/>
  <c r="V93" i="21"/>
  <c r="T93" i="21"/>
  <c r="R93" i="21"/>
  <c r="N93" i="21"/>
  <c r="L93" i="21"/>
  <c r="J93" i="21"/>
  <c r="H93" i="21"/>
  <c r="AH92" i="21"/>
  <c r="AF92" i="21"/>
  <c r="AD92" i="21"/>
  <c r="AB92" i="21"/>
  <c r="Z92" i="21"/>
  <c r="X92" i="21"/>
  <c r="V92" i="21"/>
  <c r="T92" i="21"/>
  <c r="R92" i="21"/>
  <c r="N92" i="21"/>
  <c r="L92" i="21"/>
  <c r="J92" i="21"/>
  <c r="H92" i="21"/>
  <c r="AH148" i="21"/>
  <c r="AF148" i="21"/>
  <c r="AD148" i="21"/>
  <c r="AB148" i="21"/>
  <c r="Z148" i="21"/>
  <c r="X148" i="21"/>
  <c r="V148" i="21"/>
  <c r="T148" i="21"/>
  <c r="R148" i="21"/>
  <c r="N148" i="21"/>
  <c r="L148" i="21"/>
  <c r="J148" i="21"/>
  <c r="H148" i="21"/>
  <c r="AH130" i="21"/>
  <c r="AF130" i="21"/>
  <c r="AD130" i="21"/>
  <c r="AB130" i="21"/>
  <c r="Z130" i="21"/>
  <c r="X130" i="21"/>
  <c r="V130" i="21"/>
  <c r="T130" i="21"/>
  <c r="R130" i="21"/>
  <c r="N130" i="21"/>
  <c r="L130" i="21"/>
  <c r="J130" i="21"/>
  <c r="H130" i="21"/>
  <c r="AH4" i="21"/>
  <c r="AF4" i="21"/>
  <c r="AD4" i="21"/>
  <c r="AB4" i="21"/>
  <c r="Z4" i="21"/>
  <c r="X4" i="21"/>
  <c r="V4" i="21"/>
  <c r="T4" i="21"/>
  <c r="R4" i="21"/>
  <c r="P4" i="21"/>
  <c r="N4" i="21"/>
  <c r="L4" i="21"/>
  <c r="J4" i="21"/>
  <c r="H4" i="21"/>
  <c r="AH5" i="21"/>
  <c r="AF5" i="21"/>
  <c r="AD5" i="21"/>
  <c r="AB5" i="21"/>
  <c r="Z5" i="21"/>
  <c r="X5" i="21"/>
  <c r="V5" i="21"/>
  <c r="T5" i="21"/>
  <c r="R5" i="21"/>
  <c r="N5" i="21"/>
  <c r="L5" i="21"/>
  <c r="J5" i="21"/>
  <c r="H5" i="21"/>
  <c r="AH95" i="21"/>
  <c r="AF95" i="21"/>
  <c r="AD95" i="21"/>
  <c r="AB95" i="21"/>
  <c r="Z95" i="21"/>
  <c r="X95" i="21"/>
  <c r="V95" i="21"/>
  <c r="T95" i="21"/>
  <c r="R95" i="21"/>
  <c r="N95" i="21"/>
  <c r="L95" i="21"/>
  <c r="J95" i="21"/>
  <c r="H95" i="21"/>
  <c r="AH94" i="21"/>
  <c r="AF94" i="21"/>
  <c r="AD94" i="21"/>
  <c r="AB94" i="21"/>
  <c r="Z94" i="21"/>
  <c r="X94" i="21"/>
  <c r="V94" i="21"/>
  <c r="T94" i="21"/>
  <c r="R94" i="21"/>
  <c r="N94" i="21"/>
  <c r="L94" i="21"/>
  <c r="J94" i="21"/>
  <c r="H94" i="21"/>
  <c r="AH29" i="21"/>
  <c r="AF29" i="21"/>
  <c r="AD29" i="21"/>
  <c r="AB29" i="21"/>
  <c r="Z29" i="21"/>
  <c r="X29" i="21"/>
  <c r="V29" i="21"/>
  <c r="T29" i="21"/>
  <c r="R29" i="21"/>
  <c r="N29" i="21"/>
  <c r="L29" i="21"/>
  <c r="J29" i="21"/>
  <c r="H29" i="21"/>
  <c r="AH26" i="21"/>
  <c r="AF26" i="21"/>
  <c r="AD26" i="21"/>
  <c r="AB26" i="21"/>
  <c r="Z26" i="21"/>
  <c r="X26" i="21"/>
  <c r="V26" i="21"/>
  <c r="T26" i="21"/>
  <c r="R26" i="21"/>
  <c r="N26" i="21"/>
  <c r="L26" i="21"/>
  <c r="J26" i="21"/>
  <c r="H26" i="21"/>
  <c r="AH96" i="21"/>
  <c r="AF96" i="21"/>
  <c r="AD96" i="21"/>
  <c r="AB96" i="21"/>
  <c r="Z96" i="21"/>
  <c r="X96" i="21"/>
  <c r="V96" i="21"/>
  <c r="T96" i="21"/>
  <c r="R96" i="21"/>
  <c r="N96" i="21"/>
  <c r="L96" i="21"/>
  <c r="J96" i="21"/>
  <c r="H96" i="21"/>
  <c r="AH59" i="21"/>
  <c r="AF59" i="21"/>
  <c r="AD59" i="21"/>
  <c r="AB59" i="21"/>
  <c r="Z59" i="21"/>
  <c r="X59" i="21"/>
  <c r="V59" i="21"/>
  <c r="T59" i="21"/>
  <c r="R59" i="21"/>
  <c r="N59" i="21"/>
  <c r="L59" i="21"/>
  <c r="J59" i="21"/>
  <c r="H59" i="21"/>
  <c r="AH23" i="21"/>
  <c r="AF23" i="21"/>
  <c r="AD23" i="21"/>
  <c r="AB23" i="21"/>
  <c r="Z23" i="21"/>
  <c r="X23" i="21"/>
  <c r="V23" i="21"/>
  <c r="T23" i="21"/>
  <c r="R23" i="21"/>
  <c r="N23" i="21"/>
  <c r="L23" i="21"/>
  <c r="J23" i="21"/>
  <c r="H23" i="21"/>
  <c r="AH22" i="21"/>
  <c r="AF22" i="21"/>
  <c r="AD22" i="21"/>
  <c r="AB22" i="21"/>
  <c r="Z22" i="21"/>
  <c r="X22" i="21"/>
  <c r="V22" i="21"/>
  <c r="T22" i="21"/>
  <c r="R22" i="21"/>
  <c r="N22" i="21"/>
  <c r="L22" i="21"/>
  <c r="J22" i="21"/>
  <c r="H22" i="21"/>
  <c r="AH77" i="21"/>
  <c r="AF77" i="21"/>
  <c r="AD77" i="21"/>
  <c r="AB77" i="21"/>
  <c r="Z77" i="21"/>
  <c r="X77" i="21"/>
  <c r="V77" i="21"/>
  <c r="T77" i="21"/>
  <c r="R77" i="21"/>
  <c r="N77" i="21"/>
  <c r="L77" i="21"/>
  <c r="J77" i="21"/>
  <c r="H77" i="21"/>
  <c r="AH207" i="21"/>
  <c r="AF207" i="21"/>
  <c r="AD207" i="21"/>
  <c r="AB207" i="21"/>
  <c r="Z207" i="21"/>
  <c r="X207" i="21"/>
  <c r="V207" i="21"/>
  <c r="T207" i="21"/>
  <c r="R207" i="21"/>
  <c r="N207" i="21"/>
  <c r="L207" i="21"/>
  <c r="J207" i="21"/>
  <c r="H207" i="21"/>
  <c r="AH43" i="21"/>
  <c r="AF43" i="21"/>
  <c r="AD43" i="21"/>
  <c r="AB43" i="21"/>
  <c r="Z43" i="21"/>
  <c r="X43" i="21"/>
  <c r="V43" i="21"/>
  <c r="T43" i="21"/>
  <c r="R43" i="21"/>
  <c r="N43" i="21"/>
  <c r="L43" i="21"/>
  <c r="J43" i="21"/>
  <c r="H43" i="21"/>
  <c r="AH42" i="21"/>
  <c r="AF42" i="21"/>
  <c r="AD42" i="21"/>
  <c r="AB42" i="21"/>
  <c r="Z42" i="21"/>
  <c r="X42" i="21"/>
  <c r="V42" i="21"/>
  <c r="T42" i="21"/>
  <c r="R42" i="21"/>
  <c r="N42" i="21"/>
  <c r="L42" i="21"/>
  <c r="J42" i="21"/>
  <c r="H42" i="21"/>
  <c r="AH46" i="21"/>
  <c r="AF46" i="21"/>
  <c r="AD46" i="21"/>
  <c r="AB46" i="21"/>
  <c r="Z46" i="21"/>
  <c r="X46" i="21"/>
  <c r="V46" i="21"/>
  <c r="T46" i="21"/>
  <c r="R46" i="21"/>
  <c r="N46" i="21"/>
  <c r="L46" i="21"/>
  <c r="J46" i="21"/>
  <c r="H46" i="21"/>
  <c r="AH48" i="21"/>
  <c r="AF48" i="21"/>
  <c r="AD48" i="21"/>
  <c r="AB48" i="21"/>
  <c r="Z48" i="21"/>
  <c r="X48" i="21"/>
  <c r="V48" i="21"/>
  <c r="T48" i="21"/>
  <c r="R48" i="21"/>
  <c r="N48" i="21"/>
  <c r="L48" i="21"/>
  <c r="J48" i="21"/>
  <c r="H48" i="21"/>
  <c r="AH117" i="21"/>
  <c r="AF117" i="21"/>
  <c r="AD117" i="21"/>
  <c r="AB117" i="21"/>
  <c r="Z117" i="21"/>
  <c r="X117" i="21"/>
  <c r="V117" i="21"/>
  <c r="T117" i="21"/>
  <c r="R117" i="21"/>
  <c r="N117" i="21"/>
  <c r="L117" i="21"/>
  <c r="J117" i="21"/>
  <c r="H117" i="21"/>
  <c r="AH116" i="21"/>
  <c r="AF116" i="21"/>
  <c r="AD116" i="21"/>
  <c r="AB116" i="21"/>
  <c r="Z116" i="21"/>
  <c r="X116" i="21"/>
  <c r="V116" i="21"/>
  <c r="T116" i="21"/>
  <c r="R116" i="21"/>
  <c r="N116" i="21"/>
  <c r="L116" i="21"/>
  <c r="J116" i="21"/>
  <c r="H116" i="21"/>
  <c r="AH144" i="21"/>
  <c r="AF144" i="21"/>
  <c r="AD144" i="21"/>
  <c r="AB144" i="21"/>
  <c r="Z144" i="21"/>
  <c r="X144" i="21"/>
  <c r="V144" i="21"/>
  <c r="T144" i="21"/>
  <c r="R144" i="21"/>
  <c r="N144" i="21"/>
  <c r="L144" i="21"/>
  <c r="J144" i="21"/>
  <c r="H144" i="21"/>
  <c r="AH49" i="21"/>
  <c r="AF49" i="21"/>
  <c r="AD49" i="21"/>
  <c r="AB49" i="21"/>
  <c r="Z49" i="21"/>
  <c r="X49" i="21"/>
  <c r="V49" i="21"/>
  <c r="T49" i="21"/>
  <c r="R49" i="21"/>
  <c r="N49" i="21"/>
  <c r="L49" i="21"/>
  <c r="J49" i="21"/>
  <c r="H49" i="21"/>
  <c r="AH54" i="21"/>
  <c r="AF54" i="21"/>
  <c r="AD54" i="21"/>
  <c r="AB54" i="21"/>
  <c r="Z54" i="21"/>
  <c r="X54" i="21"/>
  <c r="V54" i="21"/>
  <c r="T54" i="21"/>
  <c r="R54" i="21"/>
  <c r="N54" i="21"/>
  <c r="L54" i="21"/>
  <c r="J54" i="21"/>
  <c r="H54" i="21"/>
  <c r="AH68" i="15"/>
  <c r="AF68" i="15"/>
  <c r="AD68" i="15"/>
  <c r="AB68" i="15"/>
  <c r="Z68" i="15"/>
  <c r="X68" i="15"/>
  <c r="V68" i="15"/>
  <c r="T68" i="15"/>
  <c r="R68" i="15"/>
  <c r="P68" i="15"/>
  <c r="L68" i="15"/>
  <c r="J68" i="15"/>
  <c r="H68" i="15"/>
  <c r="AH51" i="15"/>
  <c r="AF51" i="15"/>
  <c r="AD51" i="15"/>
  <c r="AB51" i="15"/>
  <c r="Z51" i="15"/>
  <c r="X51" i="15"/>
  <c r="V51" i="15"/>
  <c r="T51" i="15"/>
  <c r="R51" i="15"/>
  <c r="P51" i="15"/>
  <c r="L51" i="15"/>
  <c r="J51" i="15"/>
  <c r="H51" i="15"/>
  <c r="AH101" i="15"/>
  <c r="AF101" i="15"/>
  <c r="AD101" i="15"/>
  <c r="AB101" i="15"/>
  <c r="Z101" i="15"/>
  <c r="X101" i="15"/>
  <c r="V101" i="15"/>
  <c r="T101" i="15"/>
  <c r="R101" i="15"/>
  <c r="P101" i="15"/>
  <c r="L101" i="15"/>
  <c r="J101" i="15"/>
  <c r="H101" i="15"/>
  <c r="AH33" i="15"/>
  <c r="AF33" i="15"/>
  <c r="AD33" i="15"/>
  <c r="AB33" i="15"/>
  <c r="Z33" i="15"/>
  <c r="X33" i="15"/>
  <c r="V33" i="15"/>
  <c r="T33" i="15"/>
  <c r="R33" i="15"/>
  <c r="P33" i="15"/>
  <c r="L33" i="15"/>
  <c r="J33" i="15"/>
  <c r="H33" i="15"/>
  <c r="AH9" i="15"/>
  <c r="AF9" i="15"/>
  <c r="AD9" i="15"/>
  <c r="AB9" i="15"/>
  <c r="Z9" i="15"/>
  <c r="X9" i="15"/>
  <c r="V9" i="15"/>
  <c r="T9" i="15"/>
  <c r="R9" i="15"/>
  <c r="P9" i="15"/>
  <c r="L9" i="15"/>
  <c r="J9" i="15"/>
  <c r="H9" i="15"/>
  <c r="AH35" i="15"/>
  <c r="AF35" i="15"/>
  <c r="AD35" i="15"/>
  <c r="AB35" i="15"/>
  <c r="Z35" i="15"/>
  <c r="X35" i="15"/>
  <c r="V35" i="15"/>
  <c r="T35" i="15"/>
  <c r="R35" i="15"/>
  <c r="P35" i="15"/>
  <c r="L35" i="15"/>
  <c r="J35" i="15"/>
  <c r="H35" i="15"/>
  <c r="AH27" i="15"/>
  <c r="AF27" i="15"/>
  <c r="AD27" i="15"/>
  <c r="AB27" i="15"/>
  <c r="Z27" i="15"/>
  <c r="X27" i="15"/>
  <c r="V27" i="15"/>
  <c r="T27" i="15"/>
  <c r="R27" i="15"/>
  <c r="P27" i="15"/>
  <c r="L27" i="15"/>
  <c r="J27" i="15"/>
  <c r="H27" i="15"/>
  <c r="AH41" i="15"/>
  <c r="AF41" i="15"/>
  <c r="AD41" i="15"/>
  <c r="AB41" i="15"/>
  <c r="Z41" i="15"/>
  <c r="X41" i="15"/>
  <c r="V41" i="15"/>
  <c r="T41" i="15"/>
  <c r="R41" i="15"/>
  <c r="P41" i="15"/>
  <c r="L41" i="15"/>
  <c r="J41" i="15"/>
  <c r="H41" i="15"/>
  <c r="AH25" i="15"/>
  <c r="AF25" i="15"/>
  <c r="AD25" i="15"/>
  <c r="AB25" i="15"/>
  <c r="Z25" i="15"/>
  <c r="X25" i="15"/>
  <c r="V25" i="15"/>
  <c r="T25" i="15"/>
  <c r="R25" i="15"/>
  <c r="P25" i="15"/>
  <c r="L25" i="15"/>
  <c r="J25" i="15"/>
  <c r="H25" i="15"/>
  <c r="AH30" i="15"/>
  <c r="AF30" i="15"/>
  <c r="AD30" i="15"/>
  <c r="AB30" i="15"/>
  <c r="Z30" i="15"/>
  <c r="X30" i="15"/>
  <c r="V30" i="15"/>
  <c r="T30" i="15"/>
  <c r="R30" i="15"/>
  <c r="P30" i="15"/>
  <c r="L30" i="15"/>
  <c r="J30" i="15"/>
  <c r="H30" i="15"/>
  <c r="AH67" i="15"/>
  <c r="AF67" i="15"/>
  <c r="AD67" i="15"/>
  <c r="AB67" i="15"/>
  <c r="Z67" i="15"/>
  <c r="X67" i="15"/>
  <c r="V67" i="15"/>
  <c r="T67" i="15"/>
  <c r="R67" i="15"/>
  <c r="P67" i="15"/>
  <c r="L67" i="15"/>
  <c r="J67" i="15"/>
  <c r="H67" i="15"/>
  <c r="AH73" i="15"/>
  <c r="AF73" i="15"/>
  <c r="AD73" i="15"/>
  <c r="AB73" i="15"/>
  <c r="Z73" i="15"/>
  <c r="X73" i="15"/>
  <c r="V73" i="15"/>
  <c r="T73" i="15"/>
  <c r="R73" i="15"/>
  <c r="P73" i="15"/>
  <c r="L73" i="15"/>
  <c r="J73" i="15"/>
  <c r="H73" i="15"/>
  <c r="AH7" i="15"/>
  <c r="AF7" i="15"/>
  <c r="AD7" i="15"/>
  <c r="AB7" i="15"/>
  <c r="Z7" i="15"/>
  <c r="X7" i="15"/>
  <c r="V7" i="15"/>
  <c r="T7" i="15"/>
  <c r="R7" i="15"/>
  <c r="P7" i="15"/>
  <c r="L7" i="15"/>
  <c r="J7" i="15"/>
  <c r="H7" i="15"/>
  <c r="AH81" i="15"/>
  <c r="AF81" i="15"/>
  <c r="AD81" i="15"/>
  <c r="AB81" i="15"/>
  <c r="Z81" i="15"/>
  <c r="X81" i="15"/>
  <c r="V81" i="15"/>
  <c r="T81" i="15"/>
  <c r="R81" i="15"/>
  <c r="P81" i="15"/>
  <c r="L81" i="15"/>
  <c r="J81" i="15"/>
  <c r="H81" i="15"/>
  <c r="AH19" i="15"/>
  <c r="AF19" i="15"/>
  <c r="AD19" i="15"/>
  <c r="AB19" i="15"/>
  <c r="Z19" i="15"/>
  <c r="X19" i="15"/>
  <c r="V19" i="15"/>
  <c r="T19" i="15"/>
  <c r="R19" i="15"/>
  <c r="P19" i="15"/>
  <c r="L19" i="15"/>
  <c r="J19" i="15"/>
  <c r="H19" i="15"/>
  <c r="AH21" i="15"/>
  <c r="AF21" i="15"/>
  <c r="AD21" i="15"/>
  <c r="AB21" i="15"/>
  <c r="Z21" i="15"/>
  <c r="X21" i="15"/>
  <c r="V21" i="15"/>
  <c r="T21" i="15"/>
  <c r="R21" i="15"/>
  <c r="P21" i="15"/>
  <c r="L21" i="15"/>
  <c r="J21" i="15"/>
  <c r="H21" i="15"/>
  <c r="AH28" i="15"/>
  <c r="AF28" i="15"/>
  <c r="AD28" i="15"/>
  <c r="AB28" i="15"/>
  <c r="Z28" i="15"/>
  <c r="X28" i="15"/>
  <c r="V28" i="15"/>
  <c r="T28" i="15"/>
  <c r="R28" i="15"/>
  <c r="P28" i="15"/>
  <c r="L28" i="15"/>
  <c r="J28" i="15"/>
  <c r="H28" i="15"/>
  <c r="AH10" i="15"/>
  <c r="AF10" i="15"/>
  <c r="AD10" i="15"/>
  <c r="AB10" i="15"/>
  <c r="Z10" i="15"/>
  <c r="X10" i="15"/>
  <c r="V10" i="15"/>
  <c r="T10" i="15"/>
  <c r="R10" i="15"/>
  <c r="P10" i="15"/>
  <c r="L10" i="15"/>
  <c r="J10" i="15"/>
  <c r="H10" i="15"/>
  <c r="AH38" i="15"/>
  <c r="AF38" i="15"/>
  <c r="AD38" i="15"/>
  <c r="AB38" i="15"/>
  <c r="Z38" i="15"/>
  <c r="X38" i="15"/>
  <c r="V38" i="15"/>
  <c r="T38" i="15"/>
  <c r="R38" i="15"/>
  <c r="P38" i="15"/>
  <c r="L38" i="15"/>
  <c r="J38" i="15"/>
  <c r="H38" i="15"/>
  <c r="AH155" i="15"/>
  <c r="AF155" i="15"/>
  <c r="AD155" i="15"/>
  <c r="AB155" i="15"/>
  <c r="Z155" i="15"/>
  <c r="X155" i="15"/>
  <c r="V155" i="15"/>
  <c r="T155" i="15"/>
  <c r="R155" i="15"/>
  <c r="P155" i="15"/>
  <c r="L155" i="15"/>
  <c r="J155" i="15"/>
  <c r="H155" i="15"/>
  <c r="AH5" i="15"/>
  <c r="AF5" i="15"/>
  <c r="AD5" i="15"/>
  <c r="AB5" i="15"/>
  <c r="Z5" i="15"/>
  <c r="X5" i="15"/>
  <c r="V5" i="15"/>
  <c r="T5" i="15"/>
  <c r="R5" i="15"/>
  <c r="P5" i="15"/>
  <c r="L5" i="15"/>
  <c r="J5" i="15"/>
  <c r="H5" i="15"/>
  <c r="AH59" i="1"/>
  <c r="AF59" i="1"/>
  <c r="AD59" i="1"/>
  <c r="AB59" i="1"/>
  <c r="Z59" i="1"/>
  <c r="X59" i="1"/>
  <c r="V59" i="1"/>
  <c r="T59" i="1"/>
  <c r="R59" i="1"/>
  <c r="P59" i="1"/>
  <c r="L59" i="1"/>
  <c r="J59" i="1"/>
  <c r="H59" i="1"/>
  <c r="AH76" i="1"/>
  <c r="AF76" i="1"/>
  <c r="AD76" i="1"/>
  <c r="AB76" i="1"/>
  <c r="Z76" i="1"/>
  <c r="X76" i="1"/>
  <c r="V76" i="1"/>
  <c r="T76" i="1"/>
  <c r="R76" i="1"/>
  <c r="P76" i="1"/>
  <c r="L76" i="1"/>
  <c r="J76" i="1"/>
  <c r="H76" i="1"/>
  <c r="AH25" i="1"/>
  <c r="AF25" i="1"/>
  <c r="AD25" i="1"/>
  <c r="AB25" i="1"/>
  <c r="Z25" i="1"/>
  <c r="X25" i="1"/>
  <c r="V25" i="1"/>
  <c r="T25" i="1"/>
  <c r="R25" i="1"/>
  <c r="P25" i="1"/>
  <c r="L25" i="1"/>
  <c r="J25" i="1"/>
  <c r="H25" i="1"/>
  <c r="AH89" i="1"/>
  <c r="AF89" i="1"/>
  <c r="AD89" i="1"/>
  <c r="AB89" i="1"/>
  <c r="Z89" i="1"/>
  <c r="X89" i="1"/>
  <c r="V89" i="1"/>
  <c r="T89" i="1"/>
  <c r="R89" i="1"/>
  <c r="P89" i="1"/>
  <c r="L89" i="1"/>
  <c r="J89" i="1"/>
  <c r="H89" i="1"/>
  <c r="AH55" i="1"/>
  <c r="AF55" i="1"/>
  <c r="AD55" i="1"/>
  <c r="AB55" i="1"/>
  <c r="Z55" i="1"/>
  <c r="X55" i="1"/>
  <c r="V55" i="1"/>
  <c r="T55" i="1"/>
  <c r="R55" i="1"/>
  <c r="P55" i="1"/>
  <c r="L55" i="1"/>
  <c r="J55" i="1"/>
  <c r="H55" i="1"/>
  <c r="AH116" i="1"/>
  <c r="AF116" i="1"/>
  <c r="AD116" i="1"/>
  <c r="AB116" i="1"/>
  <c r="Z116" i="1"/>
  <c r="X116" i="1"/>
  <c r="V116" i="1"/>
  <c r="T116" i="1"/>
  <c r="R116" i="1"/>
  <c r="P116" i="1"/>
  <c r="L116" i="1"/>
  <c r="J116" i="1"/>
  <c r="H116" i="1"/>
  <c r="AH51" i="1"/>
  <c r="AF51" i="1"/>
  <c r="AD51" i="1"/>
  <c r="AB51" i="1"/>
  <c r="Z51" i="1"/>
  <c r="X51" i="1"/>
  <c r="V51" i="1"/>
  <c r="T51" i="1"/>
  <c r="R51" i="1"/>
  <c r="P51" i="1"/>
  <c r="L51" i="1"/>
  <c r="J51" i="1"/>
  <c r="H51" i="1"/>
  <c r="AH103" i="1"/>
  <c r="AF103" i="1"/>
  <c r="AD103" i="1"/>
  <c r="AB103" i="1"/>
  <c r="Z103" i="1"/>
  <c r="X103" i="1"/>
  <c r="V103" i="1"/>
  <c r="T103" i="1"/>
  <c r="R103" i="1"/>
  <c r="P103" i="1"/>
  <c r="L103" i="1"/>
  <c r="J103" i="1"/>
  <c r="H103" i="1"/>
  <c r="AH58" i="1"/>
  <c r="AF58" i="1"/>
  <c r="AD58" i="1"/>
  <c r="AB58" i="1"/>
  <c r="Z58" i="1"/>
  <c r="X58" i="1"/>
  <c r="V58" i="1"/>
  <c r="T58" i="1"/>
  <c r="R58" i="1"/>
  <c r="P58" i="1"/>
  <c r="L58" i="1"/>
  <c r="J58" i="1"/>
  <c r="H58" i="1"/>
  <c r="AH71" i="1"/>
  <c r="AF71" i="1"/>
  <c r="AD71" i="1"/>
  <c r="AB71" i="1"/>
  <c r="Z71" i="1"/>
  <c r="X71" i="1"/>
  <c r="V71" i="1"/>
  <c r="T71" i="1"/>
  <c r="R71" i="1"/>
  <c r="P71" i="1"/>
  <c r="L71" i="1"/>
  <c r="J71" i="1"/>
  <c r="H71" i="1"/>
  <c r="AH39" i="1"/>
  <c r="AF39" i="1"/>
  <c r="AD39" i="1"/>
  <c r="AB39" i="1"/>
  <c r="Z39" i="1"/>
  <c r="X39" i="1"/>
  <c r="V39" i="1"/>
  <c r="T39" i="1"/>
  <c r="R39" i="1"/>
  <c r="P39" i="1"/>
  <c r="L39" i="1"/>
  <c r="J39" i="1"/>
  <c r="H39" i="1"/>
  <c r="AH88" i="1"/>
  <c r="AF88" i="1"/>
  <c r="AD88" i="1"/>
  <c r="AB88" i="1"/>
  <c r="Z88" i="1"/>
  <c r="X88" i="1"/>
  <c r="V88" i="1"/>
  <c r="T88" i="1"/>
  <c r="R88" i="1"/>
  <c r="P88" i="1"/>
  <c r="L88" i="1"/>
  <c r="J88" i="1"/>
  <c r="H88" i="1"/>
  <c r="AH14" i="1"/>
  <c r="AF14" i="1"/>
  <c r="AD14" i="1"/>
  <c r="AB14" i="1"/>
  <c r="Z14" i="1"/>
  <c r="X14" i="1"/>
  <c r="V14" i="1"/>
  <c r="T14" i="1"/>
  <c r="R14" i="1"/>
  <c r="P14" i="1"/>
  <c r="L14" i="1"/>
  <c r="J14" i="1"/>
  <c r="H14" i="1"/>
  <c r="AH169" i="1"/>
  <c r="AF169" i="1"/>
  <c r="AD169" i="1"/>
  <c r="AB169" i="1"/>
  <c r="Z169" i="1"/>
  <c r="X169" i="1"/>
  <c r="V169" i="1"/>
  <c r="T169" i="1"/>
  <c r="R169" i="1"/>
  <c r="P169" i="1"/>
  <c r="L169" i="1"/>
  <c r="J169" i="1"/>
  <c r="H169" i="1"/>
  <c r="AH168" i="1"/>
  <c r="AF168" i="1"/>
  <c r="AD168" i="1"/>
  <c r="AB168" i="1"/>
  <c r="Z168" i="1"/>
  <c r="X168" i="1"/>
  <c r="V168" i="1"/>
  <c r="T168" i="1"/>
  <c r="R168" i="1"/>
  <c r="P168" i="1"/>
  <c r="L168" i="1"/>
  <c r="J168" i="1"/>
  <c r="H168" i="1"/>
  <c r="AH167" i="1"/>
  <c r="AF167" i="1"/>
  <c r="AD167" i="1"/>
  <c r="AB167" i="1"/>
  <c r="Z167" i="1"/>
  <c r="X167" i="1"/>
  <c r="V167" i="1"/>
  <c r="T167" i="1"/>
  <c r="R167" i="1"/>
  <c r="P167" i="1"/>
  <c r="L167" i="1"/>
  <c r="J167" i="1"/>
  <c r="H167" i="1"/>
  <c r="AH131" i="1"/>
  <c r="AF131" i="1"/>
  <c r="AD131" i="1"/>
  <c r="AB131" i="1"/>
  <c r="Z131" i="1"/>
  <c r="X131" i="1"/>
  <c r="V131" i="1"/>
  <c r="T131" i="1"/>
  <c r="R131" i="1"/>
  <c r="P131" i="1"/>
  <c r="L131" i="1"/>
  <c r="J131" i="1"/>
  <c r="H131" i="1"/>
  <c r="AH130" i="1"/>
  <c r="AF130" i="1"/>
  <c r="AD130" i="1"/>
  <c r="AB130" i="1"/>
  <c r="Z130" i="1"/>
  <c r="X130" i="1"/>
  <c r="V130" i="1"/>
  <c r="T130" i="1"/>
  <c r="R130" i="1"/>
  <c r="P130" i="1"/>
  <c r="L130" i="1"/>
  <c r="J130" i="1"/>
  <c r="H130" i="1"/>
  <c r="AH11" i="1"/>
  <c r="AF11" i="1"/>
  <c r="AD11" i="1"/>
  <c r="AB11" i="1"/>
  <c r="Z11" i="1"/>
  <c r="X11" i="1"/>
  <c r="V11" i="1"/>
  <c r="T11" i="1"/>
  <c r="R11" i="1"/>
  <c r="P11" i="1"/>
  <c r="L11" i="1"/>
  <c r="J11" i="1"/>
  <c r="H11" i="1"/>
  <c r="AH31" i="1"/>
  <c r="AF31" i="1"/>
  <c r="AD31" i="1"/>
  <c r="AB31" i="1"/>
  <c r="Z31" i="1"/>
  <c r="X31" i="1"/>
  <c r="V31" i="1"/>
  <c r="T31" i="1"/>
  <c r="R31" i="1"/>
  <c r="P31" i="1"/>
  <c r="L31" i="1"/>
  <c r="J31" i="1"/>
  <c r="H31" i="1"/>
  <c r="AH16" i="1"/>
  <c r="AF16" i="1"/>
  <c r="AD16" i="1"/>
  <c r="AB16" i="1"/>
  <c r="Z16" i="1"/>
  <c r="X16" i="1"/>
  <c r="V16" i="1"/>
  <c r="T16" i="1"/>
  <c r="R16" i="1"/>
  <c r="P16" i="1"/>
  <c r="L16" i="1"/>
  <c r="J16" i="1"/>
  <c r="H16" i="1"/>
  <c r="AH18" i="1"/>
  <c r="AF18" i="1"/>
  <c r="AD18" i="1"/>
  <c r="AB18" i="1"/>
  <c r="Z18" i="1"/>
  <c r="X18" i="1"/>
  <c r="V18" i="1"/>
  <c r="T18" i="1"/>
  <c r="R18" i="1"/>
  <c r="P18" i="1"/>
  <c r="L18" i="1"/>
  <c r="J18" i="1"/>
  <c r="H18" i="1"/>
  <c r="AI10" i="22" l="1"/>
  <c r="AI11" i="22"/>
  <c r="AI61" i="22"/>
  <c r="AI150" i="22"/>
  <c r="AI169" i="22"/>
  <c r="AI65" i="22"/>
  <c r="AI36" i="22"/>
  <c r="AI37" i="22"/>
  <c r="AI62" i="22"/>
  <c r="AI306" i="22"/>
  <c r="AI4" i="22"/>
  <c r="AI5" i="22"/>
  <c r="AI29" i="22"/>
  <c r="AI30" i="22"/>
  <c r="AI50" i="22"/>
  <c r="AI151" i="22"/>
  <c r="AI106" i="22"/>
  <c r="AI49" i="22"/>
  <c r="AI40" i="22"/>
  <c r="AI128" i="22"/>
  <c r="AI25" i="22"/>
  <c r="AI33" i="22"/>
  <c r="AI77" i="22"/>
  <c r="AI53" i="22"/>
  <c r="AI81" i="22"/>
  <c r="AI41" i="22"/>
  <c r="AI27" i="22"/>
  <c r="AI76" i="22"/>
  <c r="AI32" i="22"/>
  <c r="AI52" i="22"/>
  <c r="AI117" i="22"/>
  <c r="AI118" i="22"/>
  <c r="AI56" i="22"/>
  <c r="AI57" i="22"/>
  <c r="AI119" i="22"/>
  <c r="AI120" i="22"/>
  <c r="AI187" i="22"/>
  <c r="AI188" i="22"/>
  <c r="AI193" i="22"/>
  <c r="AI194" i="22"/>
  <c r="AI166" i="22"/>
  <c r="AI170" i="22"/>
  <c r="AI171" i="22"/>
  <c r="AI199" i="22"/>
  <c r="AI51" i="22"/>
  <c r="AI22" i="22"/>
  <c r="AI23" i="22"/>
  <c r="AI34" i="22"/>
  <c r="AI35" i="22"/>
  <c r="AI103" i="22"/>
  <c r="AI121" i="22"/>
  <c r="AI132" i="22"/>
  <c r="AI115" i="22"/>
  <c r="AI105" i="22"/>
  <c r="AI138" i="22"/>
  <c r="AI226" i="22"/>
  <c r="AI227" i="22"/>
  <c r="AI228" i="22"/>
  <c r="AI163" i="22"/>
  <c r="AI161" i="22"/>
  <c r="AI299" i="22"/>
  <c r="AI220" i="22"/>
  <c r="AI307" i="22"/>
  <c r="AI308" i="22"/>
  <c r="AI300" i="22"/>
  <c r="AI200" i="22"/>
  <c r="AI301" i="22"/>
  <c r="AI221" i="22"/>
  <c r="AI162" i="22"/>
  <c r="AI164" i="22"/>
  <c r="AI302" i="22"/>
  <c r="AI222" i="22"/>
  <c r="AI201" i="22"/>
  <c r="AI202" i="22"/>
  <c r="AI271" i="22"/>
  <c r="AI218" i="22"/>
  <c r="AI219" i="22"/>
  <c r="AI272" i="22"/>
  <c r="AI87" i="22"/>
  <c r="AI107" i="22"/>
  <c r="AI69" i="22"/>
  <c r="AI68" i="22"/>
  <c r="AI104" i="22"/>
  <c r="AI82" i="22"/>
  <c r="AI136" i="22"/>
  <c r="AI137" i="22"/>
  <c r="AI133" i="22"/>
  <c r="AI139" i="22"/>
  <c r="AI257" i="22"/>
  <c r="AI101" i="22"/>
  <c r="AI229" i="22"/>
  <c r="AI165" i="22"/>
  <c r="AI303" i="22"/>
  <c r="AI131" i="22"/>
  <c r="AI304" i="22"/>
  <c r="AI309" i="22"/>
  <c r="AI210" i="22"/>
  <c r="AI223" i="22"/>
  <c r="AI258" i="22"/>
  <c r="AI230" i="22"/>
  <c r="AI310" i="22"/>
  <c r="AI224" i="22"/>
  <c r="AI311" i="22"/>
  <c r="AI312" i="22"/>
  <c r="AI313" i="22"/>
  <c r="AI314" i="22"/>
  <c r="AI315" i="22"/>
  <c r="AI316" i="22"/>
  <c r="AI42" i="22"/>
  <c r="AI43" i="22"/>
  <c r="AI59" i="22"/>
  <c r="AI60" i="22"/>
  <c r="AI75" i="22"/>
  <c r="AI39" i="22"/>
  <c r="AI54" i="22"/>
  <c r="AI55" i="22"/>
  <c r="AI152" i="22"/>
  <c r="AI153" i="22"/>
  <c r="AI144" i="21"/>
  <c r="AI116" i="21"/>
  <c r="AI117" i="21"/>
  <c r="AI48" i="21"/>
  <c r="AI46" i="21"/>
  <c r="AI42" i="21"/>
  <c r="AI43" i="21"/>
  <c r="AI207" i="21"/>
  <c r="AI77" i="21"/>
  <c r="AI22" i="21"/>
  <c r="AI23" i="21"/>
  <c r="AI59" i="21"/>
  <c r="AI96" i="21"/>
  <c r="AI26" i="21"/>
  <c r="AI29" i="21"/>
  <c r="AI94" i="21"/>
  <c r="AI95" i="21"/>
  <c r="AI5" i="21"/>
  <c r="AI4" i="21"/>
  <c r="AI130" i="21"/>
  <c r="AI148" i="21"/>
  <c r="AI92" i="21"/>
  <c r="AI93" i="21"/>
  <c r="AI85" i="21"/>
  <c r="AI86" i="21"/>
  <c r="AI208" i="21"/>
  <c r="AI209" i="21"/>
  <c r="AI149" i="21"/>
  <c r="AI41" i="21"/>
  <c r="AI150" i="21"/>
  <c r="AI33" i="21"/>
  <c r="AI104" i="21"/>
  <c r="AI90" i="21"/>
  <c r="AI169" i="21"/>
  <c r="AI170" i="21"/>
  <c r="AI210" i="21"/>
  <c r="AI83" i="21"/>
  <c r="AI184" i="21"/>
  <c r="AI84" i="21"/>
  <c r="AI52" i="21"/>
  <c r="AI61" i="21"/>
  <c r="AI98" i="21"/>
  <c r="AI220" i="21"/>
  <c r="AI39" i="21"/>
  <c r="AI99" i="21"/>
  <c r="AI55" i="21"/>
  <c r="AI153" i="21"/>
  <c r="AI76" i="21"/>
  <c r="AI112" i="21"/>
  <c r="AI142" i="21"/>
  <c r="AI154" i="21"/>
  <c r="AI181" i="21"/>
  <c r="AI242" i="21"/>
  <c r="AI160" i="21"/>
  <c r="AI133" i="21"/>
  <c r="AI108" i="21"/>
  <c r="AI109" i="21"/>
  <c r="AI50" i="21"/>
  <c r="AI68" i="21"/>
  <c r="AI164" i="21"/>
  <c r="AI129" i="21"/>
  <c r="AI325" i="21"/>
  <c r="AI72" i="21"/>
  <c r="AI326" i="21"/>
  <c r="AI165" i="21"/>
  <c r="AI226" i="21"/>
  <c r="AI227" i="21"/>
  <c r="AI327" i="21"/>
  <c r="AI328" i="21"/>
  <c r="AI178" i="21"/>
  <c r="AI179" i="21"/>
  <c r="AI237" i="21"/>
  <c r="AI238" i="21"/>
  <c r="AI221" i="21"/>
  <c r="AI67" i="21"/>
  <c r="AI159" i="21"/>
  <c r="AI141" i="21"/>
  <c r="AI143" i="21"/>
  <c r="AI320" i="21"/>
  <c r="AI228" i="21"/>
  <c r="AI321" i="21"/>
  <c r="AI322" i="21"/>
  <c r="AI329" i="21"/>
  <c r="AI319" i="21"/>
  <c r="AI110" i="21"/>
  <c r="AI113" i="21"/>
  <c r="AI177" i="21"/>
  <c r="AI330" i="21"/>
  <c r="AI323" i="21"/>
  <c r="AI180" i="21"/>
  <c r="AI324" i="21"/>
  <c r="AI239" i="21"/>
  <c r="AI111" i="21"/>
  <c r="AI243" i="21"/>
  <c r="AI175" i="21"/>
  <c r="AI244" i="21"/>
  <c r="AI176" i="21"/>
  <c r="AI134" i="21"/>
  <c r="AI218" i="21"/>
  <c r="AI158" i="21"/>
  <c r="AI219" i="21"/>
  <c r="AI331" i="21"/>
  <c r="AI267" i="21"/>
  <c r="AI268" i="21"/>
  <c r="AI119" i="21"/>
  <c r="AI139" i="21"/>
  <c r="AI16" i="21"/>
  <c r="AI60" i="21"/>
  <c r="AI151" i="21"/>
  <c r="AI152" i="21"/>
  <c r="AI18" i="21"/>
  <c r="AI25" i="21"/>
  <c r="AI36" i="21"/>
  <c r="AI37" i="21"/>
  <c r="AI212" i="21"/>
  <c r="AI174" i="21"/>
  <c r="AI114" i="21"/>
  <c r="AI115" i="21"/>
  <c r="AI204" i="21"/>
  <c r="AI57" i="21"/>
  <c r="AI229" i="21"/>
  <c r="AI230" i="21"/>
  <c r="AI248" i="21"/>
  <c r="AI249" i="21"/>
  <c r="AI250" i="21"/>
  <c r="AI106" i="15"/>
  <c r="AI128" i="15"/>
  <c r="AI12" i="15"/>
  <c r="AI107" i="15"/>
  <c r="AI137" i="15"/>
  <c r="H69" i="15"/>
  <c r="J69" i="15"/>
  <c r="L69" i="15"/>
  <c r="P69" i="15"/>
  <c r="R69" i="15"/>
  <c r="T69" i="15"/>
  <c r="V69" i="15"/>
  <c r="X69" i="15"/>
  <c r="Z69" i="15"/>
  <c r="AB69" i="15"/>
  <c r="AD69" i="15"/>
  <c r="AF69" i="15"/>
  <c r="AH69" i="15"/>
  <c r="H37" i="15"/>
  <c r="J37" i="15"/>
  <c r="L37" i="15"/>
  <c r="P37" i="15"/>
  <c r="R37" i="15"/>
  <c r="T37" i="15"/>
  <c r="V37" i="15"/>
  <c r="X37" i="15"/>
  <c r="Z37" i="15"/>
  <c r="AB37" i="15"/>
  <c r="AD37" i="15"/>
  <c r="AF37" i="15"/>
  <c r="AH37" i="15"/>
  <c r="H49" i="15"/>
  <c r="J49" i="15"/>
  <c r="L49" i="15"/>
  <c r="P49" i="15"/>
  <c r="R49" i="15"/>
  <c r="T49" i="15"/>
  <c r="V49" i="15"/>
  <c r="X49" i="15"/>
  <c r="Z49" i="15"/>
  <c r="AB49" i="15"/>
  <c r="AD49" i="15"/>
  <c r="AF49" i="15"/>
  <c r="AH49" i="15"/>
  <c r="H139" i="15"/>
  <c r="J139" i="15"/>
  <c r="L139" i="15"/>
  <c r="P139" i="15"/>
  <c r="R139" i="15"/>
  <c r="T139" i="15"/>
  <c r="V139" i="15"/>
  <c r="X139" i="15"/>
  <c r="Z139" i="15"/>
  <c r="AB139" i="15"/>
  <c r="AD139" i="15"/>
  <c r="AF139" i="15"/>
  <c r="AH139" i="15"/>
  <c r="H140" i="15"/>
  <c r="J140" i="15"/>
  <c r="L140" i="15"/>
  <c r="P140" i="15"/>
  <c r="R140" i="15"/>
  <c r="T140" i="15"/>
  <c r="V140" i="15"/>
  <c r="X140" i="15"/>
  <c r="Z140" i="15"/>
  <c r="AB140" i="15"/>
  <c r="AD140" i="15"/>
  <c r="AF140" i="15"/>
  <c r="AH140" i="15"/>
  <c r="H141" i="15"/>
  <c r="J141" i="15"/>
  <c r="L141" i="15"/>
  <c r="P141" i="15"/>
  <c r="R141" i="15"/>
  <c r="T141" i="15"/>
  <c r="V141" i="15"/>
  <c r="X141" i="15"/>
  <c r="Z141" i="15"/>
  <c r="AB141" i="15"/>
  <c r="AD141" i="15"/>
  <c r="AF141" i="15"/>
  <c r="AH141" i="15"/>
  <c r="H142" i="15"/>
  <c r="J142" i="15"/>
  <c r="L142" i="15"/>
  <c r="P142" i="15"/>
  <c r="R142" i="15"/>
  <c r="T142" i="15"/>
  <c r="V142" i="15"/>
  <c r="X142" i="15"/>
  <c r="Z142" i="15"/>
  <c r="AB142" i="15"/>
  <c r="AD142" i="15"/>
  <c r="AF142" i="15"/>
  <c r="AH142" i="15"/>
  <c r="H74" i="15"/>
  <c r="J74" i="15"/>
  <c r="L74" i="15"/>
  <c r="P74" i="15"/>
  <c r="R74" i="15"/>
  <c r="T74" i="15"/>
  <c r="V74" i="15"/>
  <c r="X74" i="15"/>
  <c r="Z74" i="15"/>
  <c r="AB74" i="15"/>
  <c r="AD74" i="15"/>
  <c r="AF74" i="15"/>
  <c r="AH74" i="15"/>
  <c r="H108" i="15"/>
  <c r="J108" i="15"/>
  <c r="L108" i="15"/>
  <c r="P108" i="15"/>
  <c r="R108" i="15"/>
  <c r="T108" i="15"/>
  <c r="V108" i="15"/>
  <c r="X108" i="15"/>
  <c r="Z108" i="15"/>
  <c r="AB108" i="15"/>
  <c r="AD108" i="15"/>
  <c r="AF108" i="15"/>
  <c r="AH108" i="15"/>
  <c r="H143" i="15"/>
  <c r="J143" i="15"/>
  <c r="L143" i="15"/>
  <c r="P143" i="15"/>
  <c r="R143" i="15"/>
  <c r="T143" i="15"/>
  <c r="V143" i="15"/>
  <c r="X143" i="15"/>
  <c r="Z143" i="15"/>
  <c r="AB143" i="15"/>
  <c r="AD143" i="15"/>
  <c r="AF143" i="15"/>
  <c r="AH143" i="15"/>
  <c r="H144" i="15"/>
  <c r="J144" i="15"/>
  <c r="L144" i="15"/>
  <c r="P144" i="15"/>
  <c r="R144" i="15"/>
  <c r="T144" i="15"/>
  <c r="V144" i="15"/>
  <c r="X144" i="15"/>
  <c r="Z144" i="15"/>
  <c r="AB144" i="15"/>
  <c r="AD144" i="15"/>
  <c r="AF144" i="15"/>
  <c r="AH144" i="15"/>
  <c r="H145" i="15"/>
  <c r="J145" i="15"/>
  <c r="L145" i="15"/>
  <c r="P145" i="15"/>
  <c r="R145" i="15"/>
  <c r="T145" i="15"/>
  <c r="V145" i="15"/>
  <c r="X145" i="15"/>
  <c r="Z145" i="15"/>
  <c r="AB145" i="15"/>
  <c r="AD145" i="15"/>
  <c r="AF145" i="15"/>
  <c r="AH145" i="15"/>
  <c r="H146" i="15"/>
  <c r="J146" i="15"/>
  <c r="L146" i="15"/>
  <c r="P146" i="15"/>
  <c r="R146" i="15"/>
  <c r="T146" i="15"/>
  <c r="V146" i="15"/>
  <c r="X146" i="15"/>
  <c r="Z146" i="15"/>
  <c r="AB146" i="15"/>
  <c r="AD146" i="15"/>
  <c r="AF146" i="15"/>
  <c r="AH146" i="15"/>
  <c r="H147" i="15"/>
  <c r="J147" i="15"/>
  <c r="L147" i="15"/>
  <c r="P147" i="15"/>
  <c r="R147" i="15"/>
  <c r="T147" i="15"/>
  <c r="V147" i="15"/>
  <c r="X147" i="15"/>
  <c r="Z147" i="15"/>
  <c r="AB147" i="15"/>
  <c r="AD147" i="15"/>
  <c r="AF147" i="15"/>
  <c r="AH147" i="15"/>
  <c r="H148" i="15"/>
  <c r="J148" i="15"/>
  <c r="L148" i="15"/>
  <c r="P148" i="15"/>
  <c r="R148" i="15"/>
  <c r="T148" i="15"/>
  <c r="V148" i="15"/>
  <c r="X148" i="15"/>
  <c r="Z148" i="15"/>
  <c r="AB148" i="15"/>
  <c r="AD148" i="15"/>
  <c r="AF148" i="15"/>
  <c r="AH148" i="15"/>
  <c r="H149" i="15"/>
  <c r="J149" i="15"/>
  <c r="L149" i="15"/>
  <c r="P149" i="15"/>
  <c r="R149" i="15"/>
  <c r="T149" i="15"/>
  <c r="V149" i="15"/>
  <c r="X149" i="15"/>
  <c r="Z149" i="15"/>
  <c r="AB149" i="15"/>
  <c r="AD149" i="15"/>
  <c r="AF149" i="15"/>
  <c r="AH149" i="15"/>
  <c r="H109" i="15"/>
  <c r="J109" i="15"/>
  <c r="L109" i="15"/>
  <c r="P109" i="15"/>
  <c r="R109" i="15"/>
  <c r="T109" i="15"/>
  <c r="V109" i="15"/>
  <c r="X109" i="15"/>
  <c r="Z109" i="15"/>
  <c r="AB109" i="15"/>
  <c r="AD109" i="15"/>
  <c r="AF109" i="15"/>
  <c r="AH109" i="15"/>
  <c r="AI83" i="1"/>
  <c r="AI176" i="1"/>
  <c r="AI178" i="1"/>
  <c r="AI94" i="1"/>
  <c r="AI118" i="1"/>
  <c r="AI143" i="1"/>
  <c r="AI144" i="1"/>
  <c r="AI97" i="1"/>
  <c r="AI125" i="1"/>
  <c r="AI146" i="1"/>
  <c r="H84" i="1"/>
  <c r="J84" i="1"/>
  <c r="L84" i="1"/>
  <c r="P84" i="1"/>
  <c r="R84" i="1"/>
  <c r="T84" i="1"/>
  <c r="V84" i="1"/>
  <c r="X84" i="1"/>
  <c r="Z84" i="1"/>
  <c r="AB84" i="1"/>
  <c r="AD84" i="1"/>
  <c r="AF84" i="1"/>
  <c r="AH84" i="1"/>
  <c r="H152" i="1"/>
  <c r="J152" i="1"/>
  <c r="L152" i="1"/>
  <c r="P152" i="1"/>
  <c r="R152" i="1"/>
  <c r="T152" i="1"/>
  <c r="V152" i="1"/>
  <c r="X152" i="1"/>
  <c r="Z152" i="1"/>
  <c r="AB152" i="1"/>
  <c r="AD152" i="1"/>
  <c r="AF152" i="1"/>
  <c r="AH152" i="1"/>
  <c r="H47" i="1"/>
  <c r="J47" i="1"/>
  <c r="L47" i="1"/>
  <c r="P47" i="1"/>
  <c r="R47" i="1"/>
  <c r="T47" i="1"/>
  <c r="V47" i="1"/>
  <c r="X47" i="1"/>
  <c r="Z47" i="1"/>
  <c r="AB47" i="1"/>
  <c r="AD47" i="1"/>
  <c r="AF47" i="1"/>
  <c r="AH47" i="1"/>
  <c r="H36" i="1"/>
  <c r="J36" i="1"/>
  <c r="L36" i="1"/>
  <c r="P36" i="1"/>
  <c r="R36" i="1"/>
  <c r="T36" i="1"/>
  <c r="V36" i="1"/>
  <c r="X36" i="1"/>
  <c r="Z36" i="1"/>
  <c r="AB36" i="1"/>
  <c r="AD36" i="1"/>
  <c r="AF36" i="1"/>
  <c r="AH36" i="1"/>
  <c r="AH95" i="22"/>
  <c r="AF95" i="22"/>
  <c r="AD95" i="22"/>
  <c r="AB95" i="22"/>
  <c r="Z95" i="22"/>
  <c r="X95" i="22"/>
  <c r="V95" i="22"/>
  <c r="T95" i="22"/>
  <c r="R95" i="22"/>
  <c r="P95" i="22"/>
  <c r="N95" i="22"/>
  <c r="L95" i="22"/>
  <c r="J95" i="22"/>
  <c r="H95" i="22"/>
  <c r="AH168" i="22"/>
  <c r="AF168" i="22"/>
  <c r="AD168" i="22"/>
  <c r="AB168" i="22"/>
  <c r="Z168" i="22"/>
  <c r="X168" i="22"/>
  <c r="V168" i="22"/>
  <c r="T168" i="22"/>
  <c r="R168" i="22"/>
  <c r="P168" i="22"/>
  <c r="N168" i="22"/>
  <c r="L168" i="22"/>
  <c r="J168" i="22"/>
  <c r="H168" i="22"/>
  <c r="AH167" i="22"/>
  <c r="AF167" i="22"/>
  <c r="AD167" i="22"/>
  <c r="AB167" i="22"/>
  <c r="Z167" i="22"/>
  <c r="X167" i="22"/>
  <c r="V167" i="22"/>
  <c r="T167" i="22"/>
  <c r="R167" i="22"/>
  <c r="P167" i="22"/>
  <c r="N167" i="22"/>
  <c r="L167" i="22"/>
  <c r="J167" i="22"/>
  <c r="H167" i="22"/>
  <c r="AH74" i="22"/>
  <c r="AF74" i="22"/>
  <c r="AD74" i="22"/>
  <c r="AB74" i="22"/>
  <c r="Z74" i="22"/>
  <c r="X74" i="22"/>
  <c r="V74" i="22"/>
  <c r="T74" i="22"/>
  <c r="R74" i="22"/>
  <c r="P74" i="22"/>
  <c r="N74" i="22"/>
  <c r="L74" i="22"/>
  <c r="J74" i="22"/>
  <c r="H74" i="22"/>
  <c r="AH64" i="22"/>
  <c r="AF64" i="22"/>
  <c r="AD64" i="22"/>
  <c r="AB64" i="22"/>
  <c r="Z64" i="22"/>
  <c r="X64" i="22"/>
  <c r="V64" i="22"/>
  <c r="T64" i="22"/>
  <c r="R64" i="22"/>
  <c r="P64" i="22"/>
  <c r="N64" i="22"/>
  <c r="L64" i="22"/>
  <c r="J64" i="22"/>
  <c r="H64" i="22"/>
  <c r="AH85" i="22"/>
  <c r="AF85" i="22"/>
  <c r="AD85" i="22"/>
  <c r="AB85" i="22"/>
  <c r="Z85" i="22"/>
  <c r="X85" i="22"/>
  <c r="V85" i="22"/>
  <c r="T85" i="22"/>
  <c r="R85" i="22"/>
  <c r="P85" i="22"/>
  <c r="N85" i="22"/>
  <c r="L85" i="22"/>
  <c r="J85" i="22"/>
  <c r="H85" i="22"/>
  <c r="AH125" i="22"/>
  <c r="AF125" i="22"/>
  <c r="AD125" i="22"/>
  <c r="AB125" i="22"/>
  <c r="Z125" i="22"/>
  <c r="X125" i="22"/>
  <c r="V125" i="22"/>
  <c r="T125" i="22"/>
  <c r="R125" i="22"/>
  <c r="P125" i="22"/>
  <c r="N125" i="22"/>
  <c r="L125" i="22"/>
  <c r="J125" i="22"/>
  <c r="H125" i="22"/>
  <c r="AH305" i="22"/>
  <c r="AF305" i="22"/>
  <c r="AD305" i="22"/>
  <c r="AB305" i="22"/>
  <c r="Z305" i="22"/>
  <c r="X305" i="22"/>
  <c r="V305" i="22"/>
  <c r="T305" i="22"/>
  <c r="R305" i="22"/>
  <c r="P305" i="22"/>
  <c r="N305" i="22"/>
  <c r="L305" i="22"/>
  <c r="J305" i="22"/>
  <c r="H305" i="22"/>
  <c r="AH88" i="22"/>
  <c r="AF88" i="22"/>
  <c r="AD88" i="22"/>
  <c r="AB88" i="22"/>
  <c r="Z88" i="22"/>
  <c r="X88" i="22"/>
  <c r="V88" i="22"/>
  <c r="T88" i="22"/>
  <c r="R88" i="22"/>
  <c r="P88" i="22"/>
  <c r="N88" i="22"/>
  <c r="L88" i="22"/>
  <c r="J88" i="22"/>
  <c r="H88" i="22"/>
  <c r="AH116" i="22"/>
  <c r="AF116" i="22"/>
  <c r="AD116" i="22"/>
  <c r="AB116" i="22"/>
  <c r="Z116" i="22"/>
  <c r="X116" i="22"/>
  <c r="V116" i="22"/>
  <c r="T116" i="22"/>
  <c r="R116" i="22"/>
  <c r="P116" i="22"/>
  <c r="N116" i="22"/>
  <c r="L116" i="22"/>
  <c r="J116" i="22"/>
  <c r="H116" i="22"/>
  <c r="AH192" i="22"/>
  <c r="AF192" i="22"/>
  <c r="AD192" i="22"/>
  <c r="AB192" i="22"/>
  <c r="Z192" i="22"/>
  <c r="X192" i="22"/>
  <c r="V192" i="22"/>
  <c r="T192" i="22"/>
  <c r="R192" i="22"/>
  <c r="P192" i="22"/>
  <c r="N192" i="22"/>
  <c r="L192" i="22"/>
  <c r="J192" i="22"/>
  <c r="H192" i="22"/>
  <c r="AH90" i="22"/>
  <c r="AF90" i="22"/>
  <c r="AD90" i="22"/>
  <c r="AB90" i="22"/>
  <c r="Z90" i="22"/>
  <c r="X90" i="22"/>
  <c r="V90" i="22"/>
  <c r="T90" i="22"/>
  <c r="R90" i="22"/>
  <c r="P90" i="22"/>
  <c r="N90" i="22"/>
  <c r="L90" i="22"/>
  <c r="J90" i="22"/>
  <c r="H90" i="22"/>
  <c r="AH83" i="22"/>
  <c r="AF83" i="22"/>
  <c r="AD83" i="22"/>
  <c r="AB83" i="22"/>
  <c r="Z83" i="22"/>
  <c r="X83" i="22"/>
  <c r="V83" i="22"/>
  <c r="T83" i="22"/>
  <c r="R83" i="22"/>
  <c r="P83" i="22"/>
  <c r="N83" i="22"/>
  <c r="L83" i="22"/>
  <c r="J83" i="22"/>
  <c r="H83" i="22"/>
  <c r="AH146" i="22"/>
  <c r="AF146" i="22"/>
  <c r="AD146" i="22"/>
  <c r="AB146" i="22"/>
  <c r="Z146" i="22"/>
  <c r="X146" i="22"/>
  <c r="V146" i="22"/>
  <c r="T146" i="22"/>
  <c r="R146" i="22"/>
  <c r="P146" i="22"/>
  <c r="N146" i="22"/>
  <c r="L146" i="22"/>
  <c r="J146" i="22"/>
  <c r="H146" i="22"/>
  <c r="AH145" i="22"/>
  <c r="AF145" i="22"/>
  <c r="AD145" i="22"/>
  <c r="AB145" i="22"/>
  <c r="Z145" i="22"/>
  <c r="X145" i="22"/>
  <c r="V145" i="22"/>
  <c r="T145" i="22"/>
  <c r="R145" i="22"/>
  <c r="P145" i="22"/>
  <c r="N145" i="22"/>
  <c r="L145" i="22"/>
  <c r="J145" i="22"/>
  <c r="H145" i="22"/>
  <c r="AH191" i="22"/>
  <c r="AF191" i="22"/>
  <c r="AD191" i="22"/>
  <c r="AB191" i="22"/>
  <c r="Z191" i="22"/>
  <c r="X191" i="22"/>
  <c r="V191" i="22"/>
  <c r="T191" i="22"/>
  <c r="R191" i="22"/>
  <c r="P191" i="22"/>
  <c r="N191" i="22"/>
  <c r="L191" i="22"/>
  <c r="J191" i="22"/>
  <c r="H191" i="22"/>
  <c r="AH190" i="22"/>
  <c r="AF190" i="22"/>
  <c r="AD190" i="22"/>
  <c r="AB190" i="22"/>
  <c r="Z190" i="22"/>
  <c r="X190" i="22"/>
  <c r="V190" i="22"/>
  <c r="T190" i="22"/>
  <c r="R190" i="22"/>
  <c r="P190" i="22"/>
  <c r="N190" i="22"/>
  <c r="L190" i="22"/>
  <c r="J190" i="22"/>
  <c r="H190" i="22"/>
  <c r="AH72" i="22"/>
  <c r="AF72" i="22"/>
  <c r="AD72" i="22"/>
  <c r="AB72" i="22"/>
  <c r="Z72" i="22"/>
  <c r="X72" i="22"/>
  <c r="V72" i="22"/>
  <c r="T72" i="22"/>
  <c r="R72" i="22"/>
  <c r="P72" i="22"/>
  <c r="N72" i="22"/>
  <c r="L72" i="22"/>
  <c r="J72" i="22"/>
  <c r="H72" i="22"/>
  <c r="AH71" i="22"/>
  <c r="AF71" i="22"/>
  <c r="AD71" i="22"/>
  <c r="AB71" i="22"/>
  <c r="Z71" i="22"/>
  <c r="X71" i="22"/>
  <c r="V71" i="22"/>
  <c r="T71" i="22"/>
  <c r="R71" i="22"/>
  <c r="P71" i="22"/>
  <c r="N71" i="22"/>
  <c r="L71" i="22"/>
  <c r="J71" i="22"/>
  <c r="H71" i="22"/>
  <c r="AH225" i="22"/>
  <c r="AF225" i="22"/>
  <c r="AD225" i="22"/>
  <c r="AB225" i="22"/>
  <c r="Z225" i="22"/>
  <c r="X225" i="22"/>
  <c r="V225" i="22"/>
  <c r="T225" i="22"/>
  <c r="R225" i="22"/>
  <c r="P225" i="22"/>
  <c r="N225" i="22"/>
  <c r="L225" i="22"/>
  <c r="J225" i="22"/>
  <c r="H225" i="22"/>
  <c r="AH91" i="22"/>
  <c r="AF91" i="22"/>
  <c r="AD91" i="22"/>
  <c r="AB91" i="22"/>
  <c r="Z91" i="22"/>
  <c r="X91" i="22"/>
  <c r="V91" i="22"/>
  <c r="T91" i="22"/>
  <c r="R91" i="22"/>
  <c r="P91" i="22"/>
  <c r="N91" i="22"/>
  <c r="L91" i="22"/>
  <c r="J91" i="22"/>
  <c r="H91" i="22"/>
  <c r="AH298" i="22"/>
  <c r="AF298" i="22"/>
  <c r="AD298" i="22"/>
  <c r="AB298" i="22"/>
  <c r="Z298" i="22"/>
  <c r="X298" i="22"/>
  <c r="V298" i="22"/>
  <c r="T298" i="22"/>
  <c r="R298" i="22"/>
  <c r="P298" i="22"/>
  <c r="N298" i="22"/>
  <c r="L298" i="22"/>
  <c r="J298" i="22"/>
  <c r="H298" i="22"/>
  <c r="AH89" i="22"/>
  <c r="AF89" i="22"/>
  <c r="AD89" i="22"/>
  <c r="AB89" i="22"/>
  <c r="Z89" i="22"/>
  <c r="X89" i="22"/>
  <c r="V89" i="22"/>
  <c r="T89" i="22"/>
  <c r="R89" i="22"/>
  <c r="P89" i="22"/>
  <c r="N89" i="22"/>
  <c r="L89" i="22"/>
  <c r="J89" i="22"/>
  <c r="H89" i="22"/>
  <c r="AH231" i="22"/>
  <c r="AF231" i="22"/>
  <c r="AD231" i="22"/>
  <c r="AB231" i="22"/>
  <c r="Z231" i="22"/>
  <c r="X231" i="22"/>
  <c r="V231" i="22"/>
  <c r="T231" i="22"/>
  <c r="R231" i="22"/>
  <c r="P231" i="22"/>
  <c r="N231" i="22"/>
  <c r="L231" i="22"/>
  <c r="J231" i="22"/>
  <c r="H231" i="22"/>
  <c r="AH63" i="22"/>
  <c r="AF63" i="22"/>
  <c r="AD63" i="22"/>
  <c r="AB63" i="22"/>
  <c r="Z63" i="22"/>
  <c r="X63" i="22"/>
  <c r="V63" i="22"/>
  <c r="T63" i="22"/>
  <c r="R63" i="22"/>
  <c r="P63" i="22"/>
  <c r="N63" i="22"/>
  <c r="L63" i="22"/>
  <c r="J63" i="22"/>
  <c r="H63" i="22"/>
  <c r="AH38" i="22"/>
  <c r="AF38" i="22"/>
  <c r="AD38" i="22"/>
  <c r="AB38" i="22"/>
  <c r="Z38" i="22"/>
  <c r="X38" i="22"/>
  <c r="V38" i="22"/>
  <c r="T38" i="22"/>
  <c r="R38" i="22"/>
  <c r="P38" i="22"/>
  <c r="N38" i="22"/>
  <c r="L38" i="22"/>
  <c r="J38" i="22"/>
  <c r="H38" i="22"/>
  <c r="AH100" i="22"/>
  <c r="AF100" i="22"/>
  <c r="AD100" i="22"/>
  <c r="AB100" i="22"/>
  <c r="Z100" i="22"/>
  <c r="X100" i="22"/>
  <c r="V100" i="22"/>
  <c r="T100" i="22"/>
  <c r="R100" i="22"/>
  <c r="P100" i="22"/>
  <c r="N100" i="22"/>
  <c r="L100" i="22"/>
  <c r="J100" i="22"/>
  <c r="H100" i="22"/>
  <c r="AH70" i="22"/>
  <c r="AF70" i="22"/>
  <c r="AD70" i="22"/>
  <c r="AB70" i="22"/>
  <c r="Z70" i="22"/>
  <c r="X70" i="22"/>
  <c r="V70" i="22"/>
  <c r="T70" i="22"/>
  <c r="R70" i="22"/>
  <c r="P70" i="22"/>
  <c r="N70" i="22"/>
  <c r="L70" i="22"/>
  <c r="J70" i="22"/>
  <c r="H70" i="22"/>
  <c r="AH31" i="22"/>
  <c r="AF31" i="22"/>
  <c r="AD31" i="22"/>
  <c r="AB31" i="22"/>
  <c r="Z31" i="22"/>
  <c r="X31" i="22"/>
  <c r="V31" i="22"/>
  <c r="T31" i="22"/>
  <c r="R31" i="22"/>
  <c r="P31" i="22"/>
  <c r="N31" i="22"/>
  <c r="L31" i="22"/>
  <c r="J31" i="22"/>
  <c r="H31" i="22"/>
  <c r="AH195" i="22"/>
  <c r="AF195" i="22"/>
  <c r="AD195" i="22"/>
  <c r="AB195" i="22"/>
  <c r="Z195" i="22"/>
  <c r="X195" i="22"/>
  <c r="V195" i="22"/>
  <c r="T195" i="22"/>
  <c r="R195" i="22"/>
  <c r="P195" i="22"/>
  <c r="N195" i="22"/>
  <c r="L195" i="22"/>
  <c r="J195" i="22"/>
  <c r="H195" i="22"/>
  <c r="AH127" i="22"/>
  <c r="AF127" i="22"/>
  <c r="AD127" i="22"/>
  <c r="AB127" i="22"/>
  <c r="Z127" i="22"/>
  <c r="X127" i="22"/>
  <c r="V127" i="22"/>
  <c r="T127" i="22"/>
  <c r="R127" i="22"/>
  <c r="P127" i="22"/>
  <c r="N127" i="22"/>
  <c r="L127" i="22"/>
  <c r="J127" i="22"/>
  <c r="H127" i="22"/>
  <c r="AH126" i="22"/>
  <c r="AF126" i="22"/>
  <c r="AD126" i="22"/>
  <c r="AB126" i="22"/>
  <c r="Z126" i="22"/>
  <c r="X126" i="22"/>
  <c r="V126" i="22"/>
  <c r="T126" i="22"/>
  <c r="R126" i="22"/>
  <c r="P126" i="22"/>
  <c r="N126" i="22"/>
  <c r="L126" i="22"/>
  <c r="J126" i="22"/>
  <c r="H126" i="22"/>
  <c r="AH66" i="22"/>
  <c r="AF66" i="22"/>
  <c r="AD66" i="22"/>
  <c r="AB66" i="22"/>
  <c r="Z66" i="22"/>
  <c r="X66" i="22"/>
  <c r="V66" i="22"/>
  <c r="T66" i="22"/>
  <c r="R66" i="22"/>
  <c r="P66" i="22"/>
  <c r="N66" i="22"/>
  <c r="L66" i="22"/>
  <c r="J66" i="22"/>
  <c r="H66" i="22"/>
  <c r="AH189" i="22"/>
  <c r="AF189" i="22"/>
  <c r="AD189" i="22"/>
  <c r="AB189" i="22"/>
  <c r="Z189" i="22"/>
  <c r="X189" i="22"/>
  <c r="V189" i="22"/>
  <c r="T189" i="22"/>
  <c r="R189" i="22"/>
  <c r="P189" i="22"/>
  <c r="N189" i="22"/>
  <c r="L189" i="22"/>
  <c r="J189" i="22"/>
  <c r="H189" i="22"/>
  <c r="AH26" i="22"/>
  <c r="AF26" i="22"/>
  <c r="AD26" i="22"/>
  <c r="AB26" i="22"/>
  <c r="Z26" i="22"/>
  <c r="X26" i="22"/>
  <c r="V26" i="22"/>
  <c r="T26" i="22"/>
  <c r="R26" i="22"/>
  <c r="P26" i="22"/>
  <c r="N26" i="22"/>
  <c r="L26" i="22"/>
  <c r="J26" i="22"/>
  <c r="H26" i="22"/>
  <c r="AH44" i="22"/>
  <c r="AF44" i="22"/>
  <c r="AD44" i="22"/>
  <c r="AB44" i="22"/>
  <c r="Z44" i="22"/>
  <c r="X44" i="22"/>
  <c r="V44" i="22"/>
  <c r="T44" i="22"/>
  <c r="R44" i="22"/>
  <c r="P44" i="22"/>
  <c r="N44" i="22"/>
  <c r="L44" i="22"/>
  <c r="J44" i="22"/>
  <c r="H44" i="22"/>
  <c r="AH46" i="22"/>
  <c r="AF46" i="22"/>
  <c r="AD46" i="22"/>
  <c r="AB46" i="22"/>
  <c r="Z46" i="22"/>
  <c r="X46" i="22"/>
  <c r="V46" i="22"/>
  <c r="T46" i="22"/>
  <c r="R46" i="22"/>
  <c r="P46" i="22"/>
  <c r="N46" i="22"/>
  <c r="L46" i="22"/>
  <c r="J46" i="22"/>
  <c r="H46" i="22"/>
  <c r="AH58" i="22"/>
  <c r="AF58" i="22"/>
  <c r="AD58" i="22"/>
  <c r="AB58" i="22"/>
  <c r="Z58" i="22"/>
  <c r="X58" i="22"/>
  <c r="V58" i="22"/>
  <c r="T58" i="22"/>
  <c r="R58" i="22"/>
  <c r="P58" i="22"/>
  <c r="N58" i="22"/>
  <c r="L58" i="22"/>
  <c r="J58" i="22"/>
  <c r="H58" i="22"/>
  <c r="AH21" i="22"/>
  <c r="AF21" i="22"/>
  <c r="AD21" i="22"/>
  <c r="AB21" i="22"/>
  <c r="Z21" i="22"/>
  <c r="X21" i="22"/>
  <c r="V21" i="22"/>
  <c r="T21" i="22"/>
  <c r="R21" i="22"/>
  <c r="P21" i="22"/>
  <c r="N21" i="22"/>
  <c r="L21" i="22"/>
  <c r="J21" i="22"/>
  <c r="H21" i="22"/>
  <c r="AH45" i="22"/>
  <c r="AF45" i="22"/>
  <c r="AD45" i="22"/>
  <c r="AB45" i="22"/>
  <c r="Z45" i="22"/>
  <c r="X45" i="22"/>
  <c r="V45" i="22"/>
  <c r="T45" i="22"/>
  <c r="R45" i="22"/>
  <c r="P45" i="22"/>
  <c r="N45" i="22"/>
  <c r="L45" i="22"/>
  <c r="J45" i="22"/>
  <c r="H45" i="22"/>
  <c r="AH16" i="22"/>
  <c r="AF16" i="22"/>
  <c r="AD16" i="22"/>
  <c r="AB16" i="22"/>
  <c r="Z16" i="22"/>
  <c r="X16" i="22"/>
  <c r="V16" i="22"/>
  <c r="T16" i="22"/>
  <c r="R16" i="22"/>
  <c r="P16" i="22"/>
  <c r="N16" i="22"/>
  <c r="L16" i="22"/>
  <c r="J16" i="22"/>
  <c r="H16" i="22"/>
  <c r="AH15" i="22"/>
  <c r="AF15" i="22"/>
  <c r="AD15" i="22"/>
  <c r="AB15" i="22"/>
  <c r="Z15" i="22"/>
  <c r="X15" i="22"/>
  <c r="V15" i="22"/>
  <c r="T15" i="22"/>
  <c r="R15" i="22"/>
  <c r="P15" i="22"/>
  <c r="N15" i="22"/>
  <c r="L15" i="22"/>
  <c r="J15" i="22"/>
  <c r="H15" i="22"/>
  <c r="AH48" i="22"/>
  <c r="AF48" i="22"/>
  <c r="AD48" i="22"/>
  <c r="AB48" i="22"/>
  <c r="Z48" i="22"/>
  <c r="X48" i="22"/>
  <c r="V48" i="22"/>
  <c r="T48" i="22"/>
  <c r="R48" i="22"/>
  <c r="P48" i="22"/>
  <c r="N48" i="22"/>
  <c r="L48" i="22"/>
  <c r="J48" i="22"/>
  <c r="H48" i="22"/>
  <c r="AH47" i="22"/>
  <c r="AF47" i="22"/>
  <c r="AD47" i="22"/>
  <c r="AB47" i="22"/>
  <c r="Z47" i="22"/>
  <c r="X47" i="22"/>
  <c r="V47" i="22"/>
  <c r="T47" i="22"/>
  <c r="R47" i="22"/>
  <c r="P47" i="22"/>
  <c r="N47" i="22"/>
  <c r="L47" i="22"/>
  <c r="J47" i="22"/>
  <c r="H47" i="22"/>
  <c r="AH19" i="22"/>
  <c r="AF19" i="22"/>
  <c r="AD19" i="22"/>
  <c r="AB19" i="22"/>
  <c r="Z19" i="22"/>
  <c r="X19" i="22"/>
  <c r="V19" i="22"/>
  <c r="T19" i="22"/>
  <c r="R19" i="22"/>
  <c r="P19" i="22"/>
  <c r="N19" i="22"/>
  <c r="L19" i="22"/>
  <c r="J19" i="22"/>
  <c r="H19" i="22"/>
  <c r="AH18" i="22"/>
  <c r="AF18" i="22"/>
  <c r="AD18" i="22"/>
  <c r="AB18" i="22"/>
  <c r="Z18" i="22"/>
  <c r="X18" i="22"/>
  <c r="V18" i="22"/>
  <c r="T18" i="22"/>
  <c r="R18" i="22"/>
  <c r="P18" i="22"/>
  <c r="N18" i="22"/>
  <c r="L18" i="22"/>
  <c r="J18" i="22"/>
  <c r="H18" i="22"/>
  <c r="AH14" i="22"/>
  <c r="AF14" i="22"/>
  <c r="AD14" i="22"/>
  <c r="AB14" i="22"/>
  <c r="Z14" i="22"/>
  <c r="X14" i="22"/>
  <c r="V14" i="22"/>
  <c r="T14" i="22"/>
  <c r="R14" i="22"/>
  <c r="P14" i="22"/>
  <c r="N14" i="22"/>
  <c r="L14" i="22"/>
  <c r="J14" i="22"/>
  <c r="H14" i="22"/>
  <c r="AH9" i="22"/>
  <c r="AF9" i="22"/>
  <c r="AD9" i="22"/>
  <c r="AB9" i="22"/>
  <c r="Z9" i="22"/>
  <c r="X9" i="22"/>
  <c r="V9" i="22"/>
  <c r="T9" i="22"/>
  <c r="R9" i="22"/>
  <c r="P9" i="22"/>
  <c r="N9" i="22"/>
  <c r="L9" i="22"/>
  <c r="J9" i="22"/>
  <c r="H9" i="22"/>
  <c r="AH8" i="22"/>
  <c r="AF8" i="22"/>
  <c r="AD8" i="22"/>
  <c r="AB8" i="22"/>
  <c r="Z8" i="22"/>
  <c r="X8" i="22"/>
  <c r="V8" i="22"/>
  <c r="T8" i="22"/>
  <c r="R8" i="22"/>
  <c r="P8" i="22"/>
  <c r="N8" i="22"/>
  <c r="L8" i="22"/>
  <c r="J8" i="22"/>
  <c r="H8" i="22"/>
  <c r="AH7" i="22"/>
  <c r="AF7" i="22"/>
  <c r="AD7" i="22"/>
  <c r="AB7" i="22"/>
  <c r="Z7" i="22"/>
  <c r="X7" i="22"/>
  <c r="V7" i="22"/>
  <c r="T7" i="22"/>
  <c r="R7" i="22"/>
  <c r="P7" i="22"/>
  <c r="N7" i="22"/>
  <c r="L7" i="22"/>
  <c r="J7" i="22"/>
  <c r="H7" i="22"/>
  <c r="AH6" i="22"/>
  <c r="AF6" i="22"/>
  <c r="AD6" i="22"/>
  <c r="AB6" i="22"/>
  <c r="Z6" i="22"/>
  <c r="X6" i="22"/>
  <c r="V6" i="22"/>
  <c r="T6" i="22"/>
  <c r="R6" i="22"/>
  <c r="P6" i="22"/>
  <c r="N6" i="22"/>
  <c r="L6" i="22"/>
  <c r="J6" i="22"/>
  <c r="H6" i="22"/>
  <c r="AH247" i="21"/>
  <c r="AF247" i="21"/>
  <c r="AD247" i="21"/>
  <c r="AB247" i="21"/>
  <c r="Z247" i="21"/>
  <c r="X247" i="21"/>
  <c r="V247" i="21"/>
  <c r="T247" i="21"/>
  <c r="R247" i="21"/>
  <c r="N247" i="21"/>
  <c r="L247" i="21"/>
  <c r="J247" i="21"/>
  <c r="H247" i="21"/>
  <c r="AH246" i="21"/>
  <c r="AF246" i="21"/>
  <c r="AD246" i="21"/>
  <c r="AB246" i="21"/>
  <c r="Z246" i="21"/>
  <c r="X246" i="21"/>
  <c r="V246" i="21"/>
  <c r="T246" i="21"/>
  <c r="R246" i="21"/>
  <c r="N246" i="21"/>
  <c r="L246" i="21"/>
  <c r="J246" i="21"/>
  <c r="H246" i="21"/>
  <c r="AH183" i="21"/>
  <c r="AF183" i="21"/>
  <c r="AD183" i="21"/>
  <c r="AB183" i="21"/>
  <c r="Z183" i="21"/>
  <c r="X183" i="21"/>
  <c r="V183" i="21"/>
  <c r="T183" i="21"/>
  <c r="R183" i="21"/>
  <c r="N183" i="21"/>
  <c r="L183" i="21"/>
  <c r="J183" i="21"/>
  <c r="H183" i="21"/>
  <c r="AH182" i="21"/>
  <c r="AF182" i="21"/>
  <c r="AD182" i="21"/>
  <c r="AB182" i="21"/>
  <c r="Z182" i="21"/>
  <c r="X182" i="21"/>
  <c r="V182" i="21"/>
  <c r="T182" i="21"/>
  <c r="R182" i="21"/>
  <c r="N182" i="21"/>
  <c r="L182" i="21"/>
  <c r="J182" i="21"/>
  <c r="H182" i="21"/>
  <c r="AH122" i="21"/>
  <c r="AF122" i="21"/>
  <c r="AD122" i="21"/>
  <c r="AB122" i="21"/>
  <c r="Z122" i="21"/>
  <c r="X122" i="21"/>
  <c r="V122" i="21"/>
  <c r="T122" i="21"/>
  <c r="R122" i="21"/>
  <c r="N122" i="21"/>
  <c r="L122" i="21"/>
  <c r="J122" i="21"/>
  <c r="H122" i="21"/>
  <c r="AH64" i="21"/>
  <c r="AF64" i="21"/>
  <c r="AD64" i="21"/>
  <c r="AB64" i="21"/>
  <c r="Z64" i="21"/>
  <c r="X64" i="21"/>
  <c r="V64" i="21"/>
  <c r="T64" i="21"/>
  <c r="R64" i="21"/>
  <c r="N64" i="21"/>
  <c r="L64" i="21"/>
  <c r="J64" i="21"/>
  <c r="H64" i="21"/>
  <c r="AH70" i="21"/>
  <c r="AF70" i="21"/>
  <c r="AD70" i="21"/>
  <c r="AB70" i="21"/>
  <c r="Z70" i="21"/>
  <c r="X70" i="21"/>
  <c r="V70" i="21"/>
  <c r="T70" i="21"/>
  <c r="R70" i="21"/>
  <c r="N70" i="21"/>
  <c r="L70" i="21"/>
  <c r="J70" i="21"/>
  <c r="H70" i="21"/>
  <c r="AH69" i="21"/>
  <c r="AF69" i="21"/>
  <c r="AD69" i="21"/>
  <c r="AB69" i="21"/>
  <c r="Z69" i="21"/>
  <c r="X69" i="21"/>
  <c r="V69" i="21"/>
  <c r="T69" i="21"/>
  <c r="R69" i="21"/>
  <c r="N69" i="21"/>
  <c r="L69" i="21"/>
  <c r="J69" i="21"/>
  <c r="H69" i="21"/>
  <c r="AH51" i="21"/>
  <c r="AF51" i="21"/>
  <c r="AD51" i="21"/>
  <c r="AB51" i="21"/>
  <c r="Z51" i="21"/>
  <c r="X51" i="21"/>
  <c r="V51" i="21"/>
  <c r="T51" i="21"/>
  <c r="R51" i="21"/>
  <c r="N51" i="21"/>
  <c r="L51" i="21"/>
  <c r="J51" i="21"/>
  <c r="H51" i="21"/>
  <c r="AH45" i="21"/>
  <c r="AF45" i="21"/>
  <c r="AD45" i="21"/>
  <c r="AB45" i="21"/>
  <c r="Z45" i="21"/>
  <c r="X45" i="21"/>
  <c r="V45" i="21"/>
  <c r="T45" i="21"/>
  <c r="R45" i="21"/>
  <c r="N45" i="21"/>
  <c r="L45" i="21"/>
  <c r="J45" i="21"/>
  <c r="H45" i="21"/>
  <c r="AH240" i="21"/>
  <c r="AF240" i="21"/>
  <c r="AD240" i="21"/>
  <c r="AB240" i="21"/>
  <c r="Z240" i="21"/>
  <c r="X240" i="21"/>
  <c r="V240" i="21"/>
  <c r="T240" i="21"/>
  <c r="R240" i="21"/>
  <c r="N240" i="21"/>
  <c r="L240" i="21"/>
  <c r="J240" i="21"/>
  <c r="H240" i="21"/>
  <c r="AH167" i="21"/>
  <c r="AF167" i="21"/>
  <c r="AD167" i="21"/>
  <c r="AB167" i="21"/>
  <c r="X167" i="21"/>
  <c r="V167" i="21"/>
  <c r="T167" i="21"/>
  <c r="R167" i="21"/>
  <c r="J167" i="21"/>
  <c r="H167" i="21"/>
  <c r="AH211" i="21"/>
  <c r="AF211" i="21"/>
  <c r="AD211" i="21"/>
  <c r="AB211" i="21"/>
  <c r="Z211" i="21"/>
  <c r="X211" i="21"/>
  <c r="V211" i="21"/>
  <c r="T211" i="21"/>
  <c r="R211" i="21"/>
  <c r="N211" i="21"/>
  <c r="L211" i="21"/>
  <c r="J211" i="21"/>
  <c r="H211" i="21"/>
  <c r="AH91" i="21"/>
  <c r="AF91" i="21"/>
  <c r="AD91" i="21"/>
  <c r="AB91" i="21"/>
  <c r="Z91" i="21"/>
  <c r="X91" i="21"/>
  <c r="V91" i="21"/>
  <c r="T91" i="21"/>
  <c r="R91" i="21"/>
  <c r="N91" i="21"/>
  <c r="L91" i="21"/>
  <c r="J91" i="21"/>
  <c r="H91" i="21"/>
  <c r="AH121" i="21"/>
  <c r="AF121" i="21"/>
  <c r="AD121" i="21"/>
  <c r="AB121" i="21"/>
  <c r="Z121" i="21"/>
  <c r="X121" i="21"/>
  <c r="V121" i="21"/>
  <c r="T121" i="21"/>
  <c r="R121" i="21"/>
  <c r="N121" i="21"/>
  <c r="L121" i="21"/>
  <c r="J121" i="21"/>
  <c r="H121" i="21"/>
  <c r="AH166" i="21"/>
  <c r="AF166" i="21"/>
  <c r="AD166" i="21"/>
  <c r="AB166" i="21"/>
  <c r="Z166" i="21"/>
  <c r="X166" i="21"/>
  <c r="V166" i="21"/>
  <c r="T166" i="21"/>
  <c r="R166" i="21"/>
  <c r="N166" i="21"/>
  <c r="L166" i="21"/>
  <c r="J166" i="21"/>
  <c r="H166" i="21"/>
  <c r="AH89" i="21"/>
  <c r="AF89" i="21"/>
  <c r="AD89" i="21"/>
  <c r="AB89" i="21"/>
  <c r="Z89" i="21"/>
  <c r="X89" i="21"/>
  <c r="V89" i="21"/>
  <c r="T89" i="21"/>
  <c r="R89" i="21"/>
  <c r="N89" i="21"/>
  <c r="L89" i="21"/>
  <c r="J89" i="21"/>
  <c r="H89" i="21"/>
  <c r="AH206" i="21"/>
  <c r="AF206" i="21"/>
  <c r="AD206" i="21"/>
  <c r="AB206" i="21"/>
  <c r="Z206" i="21"/>
  <c r="X206" i="21"/>
  <c r="V206" i="21"/>
  <c r="T206" i="21"/>
  <c r="R206" i="21"/>
  <c r="N206" i="21"/>
  <c r="L206" i="21"/>
  <c r="J206" i="21"/>
  <c r="H206" i="21"/>
  <c r="AH138" i="21"/>
  <c r="AF138" i="21"/>
  <c r="AD138" i="21"/>
  <c r="AB138" i="21"/>
  <c r="Z138" i="21"/>
  <c r="X138" i="21"/>
  <c r="V138" i="21"/>
  <c r="T138" i="21"/>
  <c r="R138" i="21"/>
  <c r="N138" i="21"/>
  <c r="L138" i="21"/>
  <c r="J138" i="21"/>
  <c r="H138" i="21"/>
  <c r="AH137" i="21"/>
  <c r="AF137" i="21"/>
  <c r="AD137" i="21"/>
  <c r="AB137" i="21"/>
  <c r="Z137" i="21"/>
  <c r="X137" i="21"/>
  <c r="V137" i="21"/>
  <c r="T137" i="21"/>
  <c r="R137" i="21"/>
  <c r="N137" i="21"/>
  <c r="L137" i="21"/>
  <c r="J137" i="21"/>
  <c r="H137" i="21"/>
  <c r="AH136" i="21"/>
  <c r="AF136" i="21"/>
  <c r="AD136" i="21"/>
  <c r="AB136" i="21"/>
  <c r="Z136" i="21"/>
  <c r="X136" i="21"/>
  <c r="V136" i="21"/>
  <c r="T136" i="21"/>
  <c r="R136" i="21"/>
  <c r="N136" i="21"/>
  <c r="L136" i="21"/>
  <c r="J136" i="21"/>
  <c r="H136" i="21"/>
  <c r="AH135" i="21"/>
  <c r="AF135" i="21"/>
  <c r="AD135" i="21"/>
  <c r="AB135" i="21"/>
  <c r="Z135" i="21"/>
  <c r="X135" i="21"/>
  <c r="V135" i="21"/>
  <c r="T135" i="21"/>
  <c r="R135" i="21"/>
  <c r="N135" i="21"/>
  <c r="L135" i="21"/>
  <c r="J135" i="21"/>
  <c r="H135" i="21"/>
  <c r="AH241" i="21"/>
  <c r="AF241" i="21"/>
  <c r="AD241" i="21"/>
  <c r="AB241" i="21"/>
  <c r="Z241" i="21"/>
  <c r="X241" i="21"/>
  <c r="V241" i="21"/>
  <c r="T241" i="21"/>
  <c r="R241" i="21"/>
  <c r="N241" i="21"/>
  <c r="L241" i="21"/>
  <c r="J241" i="21"/>
  <c r="H241" i="21"/>
  <c r="AH87" i="21"/>
  <c r="AF87" i="21"/>
  <c r="AD87" i="21"/>
  <c r="AB87" i="21"/>
  <c r="Z87" i="21"/>
  <c r="X87" i="21"/>
  <c r="V87" i="21"/>
  <c r="T87" i="21"/>
  <c r="R87" i="21"/>
  <c r="N87" i="21"/>
  <c r="L87" i="21"/>
  <c r="J87" i="21"/>
  <c r="H87" i="21"/>
  <c r="AH146" i="21"/>
  <c r="AF146" i="21"/>
  <c r="AD146" i="21"/>
  <c r="AB146" i="21"/>
  <c r="Z146" i="21"/>
  <c r="X146" i="21"/>
  <c r="V146" i="21"/>
  <c r="T146" i="21"/>
  <c r="R146" i="21"/>
  <c r="N146" i="21"/>
  <c r="L146" i="21"/>
  <c r="J146" i="21"/>
  <c r="H146" i="21"/>
  <c r="AH145" i="21"/>
  <c r="AF145" i="21"/>
  <c r="AD145" i="21"/>
  <c r="AB145" i="21"/>
  <c r="Z145" i="21"/>
  <c r="X145" i="21"/>
  <c r="V145" i="21"/>
  <c r="T145" i="21"/>
  <c r="R145" i="21"/>
  <c r="N145" i="21"/>
  <c r="L145" i="21"/>
  <c r="J145" i="21"/>
  <c r="H145" i="21"/>
  <c r="AH88" i="21"/>
  <c r="AF88" i="21"/>
  <c r="AD88" i="21"/>
  <c r="AB88" i="21"/>
  <c r="Z88" i="21"/>
  <c r="X88" i="21"/>
  <c r="V88" i="21"/>
  <c r="T88" i="21"/>
  <c r="R88" i="21"/>
  <c r="N88" i="21"/>
  <c r="L88" i="21"/>
  <c r="J88" i="21"/>
  <c r="H88" i="21"/>
  <c r="AH56" i="21"/>
  <c r="AF56" i="21"/>
  <c r="AD56" i="21"/>
  <c r="AB56" i="21"/>
  <c r="Z56" i="21"/>
  <c r="X56" i="21"/>
  <c r="V56" i="21"/>
  <c r="T56" i="21"/>
  <c r="R56" i="21"/>
  <c r="N56" i="21"/>
  <c r="L56" i="21"/>
  <c r="J56" i="21"/>
  <c r="H56" i="21"/>
  <c r="AH35" i="21"/>
  <c r="AF35" i="21"/>
  <c r="AD35" i="21"/>
  <c r="AB35" i="21"/>
  <c r="Z35" i="21"/>
  <c r="X35" i="21"/>
  <c r="V35" i="21"/>
  <c r="T35" i="21"/>
  <c r="R35" i="21"/>
  <c r="N35" i="21"/>
  <c r="L35" i="21"/>
  <c r="J35" i="21"/>
  <c r="H35" i="21"/>
  <c r="AH101" i="21"/>
  <c r="AF101" i="21"/>
  <c r="AD101" i="21"/>
  <c r="AB101" i="21"/>
  <c r="Z101" i="21"/>
  <c r="X101" i="21"/>
  <c r="V101" i="21"/>
  <c r="T101" i="21"/>
  <c r="R101" i="21"/>
  <c r="N101" i="21"/>
  <c r="L101" i="21"/>
  <c r="J101" i="21"/>
  <c r="H101" i="21"/>
  <c r="AH100" i="21"/>
  <c r="AF100" i="21"/>
  <c r="AD100" i="21"/>
  <c r="AB100" i="21"/>
  <c r="Z100" i="21"/>
  <c r="X100" i="21"/>
  <c r="V100" i="21"/>
  <c r="T100" i="21"/>
  <c r="R100" i="21"/>
  <c r="N100" i="21"/>
  <c r="L100" i="21"/>
  <c r="J100" i="21"/>
  <c r="H100" i="21"/>
  <c r="AH38" i="21"/>
  <c r="AF38" i="21"/>
  <c r="AD38" i="21"/>
  <c r="AB38" i="21"/>
  <c r="Z38" i="21"/>
  <c r="X38" i="21"/>
  <c r="V38" i="21"/>
  <c r="T38" i="21"/>
  <c r="R38" i="21"/>
  <c r="N38" i="21"/>
  <c r="L38" i="21"/>
  <c r="J38" i="21"/>
  <c r="H38" i="21"/>
  <c r="AH102" i="21"/>
  <c r="AF102" i="21"/>
  <c r="AD102" i="21"/>
  <c r="AB102" i="21"/>
  <c r="Z102" i="21"/>
  <c r="X102" i="21"/>
  <c r="V102" i="21"/>
  <c r="T102" i="21"/>
  <c r="R102" i="21"/>
  <c r="N102" i="21"/>
  <c r="L102" i="21"/>
  <c r="J102" i="21"/>
  <c r="H102" i="21"/>
  <c r="AH147" i="21"/>
  <c r="AF147" i="21"/>
  <c r="AD147" i="21"/>
  <c r="AB147" i="21"/>
  <c r="Z147" i="21"/>
  <c r="X147" i="21"/>
  <c r="V147" i="21"/>
  <c r="T147" i="21"/>
  <c r="R147" i="21"/>
  <c r="N147" i="21"/>
  <c r="L147" i="21"/>
  <c r="J147" i="21"/>
  <c r="H147" i="21"/>
  <c r="AH44" i="21"/>
  <c r="AF44" i="21"/>
  <c r="AD44" i="21"/>
  <c r="AB44" i="21"/>
  <c r="Z44" i="21"/>
  <c r="X44" i="21"/>
  <c r="V44" i="21"/>
  <c r="T44" i="21"/>
  <c r="R44" i="21"/>
  <c r="N44" i="21"/>
  <c r="L44" i="21"/>
  <c r="J44" i="21"/>
  <c r="H44" i="21"/>
  <c r="AH168" i="21"/>
  <c r="AF168" i="21"/>
  <c r="AD168" i="21"/>
  <c r="AB168" i="21"/>
  <c r="Z168" i="21"/>
  <c r="X168" i="21"/>
  <c r="V168" i="21"/>
  <c r="T168" i="21"/>
  <c r="R168" i="21"/>
  <c r="N168" i="21"/>
  <c r="L168" i="21"/>
  <c r="J168" i="21"/>
  <c r="H168" i="21"/>
  <c r="AH245" i="21"/>
  <c r="AF245" i="21"/>
  <c r="AD245" i="21"/>
  <c r="AB245" i="21"/>
  <c r="Z245" i="21"/>
  <c r="X245" i="21"/>
  <c r="V245" i="21"/>
  <c r="T245" i="21"/>
  <c r="R245" i="21"/>
  <c r="N245" i="21"/>
  <c r="L245" i="21"/>
  <c r="J245" i="21"/>
  <c r="H245" i="21"/>
  <c r="AH63" i="21"/>
  <c r="AF63" i="21"/>
  <c r="AD63" i="21"/>
  <c r="AB63" i="21"/>
  <c r="Z63" i="21"/>
  <c r="X63" i="21"/>
  <c r="V63" i="21"/>
  <c r="T63" i="21"/>
  <c r="R63" i="21"/>
  <c r="N63" i="21"/>
  <c r="L63" i="21"/>
  <c r="J63" i="21"/>
  <c r="H63" i="21"/>
  <c r="AH62" i="21"/>
  <c r="AF62" i="21"/>
  <c r="AD62" i="21"/>
  <c r="AB62" i="21"/>
  <c r="Z62" i="21"/>
  <c r="X62" i="21"/>
  <c r="V62" i="21"/>
  <c r="T62" i="21"/>
  <c r="R62" i="21"/>
  <c r="N62" i="21"/>
  <c r="L62" i="21"/>
  <c r="J62" i="21"/>
  <c r="H62" i="21"/>
  <c r="AH161" i="21"/>
  <c r="AF161" i="21"/>
  <c r="AD161" i="21"/>
  <c r="AB161" i="21"/>
  <c r="Z161" i="21"/>
  <c r="X161" i="21"/>
  <c r="V161" i="21"/>
  <c r="T161" i="21"/>
  <c r="R161" i="21"/>
  <c r="N161" i="21"/>
  <c r="L161" i="21"/>
  <c r="J161" i="21"/>
  <c r="H161" i="21"/>
  <c r="AH53" i="21"/>
  <c r="AF53" i="21"/>
  <c r="AD53" i="21"/>
  <c r="AB53" i="21"/>
  <c r="Z53" i="21"/>
  <c r="X53" i="21"/>
  <c r="V53" i="21"/>
  <c r="T53" i="21"/>
  <c r="R53" i="21"/>
  <c r="N53" i="21"/>
  <c r="L53" i="21"/>
  <c r="J53" i="21"/>
  <c r="H53" i="21"/>
  <c r="AH34" i="21"/>
  <c r="AF34" i="21"/>
  <c r="AD34" i="21"/>
  <c r="AB34" i="21"/>
  <c r="Z34" i="21"/>
  <c r="X34" i="21"/>
  <c r="V34" i="21"/>
  <c r="T34" i="21"/>
  <c r="R34" i="21"/>
  <c r="N34" i="21"/>
  <c r="L34" i="21"/>
  <c r="J34" i="21"/>
  <c r="H34" i="21"/>
  <c r="AH58" i="21"/>
  <c r="AF58" i="21"/>
  <c r="AD58" i="21"/>
  <c r="AB58" i="21"/>
  <c r="Z58" i="21"/>
  <c r="X58" i="21"/>
  <c r="V58" i="21"/>
  <c r="T58" i="21"/>
  <c r="R58" i="21"/>
  <c r="N58" i="21"/>
  <c r="L58" i="21"/>
  <c r="J58" i="21"/>
  <c r="H58" i="21"/>
  <c r="AH28" i="21"/>
  <c r="AF28" i="21"/>
  <c r="AD28" i="21"/>
  <c r="AB28" i="21"/>
  <c r="Z28" i="21"/>
  <c r="X28" i="21"/>
  <c r="V28" i="21"/>
  <c r="T28" i="21"/>
  <c r="R28" i="21"/>
  <c r="N28" i="21"/>
  <c r="L28" i="21"/>
  <c r="J28" i="21"/>
  <c r="H28" i="21"/>
  <c r="AH47" i="21"/>
  <c r="AF47" i="21"/>
  <c r="AD47" i="21"/>
  <c r="AB47" i="21"/>
  <c r="Z47" i="21"/>
  <c r="X47" i="21"/>
  <c r="V47" i="21"/>
  <c r="T47" i="21"/>
  <c r="R47" i="21"/>
  <c r="N47" i="21"/>
  <c r="L47" i="21"/>
  <c r="J47" i="21"/>
  <c r="H47" i="21"/>
  <c r="AH97" i="21"/>
  <c r="AF97" i="21"/>
  <c r="AD97" i="21"/>
  <c r="AB97" i="21"/>
  <c r="Z97" i="21"/>
  <c r="X97" i="21"/>
  <c r="V97" i="21"/>
  <c r="T97" i="21"/>
  <c r="R97" i="21"/>
  <c r="N97" i="21"/>
  <c r="L97" i="21"/>
  <c r="J97" i="21"/>
  <c r="H97" i="21"/>
  <c r="AH118" i="21"/>
  <c r="AF118" i="21"/>
  <c r="AD118" i="21"/>
  <c r="AB118" i="21"/>
  <c r="Z118" i="21"/>
  <c r="X118" i="21"/>
  <c r="V118" i="21"/>
  <c r="T118" i="21"/>
  <c r="R118" i="21"/>
  <c r="N118" i="21"/>
  <c r="L118" i="21"/>
  <c r="J118" i="21"/>
  <c r="H118" i="21"/>
  <c r="AH21" i="21"/>
  <c r="AF21" i="21"/>
  <c r="AD21" i="21"/>
  <c r="AB21" i="21"/>
  <c r="Z21" i="21"/>
  <c r="X21" i="21"/>
  <c r="V21" i="21"/>
  <c r="T21" i="21"/>
  <c r="R21" i="21"/>
  <c r="N21" i="21"/>
  <c r="L21" i="21"/>
  <c r="J21" i="21"/>
  <c r="H21" i="21"/>
  <c r="AH32" i="21"/>
  <c r="AF32" i="21"/>
  <c r="AD32" i="21"/>
  <c r="AB32" i="21"/>
  <c r="Z32" i="21"/>
  <c r="X32" i="21"/>
  <c r="V32" i="21"/>
  <c r="T32" i="21"/>
  <c r="R32" i="21"/>
  <c r="N32" i="21"/>
  <c r="L32" i="21"/>
  <c r="J32" i="21"/>
  <c r="H32" i="21"/>
  <c r="AH205" i="21"/>
  <c r="AF205" i="21"/>
  <c r="AD205" i="21"/>
  <c r="AB205" i="21"/>
  <c r="Z205" i="21"/>
  <c r="X205" i="21"/>
  <c r="V205" i="21"/>
  <c r="T205" i="21"/>
  <c r="R205" i="21"/>
  <c r="N205" i="21"/>
  <c r="L205" i="21"/>
  <c r="J205" i="21"/>
  <c r="H205" i="21"/>
  <c r="AH27" i="21"/>
  <c r="AF27" i="21"/>
  <c r="AD27" i="21"/>
  <c r="AB27" i="21"/>
  <c r="Z27" i="21"/>
  <c r="X27" i="21"/>
  <c r="V27" i="21"/>
  <c r="T27" i="21"/>
  <c r="R27" i="21"/>
  <c r="N27" i="21"/>
  <c r="L27" i="21"/>
  <c r="J27" i="21"/>
  <c r="H27" i="21"/>
  <c r="AH31" i="21"/>
  <c r="AF31" i="21"/>
  <c r="AD31" i="21"/>
  <c r="AB31" i="21"/>
  <c r="Z31" i="21"/>
  <c r="X31" i="21"/>
  <c r="V31" i="21"/>
  <c r="T31" i="21"/>
  <c r="R31" i="21"/>
  <c r="N31" i="21"/>
  <c r="L31" i="21"/>
  <c r="J31" i="21"/>
  <c r="H31" i="21"/>
  <c r="AH30" i="21"/>
  <c r="AF30" i="21"/>
  <c r="AD30" i="21"/>
  <c r="AB30" i="21"/>
  <c r="Z30" i="21"/>
  <c r="X30" i="21"/>
  <c r="V30" i="21"/>
  <c r="T30" i="21"/>
  <c r="R30" i="21"/>
  <c r="N30" i="21"/>
  <c r="L30" i="21"/>
  <c r="J30" i="21"/>
  <c r="H30" i="21"/>
  <c r="AH17" i="21"/>
  <c r="AF17" i="21"/>
  <c r="AD17" i="21"/>
  <c r="AB17" i="21"/>
  <c r="Z17" i="21"/>
  <c r="X17" i="21"/>
  <c r="V17" i="21"/>
  <c r="T17" i="21"/>
  <c r="R17" i="21"/>
  <c r="N17" i="21"/>
  <c r="L17" i="21"/>
  <c r="J17" i="21"/>
  <c r="H17" i="21"/>
  <c r="AH15" i="21"/>
  <c r="AF15" i="21"/>
  <c r="AD15" i="21"/>
  <c r="AB15" i="21"/>
  <c r="Z15" i="21"/>
  <c r="X15" i="21"/>
  <c r="V15" i="21"/>
  <c r="T15" i="21"/>
  <c r="R15" i="21"/>
  <c r="N15" i="21"/>
  <c r="L15" i="21"/>
  <c r="J15" i="21"/>
  <c r="H15" i="21"/>
  <c r="AH24" i="21"/>
  <c r="AF24" i="21"/>
  <c r="AD24" i="21"/>
  <c r="AB24" i="21"/>
  <c r="Z24" i="21"/>
  <c r="X24" i="21"/>
  <c r="V24" i="21"/>
  <c r="T24" i="21"/>
  <c r="R24" i="21"/>
  <c r="N24" i="21"/>
  <c r="L24" i="21"/>
  <c r="J24" i="21"/>
  <c r="H24" i="21"/>
  <c r="AH19" i="21"/>
  <c r="AF19" i="21"/>
  <c r="AD19" i="21"/>
  <c r="AB19" i="21"/>
  <c r="Z19" i="21"/>
  <c r="X19" i="21"/>
  <c r="V19" i="21"/>
  <c r="T19" i="21"/>
  <c r="R19" i="21"/>
  <c r="N19" i="21"/>
  <c r="L19" i="21"/>
  <c r="J19" i="21"/>
  <c r="H19" i="21"/>
  <c r="AH20" i="21"/>
  <c r="AF20" i="21"/>
  <c r="AD20" i="21"/>
  <c r="AB20" i="21"/>
  <c r="Z20" i="21"/>
  <c r="X20" i="21"/>
  <c r="V20" i="21"/>
  <c r="T20" i="21"/>
  <c r="R20" i="21"/>
  <c r="N20" i="21"/>
  <c r="L20" i="21"/>
  <c r="J20" i="21"/>
  <c r="H20" i="21"/>
  <c r="AH12" i="21"/>
  <c r="AF12" i="21"/>
  <c r="AD12" i="21"/>
  <c r="AB12" i="21"/>
  <c r="Z12" i="21"/>
  <c r="X12" i="21"/>
  <c r="V12" i="21"/>
  <c r="T12" i="21"/>
  <c r="R12" i="21"/>
  <c r="N12" i="21"/>
  <c r="L12" i="21"/>
  <c r="J12" i="21"/>
  <c r="H12" i="21"/>
  <c r="AH10" i="21"/>
  <c r="AF10" i="21"/>
  <c r="AD10" i="21"/>
  <c r="AB10" i="21"/>
  <c r="Z10" i="21"/>
  <c r="X10" i="21"/>
  <c r="V10" i="21"/>
  <c r="T10" i="21"/>
  <c r="R10" i="21"/>
  <c r="N10" i="21"/>
  <c r="L10" i="21"/>
  <c r="J10" i="21"/>
  <c r="H10" i="21"/>
  <c r="AH9" i="21"/>
  <c r="AF9" i="21"/>
  <c r="AD9" i="21"/>
  <c r="AB9" i="21"/>
  <c r="Z9" i="21"/>
  <c r="X9" i="21"/>
  <c r="V9" i="21"/>
  <c r="T9" i="21"/>
  <c r="R9" i="21"/>
  <c r="N9" i="21"/>
  <c r="L9" i="21"/>
  <c r="J9" i="21"/>
  <c r="H9" i="21"/>
  <c r="AH14" i="21"/>
  <c r="AF14" i="21"/>
  <c r="AD14" i="21"/>
  <c r="AB14" i="21"/>
  <c r="Z14" i="21"/>
  <c r="X14" i="21"/>
  <c r="V14" i="21"/>
  <c r="T14" i="21"/>
  <c r="R14" i="21"/>
  <c r="N14" i="21"/>
  <c r="L14" i="21"/>
  <c r="J14" i="21"/>
  <c r="H14" i="21"/>
  <c r="AH13" i="21"/>
  <c r="AF13" i="21"/>
  <c r="AD13" i="21"/>
  <c r="AB13" i="21"/>
  <c r="Z13" i="21"/>
  <c r="X13" i="21"/>
  <c r="V13" i="21"/>
  <c r="T13" i="21"/>
  <c r="R13" i="21"/>
  <c r="N13" i="21"/>
  <c r="L13" i="21"/>
  <c r="J13" i="21"/>
  <c r="H13" i="21"/>
  <c r="AH11" i="21"/>
  <c r="AF11" i="21"/>
  <c r="AD11" i="21"/>
  <c r="AB11" i="21"/>
  <c r="Z11" i="21"/>
  <c r="X11" i="21"/>
  <c r="V11" i="21"/>
  <c r="T11" i="21"/>
  <c r="R11" i="21"/>
  <c r="N11" i="21"/>
  <c r="L11" i="21"/>
  <c r="J11" i="21"/>
  <c r="H11" i="21"/>
  <c r="AH8" i="21"/>
  <c r="AF8" i="21"/>
  <c r="AD8" i="21"/>
  <c r="AB8" i="21"/>
  <c r="Z8" i="21"/>
  <c r="X8" i="21"/>
  <c r="V8" i="21"/>
  <c r="T8" i="21"/>
  <c r="R8" i="21"/>
  <c r="N8" i="21"/>
  <c r="L8" i="21"/>
  <c r="J8" i="21"/>
  <c r="H8" i="21"/>
  <c r="AH7" i="21"/>
  <c r="AF7" i="21"/>
  <c r="AD7" i="21"/>
  <c r="AB7" i="21"/>
  <c r="Z7" i="21"/>
  <c r="X7" i="21"/>
  <c r="V7" i="21"/>
  <c r="T7" i="21"/>
  <c r="R7" i="21"/>
  <c r="N7" i="21"/>
  <c r="L7" i="21"/>
  <c r="J7" i="21"/>
  <c r="H7" i="21"/>
  <c r="AH6" i="21"/>
  <c r="AF6" i="21"/>
  <c r="AD6" i="21"/>
  <c r="AB6" i="21"/>
  <c r="Z6" i="21"/>
  <c r="X6" i="21"/>
  <c r="V6" i="21"/>
  <c r="T6" i="21"/>
  <c r="R6" i="21"/>
  <c r="N6" i="21"/>
  <c r="L6" i="21"/>
  <c r="J6" i="21"/>
  <c r="H6" i="21"/>
  <c r="AI148" i="15" l="1"/>
  <c r="AI74" i="15"/>
  <c r="AI152" i="1"/>
  <c r="AI133" i="15"/>
  <c r="AI18" i="15"/>
  <c r="AI169" i="15"/>
  <c r="AI130" i="15"/>
  <c r="AI149" i="15"/>
  <c r="AI147" i="15"/>
  <c r="AI39" i="15"/>
  <c r="AI131" i="15"/>
  <c r="AI126" i="15"/>
  <c r="AI105" i="15"/>
  <c r="AI109" i="15"/>
  <c r="AI146" i="15"/>
  <c r="AI140" i="15"/>
  <c r="AI69" i="15"/>
  <c r="AI136" i="15"/>
  <c r="AI108" i="15"/>
  <c r="AI141" i="15"/>
  <c r="AI134" i="15"/>
  <c r="AI114" i="15"/>
  <c r="AI82" i="15"/>
  <c r="AI143" i="15"/>
  <c r="AI37" i="15"/>
  <c r="AI135" i="15"/>
  <c r="AI54" i="15"/>
  <c r="AI31" i="15"/>
  <c r="AI170" i="15"/>
  <c r="AI124" i="15"/>
  <c r="AI145" i="15"/>
  <c r="AI142" i="15"/>
  <c r="AI144" i="15"/>
  <c r="AI49" i="15"/>
  <c r="AI168" i="15"/>
  <c r="AI129" i="15"/>
  <c r="AI127" i="15"/>
  <c r="AI167" i="15"/>
  <c r="AI139" i="15"/>
  <c r="AI132" i="15"/>
  <c r="AI75" i="15"/>
  <c r="AI50" i="15"/>
  <c r="AI125" i="15"/>
  <c r="AI104" i="15"/>
  <c r="AI36" i="1"/>
  <c r="AI147" i="1"/>
  <c r="AI126" i="1"/>
  <c r="AI140" i="1"/>
  <c r="AI177" i="1"/>
  <c r="AI137" i="1"/>
  <c r="AI47" i="1"/>
  <c r="AI54" i="1"/>
  <c r="AI151" i="1"/>
  <c r="AI148" i="1"/>
  <c r="AI119" i="1"/>
  <c r="AI57" i="1"/>
  <c r="AI75" i="1"/>
  <c r="AI182" i="1"/>
  <c r="AI84" i="1"/>
  <c r="AI133" i="1"/>
  <c r="AI120" i="1"/>
  <c r="AI179" i="1"/>
  <c r="AI141" i="1"/>
  <c r="AI138" i="1"/>
  <c r="AI136" i="1"/>
  <c r="AI149" i="1"/>
  <c r="AI38" i="1"/>
  <c r="AI180" i="1"/>
  <c r="AI95" i="1"/>
  <c r="AI77" i="1"/>
  <c r="AI90" i="1"/>
  <c r="AI73" i="1"/>
  <c r="AI145" i="1"/>
  <c r="AI121" i="1"/>
  <c r="AI142" i="1"/>
  <c r="AI96" i="1"/>
  <c r="AI53" i="1"/>
  <c r="AI139" i="1"/>
  <c r="AI150" i="1"/>
  <c r="AI78" i="1"/>
  <c r="AI181" i="1"/>
  <c r="AI87" i="1"/>
  <c r="AI72" i="1"/>
  <c r="AI147" i="21"/>
  <c r="AI125" i="22"/>
  <c r="AI88" i="22"/>
  <c r="AI31" i="22"/>
  <c r="AI231" i="22"/>
  <c r="AI91" i="22"/>
  <c r="AI225" i="22"/>
  <c r="AI146" i="22"/>
  <c r="AI90" i="22"/>
  <c r="AI45" i="22"/>
  <c r="AI58" i="22"/>
  <c r="AI189" i="22"/>
  <c r="AI195" i="22"/>
  <c r="AI7" i="22"/>
  <c r="AI9" i="22"/>
  <c r="AI13" i="22"/>
  <c r="AI48" i="22"/>
  <c r="AI126" i="22"/>
  <c r="AI192" i="22"/>
  <c r="AI85" i="22"/>
  <c r="AI168" i="22"/>
  <c r="AI8" i="22"/>
  <c r="AI38" i="22"/>
  <c r="AI298" i="22"/>
  <c r="AI145" i="22"/>
  <c r="AI305" i="22"/>
  <c r="AI74" i="22"/>
  <c r="AI6" i="22"/>
  <c r="AI18" i="22"/>
  <c r="AI47" i="22"/>
  <c r="AI83" i="22"/>
  <c r="AI12" i="22"/>
  <c r="AI21" i="22"/>
  <c r="AI100" i="22"/>
  <c r="AI72" i="22"/>
  <c r="AI116" i="22"/>
  <c r="AI44" i="22"/>
  <c r="AI191" i="22"/>
  <c r="AI64" i="22"/>
  <c r="AI167" i="22"/>
  <c r="AI95" i="22"/>
  <c r="AI14" i="22"/>
  <c r="AI19" i="22"/>
  <c r="AI15" i="22"/>
  <c r="AI46" i="22"/>
  <c r="AI26" i="22"/>
  <c r="AI66" i="22"/>
  <c r="AI70" i="22"/>
  <c r="AI89" i="22"/>
  <c r="AI71" i="22"/>
  <c r="AI16" i="22"/>
  <c r="AI127" i="22"/>
  <c r="AI63" i="22"/>
  <c r="AI190" i="22"/>
  <c r="AI136" i="21"/>
  <c r="AI35" i="21"/>
  <c r="AI87" i="21"/>
  <c r="AI138" i="21"/>
  <c r="AI14" i="21"/>
  <c r="AI49" i="21"/>
  <c r="AI28" i="21"/>
  <c r="AI30" i="21"/>
  <c r="AI13" i="21"/>
  <c r="AI240" i="21"/>
  <c r="AI102" i="21"/>
  <c r="AI247" i="21"/>
  <c r="AI161" i="21"/>
  <c r="AI7" i="21"/>
  <c r="AI11" i="21"/>
  <c r="AI12" i="21"/>
  <c r="AI15" i="21"/>
  <c r="AI62" i="21"/>
  <c r="AI38" i="21"/>
  <c r="AI146" i="21"/>
  <c r="AI166" i="21"/>
  <c r="AI167" i="21"/>
  <c r="AI69" i="21"/>
  <c r="AI47" i="21"/>
  <c r="AI53" i="21"/>
  <c r="AI101" i="21"/>
  <c r="AI88" i="21"/>
  <c r="AI135" i="21"/>
  <c r="AI137" i="21"/>
  <c r="AI6" i="21"/>
  <c r="AI8" i="21"/>
  <c r="AI24" i="21"/>
  <c r="AI205" i="21"/>
  <c r="AI54" i="21"/>
  <c r="AI145" i="21"/>
  <c r="AI89" i="21"/>
  <c r="AI51" i="21"/>
  <c r="AI122" i="21"/>
  <c r="AI182" i="21"/>
  <c r="AI10" i="21"/>
  <c r="AI34" i="21"/>
  <c r="AI168" i="21"/>
  <c r="AI40" i="21"/>
  <c r="AI100" i="21"/>
  <c r="AI56" i="21"/>
  <c r="AI211" i="21"/>
  <c r="AI246" i="21"/>
  <c r="AI19" i="21"/>
  <c r="AI27" i="21"/>
  <c r="AI32" i="21"/>
  <c r="AI97" i="21"/>
  <c r="AI206" i="21"/>
  <c r="AI91" i="21"/>
  <c r="AI183" i="21"/>
  <c r="AI9" i="21"/>
  <c r="AI31" i="21"/>
  <c r="AI58" i="21"/>
  <c r="AI245" i="21"/>
  <c r="AI44" i="21"/>
  <c r="AI241" i="21"/>
  <c r="AI64" i="21"/>
  <c r="AI20" i="21"/>
  <c r="AI17" i="21"/>
  <c r="AI21" i="21"/>
  <c r="AI118" i="21"/>
  <c r="AI63" i="21"/>
  <c r="AI121" i="21"/>
  <c r="AI45" i="21"/>
  <c r="AI70" i="21"/>
  <c r="H48" i="15" l="1"/>
  <c r="J48" i="15"/>
  <c r="L48" i="15"/>
  <c r="P48" i="15"/>
  <c r="R48" i="15"/>
  <c r="T48" i="15"/>
  <c r="V48" i="15"/>
  <c r="X48" i="15"/>
  <c r="Z48" i="15"/>
  <c r="AB48" i="15"/>
  <c r="AD48" i="15"/>
  <c r="AF48" i="15"/>
  <c r="AH48" i="15"/>
  <c r="H56" i="15"/>
  <c r="J56" i="15"/>
  <c r="L56" i="15"/>
  <c r="P56" i="15"/>
  <c r="R56" i="15"/>
  <c r="T56" i="15"/>
  <c r="V56" i="15"/>
  <c r="X56" i="15"/>
  <c r="Z56" i="15"/>
  <c r="AB56" i="15"/>
  <c r="AD56" i="15"/>
  <c r="AF56" i="15"/>
  <c r="AH56" i="15"/>
  <c r="V4" i="1"/>
  <c r="V7" i="1"/>
  <c r="V8" i="1"/>
  <c r="V6" i="1"/>
  <c r="V10" i="1"/>
  <c r="V15" i="1"/>
  <c r="V21" i="1"/>
  <c r="V22" i="1"/>
  <c r="H5" i="1"/>
  <c r="H4" i="1"/>
  <c r="H7" i="1"/>
  <c r="H8" i="1"/>
  <c r="H6" i="1"/>
  <c r="H10" i="1"/>
  <c r="H15" i="1"/>
  <c r="H21" i="1"/>
  <c r="H22" i="1"/>
  <c r="H13" i="1"/>
  <c r="H32" i="1"/>
  <c r="H27" i="1"/>
  <c r="H19" i="1"/>
  <c r="H20" i="1"/>
  <c r="H48" i="1"/>
  <c r="H37" i="1"/>
  <c r="H60" i="1"/>
  <c r="H92" i="1"/>
  <c r="H28" i="1"/>
  <c r="H117" i="1"/>
  <c r="H165" i="1"/>
  <c r="H166" i="1"/>
  <c r="H46" i="1"/>
  <c r="H175" i="1"/>
  <c r="H30" i="1"/>
  <c r="H50" i="1"/>
  <c r="H41" i="1"/>
  <c r="H61" i="1"/>
  <c r="H62" i="1"/>
  <c r="H45" i="1"/>
  <c r="H115" i="1"/>
  <c r="H104" i="1"/>
  <c r="J104" i="1"/>
  <c r="L104" i="1"/>
  <c r="P104" i="1"/>
  <c r="R104" i="1"/>
  <c r="T104" i="1"/>
  <c r="V104" i="1"/>
  <c r="X104" i="1"/>
  <c r="Z104" i="1"/>
  <c r="AB104" i="1"/>
  <c r="AD104" i="1"/>
  <c r="AF104" i="1"/>
  <c r="AH104" i="1"/>
  <c r="Z5" i="1"/>
  <c r="AB5" i="1"/>
  <c r="T8" i="1"/>
  <c r="J30" i="1"/>
  <c r="L30" i="1"/>
  <c r="P30" i="1"/>
  <c r="R30" i="1"/>
  <c r="AH100" i="15"/>
  <c r="AF100" i="15"/>
  <c r="AD100" i="15"/>
  <c r="AB100" i="15"/>
  <c r="Z100" i="15"/>
  <c r="X100" i="15"/>
  <c r="V100" i="15"/>
  <c r="T100" i="15"/>
  <c r="R100" i="15"/>
  <c r="P100" i="15"/>
  <c r="L100" i="15"/>
  <c r="J100" i="15"/>
  <c r="H100" i="15"/>
  <c r="AH99" i="15"/>
  <c r="AF99" i="15"/>
  <c r="AD99" i="15"/>
  <c r="AB99" i="15"/>
  <c r="Z99" i="15"/>
  <c r="X99" i="15"/>
  <c r="V99" i="15"/>
  <c r="T99" i="15"/>
  <c r="R99" i="15"/>
  <c r="P99" i="15"/>
  <c r="L99" i="15"/>
  <c r="J99" i="15"/>
  <c r="H99" i="15"/>
  <c r="AH78" i="15"/>
  <c r="AF78" i="15"/>
  <c r="AD78" i="15"/>
  <c r="AB78" i="15"/>
  <c r="Z78" i="15"/>
  <c r="X78" i="15"/>
  <c r="V78" i="15"/>
  <c r="T78" i="15"/>
  <c r="R78" i="15"/>
  <c r="P78" i="15"/>
  <c r="L78" i="15"/>
  <c r="J78" i="15"/>
  <c r="H78" i="15"/>
  <c r="AH98" i="15"/>
  <c r="AF98" i="15"/>
  <c r="AD98" i="15"/>
  <c r="AB98" i="15"/>
  <c r="Z98" i="15"/>
  <c r="X98" i="15"/>
  <c r="V98" i="15"/>
  <c r="T98" i="15"/>
  <c r="R98" i="15"/>
  <c r="P98" i="15"/>
  <c r="L98" i="15"/>
  <c r="J98" i="15"/>
  <c r="H98" i="15"/>
  <c r="AH164" i="15"/>
  <c r="AF164" i="15"/>
  <c r="AD164" i="15"/>
  <c r="AB164" i="15"/>
  <c r="Z164" i="15"/>
  <c r="X164" i="15"/>
  <c r="V164" i="15"/>
  <c r="T164" i="15"/>
  <c r="R164" i="15"/>
  <c r="P164" i="15"/>
  <c r="L164" i="15"/>
  <c r="J164" i="15"/>
  <c r="H164" i="15"/>
  <c r="AH71" i="15"/>
  <c r="AF71" i="15"/>
  <c r="AD71" i="15"/>
  <c r="AB71" i="15"/>
  <c r="Z71" i="15"/>
  <c r="X71" i="15"/>
  <c r="V71" i="15"/>
  <c r="T71" i="15"/>
  <c r="R71" i="15"/>
  <c r="P71" i="15"/>
  <c r="L71" i="15"/>
  <c r="J71" i="15"/>
  <c r="H71" i="15"/>
  <c r="AH22" i="15"/>
  <c r="AF22" i="15"/>
  <c r="AD22" i="15"/>
  <c r="AB22" i="15"/>
  <c r="Z22" i="15"/>
  <c r="X22" i="15"/>
  <c r="V22" i="15"/>
  <c r="T22" i="15"/>
  <c r="R22" i="15"/>
  <c r="P22" i="15"/>
  <c r="L22" i="15"/>
  <c r="J22" i="15"/>
  <c r="H22" i="15"/>
  <c r="AH40" i="15"/>
  <c r="AF40" i="15"/>
  <c r="AD40" i="15"/>
  <c r="AB40" i="15"/>
  <c r="Z40" i="15"/>
  <c r="X40" i="15"/>
  <c r="V40" i="15"/>
  <c r="T40" i="15"/>
  <c r="R40" i="15"/>
  <c r="P40" i="15"/>
  <c r="L40" i="15"/>
  <c r="J40" i="15"/>
  <c r="H40" i="15"/>
  <c r="AH26" i="15"/>
  <c r="AF26" i="15"/>
  <c r="AD26" i="15"/>
  <c r="AB26" i="15"/>
  <c r="Z26" i="15"/>
  <c r="X26" i="15"/>
  <c r="V26" i="15"/>
  <c r="T26" i="15"/>
  <c r="R26" i="15"/>
  <c r="P26" i="15"/>
  <c r="L26" i="15"/>
  <c r="J26" i="15"/>
  <c r="H26" i="15"/>
  <c r="AH45" i="1"/>
  <c r="AF45" i="1"/>
  <c r="AD45" i="1"/>
  <c r="AB45" i="1"/>
  <c r="Z45" i="1"/>
  <c r="X45" i="1"/>
  <c r="V45" i="1"/>
  <c r="T45" i="1"/>
  <c r="R45" i="1"/>
  <c r="P45" i="1"/>
  <c r="L45" i="1"/>
  <c r="J45" i="1"/>
  <c r="AH62" i="1"/>
  <c r="AF62" i="1"/>
  <c r="AD62" i="1"/>
  <c r="AB62" i="1"/>
  <c r="Z62" i="1"/>
  <c r="X62" i="1"/>
  <c r="V62" i="1"/>
  <c r="T62" i="1"/>
  <c r="R62" i="1"/>
  <c r="P62" i="1"/>
  <c r="L62" i="1"/>
  <c r="J62" i="1"/>
  <c r="AH115" i="1"/>
  <c r="AF115" i="1"/>
  <c r="AD115" i="1"/>
  <c r="AB115" i="1"/>
  <c r="Z115" i="1"/>
  <c r="X115" i="1"/>
  <c r="V115" i="1"/>
  <c r="T115" i="1"/>
  <c r="R115" i="1"/>
  <c r="P115" i="1"/>
  <c r="L115" i="1"/>
  <c r="J115" i="1"/>
  <c r="AH50" i="1"/>
  <c r="AF50" i="1"/>
  <c r="AD50" i="1"/>
  <c r="AB50" i="1"/>
  <c r="Z50" i="1"/>
  <c r="X50" i="1"/>
  <c r="V50" i="1"/>
  <c r="T50" i="1"/>
  <c r="R50" i="1"/>
  <c r="P50" i="1"/>
  <c r="L50" i="1"/>
  <c r="J50" i="1"/>
  <c r="AH30" i="1"/>
  <c r="AF30" i="1"/>
  <c r="AD30" i="1"/>
  <c r="AB30" i="1"/>
  <c r="Z30" i="1"/>
  <c r="X30" i="1"/>
  <c r="V30" i="1"/>
  <c r="T30" i="1"/>
  <c r="AH166" i="1"/>
  <c r="AF166" i="1"/>
  <c r="AD166" i="1"/>
  <c r="AB166" i="1"/>
  <c r="Z166" i="1"/>
  <c r="X166" i="1"/>
  <c r="V166" i="1"/>
  <c r="T166" i="1"/>
  <c r="R166" i="1"/>
  <c r="P166" i="1"/>
  <c r="L166" i="1"/>
  <c r="J166" i="1"/>
  <c r="AH165" i="1"/>
  <c r="AF165" i="1"/>
  <c r="AD165" i="1"/>
  <c r="AB165" i="1"/>
  <c r="Z165" i="1"/>
  <c r="X165" i="1"/>
  <c r="V165" i="1"/>
  <c r="T165" i="1"/>
  <c r="R165" i="1"/>
  <c r="P165" i="1"/>
  <c r="L165" i="1"/>
  <c r="J165" i="1"/>
  <c r="AH61" i="1"/>
  <c r="AF61" i="1"/>
  <c r="AD61" i="1"/>
  <c r="AB61" i="1"/>
  <c r="Z61" i="1"/>
  <c r="X61" i="1"/>
  <c r="V61" i="1"/>
  <c r="T61" i="1"/>
  <c r="R61" i="1"/>
  <c r="P61" i="1"/>
  <c r="L61" i="1"/>
  <c r="J61" i="1"/>
  <c r="AH41" i="1"/>
  <c r="AF41" i="1"/>
  <c r="AD41" i="1"/>
  <c r="AB41" i="1"/>
  <c r="Z41" i="1"/>
  <c r="X41" i="1"/>
  <c r="V41" i="1"/>
  <c r="T41" i="1"/>
  <c r="R41" i="1"/>
  <c r="P41" i="1"/>
  <c r="L41" i="1"/>
  <c r="J41" i="1"/>
  <c r="AH175" i="1"/>
  <c r="AF175" i="1"/>
  <c r="AD175" i="1"/>
  <c r="AB175" i="1"/>
  <c r="Z175" i="1"/>
  <c r="X175" i="1"/>
  <c r="V175" i="1"/>
  <c r="T175" i="1"/>
  <c r="R175" i="1"/>
  <c r="P175" i="1"/>
  <c r="L175" i="1"/>
  <c r="J175" i="1"/>
  <c r="AH117" i="1"/>
  <c r="AF117" i="1"/>
  <c r="AD117" i="1"/>
  <c r="AB117" i="1"/>
  <c r="Z117" i="1"/>
  <c r="X117" i="1"/>
  <c r="V117" i="1"/>
  <c r="T117" i="1"/>
  <c r="R117" i="1"/>
  <c r="P117" i="1"/>
  <c r="L117" i="1"/>
  <c r="J117" i="1"/>
  <c r="AH28" i="1"/>
  <c r="AF28" i="1"/>
  <c r="AD28" i="1"/>
  <c r="AB28" i="1"/>
  <c r="Z28" i="1"/>
  <c r="X28" i="1"/>
  <c r="V28" i="1"/>
  <c r="T28" i="1"/>
  <c r="R28" i="1"/>
  <c r="P28" i="1"/>
  <c r="L28" i="1"/>
  <c r="J28" i="1"/>
  <c r="AH60" i="1"/>
  <c r="AF60" i="1"/>
  <c r="AD60" i="1"/>
  <c r="AB60" i="1"/>
  <c r="Z60" i="1"/>
  <c r="X60" i="1"/>
  <c r="V60" i="1"/>
  <c r="T60" i="1"/>
  <c r="R60" i="1"/>
  <c r="P60" i="1"/>
  <c r="L60" i="1"/>
  <c r="J60" i="1"/>
  <c r="AH46" i="1"/>
  <c r="AF46" i="1"/>
  <c r="AD46" i="1"/>
  <c r="AB46" i="1"/>
  <c r="Z46" i="1"/>
  <c r="X46" i="1"/>
  <c r="V46" i="1"/>
  <c r="T46" i="1"/>
  <c r="R46" i="1"/>
  <c r="P46" i="1"/>
  <c r="L46" i="1"/>
  <c r="J46" i="1"/>
  <c r="AH14" i="15"/>
  <c r="AH11" i="15"/>
  <c r="AH24" i="15"/>
  <c r="AH23" i="15"/>
  <c r="AH13" i="15"/>
  <c r="AH34" i="15"/>
  <c r="AH15" i="15"/>
  <c r="AH72" i="15"/>
  <c r="AH29" i="15"/>
  <c r="AH16" i="15"/>
  <c r="AF14" i="15"/>
  <c r="AF11" i="15"/>
  <c r="AF24" i="15"/>
  <c r="AF23" i="15"/>
  <c r="AF13" i="15"/>
  <c r="AF34" i="15"/>
  <c r="AF15" i="15"/>
  <c r="AF72" i="15"/>
  <c r="AF29" i="15"/>
  <c r="AF16" i="15"/>
  <c r="AD14" i="15"/>
  <c r="AD11" i="15"/>
  <c r="AD24" i="15"/>
  <c r="AD23" i="15"/>
  <c r="AD13" i="15"/>
  <c r="AD34" i="15"/>
  <c r="AD15" i="15"/>
  <c r="AD72" i="15"/>
  <c r="AD29" i="15"/>
  <c r="AD16" i="15"/>
  <c r="AB14" i="15"/>
  <c r="AB11" i="15"/>
  <c r="AB24" i="15"/>
  <c r="AB23" i="15"/>
  <c r="AB13" i="15"/>
  <c r="AB34" i="15"/>
  <c r="AB15" i="15"/>
  <c r="AB72" i="15"/>
  <c r="AB29" i="15"/>
  <c r="AB16" i="15"/>
  <c r="Z14" i="15"/>
  <c r="Z11" i="15"/>
  <c r="Z24" i="15"/>
  <c r="Z23" i="15"/>
  <c r="Z13" i="15"/>
  <c r="Z34" i="15"/>
  <c r="Z15" i="15"/>
  <c r="Z72" i="15"/>
  <c r="Z29" i="15"/>
  <c r="Z16" i="15"/>
  <c r="X14" i="15"/>
  <c r="X11" i="15"/>
  <c r="X24" i="15"/>
  <c r="X23" i="15"/>
  <c r="X13" i="15"/>
  <c r="X34" i="15"/>
  <c r="X15" i="15"/>
  <c r="X72" i="15"/>
  <c r="X29" i="15"/>
  <c r="X16" i="15"/>
  <c r="V14" i="15"/>
  <c r="V11" i="15"/>
  <c r="V24" i="15"/>
  <c r="V23" i="15"/>
  <c r="V13" i="15"/>
  <c r="V34" i="15"/>
  <c r="V15" i="15"/>
  <c r="V72" i="15"/>
  <c r="V29" i="15"/>
  <c r="V16" i="15"/>
  <c r="T14" i="15"/>
  <c r="T11" i="15"/>
  <c r="T24" i="15"/>
  <c r="T23" i="15"/>
  <c r="T13" i="15"/>
  <c r="T34" i="15"/>
  <c r="T15" i="15"/>
  <c r="T72" i="15"/>
  <c r="T29" i="15"/>
  <c r="T16" i="15"/>
  <c r="R14" i="15"/>
  <c r="R11" i="15"/>
  <c r="R24" i="15"/>
  <c r="R23" i="15"/>
  <c r="R13" i="15"/>
  <c r="R34" i="15"/>
  <c r="R15" i="15"/>
  <c r="R72" i="15"/>
  <c r="R29" i="15"/>
  <c r="R16" i="15"/>
  <c r="P14" i="15"/>
  <c r="P11" i="15"/>
  <c r="P24" i="15"/>
  <c r="P23" i="15"/>
  <c r="P13" i="15"/>
  <c r="P34" i="15"/>
  <c r="H34" i="15"/>
  <c r="J34" i="15"/>
  <c r="L34" i="15"/>
  <c r="P15" i="15"/>
  <c r="P72" i="15"/>
  <c r="P29" i="15"/>
  <c r="P16" i="15"/>
  <c r="H16" i="15"/>
  <c r="J16" i="15"/>
  <c r="L16" i="15"/>
  <c r="L14" i="15"/>
  <c r="L11" i="15"/>
  <c r="L24" i="15"/>
  <c r="L23" i="15"/>
  <c r="L13" i="15"/>
  <c r="L15" i="15"/>
  <c r="L72" i="15"/>
  <c r="L29" i="15"/>
  <c r="J14" i="15"/>
  <c r="J11" i="15"/>
  <c r="J24" i="15"/>
  <c r="J23" i="15"/>
  <c r="J13" i="15"/>
  <c r="J15" i="15"/>
  <c r="J72" i="15"/>
  <c r="J29" i="15"/>
  <c r="H14" i="15"/>
  <c r="H11" i="15"/>
  <c r="H24" i="15"/>
  <c r="H23" i="15"/>
  <c r="H13" i="15"/>
  <c r="H15" i="15"/>
  <c r="H72" i="15"/>
  <c r="H29" i="15"/>
  <c r="AH4" i="15"/>
  <c r="AF4" i="15"/>
  <c r="AD4" i="15"/>
  <c r="AB4" i="15"/>
  <c r="Z4" i="15"/>
  <c r="X4" i="15"/>
  <c r="V4" i="15"/>
  <c r="T4" i="15"/>
  <c r="R4" i="15"/>
  <c r="P4" i="15"/>
  <c r="N4" i="15"/>
  <c r="L4" i="15"/>
  <c r="J4" i="15"/>
  <c r="H4" i="15"/>
  <c r="AH4" i="1"/>
  <c r="AH7" i="1"/>
  <c r="AH8" i="1"/>
  <c r="AH10" i="1"/>
  <c r="AH6" i="1"/>
  <c r="AH15" i="1"/>
  <c r="AH21" i="1"/>
  <c r="AH22" i="1"/>
  <c r="AH13" i="1"/>
  <c r="AH32" i="1"/>
  <c r="AH27" i="1"/>
  <c r="AH19" i="1"/>
  <c r="AH37" i="1"/>
  <c r="AH20" i="1"/>
  <c r="AH48" i="1"/>
  <c r="AH92" i="1"/>
  <c r="AH5" i="1"/>
  <c r="T5" i="1"/>
  <c r="AF4" i="1"/>
  <c r="AF7" i="1"/>
  <c r="AF8" i="1"/>
  <c r="AF10" i="1"/>
  <c r="AF6" i="1"/>
  <c r="AF15" i="1"/>
  <c r="AF21" i="1"/>
  <c r="AF22" i="1"/>
  <c r="AF13" i="1"/>
  <c r="AF32" i="1"/>
  <c r="AF27" i="1"/>
  <c r="AF19" i="1"/>
  <c r="AF37" i="1"/>
  <c r="AF20" i="1"/>
  <c r="AF48" i="1"/>
  <c r="AF92" i="1"/>
  <c r="AF5" i="1"/>
  <c r="R5" i="1"/>
  <c r="AD4" i="1"/>
  <c r="AD7" i="1"/>
  <c r="AD8" i="1"/>
  <c r="AD10" i="1"/>
  <c r="AD6" i="1"/>
  <c r="AD15" i="1"/>
  <c r="AD21" i="1"/>
  <c r="AD22" i="1"/>
  <c r="AD13" i="1"/>
  <c r="AD32" i="1"/>
  <c r="AD27" i="1"/>
  <c r="AD19" i="1"/>
  <c r="AD37" i="1"/>
  <c r="AD20" i="1"/>
  <c r="AD48" i="1"/>
  <c r="AD92" i="1"/>
  <c r="AD5" i="1"/>
  <c r="P5" i="1"/>
  <c r="AB4" i="1"/>
  <c r="AB7" i="1"/>
  <c r="AB8" i="1"/>
  <c r="AB10" i="1"/>
  <c r="AB6" i="1"/>
  <c r="AB15" i="1"/>
  <c r="AB21" i="1"/>
  <c r="AB22" i="1"/>
  <c r="AB13" i="1"/>
  <c r="AB32" i="1"/>
  <c r="AB27" i="1"/>
  <c r="AB19" i="1"/>
  <c r="AB37" i="1"/>
  <c r="AB20" i="1"/>
  <c r="AB48" i="1"/>
  <c r="AB92" i="1"/>
  <c r="Z4" i="1"/>
  <c r="Z7" i="1"/>
  <c r="Z8" i="1"/>
  <c r="Z10" i="1"/>
  <c r="Z6" i="1"/>
  <c r="Z15" i="1"/>
  <c r="Z21" i="1"/>
  <c r="Z22" i="1"/>
  <c r="Z13" i="1"/>
  <c r="Z32" i="1"/>
  <c r="Z27" i="1"/>
  <c r="Z19" i="1"/>
  <c r="Z37" i="1"/>
  <c r="Z20" i="1"/>
  <c r="Z48" i="1"/>
  <c r="Z92" i="1"/>
  <c r="L5" i="1"/>
  <c r="X4" i="1"/>
  <c r="X7" i="1"/>
  <c r="X8" i="1"/>
  <c r="X10" i="1"/>
  <c r="X6" i="1"/>
  <c r="X15" i="1"/>
  <c r="X21" i="1"/>
  <c r="X22" i="1"/>
  <c r="X13" i="1"/>
  <c r="X32" i="1"/>
  <c r="X27" i="1"/>
  <c r="X19" i="1"/>
  <c r="X37" i="1"/>
  <c r="X20" i="1"/>
  <c r="X48" i="1"/>
  <c r="X92" i="1"/>
  <c r="X5" i="1"/>
  <c r="J5" i="1"/>
  <c r="V13" i="1"/>
  <c r="V32" i="1"/>
  <c r="V27" i="1"/>
  <c r="V19" i="1"/>
  <c r="V37" i="1"/>
  <c r="V20" i="1"/>
  <c r="V48" i="1"/>
  <c r="V92" i="1"/>
  <c r="V5" i="1"/>
  <c r="T4" i="1"/>
  <c r="T7" i="1"/>
  <c r="T10" i="1"/>
  <c r="T6" i="1"/>
  <c r="T15" i="1"/>
  <c r="T21" i="1"/>
  <c r="T22" i="1"/>
  <c r="T13" i="1"/>
  <c r="T32" i="1"/>
  <c r="T27" i="1"/>
  <c r="T19" i="1"/>
  <c r="T37" i="1"/>
  <c r="T20" i="1"/>
  <c r="T48" i="1"/>
  <c r="T92" i="1"/>
  <c r="R4" i="1"/>
  <c r="R7" i="1"/>
  <c r="R8" i="1"/>
  <c r="R10" i="1"/>
  <c r="R6" i="1"/>
  <c r="R15" i="1"/>
  <c r="R21" i="1"/>
  <c r="R22" i="1"/>
  <c r="R13" i="1"/>
  <c r="R32" i="1"/>
  <c r="R27" i="1"/>
  <c r="R19" i="1"/>
  <c r="R37" i="1"/>
  <c r="R20" i="1"/>
  <c r="R48" i="1"/>
  <c r="R92" i="1"/>
  <c r="P4" i="1"/>
  <c r="P7" i="1"/>
  <c r="P8" i="1"/>
  <c r="P10" i="1"/>
  <c r="P6" i="1"/>
  <c r="P15" i="1"/>
  <c r="P21" i="1"/>
  <c r="P22" i="1"/>
  <c r="P13" i="1"/>
  <c r="P32" i="1"/>
  <c r="P27" i="1"/>
  <c r="P19" i="1"/>
  <c r="P37" i="1"/>
  <c r="P20" i="1"/>
  <c r="P48" i="1"/>
  <c r="P92" i="1"/>
  <c r="N4" i="1"/>
  <c r="L4" i="1"/>
  <c r="L7" i="1"/>
  <c r="L8" i="1"/>
  <c r="L10" i="1"/>
  <c r="L6" i="1"/>
  <c r="L15" i="1"/>
  <c r="L21" i="1"/>
  <c r="L22" i="1"/>
  <c r="L13" i="1"/>
  <c r="L32" i="1"/>
  <c r="L27" i="1"/>
  <c r="L19" i="1"/>
  <c r="L37" i="1"/>
  <c r="L20" i="1"/>
  <c r="L48" i="1"/>
  <c r="L92" i="1"/>
  <c r="J4" i="1"/>
  <c r="J7" i="1"/>
  <c r="J8" i="1"/>
  <c r="J10" i="1"/>
  <c r="J6" i="1"/>
  <c r="J15" i="1"/>
  <c r="J21" i="1"/>
  <c r="J22" i="1"/>
  <c r="J13" i="1"/>
  <c r="J32" i="1"/>
  <c r="J27" i="1"/>
  <c r="J19" i="1"/>
  <c r="J37" i="1"/>
  <c r="J20" i="1"/>
  <c r="J48" i="1"/>
  <c r="J92" i="1"/>
  <c r="AI58" i="15" l="1"/>
  <c r="AI93" i="1"/>
  <c r="AI101" i="1"/>
  <c r="AI40" i="1"/>
  <c r="AI35" i="1"/>
  <c r="AI135" i="1"/>
  <c r="AI132" i="1"/>
  <c r="AI44" i="1"/>
  <c r="AI80" i="15"/>
  <c r="AI166" i="15"/>
  <c r="AI121" i="15"/>
  <c r="AI112" i="15"/>
  <c r="AI70" i="15"/>
  <c r="AI32" i="15"/>
  <c r="AI163" i="15"/>
  <c r="AI159" i="15"/>
  <c r="AI76" i="15"/>
  <c r="AI45" i="15"/>
  <c r="AI138" i="15"/>
  <c r="AI157" i="15"/>
  <c r="AI57" i="15"/>
  <c r="AI103" i="15"/>
  <c r="AI55" i="15"/>
  <c r="AI123" i="15"/>
  <c r="AI119" i="15"/>
  <c r="AI110" i="15"/>
  <c r="AI46" i="15"/>
  <c r="AI6" i="15"/>
  <c r="AI161" i="15"/>
  <c r="AI154" i="15"/>
  <c r="AI52" i="15"/>
  <c r="AI115" i="15"/>
  <c r="AI83" i="15"/>
  <c r="AI47" i="15"/>
  <c r="AI51" i="15"/>
  <c r="AI35" i="15"/>
  <c r="AI30" i="15"/>
  <c r="AI81" i="15"/>
  <c r="AI28" i="15"/>
  <c r="AI5" i="15"/>
  <c r="AI44" i="15"/>
  <c r="AI113" i="15"/>
  <c r="AI42" i="15"/>
  <c r="AI160" i="15"/>
  <c r="AI36" i="15"/>
  <c r="AI84" i="15"/>
  <c r="AI122" i="15"/>
  <c r="AI102" i="15"/>
  <c r="AI77" i="15"/>
  <c r="AI66" i="15"/>
  <c r="AI165" i="15"/>
  <c r="AI120" i="15"/>
  <c r="AI111" i="15"/>
  <c r="AI65" i="15"/>
  <c r="AI8" i="15"/>
  <c r="AI162" i="15"/>
  <c r="AI59" i="15"/>
  <c r="AI53" i="15"/>
  <c r="AI158" i="15"/>
  <c r="AI156" i="15"/>
  <c r="AI79" i="15"/>
  <c r="AI23" i="1"/>
  <c r="AI100" i="1"/>
  <c r="AI26" i="1"/>
  <c r="AI173" i="1"/>
  <c r="AI49" i="1"/>
  <c r="AI9" i="1"/>
  <c r="AI128" i="1"/>
  <c r="AI24" i="1"/>
  <c r="AI174" i="1"/>
  <c r="AI134" i="1"/>
  <c r="AI80" i="1"/>
  <c r="AI164" i="1"/>
  <c r="AI56" i="1"/>
  <c r="AI170" i="1"/>
  <c r="AI172" i="1"/>
  <c r="AI86" i="1"/>
  <c r="AI171" i="1"/>
  <c r="AI81" i="1"/>
  <c r="AI127" i="1"/>
  <c r="AI99" i="1"/>
  <c r="AI129" i="1"/>
  <c r="AI59" i="1"/>
  <c r="AI55" i="1"/>
  <c r="AI58" i="1"/>
  <c r="AI131" i="1"/>
  <c r="AI11" i="15"/>
  <c r="AI27" i="15"/>
  <c r="AI19" i="15"/>
  <c r="AI68" i="15"/>
  <c r="AI9" i="15"/>
  <c r="AI25" i="15"/>
  <c r="AI7" i="15"/>
  <c r="AI17" i="15"/>
  <c r="AI33" i="15"/>
  <c r="AI41" i="15"/>
  <c r="AI73" i="15"/>
  <c r="AI21" i="15"/>
  <c r="AI101" i="15"/>
  <c r="AI67" i="15"/>
  <c r="AI10" i="15"/>
  <c r="AI82" i="1"/>
  <c r="AI29" i="1"/>
  <c r="AI89" i="1"/>
  <c r="AI103" i="1"/>
  <c r="AI88" i="1"/>
  <c r="AI167" i="1"/>
  <c r="AI31" i="1"/>
  <c r="AI175" i="1"/>
  <c r="AI6" i="1"/>
  <c r="AI102" i="1"/>
  <c r="AI34" i="1"/>
  <c r="AI25" i="1"/>
  <c r="AI51" i="1"/>
  <c r="AI39" i="1"/>
  <c r="AI168" i="1"/>
  <c r="AI11" i="1"/>
  <c r="AI18" i="1"/>
  <c r="AI98" i="1"/>
  <c r="AI74" i="1"/>
  <c r="AI76" i="1"/>
  <c r="AI116" i="1"/>
  <c r="AI71" i="1"/>
  <c r="AI14" i="1"/>
  <c r="AI169" i="1"/>
  <c r="AI130" i="1"/>
  <c r="AI16" i="1"/>
  <c r="AI104" i="1"/>
  <c r="AI10" i="1"/>
  <c r="AI32" i="1"/>
  <c r="AI8" i="1"/>
  <c r="AI60" i="1"/>
  <c r="AI37" i="1"/>
  <c r="AI92" i="1"/>
  <c r="AI4" i="1"/>
  <c r="AI117" i="1"/>
  <c r="AI166" i="1"/>
  <c r="AI12" i="1"/>
  <c r="AI21" i="1"/>
  <c r="AI46" i="1"/>
  <c r="AI20" i="1"/>
  <c r="AI165" i="1"/>
  <c r="AI19" i="1"/>
  <c r="AI15" i="1"/>
  <c r="AI7" i="1"/>
  <c r="AI41" i="1"/>
  <c r="AI22" i="1"/>
  <c r="AI13" i="1"/>
  <c r="AI48" i="1"/>
  <c r="AI30" i="1"/>
  <c r="AI27" i="1"/>
  <c r="AI50" i="1"/>
  <c r="AI115" i="1"/>
  <c r="AI45" i="1"/>
  <c r="AI28" i="1"/>
  <c r="AI61" i="1"/>
  <c r="AI62" i="1"/>
  <c r="AI40" i="15"/>
  <c r="AI98" i="15"/>
  <c r="AI13" i="15"/>
  <c r="AI155" i="15"/>
  <c r="AI38" i="15"/>
  <c r="AI100" i="15"/>
  <c r="AI23" i="15"/>
  <c r="AI72" i="15"/>
  <c r="AI24" i="15"/>
  <c r="AI48" i="15"/>
  <c r="AI14" i="15"/>
  <c r="AI15" i="15"/>
  <c r="AI71" i="15"/>
  <c r="AI26" i="15"/>
  <c r="AI99" i="15"/>
  <c r="AI56" i="15"/>
  <c r="AI16" i="15"/>
  <c r="AI22" i="15"/>
  <c r="AI78" i="15"/>
  <c r="AI29" i="15"/>
  <c r="AI34" i="15"/>
  <c r="AI164" i="15"/>
  <c r="AI5" i="1"/>
  <c r="AI4" i="16"/>
  <c r="AI4" i="15"/>
  <c r="AJ4" i="16" l="1"/>
</calcChain>
</file>

<file path=xl/sharedStrings.xml><?xml version="1.0" encoding="utf-8"?>
<sst xmlns="http://schemas.openxmlformats.org/spreadsheetml/2006/main" count="9950" uniqueCount="1380">
  <si>
    <t>氏名</t>
  </si>
  <si>
    <t>大学名</t>
  </si>
  <si>
    <t>学年</t>
  </si>
  <si>
    <t>合計
点数</t>
  </si>
  <si>
    <t>順位</t>
  </si>
  <si>
    <t>点数</t>
  </si>
  <si>
    <t>ベスト4</t>
  </si>
  <si>
    <t>ベスト16</t>
  </si>
  <si>
    <t>準優勝</t>
  </si>
  <si>
    <t>ベスト8</t>
  </si>
  <si>
    <t>優勝</t>
  </si>
  <si>
    <t>海外遠征による不参加</t>
  </si>
  <si>
    <t>インカレ</t>
  </si>
  <si>
    <t>全国選抜</t>
    <rPh sb="0" eb="2">
      <t>ゼンコク</t>
    </rPh>
    <phoneticPr fontId="3"/>
  </si>
  <si>
    <t>インターハイ</t>
    <phoneticPr fontId="3"/>
  </si>
  <si>
    <t>ランキングサーキット</t>
    <phoneticPr fontId="3"/>
  </si>
  <si>
    <t>ベスト32</t>
    <phoneticPr fontId="3"/>
  </si>
  <si>
    <t>東西インカレ</t>
    <rPh sb="0" eb="2">
      <t>トウザイ</t>
    </rPh>
    <phoneticPr fontId="3"/>
  </si>
  <si>
    <t>※全国選抜とインターハイは得点が高い方を採用</t>
    <rPh sb="1" eb="3">
      <t>ゼンコク</t>
    </rPh>
    <rPh sb="3" eb="5">
      <t>センバツ</t>
    </rPh>
    <rPh sb="13" eb="15">
      <t>トクテン</t>
    </rPh>
    <rPh sb="16" eb="17">
      <t>タカ</t>
    </rPh>
    <rPh sb="18" eb="19">
      <t>ホウ</t>
    </rPh>
    <rPh sb="20" eb="22">
      <t>サイヨウ</t>
    </rPh>
    <phoneticPr fontId="3"/>
  </si>
  <si>
    <t>直近（100%）</t>
    <rPh sb="0" eb="2">
      <t>チョッキン</t>
    </rPh>
    <phoneticPr fontId="3"/>
  </si>
  <si>
    <t>前回（80%）</t>
    <rPh sb="0" eb="2">
      <t>ゼンカイ</t>
    </rPh>
    <phoneticPr fontId="3"/>
  </si>
  <si>
    <t>地区選手権</t>
    <rPh sb="0" eb="2">
      <t>チク</t>
    </rPh>
    <rPh sb="2" eb="5">
      <t>センシュケン</t>
    </rPh>
    <phoneticPr fontId="3"/>
  </si>
  <si>
    <t>日本学生ランキング相応の点数</t>
    <rPh sb="0" eb="4">
      <t>ニホンガクセイ</t>
    </rPh>
    <rPh sb="9" eb="11">
      <t>ソウオウ</t>
    </rPh>
    <rPh sb="12" eb="14">
      <t>テンスウ</t>
    </rPh>
    <phoneticPr fontId="3"/>
  </si>
  <si>
    <t>全日本総合</t>
    <rPh sb="0" eb="3">
      <t>ゼンニホン</t>
    </rPh>
    <phoneticPr fontId="3"/>
  </si>
  <si>
    <t>2人合計
点数</t>
    <rPh sb="1" eb="2">
      <t>ニン</t>
    </rPh>
    <phoneticPr fontId="3"/>
  </si>
  <si>
    <t>＊インカレ、東西、地区のポイント修正</t>
    <rPh sb="6" eb="8">
      <t>トウザイ</t>
    </rPh>
    <rPh sb="9" eb="11">
      <t>チク</t>
    </rPh>
    <rPh sb="16" eb="18">
      <t>シュウセイ</t>
    </rPh>
    <phoneticPr fontId="3"/>
  </si>
  <si>
    <t>＊前回は地区の影響がランキングにかなりの影響を及ぼしていたので各大会の差をはっきりさせた</t>
    <rPh sb="1" eb="3">
      <t>ゼンカイ</t>
    </rPh>
    <rPh sb="4" eb="6">
      <t>チク</t>
    </rPh>
    <rPh sb="7" eb="9">
      <t>エイキョウ</t>
    </rPh>
    <rPh sb="20" eb="22">
      <t>エイキョウ</t>
    </rPh>
    <rPh sb="23" eb="24">
      <t>オヨ</t>
    </rPh>
    <rPh sb="31" eb="34">
      <t>カクタイカイ</t>
    </rPh>
    <rPh sb="35" eb="36">
      <t>サ</t>
    </rPh>
    <phoneticPr fontId="3"/>
  </si>
  <si>
    <t>＊上位大会のインカレベスト8と東西ベスト16に東西・地区優勝を設定</t>
    <rPh sb="1" eb="3">
      <t>ジョウイ</t>
    </rPh>
    <rPh sb="3" eb="5">
      <t>タイカイ</t>
    </rPh>
    <rPh sb="15" eb="17">
      <t>トウザイ</t>
    </rPh>
    <rPh sb="23" eb="25">
      <t>トウザイ</t>
    </rPh>
    <rPh sb="26" eb="28">
      <t>チク</t>
    </rPh>
    <rPh sb="28" eb="30">
      <t>ユウショウ</t>
    </rPh>
    <rPh sb="31" eb="33">
      <t>セッテイ</t>
    </rPh>
    <phoneticPr fontId="3"/>
  </si>
  <si>
    <t>問題点</t>
    <rPh sb="0" eb="2">
      <t>モンダイ</t>
    </rPh>
    <rPh sb="2" eb="3">
      <t>テン</t>
    </rPh>
    <phoneticPr fontId="3"/>
  </si>
  <si>
    <t>女子はこの基準でもシードは想定内になると考えられるが、</t>
    <rPh sb="0" eb="2">
      <t>ジョシ</t>
    </rPh>
    <rPh sb="5" eb="7">
      <t>キジュン</t>
    </rPh>
    <rPh sb="13" eb="15">
      <t>ソウテイ</t>
    </rPh>
    <rPh sb="15" eb="16">
      <t>ナイ</t>
    </rPh>
    <rPh sb="20" eb="21">
      <t>カンガ</t>
    </rPh>
    <phoneticPr fontId="3"/>
  </si>
  <si>
    <t>男子はこれでもまだ東西の差を考慮する必要あり？</t>
    <rPh sb="0" eb="2">
      <t>ダンシ</t>
    </rPh>
    <rPh sb="9" eb="11">
      <t>トウザイ</t>
    </rPh>
    <rPh sb="12" eb="13">
      <t>サ</t>
    </rPh>
    <rPh sb="14" eb="16">
      <t>コウリョ</t>
    </rPh>
    <rPh sb="18" eb="20">
      <t>ヒツヨウ</t>
    </rPh>
    <phoneticPr fontId="3"/>
  </si>
  <si>
    <t>増本康祐</t>
    <rPh sb="0" eb="2">
      <t>マスモト</t>
    </rPh>
    <rPh sb="2" eb="3">
      <t>コウ</t>
    </rPh>
    <rPh sb="3" eb="4">
      <t>スケ</t>
    </rPh>
    <phoneticPr fontId="3"/>
  </si>
  <si>
    <t>法政大学</t>
    <rPh sb="0" eb="4">
      <t>ホウセイダイガク</t>
    </rPh>
    <phoneticPr fontId="3"/>
  </si>
  <si>
    <t>宮下怜</t>
    <rPh sb="0" eb="2">
      <t>ミヤシタ</t>
    </rPh>
    <rPh sb="2" eb="3">
      <t>レイ</t>
    </rPh>
    <phoneticPr fontId="3"/>
  </si>
  <si>
    <t>明治大学</t>
    <rPh sb="0" eb="2">
      <t>メイゼィ</t>
    </rPh>
    <rPh sb="2" eb="4">
      <t>ダイガク</t>
    </rPh>
    <phoneticPr fontId="3"/>
  </si>
  <si>
    <t>永渕雄大</t>
    <rPh sb="0" eb="2">
      <t>ナガフティ</t>
    </rPh>
    <rPh sb="2" eb="4">
      <t>ユウダイ</t>
    </rPh>
    <phoneticPr fontId="3"/>
  </si>
  <si>
    <t>筑波大学</t>
    <rPh sb="0" eb="4">
      <t>ツクバ</t>
    </rPh>
    <phoneticPr fontId="3"/>
  </si>
  <si>
    <t>武田航太</t>
    <rPh sb="0" eb="2">
      <t>タケダ</t>
    </rPh>
    <rPh sb="2" eb="3">
      <t>コウ</t>
    </rPh>
    <rPh sb="3" eb="4">
      <t xml:space="preserve">タダノ </t>
    </rPh>
    <phoneticPr fontId="3"/>
  </si>
  <si>
    <t>花田彬</t>
    <rPh sb="0" eb="2">
      <t>ハナダ</t>
    </rPh>
    <rPh sb="2" eb="3">
      <t>AKIRA</t>
    </rPh>
    <phoneticPr fontId="3"/>
  </si>
  <si>
    <t>日本大学</t>
    <rPh sb="0" eb="1">
      <t>ニホn</t>
    </rPh>
    <phoneticPr fontId="3"/>
  </si>
  <si>
    <t>藤原睦月</t>
    <rPh sb="0" eb="2">
      <t>フジハラ</t>
    </rPh>
    <rPh sb="2" eb="4">
      <t>ムツキ</t>
    </rPh>
    <phoneticPr fontId="3"/>
  </si>
  <si>
    <t>阿部大輔</t>
    <rPh sb="0" eb="2">
      <t>アベ</t>
    </rPh>
    <rPh sb="2" eb="4">
      <t>ダイスケ</t>
    </rPh>
    <phoneticPr fontId="3"/>
  </si>
  <si>
    <t>日本大学</t>
    <rPh sb="0" eb="2">
      <t>ニホn</t>
    </rPh>
    <rPh sb="2" eb="4">
      <t>ダイガク</t>
    </rPh>
    <phoneticPr fontId="3"/>
  </si>
  <si>
    <t>千葉倫也</t>
    <rPh sb="0" eb="4">
      <t>チバ</t>
    </rPh>
    <phoneticPr fontId="3"/>
  </si>
  <si>
    <t>北川史翔</t>
    <rPh sb="0" eb="2">
      <t>キタガワ</t>
    </rPh>
    <rPh sb="2" eb="3">
      <t>s</t>
    </rPh>
    <rPh sb="3" eb="4">
      <t>sy</t>
    </rPh>
    <phoneticPr fontId="3"/>
  </si>
  <si>
    <t>法政大学</t>
    <rPh sb="0" eb="4">
      <t>ホウセイ</t>
    </rPh>
    <phoneticPr fontId="3"/>
  </si>
  <si>
    <t>馬屋原光太郎</t>
    <rPh sb="0" eb="3">
      <t>ウマヤハラ</t>
    </rPh>
    <rPh sb="3" eb="6">
      <t>コウタロウ</t>
    </rPh>
    <phoneticPr fontId="3"/>
  </si>
  <si>
    <t>日本体育大学</t>
    <rPh sb="0" eb="3">
      <t>ニッポn</t>
    </rPh>
    <phoneticPr fontId="3"/>
  </si>
  <si>
    <t>早稲田大学</t>
    <rPh sb="0" eb="3">
      <t>ワセダ</t>
    </rPh>
    <phoneticPr fontId="3"/>
  </si>
  <si>
    <t>櫻井煌介</t>
    <rPh sb="0" eb="2">
      <t>サクラ</t>
    </rPh>
    <rPh sb="2" eb="3">
      <t>キラメキ</t>
    </rPh>
    <rPh sb="3" eb="4">
      <t>スケ</t>
    </rPh>
    <phoneticPr fontId="3"/>
  </si>
  <si>
    <t>法政大学</t>
    <rPh sb="0" eb="1">
      <t>ホウセイ</t>
    </rPh>
    <phoneticPr fontId="3"/>
  </si>
  <si>
    <t>阿保龍斗</t>
    <rPh sb="0" eb="1">
      <t>a</t>
    </rPh>
    <rPh sb="1" eb="2">
      <t xml:space="preserve">ホ </t>
    </rPh>
    <rPh sb="2" eb="3">
      <t xml:space="preserve">リュウ </t>
    </rPh>
    <rPh sb="3" eb="4">
      <t xml:space="preserve">ト </t>
    </rPh>
    <phoneticPr fontId="3"/>
  </si>
  <si>
    <t>日本大学</t>
    <rPh sb="0" eb="2">
      <t>ニホn</t>
    </rPh>
    <phoneticPr fontId="3"/>
  </si>
  <si>
    <t>松久知弘</t>
    <rPh sb="0" eb="2">
      <t>マツヒサ</t>
    </rPh>
    <rPh sb="2" eb="3">
      <t>s</t>
    </rPh>
    <rPh sb="3" eb="4">
      <t>ヒロセィ</t>
    </rPh>
    <phoneticPr fontId="3"/>
  </si>
  <si>
    <t>中村舜</t>
    <rPh sb="0" eb="2">
      <t>ナカ</t>
    </rPh>
    <rPh sb="2" eb="3">
      <t xml:space="preserve">シュン </t>
    </rPh>
    <phoneticPr fontId="3"/>
  </si>
  <si>
    <t>本田光</t>
    <rPh sb="0" eb="2">
      <t>ホンダ</t>
    </rPh>
    <rPh sb="2" eb="3">
      <t>ヒカル</t>
    </rPh>
    <phoneticPr fontId="3"/>
  </si>
  <si>
    <t>平野莉久</t>
    <rPh sb="0" eb="2">
      <t>ヒラノ</t>
    </rPh>
    <rPh sb="2" eb="3">
      <t xml:space="preserve">リ </t>
    </rPh>
    <rPh sb="3" eb="4">
      <t>ヒサシイ</t>
    </rPh>
    <phoneticPr fontId="3"/>
  </si>
  <si>
    <t>小野泰平</t>
    <rPh sb="0" eb="4">
      <t>オノ</t>
    </rPh>
    <phoneticPr fontId="3"/>
  </si>
  <si>
    <t>中央大学</t>
    <rPh sb="0" eb="2">
      <t>チュウ</t>
    </rPh>
    <phoneticPr fontId="3"/>
  </si>
  <si>
    <t>中央大学</t>
    <rPh sb="0" eb="1">
      <t>チュウ</t>
    </rPh>
    <phoneticPr fontId="3"/>
  </si>
  <si>
    <t>田中市之介</t>
    <rPh sb="0" eb="2">
      <t>タナカ</t>
    </rPh>
    <rPh sb="2" eb="3">
      <t xml:space="preserve">イチ </t>
    </rPh>
    <rPh sb="3" eb="5">
      <t>イチノ</t>
    </rPh>
    <phoneticPr fontId="3"/>
  </si>
  <si>
    <t>法政大学</t>
    <rPh sb="0" eb="2">
      <t>ホウセイ</t>
    </rPh>
    <phoneticPr fontId="3"/>
  </si>
  <si>
    <t>日本大学</t>
    <rPh sb="0" eb="2">
      <t>ニホン</t>
    </rPh>
    <phoneticPr fontId="3"/>
  </si>
  <si>
    <t>吉田翼</t>
    <rPh sb="0" eb="2">
      <t>ヨシダ</t>
    </rPh>
    <rPh sb="2" eb="3">
      <t>ツバサ</t>
    </rPh>
    <phoneticPr fontId="3"/>
  </si>
  <si>
    <t>日本体育大学</t>
    <rPh sb="0" eb="4">
      <t>ニッポn</t>
    </rPh>
    <phoneticPr fontId="3"/>
  </si>
  <si>
    <t>平田璃月</t>
    <rPh sb="0" eb="2">
      <t>ヒラタ</t>
    </rPh>
    <rPh sb="2" eb="3">
      <t>リ</t>
    </rPh>
    <rPh sb="3" eb="4">
      <t>ツキ</t>
    </rPh>
    <phoneticPr fontId="3"/>
  </si>
  <si>
    <t>石原叶登</t>
    <rPh sb="0" eb="2">
      <t>イシハ</t>
    </rPh>
    <rPh sb="2" eb="3">
      <t xml:space="preserve">カナエル </t>
    </rPh>
    <rPh sb="3" eb="4">
      <t>ノボル</t>
    </rPh>
    <phoneticPr fontId="3"/>
  </si>
  <si>
    <t>吉井一貴</t>
    <rPh sb="0" eb="1">
      <t>ヨシイ</t>
    </rPh>
    <rPh sb="2" eb="3">
      <t>1</t>
    </rPh>
    <rPh sb="3" eb="4">
      <t xml:space="preserve">アナタ </t>
    </rPh>
    <phoneticPr fontId="3"/>
  </si>
  <si>
    <t>帝京大学</t>
    <rPh sb="0" eb="2">
      <t>テイキョウ</t>
    </rPh>
    <phoneticPr fontId="3"/>
  </si>
  <si>
    <t>佐藤椎名</t>
    <rPh sb="0" eb="2">
      <t>サトウ</t>
    </rPh>
    <rPh sb="2" eb="4">
      <t>シイナ</t>
    </rPh>
    <phoneticPr fontId="3"/>
  </si>
  <si>
    <t>池田侑輝</t>
    <rPh sb="0" eb="2">
      <t>イケダ</t>
    </rPh>
    <rPh sb="2" eb="4">
      <t>ユウキ</t>
    </rPh>
    <phoneticPr fontId="3"/>
  </si>
  <si>
    <t>城戸郁也</t>
    <rPh sb="0" eb="2">
      <t xml:space="preserve">キド </t>
    </rPh>
    <rPh sb="2" eb="4">
      <t xml:space="preserve">イクヤ </t>
    </rPh>
    <phoneticPr fontId="3"/>
  </si>
  <si>
    <t>栁川蓮</t>
    <rPh sb="0" eb="2">
      <t>ヤナガワ</t>
    </rPh>
    <rPh sb="2" eb="3">
      <t>レン</t>
    </rPh>
    <phoneticPr fontId="3"/>
  </si>
  <si>
    <t>明治大学</t>
    <rPh sb="0" eb="1">
      <t>メイゼィ</t>
    </rPh>
    <phoneticPr fontId="3"/>
  </si>
  <si>
    <t>明治大学</t>
    <rPh sb="0" eb="2">
      <t>メイゼィ</t>
    </rPh>
    <phoneticPr fontId="3"/>
  </si>
  <si>
    <t>後藤拓人</t>
    <rPh sb="0" eb="2">
      <t>ゴトウ</t>
    </rPh>
    <rPh sb="2" eb="4">
      <t>タクト</t>
    </rPh>
    <phoneticPr fontId="3"/>
  </si>
  <si>
    <t>江口心</t>
    <rPh sb="0" eb="2">
      <t>エグティ</t>
    </rPh>
    <rPh sb="2" eb="3">
      <t>ココロ</t>
    </rPh>
    <phoneticPr fontId="3"/>
  </si>
  <si>
    <t>筑波大学</t>
    <rPh sb="0" eb="2">
      <t>ツクバ</t>
    </rPh>
    <phoneticPr fontId="3"/>
  </si>
  <si>
    <t>中村舜</t>
    <rPh sb="0" eb="2">
      <t>ナカムラ</t>
    </rPh>
    <rPh sb="2" eb="3">
      <t>シュン</t>
    </rPh>
    <phoneticPr fontId="3"/>
  </si>
  <si>
    <t>早稲田大学</t>
    <rPh sb="0" eb="1">
      <t>ワセダ</t>
    </rPh>
    <phoneticPr fontId="3"/>
  </si>
  <si>
    <t>中央大学</t>
    <rPh sb="0" eb="2">
      <t>チュウ</t>
    </rPh>
    <rPh sb="2" eb="4">
      <t>ダイガク</t>
    </rPh>
    <phoneticPr fontId="3"/>
  </si>
  <si>
    <t>小野泰平</t>
    <rPh sb="0" eb="2">
      <t>オノ</t>
    </rPh>
    <rPh sb="2" eb="4">
      <t>タイヘイ</t>
    </rPh>
    <phoneticPr fontId="3"/>
  </si>
  <si>
    <t>安保武輝</t>
    <rPh sb="0" eb="2">
      <t>アンポ</t>
    </rPh>
    <rPh sb="2" eb="3">
      <t>ム</t>
    </rPh>
    <rPh sb="3" eb="4">
      <t>カガヤ</t>
    </rPh>
    <phoneticPr fontId="3"/>
  </si>
  <si>
    <t>筑波大学</t>
    <rPh sb="0" eb="2">
      <t>ツクバ</t>
    </rPh>
    <rPh sb="2" eb="4">
      <t>ダイガク</t>
    </rPh>
    <phoneticPr fontId="3"/>
  </si>
  <si>
    <t>北川史翔</t>
    <rPh sb="0" eb="2">
      <t>キタガワ</t>
    </rPh>
    <rPh sb="2" eb="3">
      <t>シ</t>
    </rPh>
    <rPh sb="3" eb="4">
      <t>ショウ</t>
    </rPh>
    <phoneticPr fontId="3"/>
  </si>
  <si>
    <t>田中市之介</t>
    <rPh sb="0" eb="2">
      <t>タナカ</t>
    </rPh>
    <rPh sb="2" eb="3">
      <t>シ</t>
    </rPh>
    <rPh sb="3" eb="4">
      <t>ノ</t>
    </rPh>
    <rPh sb="4" eb="5">
      <t>スケ</t>
    </rPh>
    <phoneticPr fontId="3"/>
  </si>
  <si>
    <t>野口翔平</t>
    <rPh sb="0" eb="2">
      <t>ノグティ</t>
    </rPh>
    <rPh sb="2" eb="4">
      <t>ショウヘイ</t>
    </rPh>
    <phoneticPr fontId="3"/>
  </si>
  <si>
    <t>中谷壱心</t>
    <rPh sb="0" eb="2">
      <t xml:space="preserve">ナカヤ </t>
    </rPh>
    <rPh sb="2" eb="3">
      <t>イチ</t>
    </rPh>
    <rPh sb="3" eb="4">
      <t>シン</t>
    </rPh>
    <phoneticPr fontId="3"/>
  </si>
  <si>
    <t>日本体育大学</t>
    <rPh sb="0" eb="4">
      <t>Nippon</t>
    </rPh>
    <phoneticPr fontId="3"/>
  </si>
  <si>
    <t>日本大学</t>
    <rPh sb="0" eb="2">
      <t>Nippon</t>
    </rPh>
    <phoneticPr fontId="3"/>
  </si>
  <si>
    <t>東京経済大学</t>
    <rPh sb="0" eb="1">
      <t>トウキョウ</t>
    </rPh>
    <phoneticPr fontId="3"/>
  </si>
  <si>
    <t>日本体育大学</t>
    <rPh sb="0" eb="3">
      <t>ニッポンテ</t>
    </rPh>
    <phoneticPr fontId="3"/>
  </si>
  <si>
    <t>内田美羽</t>
    <rPh sb="0" eb="2">
      <t>ウチダ</t>
    </rPh>
    <rPh sb="2" eb="4">
      <t>m</t>
    </rPh>
    <phoneticPr fontId="3"/>
  </si>
  <si>
    <t>杉山凛</t>
    <rPh sb="0" eb="2">
      <t>スギヤマ</t>
    </rPh>
    <rPh sb="2" eb="3">
      <t xml:space="preserve">リン </t>
    </rPh>
    <phoneticPr fontId="3"/>
  </si>
  <si>
    <t>中原鈴</t>
  </si>
  <si>
    <t>田中寿奈</t>
    <rPh sb="0" eb="2">
      <t>タナカ</t>
    </rPh>
    <rPh sb="2" eb="3">
      <t>ジュミョウ</t>
    </rPh>
    <rPh sb="3" eb="4">
      <t xml:space="preserve">ナ </t>
    </rPh>
    <phoneticPr fontId="3"/>
  </si>
  <si>
    <t>横内美海</t>
    <rPh sb="0" eb="2">
      <t>ヨコウテ</t>
    </rPh>
    <rPh sb="2" eb="3">
      <t>ミウ</t>
    </rPh>
    <rPh sb="3" eb="4">
      <t>ウミ</t>
    </rPh>
    <phoneticPr fontId="3"/>
  </si>
  <si>
    <t>東京女子体育大学</t>
    <rPh sb="0" eb="6">
      <t>トウキョウ</t>
    </rPh>
    <phoneticPr fontId="3"/>
  </si>
  <si>
    <t>中澤里奈</t>
    <rPh sb="0" eb="2">
      <t>ナカザウ</t>
    </rPh>
    <rPh sb="2" eb="4">
      <t>リナ</t>
    </rPh>
    <phoneticPr fontId="3"/>
  </si>
  <si>
    <t>法政大学</t>
    <phoneticPr fontId="3"/>
  </si>
  <si>
    <t>青山学院大学</t>
    <rPh sb="0" eb="2">
      <t>アオヤマ</t>
    </rPh>
    <rPh sb="2" eb="4">
      <t>ガクイン</t>
    </rPh>
    <phoneticPr fontId="3"/>
  </si>
  <si>
    <t>大妻女子大学</t>
    <rPh sb="0" eb="1">
      <t>オオテゥ</t>
    </rPh>
    <rPh sb="2" eb="4">
      <t>ジョシ</t>
    </rPh>
    <phoneticPr fontId="3"/>
  </si>
  <si>
    <t>作新学院大学</t>
    <rPh sb="0" eb="4">
      <t>サクセィ</t>
    </rPh>
    <phoneticPr fontId="3"/>
  </si>
  <si>
    <t>東京情報大学</t>
    <rPh sb="0" eb="1">
      <t>トウキョウ</t>
    </rPh>
    <phoneticPr fontId="3"/>
  </si>
  <si>
    <t>専修大学</t>
    <rPh sb="0" eb="2">
      <t>センセィウ</t>
    </rPh>
    <phoneticPr fontId="3"/>
  </si>
  <si>
    <t>佐々木りん</t>
  </si>
  <si>
    <t>日本大学</t>
    <phoneticPr fontId="3"/>
  </si>
  <si>
    <t>森本歩那</t>
  </si>
  <si>
    <t>筑波大学</t>
    <rPh sb="0" eb="1">
      <t>ツクバ</t>
    </rPh>
    <phoneticPr fontId="3"/>
  </si>
  <si>
    <t>日本体育大学</t>
    <rPh sb="0" eb="1">
      <t>ニッポn</t>
    </rPh>
    <phoneticPr fontId="3"/>
  </si>
  <si>
    <t>作新学院大学</t>
    <rPh sb="0" eb="1">
      <t>サクセィ</t>
    </rPh>
    <phoneticPr fontId="3"/>
  </si>
  <si>
    <t>青山学院大学</t>
    <rPh sb="0" eb="1">
      <t>アオヤマ</t>
    </rPh>
    <phoneticPr fontId="3"/>
  </si>
  <si>
    <t>青山学院大学</t>
    <rPh sb="0" eb="4">
      <t>アオヤマ</t>
    </rPh>
    <phoneticPr fontId="3"/>
  </si>
  <si>
    <t>尾崎羽音</t>
    <rPh sb="0" eb="2">
      <t>オザキ</t>
    </rPh>
    <rPh sb="2" eb="3">
      <t>ハネ</t>
    </rPh>
    <rPh sb="3" eb="4">
      <t>オト</t>
    </rPh>
    <phoneticPr fontId="3"/>
  </si>
  <si>
    <t>立教大学</t>
    <rPh sb="0" eb="1">
      <t>リッキョウ</t>
    </rPh>
    <phoneticPr fontId="3"/>
  </si>
  <si>
    <t>東京女子体育大学</t>
    <rPh sb="0" eb="1">
      <t>トウキョウ</t>
    </rPh>
    <phoneticPr fontId="3"/>
  </si>
  <si>
    <t>高崎健康福祉大学</t>
    <rPh sb="0" eb="6">
      <t>タカサキ</t>
    </rPh>
    <phoneticPr fontId="3"/>
  </si>
  <si>
    <t>高崎健康福祉大学</t>
    <rPh sb="0" eb="1">
      <t>タカサキ</t>
    </rPh>
    <phoneticPr fontId="3"/>
  </si>
  <si>
    <t>日本体育大学</t>
    <rPh sb="0" eb="4">
      <t>ニッポンタ</t>
    </rPh>
    <phoneticPr fontId="3"/>
  </si>
  <si>
    <t>法政大学</t>
    <rPh sb="0" eb="2">
      <t>ホウセイ</t>
    </rPh>
    <rPh sb="2" eb="4">
      <t>ダイガク</t>
    </rPh>
    <phoneticPr fontId="3"/>
  </si>
  <si>
    <t>早稲田大学</t>
    <phoneticPr fontId="3"/>
  </si>
  <si>
    <t>専修大学</t>
    <phoneticPr fontId="3"/>
  </si>
  <si>
    <t>立教大学</t>
    <phoneticPr fontId="3"/>
  </si>
  <si>
    <t>ランク</t>
    <phoneticPr fontId="3"/>
  </si>
  <si>
    <t>今越健太</t>
    <rPh sb="0" eb="2">
      <t>イマコセィ</t>
    </rPh>
    <rPh sb="2" eb="4">
      <t>ケンタ</t>
    </rPh>
    <phoneticPr fontId="3"/>
  </si>
  <si>
    <t>奥野天斗</t>
    <rPh sb="0" eb="2">
      <t>オクノ</t>
    </rPh>
    <rPh sb="2" eb="3">
      <t>テン</t>
    </rPh>
    <rPh sb="3" eb="4">
      <t>ト</t>
    </rPh>
    <phoneticPr fontId="3"/>
  </si>
  <si>
    <t>栗山寿一</t>
    <rPh sb="0" eb="2">
      <t>クリヤマ</t>
    </rPh>
    <rPh sb="2" eb="4">
      <t>ジュイチ</t>
    </rPh>
    <phoneticPr fontId="3"/>
  </si>
  <si>
    <t>櫻井煌介</t>
    <rPh sb="0" eb="2">
      <t>サクラ</t>
    </rPh>
    <phoneticPr fontId="3"/>
  </si>
  <si>
    <t>池田真那斗</t>
    <rPh sb="0" eb="1">
      <t>イケダ</t>
    </rPh>
    <rPh sb="2" eb="4">
      <t>マナ</t>
    </rPh>
    <rPh sb="4" eb="5">
      <t>ト</t>
    </rPh>
    <phoneticPr fontId="3"/>
  </si>
  <si>
    <t>犬嶋宏介</t>
    <rPh sb="0" eb="2">
      <t>イヌシマ</t>
    </rPh>
    <rPh sb="2" eb="3">
      <t>ヒロシ</t>
    </rPh>
    <rPh sb="3" eb="4">
      <t>スケ</t>
    </rPh>
    <phoneticPr fontId="3"/>
  </si>
  <si>
    <t>北崎駿</t>
    <rPh sb="0" eb="2">
      <t>キタザキ</t>
    </rPh>
    <rPh sb="2" eb="3">
      <t>シュン</t>
    </rPh>
    <phoneticPr fontId="3"/>
  </si>
  <si>
    <t>梶原藍実</t>
    <rPh sb="0" eb="2">
      <t>カジハラ</t>
    </rPh>
    <rPh sb="2" eb="3">
      <t>アイ</t>
    </rPh>
    <rPh sb="3" eb="4">
      <t>ミ</t>
    </rPh>
    <phoneticPr fontId="3"/>
  </si>
  <si>
    <t>後藤咲々</t>
    <rPh sb="0" eb="2">
      <t>ゴトウ</t>
    </rPh>
    <rPh sb="2" eb="3">
      <t>サキ</t>
    </rPh>
    <phoneticPr fontId="3"/>
  </si>
  <si>
    <t>山口菜摘</t>
    <rPh sb="0" eb="2">
      <t>ヤマグティ</t>
    </rPh>
    <rPh sb="2" eb="4">
      <t>ナツミ</t>
    </rPh>
    <phoneticPr fontId="3"/>
  </si>
  <si>
    <t>山内のどか</t>
    <rPh sb="0" eb="2">
      <t>ヤマウティ</t>
    </rPh>
    <phoneticPr fontId="3"/>
  </si>
  <si>
    <t>齋藤広</t>
    <rPh sb="0" eb="2">
      <t>サイトウ</t>
    </rPh>
    <rPh sb="2" eb="3">
      <t>ヒロ</t>
    </rPh>
    <phoneticPr fontId="3"/>
  </si>
  <si>
    <t>大屋光</t>
    <rPh sb="0" eb="2">
      <t>オオヤ</t>
    </rPh>
    <rPh sb="2" eb="3">
      <t>ヒカル</t>
    </rPh>
    <phoneticPr fontId="3"/>
  </si>
  <si>
    <t>山岸俊介</t>
    <rPh sb="0" eb="1">
      <t>ヤマギセィ</t>
    </rPh>
    <rPh sb="2" eb="4">
      <t>シュンスケ</t>
    </rPh>
    <phoneticPr fontId="3"/>
  </si>
  <si>
    <t>縣涼介</t>
    <rPh sb="1" eb="3">
      <t>リョウスケ</t>
    </rPh>
    <phoneticPr fontId="3"/>
  </si>
  <si>
    <t>谷津央祐</t>
    <rPh sb="0" eb="2">
      <t xml:space="preserve">ヤツ </t>
    </rPh>
    <rPh sb="2" eb="3">
      <t>オウ</t>
    </rPh>
    <rPh sb="3" eb="4">
      <t>ユウ</t>
    </rPh>
    <phoneticPr fontId="3"/>
  </si>
  <si>
    <t>木野舜吾</t>
    <rPh sb="0" eb="2">
      <t xml:space="preserve">キノ </t>
    </rPh>
    <rPh sb="2" eb="4">
      <t>シュンゴ</t>
    </rPh>
    <phoneticPr fontId="3"/>
  </si>
  <si>
    <t>高柳大輔</t>
    <rPh sb="0" eb="2">
      <t>タカヤナギ</t>
    </rPh>
    <rPh sb="2" eb="4">
      <t>ダイスケ</t>
    </rPh>
    <phoneticPr fontId="3"/>
  </si>
  <si>
    <t>町田脩太</t>
    <rPh sb="0" eb="2">
      <t>マチダ</t>
    </rPh>
    <rPh sb="2" eb="4">
      <t>シュウタ</t>
    </rPh>
    <phoneticPr fontId="3"/>
  </si>
  <si>
    <t>深井俊椰</t>
    <rPh sb="0" eb="2">
      <t>フカイ</t>
    </rPh>
    <phoneticPr fontId="3"/>
  </si>
  <si>
    <t>安保瑠城</t>
    <rPh sb="0" eb="1">
      <t>アンポ</t>
    </rPh>
    <phoneticPr fontId="3"/>
  </si>
  <si>
    <t>奥優汰</t>
    <rPh sb="0" eb="1">
      <t>オク</t>
    </rPh>
    <rPh sb="1" eb="3">
      <t>ユウタ</t>
    </rPh>
    <phoneticPr fontId="3"/>
  </si>
  <si>
    <t>宮川友結</t>
    <rPh sb="0" eb="2">
      <t>ミヤカワ</t>
    </rPh>
    <rPh sb="2" eb="3">
      <t>トモ</t>
    </rPh>
    <rPh sb="3" eb="4">
      <t>ムス</t>
    </rPh>
    <phoneticPr fontId="3"/>
  </si>
  <si>
    <t>渡邉拓斗</t>
    <rPh sb="0" eb="2">
      <t>ワタナベ</t>
    </rPh>
    <rPh sb="2" eb="4">
      <t>タクト</t>
    </rPh>
    <phoneticPr fontId="3"/>
  </si>
  <si>
    <t>末永逸貴</t>
    <rPh sb="0" eb="2">
      <t>スエナガ</t>
    </rPh>
    <rPh sb="2" eb="3">
      <t>イツ</t>
    </rPh>
    <rPh sb="3" eb="4">
      <t>キ</t>
    </rPh>
    <phoneticPr fontId="3"/>
  </si>
  <si>
    <t>水口凌太朗</t>
    <rPh sb="0" eb="2">
      <t>ミズ</t>
    </rPh>
    <rPh sb="2" eb="5">
      <t>リョウタロウ</t>
    </rPh>
    <phoneticPr fontId="3"/>
  </si>
  <si>
    <t>松村拓哉</t>
    <rPh sb="0" eb="2">
      <t>マツムラ</t>
    </rPh>
    <rPh sb="2" eb="4">
      <t>タクヤ</t>
    </rPh>
    <phoneticPr fontId="3"/>
  </si>
  <si>
    <t>杉浦壮哉</t>
    <rPh sb="0" eb="2">
      <t>スギウラ</t>
    </rPh>
    <rPh sb="2" eb="3">
      <t>ソウ</t>
    </rPh>
    <rPh sb="3" eb="4">
      <t>ヤ</t>
    </rPh>
    <phoneticPr fontId="3"/>
  </si>
  <si>
    <t>小原輝</t>
    <rPh sb="0" eb="2">
      <t>オバラ</t>
    </rPh>
    <rPh sb="2" eb="3">
      <t>テル</t>
    </rPh>
    <phoneticPr fontId="3"/>
  </si>
  <si>
    <t>水村健人</t>
    <rPh sb="0" eb="2">
      <t>ミズ</t>
    </rPh>
    <rPh sb="2" eb="4">
      <t>ケント</t>
    </rPh>
    <phoneticPr fontId="3"/>
  </si>
  <si>
    <t>荻原聖也</t>
    <rPh sb="0" eb="2">
      <t>オギハラ</t>
    </rPh>
    <rPh sb="2" eb="4">
      <t>セイヤ</t>
    </rPh>
    <phoneticPr fontId="3"/>
  </si>
  <si>
    <t>野村波輝</t>
    <rPh sb="0" eb="2">
      <t>ノムラ</t>
    </rPh>
    <rPh sb="2" eb="3">
      <t>ナミ</t>
    </rPh>
    <rPh sb="3" eb="4">
      <t>テル</t>
    </rPh>
    <phoneticPr fontId="3"/>
  </si>
  <si>
    <t>山下啓輔</t>
    <rPh sb="0" eb="2">
      <t>ヤマ</t>
    </rPh>
    <rPh sb="2" eb="4">
      <t>ケイスケ</t>
    </rPh>
    <phoneticPr fontId="3"/>
  </si>
  <si>
    <t>山岡陸歩</t>
    <rPh sb="2" eb="3">
      <t>リク</t>
    </rPh>
    <rPh sb="3" eb="4">
      <t>ホ</t>
    </rPh>
    <phoneticPr fontId="3"/>
  </si>
  <si>
    <t>大久保智也</t>
    <rPh sb="0" eb="3">
      <t>オオク</t>
    </rPh>
    <rPh sb="3" eb="5">
      <t>トモヤ</t>
    </rPh>
    <phoneticPr fontId="3"/>
  </si>
  <si>
    <t>増本康裕</t>
    <rPh sb="0" eb="2">
      <t>マスモト</t>
    </rPh>
    <rPh sb="2" eb="3">
      <t>ヤス</t>
    </rPh>
    <rPh sb="3" eb="4">
      <t>ユウ</t>
    </rPh>
    <phoneticPr fontId="3"/>
  </si>
  <si>
    <t>平野莉久</t>
    <rPh sb="2" eb="4">
      <t>リク</t>
    </rPh>
    <phoneticPr fontId="3"/>
  </si>
  <si>
    <t>阿保龍人</t>
    <rPh sb="0" eb="2">
      <t xml:space="preserve">アホ </t>
    </rPh>
    <rPh sb="2" eb="3">
      <t>リュウ</t>
    </rPh>
    <rPh sb="3" eb="4">
      <t>ヒト</t>
    </rPh>
    <phoneticPr fontId="3"/>
  </si>
  <si>
    <t>花田彬</t>
    <rPh sb="0" eb="2">
      <t>ハナダ</t>
    </rPh>
    <rPh sb="2" eb="3">
      <t>アキラ</t>
    </rPh>
    <phoneticPr fontId="3"/>
  </si>
  <si>
    <t>阿部大輔</t>
    <rPh sb="0" eb="2">
      <t>アベ</t>
    </rPh>
    <rPh sb="2" eb="4">
      <t>タイスケ</t>
    </rPh>
    <phoneticPr fontId="3"/>
  </si>
  <si>
    <t>森川翔輝</t>
    <rPh sb="0" eb="2">
      <t>モリ</t>
    </rPh>
    <rPh sb="2" eb="4">
      <t>ショウキ</t>
    </rPh>
    <phoneticPr fontId="3"/>
  </si>
  <si>
    <t>山崎諒羽</t>
    <rPh sb="0" eb="2">
      <t>ヤマ</t>
    </rPh>
    <rPh sb="2" eb="3">
      <t>リョウ</t>
    </rPh>
    <rPh sb="3" eb="4">
      <t>ハネ</t>
    </rPh>
    <phoneticPr fontId="3"/>
  </si>
  <si>
    <t>関野里真</t>
    <rPh sb="0" eb="2">
      <t>セキノ</t>
    </rPh>
    <rPh sb="2" eb="3">
      <t>リ</t>
    </rPh>
    <rPh sb="3" eb="4">
      <t>マ</t>
    </rPh>
    <phoneticPr fontId="3"/>
  </si>
  <si>
    <t>中林瑞貴</t>
    <rPh sb="0" eb="1">
      <t>ナカバヤセィ</t>
    </rPh>
    <rPh sb="2" eb="4">
      <t>ミズキ</t>
    </rPh>
    <phoneticPr fontId="3"/>
  </si>
  <si>
    <t>櫻井理湖</t>
    <rPh sb="0" eb="2">
      <t>サクライ</t>
    </rPh>
    <phoneticPr fontId="3"/>
  </si>
  <si>
    <t>三輪朋香</t>
    <rPh sb="0" eb="2">
      <t>ミワ</t>
    </rPh>
    <phoneticPr fontId="3"/>
  </si>
  <si>
    <t>笹原愛夏</t>
    <rPh sb="0" eb="2">
      <t>ササハ</t>
    </rPh>
    <phoneticPr fontId="3"/>
  </si>
  <si>
    <t>高見優里</t>
    <rPh sb="0" eb="2">
      <t>タカミ</t>
    </rPh>
    <phoneticPr fontId="3"/>
  </si>
  <si>
    <t>石塚日菜子</t>
    <rPh sb="0" eb="2">
      <t>イシヅカ</t>
    </rPh>
    <phoneticPr fontId="3"/>
  </si>
  <si>
    <t>岡本萌奈未</t>
    <rPh sb="0" eb="2">
      <t>オカモト</t>
    </rPh>
    <phoneticPr fontId="3"/>
  </si>
  <si>
    <t>高橋奈那</t>
    <rPh sb="0" eb="2">
      <t>タカハセィ</t>
    </rPh>
    <phoneticPr fontId="3"/>
  </si>
  <si>
    <t>赤澤涼華</t>
    <rPh sb="0" eb="2">
      <t>アカザワ</t>
    </rPh>
    <phoneticPr fontId="3"/>
  </si>
  <si>
    <t>吉田陽萌</t>
    <rPh sb="0" eb="2">
      <t>ヨシダ</t>
    </rPh>
    <phoneticPr fontId="3"/>
  </si>
  <si>
    <t>田代葵楓</t>
    <rPh sb="0" eb="1">
      <t>タシロ</t>
    </rPh>
    <phoneticPr fontId="3"/>
  </si>
  <si>
    <t>青木もえ</t>
    <rPh sb="0" eb="2">
      <t>アオキ</t>
    </rPh>
    <phoneticPr fontId="3"/>
  </si>
  <si>
    <t>長廻真知</t>
    <rPh sb="0" eb="1">
      <t>ナガサ</t>
    </rPh>
    <rPh sb="1" eb="2">
      <t>リンネ</t>
    </rPh>
    <rPh sb="2" eb="4">
      <t>マチ</t>
    </rPh>
    <phoneticPr fontId="3"/>
  </si>
  <si>
    <t>広瀬未来</t>
    <rPh sb="0" eb="2">
      <t>ヒロセ</t>
    </rPh>
    <rPh sb="2" eb="4">
      <t>ミライ</t>
    </rPh>
    <phoneticPr fontId="3"/>
  </si>
  <si>
    <t>本田胡桃</t>
    <rPh sb="0" eb="2">
      <t>ホn</t>
    </rPh>
    <rPh sb="2" eb="3">
      <t>コ</t>
    </rPh>
    <rPh sb="3" eb="4">
      <t>モモ</t>
    </rPh>
    <phoneticPr fontId="3"/>
  </si>
  <si>
    <t>森山紗帆</t>
    <rPh sb="0" eb="2">
      <t>モリヤマ</t>
    </rPh>
    <rPh sb="2" eb="4">
      <t>サホ</t>
    </rPh>
    <phoneticPr fontId="3"/>
  </si>
  <si>
    <t>上岡美月</t>
    <rPh sb="0" eb="2">
      <t>ウエ</t>
    </rPh>
    <rPh sb="2" eb="4">
      <t>ミズキ</t>
    </rPh>
    <phoneticPr fontId="3"/>
  </si>
  <si>
    <t>高橋奈那</t>
    <rPh sb="0" eb="2">
      <t>タカハセィ</t>
    </rPh>
    <rPh sb="2" eb="4">
      <t>ナナ</t>
    </rPh>
    <phoneticPr fontId="3"/>
  </si>
  <si>
    <t>山浦波瑠</t>
    <rPh sb="0" eb="2">
      <t>ヤマ</t>
    </rPh>
    <rPh sb="2" eb="4">
      <t>ハル</t>
    </rPh>
    <phoneticPr fontId="3"/>
  </si>
  <si>
    <t>阿部風花</t>
    <rPh sb="0" eb="2">
      <t>アベ</t>
    </rPh>
    <rPh sb="2" eb="4">
      <t>フウカ</t>
    </rPh>
    <phoneticPr fontId="3"/>
  </si>
  <si>
    <t>谷川莉奈</t>
    <rPh sb="0" eb="2">
      <t>タニカワ</t>
    </rPh>
    <rPh sb="2" eb="4">
      <t>リナ</t>
    </rPh>
    <phoneticPr fontId="3"/>
  </si>
  <si>
    <t>神山和奏</t>
    <rPh sb="0" eb="2">
      <t>カミヤマ</t>
    </rPh>
    <rPh sb="2" eb="3">
      <t>ワ</t>
    </rPh>
    <rPh sb="3" eb="4">
      <t>カナ</t>
    </rPh>
    <phoneticPr fontId="3"/>
  </si>
  <si>
    <t>須崎沙織</t>
    <rPh sb="0" eb="2">
      <t>スザキ</t>
    </rPh>
    <rPh sb="2" eb="3">
      <t>サ</t>
    </rPh>
    <phoneticPr fontId="3"/>
  </si>
  <si>
    <t>高見優里</t>
    <phoneticPr fontId="3"/>
  </si>
  <si>
    <t>古茂田倭子</t>
    <rPh sb="0" eb="1">
      <t>フルイ</t>
    </rPh>
    <rPh sb="1" eb="3">
      <t>コモダ</t>
    </rPh>
    <rPh sb="3" eb="4">
      <t>ヤマト</t>
    </rPh>
    <rPh sb="4" eb="5">
      <t>コ</t>
    </rPh>
    <phoneticPr fontId="3"/>
  </si>
  <si>
    <t>戸崎雪穂</t>
    <phoneticPr fontId="3"/>
  </si>
  <si>
    <t>冨塚真優子</t>
    <rPh sb="0" eb="2">
      <t>トミテゥ</t>
    </rPh>
    <rPh sb="2" eb="5">
      <t>マユコ</t>
    </rPh>
    <phoneticPr fontId="3"/>
  </si>
  <si>
    <t>石橋結子</t>
    <rPh sb="2" eb="3">
      <t>ムス</t>
    </rPh>
    <rPh sb="3" eb="4">
      <t>コ</t>
    </rPh>
    <phoneticPr fontId="3"/>
  </si>
  <si>
    <t>今村涼</t>
    <rPh sb="0" eb="2">
      <t>イマ</t>
    </rPh>
    <rPh sb="2" eb="3">
      <t>リョウ</t>
    </rPh>
    <phoneticPr fontId="3"/>
  </si>
  <si>
    <t>岡本萌奈未</t>
    <rPh sb="0" eb="2">
      <t>オカモト</t>
    </rPh>
    <rPh sb="2" eb="4">
      <t>モナ</t>
    </rPh>
    <rPh sb="4" eb="5">
      <t>ミ</t>
    </rPh>
    <phoneticPr fontId="3"/>
  </si>
  <si>
    <t>長谷川未来</t>
    <rPh sb="0" eb="3">
      <t>ハセガワ</t>
    </rPh>
    <rPh sb="3" eb="5">
      <t>ミライ</t>
    </rPh>
    <phoneticPr fontId="3"/>
  </si>
  <si>
    <t>加藤環季</t>
    <rPh sb="2" eb="3">
      <t>タマキ</t>
    </rPh>
    <rPh sb="3" eb="4">
      <t>キ</t>
    </rPh>
    <phoneticPr fontId="3"/>
  </si>
  <si>
    <t>亀井菜杏</t>
    <rPh sb="0" eb="2">
      <t>カメイ</t>
    </rPh>
    <rPh sb="2" eb="3">
      <t>ナ</t>
    </rPh>
    <rPh sb="3" eb="4">
      <t>アン</t>
    </rPh>
    <phoneticPr fontId="3"/>
  </si>
  <si>
    <t>髙橋美萩</t>
    <rPh sb="0" eb="2">
      <t>タカハシ</t>
    </rPh>
    <rPh sb="2" eb="3">
      <t>ビ</t>
    </rPh>
    <rPh sb="3" eb="4">
      <t>ハギ</t>
    </rPh>
    <phoneticPr fontId="3"/>
  </si>
  <si>
    <t>長夢乃</t>
    <rPh sb="0" eb="1">
      <t>チョウ</t>
    </rPh>
    <rPh sb="1" eb="3">
      <t>ユメノ</t>
    </rPh>
    <phoneticPr fontId="3"/>
  </si>
  <si>
    <t>横内美海</t>
    <rPh sb="0" eb="2">
      <t>ヨコ</t>
    </rPh>
    <rPh sb="2" eb="4">
      <t>ミウ</t>
    </rPh>
    <phoneticPr fontId="3"/>
  </si>
  <si>
    <t>新井瞳伽</t>
    <rPh sb="0" eb="2">
      <t>アライ</t>
    </rPh>
    <rPh sb="2" eb="3">
      <t>ヒトミ</t>
    </rPh>
    <rPh sb="3" eb="4">
      <t>カ</t>
    </rPh>
    <phoneticPr fontId="3"/>
  </si>
  <si>
    <t>遠藤桐</t>
    <rPh sb="0" eb="2">
      <t>エンドウ</t>
    </rPh>
    <rPh sb="2" eb="3">
      <t>キリ</t>
    </rPh>
    <phoneticPr fontId="3"/>
  </si>
  <si>
    <t>古田菜摘</t>
    <rPh sb="0" eb="1">
      <t>フルタ</t>
    </rPh>
    <rPh sb="2" eb="4">
      <t>ナツミ</t>
    </rPh>
    <phoneticPr fontId="3"/>
  </si>
  <si>
    <t>東崎沙耶</t>
    <rPh sb="0" eb="2">
      <t>トウザキ</t>
    </rPh>
    <rPh sb="2" eb="4">
      <t>サヤ</t>
    </rPh>
    <phoneticPr fontId="3"/>
  </si>
  <si>
    <t>上中咲希</t>
    <phoneticPr fontId="3"/>
  </si>
  <si>
    <t>牧野美涼</t>
    <rPh sb="0" eb="2">
      <t>マキノ</t>
    </rPh>
    <rPh sb="2" eb="3">
      <t>ビ</t>
    </rPh>
    <rPh sb="3" eb="4">
      <t>スズ</t>
    </rPh>
    <phoneticPr fontId="3"/>
  </si>
  <si>
    <t>中林瑞貴</t>
    <rPh sb="0" eb="2">
      <t>ナカ</t>
    </rPh>
    <rPh sb="2" eb="4">
      <t>ミズキ</t>
    </rPh>
    <phoneticPr fontId="3"/>
  </si>
  <si>
    <t>八角真帆</t>
    <rPh sb="0" eb="1">
      <t>ヤスミ</t>
    </rPh>
    <rPh sb="2" eb="4">
      <t>マホ</t>
    </rPh>
    <phoneticPr fontId="3"/>
  </si>
  <si>
    <t>杉山凛</t>
    <rPh sb="0" eb="2">
      <t>スギヤマ</t>
    </rPh>
    <rPh sb="2" eb="3">
      <t>リン</t>
    </rPh>
    <phoneticPr fontId="3"/>
  </si>
  <si>
    <t>石井夢楓</t>
    <rPh sb="0" eb="1">
      <t>イシイ</t>
    </rPh>
    <rPh sb="2" eb="3">
      <t>ユメ</t>
    </rPh>
    <rPh sb="3" eb="4">
      <t>フウ</t>
    </rPh>
    <phoneticPr fontId="3"/>
  </si>
  <si>
    <t>宮下採奈</t>
    <rPh sb="0" eb="2">
      <t>ミヤシタ</t>
    </rPh>
    <rPh sb="2" eb="3">
      <t>サイ</t>
    </rPh>
    <rPh sb="3" eb="4">
      <t>ナ</t>
    </rPh>
    <phoneticPr fontId="3"/>
  </si>
  <si>
    <t>ベスト32</t>
  </si>
  <si>
    <t>佐藤瑠活</t>
    <rPh sb="0" eb="2">
      <t>サトウ</t>
    </rPh>
    <rPh sb="2" eb="3">
      <t>リュウ</t>
    </rPh>
    <rPh sb="3" eb="4">
      <t>カツ</t>
    </rPh>
    <phoneticPr fontId="3"/>
  </si>
  <si>
    <t>明治大学</t>
    <rPh sb="0" eb="4">
      <t>メイジダイガク</t>
    </rPh>
    <phoneticPr fontId="3"/>
  </si>
  <si>
    <t>中川友那</t>
    <rPh sb="0" eb="2">
      <t>ナカガワ</t>
    </rPh>
    <rPh sb="2" eb="3">
      <t>トモ</t>
    </rPh>
    <rPh sb="3" eb="4">
      <t>ナ</t>
    </rPh>
    <phoneticPr fontId="3"/>
  </si>
  <si>
    <t>筑波大学</t>
  </si>
  <si>
    <t>法政大学</t>
  </si>
  <si>
    <t>竹澤みなみ</t>
    <rPh sb="0" eb="2">
      <t>タケザワ</t>
    </rPh>
    <phoneticPr fontId="3"/>
  </si>
  <si>
    <t>小原未空</t>
    <rPh sb="0" eb="2">
      <t>コバラ</t>
    </rPh>
    <rPh sb="2" eb="4">
      <t>ミク</t>
    </rPh>
    <phoneticPr fontId="3"/>
  </si>
  <si>
    <t>今泉明日香</t>
    <rPh sb="0" eb="2">
      <t>イマイズミ</t>
    </rPh>
    <rPh sb="2" eb="5">
      <t>アスカ</t>
    </rPh>
    <phoneticPr fontId="3"/>
  </si>
  <si>
    <t>日本大学</t>
  </si>
  <si>
    <t>南本和哉</t>
  </si>
  <si>
    <t>馬屋原光大郎</t>
    <rPh sb="0" eb="3">
      <t>ウマヤハラ</t>
    </rPh>
    <rPh sb="3" eb="6">
      <t>コウタロウ</t>
    </rPh>
    <phoneticPr fontId="3"/>
  </si>
  <si>
    <t>郡奏志</t>
    <rPh sb="0" eb="1">
      <t>コオリ</t>
    </rPh>
    <rPh sb="1" eb="2">
      <t>カナデ</t>
    </rPh>
    <rPh sb="2" eb="3">
      <t>シ</t>
    </rPh>
    <phoneticPr fontId="3"/>
  </si>
  <si>
    <t>東京経済大学</t>
    <rPh sb="0" eb="6">
      <t>トウキョウケイザイダイガク</t>
    </rPh>
    <phoneticPr fontId="3"/>
  </si>
  <si>
    <t>米隆斗</t>
    <rPh sb="0" eb="1">
      <t>ヨネ</t>
    </rPh>
    <rPh sb="1" eb="2">
      <t>リュウ</t>
    </rPh>
    <rPh sb="2" eb="3">
      <t>ト</t>
    </rPh>
    <phoneticPr fontId="3"/>
  </si>
  <si>
    <t>城戸郁也</t>
  </si>
  <si>
    <t>山岸拓海</t>
    <rPh sb="0" eb="2">
      <t>ヤマギシ</t>
    </rPh>
    <rPh sb="2" eb="4">
      <t>タクミ</t>
    </rPh>
    <phoneticPr fontId="3"/>
  </si>
  <si>
    <t>筑波大学</t>
    <rPh sb="0" eb="4">
      <t>ツクバダイガク</t>
    </rPh>
    <phoneticPr fontId="3"/>
  </si>
  <si>
    <t>落合優護</t>
    <rPh sb="0" eb="2">
      <t>オチアイ</t>
    </rPh>
    <rPh sb="2" eb="4">
      <t>ユウゴ</t>
    </rPh>
    <phoneticPr fontId="3"/>
  </si>
  <si>
    <t>日本体育大学</t>
    <rPh sb="0" eb="6">
      <t>ニッポンタイイクダイガク</t>
    </rPh>
    <phoneticPr fontId="3"/>
  </si>
  <si>
    <t>関根翔太</t>
    <rPh sb="0" eb="2">
      <t>セキネ</t>
    </rPh>
    <rPh sb="2" eb="4">
      <t>ショウタ</t>
    </rPh>
    <phoneticPr fontId="3"/>
  </si>
  <si>
    <t>田中陽樹</t>
    <rPh sb="0" eb="2">
      <t>タナカ</t>
    </rPh>
    <rPh sb="2" eb="3">
      <t>ヨウ</t>
    </rPh>
    <rPh sb="3" eb="4">
      <t>ジュ</t>
    </rPh>
    <phoneticPr fontId="3"/>
  </si>
  <si>
    <t>神山剛輝</t>
    <rPh sb="0" eb="2">
      <t>カミヤマ</t>
    </rPh>
    <rPh sb="3" eb="4">
      <t>カガヤ</t>
    </rPh>
    <phoneticPr fontId="3"/>
  </si>
  <si>
    <t>安田翔</t>
    <rPh sb="0" eb="2">
      <t>ヤスダ</t>
    </rPh>
    <rPh sb="2" eb="3">
      <t>ショウ</t>
    </rPh>
    <phoneticPr fontId="3"/>
  </si>
  <si>
    <t>野口駿平</t>
    <rPh sb="0" eb="2">
      <t>ノグチ</t>
    </rPh>
    <rPh sb="2" eb="3">
      <t>シュン</t>
    </rPh>
    <rPh sb="3" eb="4">
      <t>ヘイ</t>
    </rPh>
    <phoneticPr fontId="3"/>
  </si>
  <si>
    <t>新木颯</t>
    <rPh sb="0" eb="2">
      <t>シンキ</t>
    </rPh>
    <rPh sb="2" eb="3">
      <t>ソウ</t>
    </rPh>
    <phoneticPr fontId="3"/>
  </si>
  <si>
    <t>新木統</t>
    <rPh sb="0" eb="2">
      <t>シンキ</t>
    </rPh>
    <rPh sb="2" eb="3">
      <t>トウ</t>
    </rPh>
    <phoneticPr fontId="3"/>
  </si>
  <si>
    <t>中央大学</t>
    <rPh sb="0" eb="4">
      <t>チュウオウダイガク</t>
    </rPh>
    <phoneticPr fontId="3"/>
  </si>
  <si>
    <t>堤みほろ</t>
    <rPh sb="0" eb="1">
      <t>ツツミ</t>
    </rPh>
    <phoneticPr fontId="3"/>
  </si>
  <si>
    <t>中原鈴</t>
    <rPh sb="0" eb="2">
      <t>ナカ</t>
    </rPh>
    <rPh sb="2" eb="3">
      <t>スズ</t>
    </rPh>
    <phoneticPr fontId="3"/>
  </si>
  <si>
    <t>武末藍</t>
    <rPh sb="0" eb="2">
      <t>タケスエ</t>
    </rPh>
    <rPh sb="2" eb="3">
      <t>アイ</t>
    </rPh>
    <phoneticPr fontId="3"/>
  </si>
  <si>
    <t>牧野美優</t>
    <rPh sb="0" eb="2">
      <t>マキノ</t>
    </rPh>
    <rPh sb="2" eb="4">
      <t>ミユウ</t>
    </rPh>
    <phoneticPr fontId="3"/>
  </si>
  <si>
    <t>鈴木優芽亜</t>
    <rPh sb="0" eb="2">
      <t>スズキ</t>
    </rPh>
    <rPh sb="2" eb="3">
      <t>ヤサ</t>
    </rPh>
    <rPh sb="3" eb="4">
      <t>メ</t>
    </rPh>
    <rPh sb="4" eb="5">
      <t>ア</t>
    </rPh>
    <phoneticPr fontId="3"/>
  </si>
  <si>
    <t>黒川璃子</t>
    <rPh sb="0" eb="2">
      <t>クロカワ</t>
    </rPh>
    <rPh sb="2" eb="4">
      <t>リコ</t>
    </rPh>
    <phoneticPr fontId="3"/>
  </si>
  <si>
    <t>小原未空</t>
    <rPh sb="0" eb="2">
      <t>オバラ</t>
    </rPh>
    <rPh sb="2" eb="4">
      <t>ミク</t>
    </rPh>
    <phoneticPr fontId="3"/>
  </si>
  <si>
    <t>松本みなみ</t>
    <rPh sb="0" eb="2">
      <t>マツモト</t>
    </rPh>
    <phoneticPr fontId="3"/>
  </si>
  <si>
    <t>森本歩那</t>
    <rPh sb="3" eb="4">
      <t>ナ</t>
    </rPh>
    <phoneticPr fontId="3"/>
  </si>
  <si>
    <t>江頭桜空</t>
    <rPh sb="0" eb="2">
      <t>エガシラ</t>
    </rPh>
    <rPh sb="2" eb="3">
      <t>サクラ</t>
    </rPh>
    <rPh sb="3" eb="4">
      <t>ソラ</t>
    </rPh>
    <phoneticPr fontId="3"/>
  </si>
  <si>
    <t>早稲田大学</t>
  </si>
  <si>
    <t>日本大学</t>
    <rPh sb="0" eb="4">
      <t>ニホンダイガク</t>
    </rPh>
    <phoneticPr fontId="3"/>
  </si>
  <si>
    <t>立教大学</t>
  </si>
  <si>
    <t>専修大学</t>
  </si>
  <si>
    <t>2023年選抜</t>
    <rPh sb="4" eb="5">
      <t>ネン</t>
    </rPh>
    <rPh sb="5" eb="7">
      <t>センバツ</t>
    </rPh>
    <phoneticPr fontId="3"/>
  </si>
  <si>
    <t>2023年インターハイ</t>
    <rPh sb="4" eb="5">
      <t>ネン</t>
    </rPh>
    <phoneticPr fontId="3"/>
  </si>
  <si>
    <t>2023年地区選手権</t>
    <rPh sb="4" eb="5">
      <t>ネン</t>
    </rPh>
    <rPh sb="5" eb="7">
      <t>チク</t>
    </rPh>
    <rPh sb="7" eb="10">
      <t>センシュケン</t>
    </rPh>
    <phoneticPr fontId="3"/>
  </si>
  <si>
    <t>2023年東西インカレ</t>
    <rPh sb="4" eb="5">
      <t>ネン</t>
    </rPh>
    <rPh sb="5" eb="7">
      <t>トウザイ</t>
    </rPh>
    <phoneticPr fontId="3"/>
  </si>
  <si>
    <t>2023年インカレ</t>
    <rPh sb="4" eb="5">
      <t>ネン</t>
    </rPh>
    <phoneticPr fontId="3"/>
  </si>
  <si>
    <t>2023年総合</t>
    <rPh sb="4" eb="5">
      <t>ネン</t>
    </rPh>
    <rPh sb="5" eb="7">
      <t>ソウゴウ</t>
    </rPh>
    <phoneticPr fontId="3"/>
  </si>
  <si>
    <t>2024年ランサー</t>
    <rPh sb="4" eb="5">
      <t>ネン</t>
    </rPh>
    <phoneticPr fontId="3"/>
  </si>
  <si>
    <t>2022年選抜</t>
    <rPh sb="4" eb="5">
      <t>ネン</t>
    </rPh>
    <rPh sb="5" eb="7">
      <t>センバツ</t>
    </rPh>
    <phoneticPr fontId="3"/>
  </si>
  <si>
    <t>2022年インターハイ</t>
    <rPh sb="4" eb="5">
      <t>ネン</t>
    </rPh>
    <phoneticPr fontId="3"/>
  </si>
  <si>
    <t>2022年インカレ</t>
    <rPh sb="4" eb="5">
      <t>ネン</t>
    </rPh>
    <phoneticPr fontId="3"/>
  </si>
  <si>
    <t>2022年総合</t>
    <rPh sb="4" eb="5">
      <t>ネン</t>
    </rPh>
    <rPh sb="5" eb="7">
      <t>ソウゴウ</t>
    </rPh>
    <phoneticPr fontId="3"/>
  </si>
  <si>
    <t>2023年ランサー</t>
    <rPh sb="4" eb="5">
      <t>ネン</t>
    </rPh>
    <phoneticPr fontId="3"/>
  </si>
  <si>
    <t>地区</t>
    <rPh sb="0" eb="2">
      <t>チク</t>
    </rPh>
    <phoneticPr fontId="3"/>
  </si>
  <si>
    <t>関東</t>
    <rPh sb="0" eb="2">
      <t>カントウ</t>
    </rPh>
    <phoneticPr fontId="3"/>
  </si>
  <si>
    <t>吉村大成</t>
  </si>
  <si>
    <t>龍谷大学</t>
  </si>
  <si>
    <t>関西</t>
  </si>
  <si>
    <t>宇治夢登</t>
  </si>
  <si>
    <t>孫田太郎</t>
  </si>
  <si>
    <t>甲南大学</t>
  </si>
  <si>
    <t>早川倫矢</t>
  </si>
  <si>
    <t>立命館大学</t>
  </si>
  <si>
    <t>丸山拓海</t>
  </si>
  <si>
    <t>阿部允耶</t>
  </si>
  <si>
    <t>岸田剛</t>
  </si>
  <si>
    <t>大阪産業大学</t>
  </si>
  <si>
    <t>西川卓</t>
  </si>
  <si>
    <t>天理大学</t>
  </si>
  <si>
    <t>岡田啓太朗</t>
  </si>
  <si>
    <t>関西学院大学</t>
  </si>
  <si>
    <t>相良拓摩</t>
  </si>
  <si>
    <t>衣川真生</t>
  </si>
  <si>
    <t>小野寺海斗</t>
  </si>
  <si>
    <t>京都産業大学</t>
  </si>
  <si>
    <t>笹井力斗</t>
  </si>
  <si>
    <t>髙嶋遼</t>
  </si>
  <si>
    <t>木田悠斗</t>
  </si>
  <si>
    <t>西大輝</t>
  </si>
  <si>
    <t>関口大殻</t>
  </si>
  <si>
    <t>中嶋関太</t>
  </si>
  <si>
    <t>藤原凛生</t>
  </si>
  <si>
    <t>神戸学院大学</t>
  </si>
  <si>
    <t>田中孝志朗</t>
  </si>
  <si>
    <t>萩原祐希</t>
  </si>
  <si>
    <t>河野拓真</t>
  </si>
  <si>
    <t>望月健太</t>
  </si>
  <si>
    <t>小林優花</t>
  </si>
  <si>
    <t>土井さくら</t>
  </si>
  <si>
    <t>奥本真愛</t>
  </si>
  <si>
    <t>武庫川女子大学</t>
  </si>
  <si>
    <t>三嶋菜桜</t>
  </si>
  <si>
    <t>串間香美</t>
  </si>
  <si>
    <t>吉居要</t>
  </si>
  <si>
    <t>杉並慶子</t>
  </si>
  <si>
    <t>梅田莉々子</t>
  </si>
  <si>
    <t>同志社大学</t>
  </si>
  <si>
    <t>柴田莉子</t>
  </si>
  <si>
    <t>中出すみれ</t>
  </si>
  <si>
    <t>竹内真那</t>
  </si>
  <si>
    <t>兒玉亜依</t>
  </si>
  <si>
    <t>工藤葉那</t>
  </si>
  <si>
    <t>杉野柚月</t>
  </si>
  <si>
    <t>山崎美咲</t>
  </si>
  <si>
    <t>坂中琴音</t>
  </si>
  <si>
    <t>篠原七緒</t>
  </si>
  <si>
    <t>関西大学</t>
  </si>
  <si>
    <t>金廣真希</t>
  </si>
  <si>
    <t>松川華実</t>
  </si>
  <si>
    <t>勝丸美空</t>
  </si>
  <si>
    <t>糸谷あかり</t>
  </si>
  <si>
    <t>熊谷磨菜</t>
  </si>
  <si>
    <t>直崎広生</t>
  </si>
  <si>
    <t>志賀伊吹</t>
  </si>
  <si>
    <t>田中智也</t>
  </si>
  <si>
    <t>田村碧葉</t>
  </si>
  <si>
    <t>池山蒼人</t>
  </si>
  <si>
    <t>永田拓己</t>
  </si>
  <si>
    <t>貞方良太</t>
  </si>
  <si>
    <t>久米秀英</t>
  </si>
  <si>
    <t>小網勇馬</t>
  </si>
  <si>
    <t>加藤匠真</t>
  </si>
  <si>
    <t>本田琢也</t>
  </si>
  <si>
    <t>野田颯多</t>
  </si>
  <si>
    <t>去来川太智</t>
  </si>
  <si>
    <t>徳本航己</t>
  </si>
  <si>
    <t>青山留尉</t>
  </si>
  <si>
    <t>安川寿輝</t>
  </si>
  <si>
    <t>荒井颯太</t>
  </si>
  <si>
    <t>中村銀河</t>
  </si>
  <si>
    <t>相澤大智</t>
  </si>
  <si>
    <t>山腰悠太</t>
  </si>
  <si>
    <t>猪ノ山優太</t>
  </si>
  <si>
    <t>江田和博</t>
  </si>
  <si>
    <t>増井翔太</t>
  </si>
  <si>
    <t>中山康平</t>
  </si>
  <si>
    <t>播磨朋奈</t>
  </si>
  <si>
    <t>東美衣奈</t>
  </si>
  <si>
    <t>江田遥香</t>
  </si>
  <si>
    <t>山本琴乃</t>
  </si>
  <si>
    <t>山﨑美咲</t>
  </si>
  <si>
    <t>三仙柚葉</t>
  </si>
  <si>
    <t>大泉帆乃奏</t>
  </si>
  <si>
    <t>田邊裕美</t>
  </si>
  <si>
    <t>小林優香</t>
  </si>
  <si>
    <t>野上結菜</t>
  </si>
  <si>
    <t>豊口紗智華</t>
  </si>
  <si>
    <t>黒石愛奈</t>
  </si>
  <si>
    <t>田中夢理</t>
  </si>
  <si>
    <t>宮本蒼依</t>
  </si>
  <si>
    <t>上田心乃華</t>
  </si>
  <si>
    <t>山田桜生</t>
  </si>
  <si>
    <t>吉村茉恩</t>
  </si>
  <si>
    <t>金廣真季</t>
  </si>
  <si>
    <t>川畑琴美</t>
  </si>
  <si>
    <t>浦桜華</t>
  </si>
  <si>
    <t>金澤志歩</t>
  </si>
  <si>
    <t>山城柚希</t>
  </si>
  <si>
    <t>太田小桜</t>
  </si>
  <si>
    <t>小山らら</t>
  </si>
  <si>
    <t>田中愛香</t>
  </si>
  <si>
    <t>園田学園女子大学</t>
  </si>
  <si>
    <t>林真央</t>
  </si>
  <si>
    <t>岡田恭佳</t>
  </si>
  <si>
    <t>藤井史穂</t>
  </si>
  <si>
    <t>浦駿介</t>
  </si>
  <si>
    <t>九州国際大学</t>
  </si>
  <si>
    <t>九州</t>
  </si>
  <si>
    <t>篠原僚太郎</t>
  </si>
  <si>
    <t>西日本工業大学</t>
  </si>
  <si>
    <t>下川育真</t>
  </si>
  <si>
    <t>福岡大学</t>
  </si>
  <si>
    <t>山元雄太</t>
  </si>
  <si>
    <t>宗昂洋</t>
  </si>
  <si>
    <t>久保淳</t>
  </si>
  <si>
    <t>日本経済大学</t>
  </si>
  <si>
    <t>峰元智生</t>
  </si>
  <si>
    <t>山下史遠</t>
  </si>
  <si>
    <t>久松直雄</t>
  </si>
  <si>
    <t>浅石裕都</t>
  </si>
  <si>
    <t>鈴木颯太</t>
  </si>
  <si>
    <t>熊本学園大学</t>
  </si>
  <si>
    <t>池端太偲</t>
  </si>
  <si>
    <t>川本和駿</t>
  </si>
  <si>
    <t>川島菜々</t>
  </si>
  <si>
    <t>石崎明衣</t>
  </si>
  <si>
    <t>八色舞</t>
  </si>
  <si>
    <t>亀井菜々</t>
  </si>
  <si>
    <t>松本柚希</t>
  </si>
  <si>
    <t>山口留奈</t>
  </si>
  <si>
    <t>永井綾音</t>
  </si>
  <si>
    <t>吉松百那</t>
  </si>
  <si>
    <t>小森田彩菜</t>
  </si>
  <si>
    <t>熊本大学</t>
  </si>
  <si>
    <t>千北梨香子</t>
  </si>
  <si>
    <t>川口莉子</t>
  </si>
  <si>
    <t>大生桃歌</t>
  </si>
  <si>
    <t>宮崎大学</t>
  </si>
  <si>
    <t>高木さくら</t>
  </si>
  <si>
    <t>松田美音</t>
  </si>
  <si>
    <t>沖縄国際大学</t>
  </si>
  <si>
    <t>廣川侑希乃</t>
  </si>
  <si>
    <t>長崎大学</t>
  </si>
  <si>
    <t>東本忠也</t>
  </si>
  <si>
    <t>東野勇</t>
  </si>
  <si>
    <t>山本凛</t>
  </si>
  <si>
    <t>鎌田侑希</t>
  </si>
  <si>
    <t>野崎永遠</t>
  </si>
  <si>
    <t>名切拓麻</t>
  </si>
  <si>
    <t>後藤遥斗</t>
  </si>
  <si>
    <t>宮本蒼井</t>
  </si>
  <si>
    <t>田所秀翔</t>
  </si>
  <si>
    <t>仲座幸太</t>
  </si>
  <si>
    <t>東幸暉</t>
  </si>
  <si>
    <t>松岡凛久</t>
  </si>
  <si>
    <t>井之前勇真</t>
  </si>
  <si>
    <t>上田好誠</t>
  </si>
  <si>
    <t>陣内翔章</t>
  </si>
  <si>
    <t>濱野夏揮</t>
  </si>
  <si>
    <t>中森晴来</t>
  </si>
  <si>
    <t>高本香風</t>
  </si>
  <si>
    <t>橋本羽瑠</t>
  </si>
  <si>
    <t>金澤乙希</t>
  </si>
  <si>
    <t>上野結衣</t>
  </si>
  <si>
    <t>鹿児島大学</t>
  </si>
  <si>
    <t>射場清良</t>
  </si>
  <si>
    <t>吉田瞳子</t>
  </si>
  <si>
    <t>上崎海麗</t>
  </si>
  <si>
    <t>南百香</t>
  </si>
  <si>
    <t>鹿児島国際大学</t>
  </si>
  <si>
    <t>横道葵</t>
  </si>
  <si>
    <t>池田桃花</t>
  </si>
  <si>
    <t>和久田幸音</t>
  </si>
  <si>
    <t>副島七海</t>
  </si>
  <si>
    <t>原田茉里亜</t>
  </si>
  <si>
    <t>岡山大学</t>
  </si>
  <si>
    <t>中四国</t>
  </si>
  <si>
    <t>広島修道大学</t>
  </si>
  <si>
    <t>島根大学</t>
  </si>
  <si>
    <t>松山大学</t>
  </si>
  <si>
    <t>香川大学</t>
  </si>
  <si>
    <t>鳥取大学</t>
  </si>
  <si>
    <t>愛媛大学</t>
  </si>
  <si>
    <t>広島工業大学</t>
  </si>
  <si>
    <t>安田女子大学</t>
  </si>
  <si>
    <t>周南公立大学</t>
  </si>
  <si>
    <t>山口大学</t>
  </si>
  <si>
    <t>広島経済大学</t>
  </si>
  <si>
    <t>広島国際大学</t>
  </si>
  <si>
    <t>徳島大学</t>
  </si>
  <si>
    <t>広島文化学園大学</t>
  </si>
  <si>
    <t>高知大学</t>
  </si>
  <si>
    <t>広島大学</t>
  </si>
  <si>
    <t>高橋賢史郎</t>
    <phoneticPr fontId="3"/>
  </si>
  <si>
    <t>日浦泰樹</t>
    <phoneticPr fontId="3"/>
  </si>
  <si>
    <t>今川拓海</t>
    <phoneticPr fontId="3"/>
  </si>
  <si>
    <t>川上颯太</t>
    <phoneticPr fontId="3"/>
  </si>
  <si>
    <t>伊井嵐真</t>
    <phoneticPr fontId="3"/>
  </si>
  <si>
    <t>岩崎翔太</t>
    <phoneticPr fontId="3"/>
  </si>
  <si>
    <t>辻伸崇</t>
    <phoneticPr fontId="3"/>
  </si>
  <si>
    <t>山下奨吾</t>
    <phoneticPr fontId="3"/>
  </si>
  <si>
    <t>西坂知之</t>
    <phoneticPr fontId="3"/>
  </si>
  <si>
    <t>前田大豪</t>
    <phoneticPr fontId="3"/>
  </si>
  <si>
    <t>宮里紗羽</t>
    <phoneticPr fontId="3"/>
  </si>
  <si>
    <t>江見乃羽</t>
    <phoneticPr fontId="3"/>
  </si>
  <si>
    <t>吉村羽紗</t>
    <phoneticPr fontId="3"/>
  </si>
  <si>
    <t>坂井佑衣</t>
    <phoneticPr fontId="3"/>
  </si>
  <si>
    <t>伊藤るな</t>
    <phoneticPr fontId="3"/>
  </si>
  <si>
    <t>石田季莉</t>
    <phoneticPr fontId="3"/>
  </si>
  <si>
    <t>山崎新子</t>
    <phoneticPr fontId="3"/>
  </si>
  <si>
    <t>大森星空</t>
    <phoneticPr fontId="3"/>
  </si>
  <si>
    <t>岡田小都乃</t>
    <phoneticPr fontId="3"/>
  </si>
  <si>
    <t>中塚利菜</t>
    <phoneticPr fontId="3"/>
  </si>
  <si>
    <t>伊藤すず</t>
    <phoneticPr fontId="3"/>
  </si>
  <si>
    <t>竹原遼</t>
    <phoneticPr fontId="3"/>
  </si>
  <si>
    <t>宮崎春菜</t>
    <phoneticPr fontId="3"/>
  </si>
  <si>
    <t>宮崎日菜子</t>
    <phoneticPr fontId="3"/>
  </si>
  <si>
    <t>岡千尋</t>
    <phoneticPr fontId="3"/>
  </si>
  <si>
    <t>白根大地</t>
    <phoneticPr fontId="3"/>
  </si>
  <si>
    <t>北憲二</t>
    <phoneticPr fontId="3"/>
  </si>
  <si>
    <t>蜜石周平</t>
    <phoneticPr fontId="3"/>
  </si>
  <si>
    <t>村上尚弘</t>
    <phoneticPr fontId="3"/>
  </si>
  <si>
    <t>那須優也</t>
    <phoneticPr fontId="3"/>
  </si>
  <si>
    <t>沼野和真</t>
    <phoneticPr fontId="3"/>
  </si>
  <si>
    <t>谷優希</t>
    <phoneticPr fontId="3"/>
  </si>
  <si>
    <t>片岡優仁</t>
    <phoneticPr fontId="3"/>
  </si>
  <si>
    <t>栄永健伸</t>
    <phoneticPr fontId="3"/>
  </si>
  <si>
    <t>長谷部亮友</t>
    <phoneticPr fontId="3"/>
  </si>
  <si>
    <t>高橋哲哉</t>
    <phoneticPr fontId="3"/>
  </si>
  <si>
    <t>弓岡煌叶</t>
    <phoneticPr fontId="3"/>
  </si>
  <si>
    <t>川村太珠</t>
    <phoneticPr fontId="3"/>
  </si>
  <si>
    <t>水島凌丘</t>
    <phoneticPr fontId="3"/>
  </si>
  <si>
    <t>友國茉友香</t>
    <phoneticPr fontId="3"/>
  </si>
  <si>
    <t>東保芽依</t>
    <phoneticPr fontId="3"/>
  </si>
  <si>
    <t>椋木冴</t>
    <phoneticPr fontId="3"/>
  </si>
  <si>
    <t>清水姫菜乃</t>
    <phoneticPr fontId="3"/>
  </si>
  <si>
    <t>呉屋桃子</t>
    <phoneticPr fontId="3"/>
  </si>
  <si>
    <t>長尾穂香</t>
    <phoneticPr fontId="3"/>
  </si>
  <si>
    <t>倉本友菜</t>
    <phoneticPr fontId="3"/>
  </si>
  <si>
    <t>丸中璃咲</t>
    <phoneticPr fontId="3"/>
  </si>
  <si>
    <t>小田風音</t>
    <phoneticPr fontId="3"/>
  </si>
  <si>
    <t>住田歩夢</t>
    <phoneticPr fontId="3"/>
  </si>
  <si>
    <t>竹本七菜</t>
    <phoneticPr fontId="3"/>
  </si>
  <si>
    <t>永池佐和</t>
    <phoneticPr fontId="3"/>
  </si>
  <si>
    <t>瀬戸根蓮華</t>
    <phoneticPr fontId="3"/>
  </si>
  <si>
    <t>中村歩実</t>
    <phoneticPr fontId="3"/>
  </si>
  <si>
    <t>赤井咲月</t>
    <phoneticPr fontId="3"/>
  </si>
  <si>
    <t>上田智風結</t>
    <phoneticPr fontId="3"/>
  </si>
  <si>
    <t>藤川由梨奈</t>
    <phoneticPr fontId="3"/>
  </si>
  <si>
    <t>内野陽太</t>
  </si>
  <si>
    <t>金沢学院大学</t>
  </si>
  <si>
    <t>中部</t>
  </si>
  <si>
    <t>柴田拓実</t>
  </si>
  <si>
    <t>敬和学園大学</t>
  </si>
  <si>
    <t>菅原海斗</t>
  </si>
  <si>
    <t>井上翔太</t>
  </si>
  <si>
    <t>福田佑弥</t>
  </si>
  <si>
    <t>門脇令</t>
  </si>
  <si>
    <t>後藤空</t>
  </si>
  <si>
    <t>仁科潤海</t>
  </si>
  <si>
    <t>羽生祐己</t>
  </si>
  <si>
    <t>清水夢翔</t>
  </si>
  <si>
    <t>野呂英賢</t>
  </si>
  <si>
    <t>鈴木悠太</t>
  </si>
  <si>
    <t>瀧ヶ平羽玖</t>
  </si>
  <si>
    <t>中島天</t>
  </si>
  <si>
    <t>川上力</t>
  </si>
  <si>
    <t>小野隆之介</t>
  </si>
  <si>
    <t>那須野晴輝</t>
  </si>
  <si>
    <t>鈴川拓実</t>
  </si>
  <si>
    <t>中京大学</t>
  </si>
  <si>
    <t>佐々木大樹</t>
  </si>
  <si>
    <t>石山稀陽</t>
  </si>
  <si>
    <t>近藤拓空</t>
  </si>
  <si>
    <t>佐々木真奈</t>
  </si>
  <si>
    <t>多崎千帆</t>
  </si>
  <si>
    <t>五十嵐友実子</t>
  </si>
  <si>
    <t>吉田茜夕美</t>
  </si>
  <si>
    <t>奥山楓月</t>
  </si>
  <si>
    <t>目崎舞桜</t>
  </si>
  <si>
    <t>新潟大学</t>
  </si>
  <si>
    <t>石川真愛</t>
  </si>
  <si>
    <t>田島聖梨亜</t>
  </si>
  <si>
    <t>伊藤菜望</t>
  </si>
  <si>
    <t>上田未咲</t>
  </si>
  <si>
    <t>中西玲</t>
  </si>
  <si>
    <t>白木心翔</t>
  </si>
  <si>
    <t>鈴木彩也花</t>
  </si>
  <si>
    <t>愛知淑徳大学</t>
  </si>
  <si>
    <t>近藤加奈子</t>
  </si>
  <si>
    <t>工藤凜歩</t>
  </si>
  <si>
    <t>酒井愛未</t>
  </si>
  <si>
    <t>島崎妃奈乃</t>
  </si>
  <si>
    <t>榎本あかり</t>
  </si>
  <si>
    <t>原田ひまり</t>
  </si>
  <si>
    <t>塚越達也</t>
  </si>
  <si>
    <t>大垣空也</t>
  </si>
  <si>
    <t>野村洸河</t>
  </si>
  <si>
    <t>伊藤亘哉</t>
  </si>
  <si>
    <t>角田洸介</t>
  </si>
  <si>
    <t>福田祐弥</t>
  </si>
  <si>
    <t>鶴川侑樹</t>
  </si>
  <si>
    <t>井手口峻</t>
  </si>
  <si>
    <t>鴛海健</t>
  </si>
  <si>
    <t>辻雅輝</t>
  </si>
  <si>
    <t>日髙堅斗</t>
  </si>
  <si>
    <t>友田源</t>
  </si>
  <si>
    <t>上代健太郎</t>
  </si>
  <si>
    <t>鈴木伯虎</t>
  </si>
  <si>
    <t>永森一輝</t>
  </si>
  <si>
    <t>柳川瑠生</t>
  </si>
  <si>
    <t>本庄克将</t>
  </si>
  <si>
    <t>有川凌平</t>
  </si>
  <si>
    <t>稲村裕輝</t>
  </si>
  <si>
    <t>矢田武蔵</t>
  </si>
  <si>
    <t>須藤大翔</t>
  </si>
  <si>
    <t>湯田篤</t>
  </si>
  <si>
    <t>安井渉陽</t>
  </si>
  <si>
    <t>築山百合奈</t>
  </si>
  <si>
    <t>多﨑千帆</t>
  </si>
  <si>
    <t>柴原君枝</t>
  </si>
  <si>
    <t>又木若菜</t>
  </si>
  <si>
    <t>檜山蒼彩</t>
  </si>
  <si>
    <t>不破瑠香</t>
  </si>
  <si>
    <t>岡本萌</t>
  </si>
  <si>
    <t xml:space="preserve">小笠原侑花	</t>
  </si>
  <si>
    <t>加藤美羽</t>
  </si>
  <si>
    <t>杉原颯姫</t>
  </si>
  <si>
    <t>毛利葉奈</t>
  </si>
  <si>
    <t>小林真菜</t>
  </si>
  <si>
    <t>板奏花</t>
  </si>
  <si>
    <t>小倉歩莉</t>
  </si>
  <si>
    <t>至学館大学</t>
  </si>
  <si>
    <t>西垣佳純</t>
  </si>
  <si>
    <t>島﨑妃奈乃</t>
  </si>
  <si>
    <t>小林寿来</t>
  </si>
  <si>
    <t>日本福祉大学</t>
  </si>
  <si>
    <t>金子理南</t>
  </si>
  <si>
    <t>廣出実莉</t>
  </si>
  <si>
    <t>前田流音</t>
  </si>
  <si>
    <t>松井収菜</t>
  </si>
  <si>
    <t>宮本千聖</t>
  </si>
  <si>
    <t>小泉響</t>
  </si>
  <si>
    <t>後藤優季</t>
  </si>
  <si>
    <t>東北学院大学</t>
  </si>
  <si>
    <t>東北</t>
  </si>
  <si>
    <t>佐藤悠</t>
  </si>
  <si>
    <t>東日本国際大学</t>
  </si>
  <si>
    <t>堀籠大翔</t>
  </si>
  <si>
    <t>菅原魁吏</t>
  </si>
  <si>
    <t>竹内天渡</t>
  </si>
  <si>
    <t>富士大学</t>
  </si>
  <si>
    <t>藤井海斗</t>
  </si>
  <si>
    <t>石井翔生</t>
  </si>
  <si>
    <t>飯泉大地</t>
  </si>
  <si>
    <t>小野寺陸</t>
  </si>
  <si>
    <t>高山侑也</t>
  </si>
  <si>
    <t>仙台大学</t>
  </si>
  <si>
    <t>皆川星七</t>
  </si>
  <si>
    <t>村上大奈</t>
  </si>
  <si>
    <t>渡邉匠</t>
  </si>
  <si>
    <t>森麗斗</t>
  </si>
  <si>
    <t>東北福祉大学</t>
  </si>
  <si>
    <t>傳法圭太</t>
  </si>
  <si>
    <t>青森大学</t>
  </si>
  <si>
    <t>野口峻一</t>
  </si>
  <si>
    <t>福島県立医科大学</t>
  </si>
  <si>
    <t>後藤達哉</t>
  </si>
  <si>
    <t>橋爪良介</t>
  </si>
  <si>
    <t>石井志叶丈</t>
  </si>
  <si>
    <t>慶野留茄</t>
  </si>
  <si>
    <t>３</t>
  </si>
  <si>
    <t>熊谷雅</t>
  </si>
  <si>
    <t>齋藤梓</t>
  </si>
  <si>
    <t>鈴木結莉奈</t>
  </si>
  <si>
    <t>１</t>
  </si>
  <si>
    <t>阿部理子</t>
  </si>
  <si>
    <t>４</t>
  </si>
  <si>
    <t>南波美央</t>
  </si>
  <si>
    <t>志田菜々海</t>
  </si>
  <si>
    <t>佐藤瑞姫</t>
  </si>
  <si>
    <t>武田苺</t>
  </si>
  <si>
    <t>藤原朱里</t>
  </si>
  <si>
    <t>福島大学</t>
  </si>
  <si>
    <t>山崎結子</t>
  </si>
  <si>
    <t>東北大学</t>
  </si>
  <si>
    <t>浦田綺音</t>
  </si>
  <si>
    <t>２</t>
  </si>
  <si>
    <t>高橋雪華</t>
  </si>
  <si>
    <t>澤田凛</t>
  </si>
  <si>
    <t>土井柚香</t>
  </si>
  <si>
    <t>野中美嶺</t>
  </si>
  <si>
    <t>藤原里菜</t>
  </si>
  <si>
    <t>吉田詩菜</t>
  </si>
  <si>
    <t>宮城教育大学</t>
  </si>
  <si>
    <t>志田遥</t>
  </si>
  <si>
    <t>松本雛</t>
  </si>
  <si>
    <t>八島宏弥</t>
  </si>
  <si>
    <t>軒憂成</t>
  </si>
  <si>
    <t>林亮太</t>
  </si>
  <si>
    <t>小野寺龍空</t>
  </si>
  <si>
    <t>中山歩夢</t>
  </si>
  <si>
    <t>千葉大翔</t>
  </si>
  <si>
    <t>菅原魁史</t>
  </si>
  <si>
    <t>藤原爽汰</t>
  </si>
  <si>
    <t>渡邊匠</t>
  </si>
  <si>
    <t>横田来波</t>
  </si>
  <si>
    <t>金子玄</t>
  </si>
  <si>
    <t>阿部大地</t>
  </si>
  <si>
    <t>寺島彬人</t>
  </si>
  <si>
    <t>杉森翼</t>
  </si>
  <si>
    <t>平賀翔太</t>
  </si>
  <si>
    <t>青柳達也</t>
  </si>
  <si>
    <t>山口裕輝</t>
  </si>
  <si>
    <t>觸澤拓</t>
  </si>
  <si>
    <t>植竹晃大</t>
  </si>
  <si>
    <t>前田望夢</t>
  </si>
  <si>
    <t>阿部駿介</t>
  </si>
  <si>
    <t>小野玲来</t>
  </si>
  <si>
    <t>大林大河</t>
  </si>
  <si>
    <t>大越快晴</t>
  </si>
  <si>
    <t>内海堅太郎</t>
  </si>
  <si>
    <t>安藤夢望</t>
  </si>
  <si>
    <t>中村彩乃</t>
  </si>
  <si>
    <t>三澤華恋</t>
  </si>
  <si>
    <t>有馬綺響</t>
  </si>
  <si>
    <t>相澤栞里</t>
  </si>
  <si>
    <t>鎌田美来</t>
  </si>
  <si>
    <t>間あすみ</t>
  </si>
  <si>
    <t>岩崎心都</t>
  </si>
  <si>
    <t>内池晴菜</t>
  </si>
  <si>
    <t>栗城和花</t>
  </si>
  <si>
    <t>山口さくら</t>
  </si>
  <si>
    <t>川村萌々</t>
  </si>
  <si>
    <t>田村花凜</t>
  </si>
  <si>
    <t>松倉みのり</t>
  </si>
  <si>
    <t>蜂谷真央</t>
  </si>
  <si>
    <t>木村瑞紀</t>
  </si>
  <si>
    <t>石山瑞稀</t>
  </si>
  <si>
    <t>羽鳥真由</t>
  </si>
  <si>
    <t>飛田修</t>
  </si>
  <si>
    <t>北翔大学</t>
  </si>
  <si>
    <t>北海道</t>
  </si>
  <si>
    <t>牛込武斗</t>
  </si>
  <si>
    <t>小島滉貴</t>
  </si>
  <si>
    <t>渡辺剛</t>
  </si>
  <si>
    <t>菊地陸哉</t>
  </si>
  <si>
    <t>札幌大学</t>
  </si>
  <si>
    <t>小林倫太朗</t>
  </si>
  <si>
    <t>西根寛弥</t>
  </si>
  <si>
    <t>松本悠太</t>
  </si>
  <si>
    <t>関根陸</t>
  </si>
  <si>
    <t>遠藤陽哉</t>
  </si>
  <si>
    <t>安増智喜</t>
  </si>
  <si>
    <t>菅原祐成</t>
  </si>
  <si>
    <t>大森誼</t>
  </si>
  <si>
    <t>中川陽介</t>
  </si>
  <si>
    <t>毛利隼人</t>
  </si>
  <si>
    <t>北海道大学</t>
  </si>
  <si>
    <t>森田羽</t>
  </si>
  <si>
    <t>本間吏貴</t>
  </si>
  <si>
    <t>木津健斗</t>
  </si>
  <si>
    <t>北海道教育大学旭川校</t>
  </si>
  <si>
    <t>澤沼音里</t>
  </si>
  <si>
    <t>土佐梨緒菜</t>
  </si>
  <si>
    <t>片山琴美</t>
  </si>
  <si>
    <t>江見日和菜</t>
  </si>
  <si>
    <t>野村優那</t>
  </si>
  <si>
    <t>深田百香</t>
  </si>
  <si>
    <t>石原聡弓</t>
  </si>
  <si>
    <t>髙月七海</t>
  </si>
  <si>
    <t>太田萌奈美</t>
  </si>
  <si>
    <t>加藤綾菜</t>
  </si>
  <si>
    <t>中村来未</t>
  </si>
  <si>
    <t>河原しいな</t>
  </si>
  <si>
    <t>菅原玲</t>
  </si>
  <si>
    <t>小林結愛</t>
  </si>
  <si>
    <t>藤女子大学</t>
  </si>
  <si>
    <t>小林香凛</t>
  </si>
  <si>
    <t>高津遥夏</t>
  </si>
  <si>
    <t>阿部紗奈</t>
  </si>
  <si>
    <t>西村勇汰郎</t>
  </si>
  <si>
    <t>小原琉伽</t>
  </si>
  <si>
    <t>北星学園大学</t>
  </si>
  <si>
    <t>美濃一輝</t>
  </si>
  <si>
    <t>土屋幸平</t>
  </si>
  <si>
    <t>宍戸銀次郎</t>
  </si>
  <si>
    <t>斎藤誓弥</t>
  </si>
  <si>
    <t>野崎逸斗</t>
  </si>
  <si>
    <t>佐々木光希</t>
  </si>
  <si>
    <t>安田宗平</t>
  </si>
  <si>
    <t>大井済嘉</t>
  </si>
  <si>
    <t>北海学園大学</t>
  </si>
  <si>
    <t>池田慶</t>
  </si>
  <si>
    <t>大越蒼生</t>
  </si>
  <si>
    <t>山田琉生</t>
  </si>
  <si>
    <t>新堂春輝</t>
  </si>
  <si>
    <t>國松大斗</t>
  </si>
  <si>
    <t>林孝恒</t>
  </si>
  <si>
    <t>讃渡健太</t>
  </si>
  <si>
    <t>嶺岸元希</t>
  </si>
  <si>
    <t>米谷日南子</t>
  </si>
  <si>
    <t>松浦日菜乃</t>
  </si>
  <si>
    <t>草間優衣</t>
  </si>
  <si>
    <t>林あいか</t>
  </si>
  <si>
    <t>志摩紗希</t>
  </si>
  <si>
    <t>濱村菜々花</t>
  </si>
  <si>
    <t>小樽商科大学</t>
  </si>
  <si>
    <t>濱口羽彩</t>
  </si>
  <si>
    <t>福田茜</t>
  </si>
  <si>
    <t>工藤羽叶</t>
  </si>
  <si>
    <t>長谷楓香</t>
  </si>
  <si>
    <t>北海道教育大学札幌校</t>
  </si>
  <si>
    <t>鈴木日和</t>
  </si>
  <si>
    <t>藤川星凪</t>
  </si>
  <si>
    <t>藤川麻愛</t>
  </si>
  <si>
    <t>西浦京花</t>
  </si>
  <si>
    <t>北海道医療大学</t>
  </si>
  <si>
    <t>長谷川莉奈</t>
  </si>
  <si>
    <t>本田ゆい</t>
  </si>
  <si>
    <t>泉まほ</t>
  </si>
  <si>
    <t>宮武優茉</t>
  </si>
  <si>
    <t>横山朋果</t>
  </si>
  <si>
    <t>五十嵐栞</t>
  </si>
  <si>
    <t>木村有希</t>
  </si>
  <si>
    <t>弓岡煌叶</t>
    <rPh sb="3" eb="4">
      <t>カナ</t>
    </rPh>
    <phoneticPr fontId="3"/>
  </si>
  <si>
    <t>梅田莉々子</t>
    <rPh sb="0" eb="2">
      <t>ウメダ</t>
    </rPh>
    <rPh sb="2" eb="5">
      <t>リリコ</t>
    </rPh>
    <phoneticPr fontId="3"/>
  </si>
  <si>
    <t>同志社大学</t>
    <phoneticPr fontId="3"/>
  </si>
  <si>
    <t>菅原龍斗</t>
    <rPh sb="2" eb="3">
      <t>リュウ</t>
    </rPh>
    <rPh sb="3" eb="4">
      <t>ト</t>
    </rPh>
    <phoneticPr fontId="3"/>
  </si>
  <si>
    <t>2024年地区選手権</t>
    <rPh sb="4" eb="5">
      <t>ネン</t>
    </rPh>
    <rPh sb="5" eb="7">
      <t>チク</t>
    </rPh>
    <rPh sb="7" eb="10">
      <t>センシュケン</t>
    </rPh>
    <phoneticPr fontId="3"/>
  </si>
  <si>
    <t>東北学院大学</t>
    <phoneticPr fontId="3"/>
  </si>
  <si>
    <t>栁川蓮</t>
  </si>
  <si>
    <t>明治大学</t>
  </si>
  <si>
    <t>山下啓輔</t>
  </si>
  <si>
    <t>野口翔平</t>
  </si>
  <si>
    <t>野口翔平</t>
    <rPh sb="2" eb="4">
      <t>ショウヘイ</t>
    </rPh>
    <phoneticPr fontId="3"/>
  </si>
  <si>
    <t>川畑史吹</t>
    <rPh sb="0" eb="2">
      <t>カワバタ</t>
    </rPh>
    <rPh sb="2" eb="3">
      <t>フミ</t>
    </rPh>
    <rPh sb="3" eb="4">
      <t>フ</t>
    </rPh>
    <phoneticPr fontId="3"/>
  </si>
  <si>
    <t>北崎駿</t>
  </si>
  <si>
    <t>日本体育大学</t>
  </si>
  <si>
    <t>東日本</t>
    <rPh sb="0" eb="3">
      <t>ヒガシニホン</t>
    </rPh>
    <phoneticPr fontId="3"/>
  </si>
  <si>
    <t>西日本</t>
    <rPh sb="0" eb="3">
      <t>ニシニホン</t>
    </rPh>
    <phoneticPr fontId="3"/>
  </si>
  <si>
    <t>工谷羽音</t>
    <rPh sb="0" eb="2">
      <t>クタニ</t>
    </rPh>
    <rPh sb="2" eb="3">
      <t>ハネ</t>
    </rPh>
    <rPh sb="3" eb="4">
      <t>オト</t>
    </rPh>
    <phoneticPr fontId="3"/>
  </si>
  <si>
    <t>須﨑沙織</t>
    <rPh sb="0" eb="2">
      <t>スザキ</t>
    </rPh>
    <rPh sb="2" eb="4">
      <t>サオリ</t>
    </rPh>
    <phoneticPr fontId="3"/>
  </si>
  <si>
    <t>筑波大学</t>
    <phoneticPr fontId="3"/>
  </si>
  <si>
    <t>中村竜也</t>
  </si>
  <si>
    <t>中村竜也</t>
    <rPh sb="0" eb="2">
      <t>ナカムラ</t>
    </rPh>
    <rPh sb="2" eb="4">
      <t>タツヤ</t>
    </rPh>
    <phoneticPr fontId="3"/>
  </si>
  <si>
    <t>阿部学斗</t>
  </si>
  <si>
    <t>阿部学斗</t>
    <rPh sb="0" eb="2">
      <t>アベ</t>
    </rPh>
    <rPh sb="2" eb="3">
      <t>マナブ</t>
    </rPh>
    <rPh sb="3" eb="4">
      <t>ト</t>
    </rPh>
    <phoneticPr fontId="3"/>
  </si>
  <si>
    <t>近藤新汰</t>
  </si>
  <si>
    <t>近藤新汰</t>
    <rPh sb="2" eb="4">
      <t>アラタ</t>
    </rPh>
    <phoneticPr fontId="3"/>
  </si>
  <si>
    <t>中川開</t>
  </si>
  <si>
    <t>中川開</t>
    <rPh sb="0" eb="2">
      <t>ナカガワ</t>
    </rPh>
    <rPh sb="2" eb="3">
      <t>カイ</t>
    </rPh>
    <phoneticPr fontId="3"/>
  </si>
  <si>
    <t>橋村羽奏</t>
  </si>
  <si>
    <t>橋村羽奏</t>
    <rPh sb="0" eb="2">
      <t>ハシムラ</t>
    </rPh>
    <rPh sb="2" eb="3">
      <t>ハネ</t>
    </rPh>
    <rPh sb="3" eb="4">
      <t>カナデ</t>
    </rPh>
    <phoneticPr fontId="3"/>
  </si>
  <si>
    <t>鶴田彩乃</t>
  </si>
  <si>
    <t>鶴田彩乃</t>
    <rPh sb="0" eb="2">
      <t>ツルタ</t>
    </rPh>
    <rPh sb="2" eb="4">
      <t>アヤノ</t>
    </rPh>
    <phoneticPr fontId="3"/>
  </si>
  <si>
    <t>物部咲月</t>
  </si>
  <si>
    <t>物部咲月</t>
    <rPh sb="0" eb="4">
      <t>モノベサツキ</t>
    </rPh>
    <phoneticPr fontId="3"/>
  </si>
  <si>
    <t>今泉明日香</t>
  </si>
  <si>
    <t>今泉明日香</t>
    <rPh sb="0" eb="5">
      <t>イマイズミアスカ</t>
    </rPh>
    <phoneticPr fontId="3"/>
  </si>
  <si>
    <t>平原千裕</t>
  </si>
  <si>
    <t>平原千裕</t>
    <rPh sb="0" eb="2">
      <t>ヒラハラ</t>
    </rPh>
    <rPh sb="2" eb="4">
      <t>チヒロ</t>
    </rPh>
    <phoneticPr fontId="3"/>
  </si>
  <si>
    <t>加賀谷空実</t>
  </si>
  <si>
    <t>加賀谷空実</t>
    <rPh sb="0" eb="3">
      <t>カガヤ</t>
    </rPh>
    <rPh sb="3" eb="4">
      <t>ソラ</t>
    </rPh>
    <rPh sb="4" eb="5">
      <t>ミ</t>
    </rPh>
    <phoneticPr fontId="3"/>
  </si>
  <si>
    <t>作新学院大学</t>
  </si>
  <si>
    <t>作新学院大学</t>
    <rPh sb="0" eb="6">
      <t>サクシンガクインダイガク</t>
    </rPh>
    <phoneticPr fontId="3"/>
  </si>
  <si>
    <t>猿子時治</t>
  </si>
  <si>
    <t>佐々木俊輔</t>
  </si>
  <si>
    <t>佐々木陽向</t>
  </si>
  <si>
    <t>佐々木葵智</t>
  </si>
  <si>
    <t>須藤暉斗</t>
  </si>
  <si>
    <t>中條颯月</t>
  </si>
  <si>
    <t>増井翔大</t>
    <rPh sb="0" eb="2">
      <t>マスイ</t>
    </rPh>
    <rPh sb="2" eb="4">
      <t>ショウタ</t>
    </rPh>
    <phoneticPr fontId="3"/>
  </si>
  <si>
    <t>龍谷大学</t>
    <phoneticPr fontId="3"/>
  </si>
  <si>
    <t>浦島快</t>
    <rPh sb="0" eb="2">
      <t>ウラシマ</t>
    </rPh>
    <rPh sb="2" eb="3">
      <t>カイ</t>
    </rPh>
    <phoneticPr fontId="3"/>
  </si>
  <si>
    <t>立命館大学</t>
    <phoneticPr fontId="3"/>
  </si>
  <si>
    <t>井上結登</t>
    <rPh sb="2" eb="3">
      <t>ケツ</t>
    </rPh>
    <rPh sb="3" eb="4">
      <t>ノボル</t>
    </rPh>
    <phoneticPr fontId="3"/>
  </si>
  <si>
    <t>豊口紗智華</t>
    <rPh sb="0" eb="2">
      <t>トヨグチ</t>
    </rPh>
    <rPh sb="2" eb="3">
      <t>サ</t>
    </rPh>
    <rPh sb="3" eb="4">
      <t>チ</t>
    </rPh>
    <rPh sb="4" eb="5">
      <t>カ</t>
    </rPh>
    <phoneticPr fontId="3"/>
  </si>
  <si>
    <t>関西学院大学</t>
    <phoneticPr fontId="3"/>
  </si>
  <si>
    <t>近藤ももな</t>
    <phoneticPr fontId="3"/>
  </si>
  <si>
    <t>羽衣国際大学</t>
    <rPh sb="0" eb="6">
      <t>ハゴロモコクサイダイガク</t>
    </rPh>
    <phoneticPr fontId="3"/>
  </si>
  <si>
    <t>田辺春希</t>
    <rPh sb="0" eb="2">
      <t>タナベ</t>
    </rPh>
    <rPh sb="2" eb="3">
      <t>ハル</t>
    </rPh>
    <rPh sb="3" eb="4">
      <t>ノゾム</t>
    </rPh>
    <phoneticPr fontId="3"/>
  </si>
  <si>
    <t>京都産業大学</t>
    <phoneticPr fontId="3"/>
  </si>
  <si>
    <t>成田芽生</t>
    <rPh sb="0" eb="2">
      <t>ナリタ</t>
    </rPh>
    <rPh sb="2" eb="4">
      <t>メイ</t>
    </rPh>
    <phoneticPr fontId="3"/>
  </si>
  <si>
    <t>岸本侑香</t>
    <rPh sb="0" eb="3">
      <t>キシモトユウ</t>
    </rPh>
    <rPh sb="3" eb="4">
      <t>カオル</t>
    </rPh>
    <phoneticPr fontId="3"/>
  </si>
  <si>
    <t>秋間咲緒里</t>
    <rPh sb="0" eb="2">
      <t>アキマ</t>
    </rPh>
    <rPh sb="2" eb="3">
      <t>サ</t>
    </rPh>
    <rPh sb="3" eb="4">
      <t>オ</t>
    </rPh>
    <rPh sb="4" eb="5">
      <t>サト</t>
    </rPh>
    <phoneticPr fontId="3"/>
  </si>
  <si>
    <t>中山颯太</t>
    <rPh sb="0" eb="2">
      <t>ナカヤマ</t>
    </rPh>
    <rPh sb="2" eb="3">
      <t>ハヤテ</t>
    </rPh>
    <rPh sb="3" eb="4">
      <t>タ</t>
    </rPh>
    <phoneticPr fontId="3"/>
  </si>
  <si>
    <t>大久保薫</t>
    <rPh sb="0" eb="3">
      <t>オオクボ</t>
    </rPh>
    <rPh sb="3" eb="4">
      <t>カオル</t>
    </rPh>
    <phoneticPr fontId="3"/>
  </si>
  <si>
    <t>大西成</t>
    <rPh sb="0" eb="2">
      <t>オオニシ</t>
    </rPh>
    <rPh sb="2" eb="3">
      <t>ナリ</t>
    </rPh>
    <phoneticPr fontId="3"/>
  </si>
  <si>
    <t>大阪体育大学</t>
    <rPh sb="0" eb="6">
      <t>オオサカタイイクダイガク</t>
    </rPh>
    <phoneticPr fontId="3"/>
  </si>
  <si>
    <t>井出悠太</t>
    <rPh sb="0" eb="2">
      <t>イデ</t>
    </rPh>
    <rPh sb="2" eb="4">
      <t>ユウタ</t>
    </rPh>
    <phoneticPr fontId="3"/>
  </si>
  <si>
    <t>草井廉太郎</t>
    <rPh sb="0" eb="2">
      <t>クサイ</t>
    </rPh>
    <rPh sb="2" eb="5">
      <t>レンタロウ</t>
    </rPh>
    <phoneticPr fontId="3"/>
  </si>
  <si>
    <t>盛寛太</t>
    <rPh sb="0" eb="1">
      <t>モリ</t>
    </rPh>
    <rPh sb="1" eb="3">
      <t>カンタ</t>
    </rPh>
    <phoneticPr fontId="3"/>
  </si>
  <si>
    <t>中島隆太郎</t>
    <rPh sb="0" eb="2">
      <t>ナカシマ</t>
    </rPh>
    <rPh sb="2" eb="5">
      <t>リュウタロウ</t>
    </rPh>
    <phoneticPr fontId="3"/>
  </si>
  <si>
    <t>藤田健介</t>
    <rPh sb="0" eb="2">
      <t>フジタ</t>
    </rPh>
    <rPh sb="2" eb="4">
      <t>ケンスケ</t>
    </rPh>
    <phoneticPr fontId="3"/>
  </si>
  <si>
    <t>藤原航大</t>
    <rPh sb="2" eb="3">
      <t>ワタル</t>
    </rPh>
    <rPh sb="3" eb="4">
      <t>ダイ</t>
    </rPh>
    <phoneticPr fontId="3"/>
  </si>
  <si>
    <t>松井采都</t>
    <rPh sb="2" eb="3">
      <t>サイ</t>
    </rPh>
    <rPh sb="3" eb="4">
      <t>ミヤコ</t>
    </rPh>
    <phoneticPr fontId="3"/>
  </si>
  <si>
    <t>竹本千穂</t>
    <rPh sb="2" eb="3">
      <t>セン</t>
    </rPh>
    <rPh sb="3" eb="4">
      <t>ホ</t>
    </rPh>
    <phoneticPr fontId="3"/>
  </si>
  <si>
    <t>岸本侑香</t>
    <rPh sb="0" eb="2">
      <t>キシモト</t>
    </rPh>
    <rPh sb="2" eb="3">
      <t>ユウ</t>
    </rPh>
    <rPh sb="3" eb="4">
      <t>カオル</t>
    </rPh>
    <phoneticPr fontId="3"/>
  </si>
  <si>
    <t>竹森美優</t>
    <rPh sb="0" eb="2">
      <t>タケモリ</t>
    </rPh>
    <rPh sb="2" eb="4">
      <t>ミユウ</t>
    </rPh>
    <phoneticPr fontId="3"/>
  </si>
  <si>
    <t>林穂乃香</t>
    <rPh sb="0" eb="1">
      <t>ハヤシ</t>
    </rPh>
    <rPh sb="1" eb="4">
      <t>ホノカ</t>
    </rPh>
    <phoneticPr fontId="3"/>
  </si>
  <si>
    <t>松川華実</t>
    <rPh sb="0" eb="3">
      <t>マツカワハナ</t>
    </rPh>
    <rPh sb="3" eb="4">
      <t>ミ</t>
    </rPh>
    <phoneticPr fontId="3"/>
  </si>
  <si>
    <t>伊藤妃香瑠</t>
    <rPh sb="0" eb="2">
      <t>イトウ</t>
    </rPh>
    <rPh sb="2" eb="3">
      <t>キサキ</t>
    </rPh>
    <rPh sb="3" eb="4">
      <t>カオル</t>
    </rPh>
    <rPh sb="4" eb="5">
      <t>ル</t>
    </rPh>
    <phoneticPr fontId="3"/>
  </si>
  <si>
    <t>山﨑彩綾</t>
    <rPh sb="0" eb="2">
      <t>ヤマサキ</t>
    </rPh>
    <rPh sb="2" eb="3">
      <t>アヤ</t>
    </rPh>
    <rPh sb="3" eb="4">
      <t>アヤ</t>
    </rPh>
    <phoneticPr fontId="3"/>
  </si>
  <si>
    <t>甲南大学</t>
    <phoneticPr fontId="3"/>
  </si>
  <si>
    <t>藤田杏里</t>
    <rPh sb="0" eb="2">
      <t>フジタ</t>
    </rPh>
    <rPh sb="2" eb="3">
      <t>アン</t>
    </rPh>
    <rPh sb="3" eb="4">
      <t>リ</t>
    </rPh>
    <phoneticPr fontId="3"/>
  </si>
  <si>
    <t>中橋澄玲</t>
    <rPh sb="0" eb="2">
      <t>ナカハシ</t>
    </rPh>
    <rPh sb="2" eb="3">
      <t>スミ</t>
    </rPh>
    <rPh sb="3" eb="4">
      <t>レイ</t>
    </rPh>
    <phoneticPr fontId="3"/>
  </si>
  <si>
    <t>園田学園女子大学</t>
    <phoneticPr fontId="3"/>
  </si>
  <si>
    <t>立野葉月</t>
    <rPh sb="0" eb="2">
      <t>タテノ</t>
    </rPh>
    <rPh sb="2" eb="4">
      <t>ハツキ</t>
    </rPh>
    <phoneticPr fontId="3"/>
  </si>
  <si>
    <t>溝上愛梨</t>
    <rPh sb="0" eb="3">
      <t>ミゾガミアイ</t>
    </rPh>
    <rPh sb="3" eb="4">
      <t>ナシ</t>
    </rPh>
    <phoneticPr fontId="3"/>
  </si>
  <si>
    <t>草井廉太郎</t>
  </si>
  <si>
    <t>盛寛太</t>
  </si>
  <si>
    <t>大井輝</t>
  </si>
  <si>
    <t>中島隆太郎</t>
  </si>
  <si>
    <t>藤田健介</t>
  </si>
  <si>
    <t>植松大介</t>
  </si>
  <si>
    <t>山本将聖</t>
  </si>
  <si>
    <t>原田諒</t>
  </si>
  <si>
    <t>中山颯太</t>
  </si>
  <si>
    <t>大久保薫</t>
  </si>
  <si>
    <t>矢部翔大</t>
  </si>
  <si>
    <t>佐溝昂大</t>
  </si>
  <si>
    <t>藤原航大</t>
  </si>
  <si>
    <t>大西成</t>
  </si>
  <si>
    <t>大阪体育大学</t>
  </si>
  <si>
    <t>井出悠太</t>
  </si>
  <si>
    <t>岸本侑香</t>
  </si>
  <si>
    <t>溝上愛梨</t>
  </si>
  <si>
    <t>伊藤妃香瑠</t>
  </si>
  <si>
    <t>大股真悠</t>
  </si>
  <si>
    <t>東玲美</t>
  </si>
  <si>
    <t>小野心優</t>
  </si>
  <si>
    <t>山﨑彩綾</t>
  </si>
  <si>
    <t>藤田杏里</t>
  </si>
  <si>
    <t>松井采都</t>
  </si>
  <si>
    <t>竹本千穂</t>
  </si>
  <si>
    <t>林穂乃香</t>
  </si>
  <si>
    <t>横井実桜</t>
  </si>
  <si>
    <t>秋間咲緒里</t>
  </si>
  <si>
    <t>中橋澄玲</t>
  </si>
  <si>
    <t>立野葉月</t>
  </si>
  <si>
    <t>菅原龍斗</t>
  </si>
  <si>
    <t>中川創太</t>
  </si>
  <si>
    <t>中西彩葉</t>
  </si>
  <si>
    <t>石丸優人</t>
    <rPh sb="0" eb="2">
      <t>イシマル</t>
    </rPh>
    <rPh sb="2" eb="4">
      <t>ユウト</t>
    </rPh>
    <phoneticPr fontId="3"/>
  </si>
  <si>
    <t>松山大学</t>
    <phoneticPr fontId="3"/>
  </si>
  <si>
    <t>富山孔太</t>
    <rPh sb="0" eb="2">
      <t>トミヤマ</t>
    </rPh>
    <rPh sb="2" eb="4">
      <t>コウタ</t>
    </rPh>
    <phoneticPr fontId="3"/>
  </si>
  <si>
    <t>井戸大海</t>
    <rPh sb="0" eb="2">
      <t>イド</t>
    </rPh>
    <rPh sb="2" eb="4">
      <t>タイカイ</t>
    </rPh>
    <phoneticPr fontId="3"/>
  </si>
  <si>
    <t>広島大学</t>
    <rPh sb="0" eb="4">
      <t>ヒロシマダイガク</t>
    </rPh>
    <phoneticPr fontId="3"/>
  </si>
  <si>
    <t>諸石樹季</t>
    <rPh sb="0" eb="2">
      <t>モロイシ</t>
    </rPh>
    <rPh sb="2" eb="3">
      <t>イツキ</t>
    </rPh>
    <rPh sb="3" eb="4">
      <t>キ</t>
    </rPh>
    <phoneticPr fontId="3"/>
  </si>
  <si>
    <t>島根大学</t>
    <phoneticPr fontId="3"/>
  </si>
  <si>
    <t>栄永健伸</t>
    <rPh sb="0" eb="2">
      <t>エイナガ</t>
    </rPh>
    <rPh sb="2" eb="4">
      <t>ケンシン</t>
    </rPh>
    <phoneticPr fontId="3"/>
  </si>
  <si>
    <t>蜜石周平</t>
    <rPh sb="0" eb="2">
      <t>ミツイシ</t>
    </rPh>
    <rPh sb="2" eb="4">
      <t>シュウヘイ</t>
    </rPh>
    <phoneticPr fontId="3"/>
  </si>
  <si>
    <t>高知大学</t>
    <rPh sb="0" eb="4">
      <t>コウチダイガク</t>
    </rPh>
    <phoneticPr fontId="3"/>
  </si>
  <si>
    <t>田中祐樹</t>
    <rPh sb="2" eb="4">
      <t>ユウキ</t>
    </rPh>
    <phoneticPr fontId="3"/>
  </si>
  <si>
    <t>沼野和真</t>
    <rPh sb="0" eb="2">
      <t>ヌマノ</t>
    </rPh>
    <rPh sb="2" eb="4">
      <t>カズマ</t>
    </rPh>
    <phoneticPr fontId="3"/>
  </si>
  <si>
    <t>曽我井優斗</t>
    <rPh sb="0" eb="3">
      <t>ソガイ</t>
    </rPh>
    <rPh sb="3" eb="5">
      <t>ユウト</t>
    </rPh>
    <phoneticPr fontId="3"/>
  </si>
  <si>
    <t>山口大学</t>
    <rPh sb="0" eb="4">
      <t>ヤマグチダイガク</t>
    </rPh>
    <phoneticPr fontId="3"/>
  </si>
  <si>
    <t>松尾歩</t>
    <rPh sb="0" eb="2">
      <t>マツオ</t>
    </rPh>
    <rPh sb="2" eb="3">
      <t>アユミ</t>
    </rPh>
    <phoneticPr fontId="3"/>
  </si>
  <si>
    <t>山口県立大学</t>
    <rPh sb="0" eb="6">
      <t>ヤマグチケンリツダイガク</t>
    </rPh>
    <phoneticPr fontId="3"/>
  </si>
  <si>
    <t>尾藤優</t>
    <rPh sb="0" eb="2">
      <t>ビトウ</t>
    </rPh>
    <rPh sb="2" eb="3">
      <t>ユウ</t>
    </rPh>
    <phoneticPr fontId="3"/>
  </si>
  <si>
    <t>上原真姫</t>
    <rPh sb="0" eb="2">
      <t>ウエハラ</t>
    </rPh>
    <rPh sb="2" eb="4">
      <t>マヒメ</t>
    </rPh>
    <phoneticPr fontId="3"/>
  </si>
  <si>
    <t>安田女子大学</t>
    <phoneticPr fontId="3"/>
  </si>
  <si>
    <t>上田智風結</t>
    <rPh sb="2" eb="3">
      <t>トモ</t>
    </rPh>
    <rPh sb="3" eb="4">
      <t>カゼ</t>
    </rPh>
    <rPh sb="4" eb="5">
      <t>ユイ</t>
    </rPh>
    <phoneticPr fontId="3"/>
  </si>
  <si>
    <t>香川大学</t>
    <phoneticPr fontId="3"/>
  </si>
  <si>
    <t>岡千尋</t>
    <rPh sb="0" eb="1">
      <t>オカ</t>
    </rPh>
    <rPh sb="1" eb="3">
      <t>チヒロ</t>
    </rPh>
    <phoneticPr fontId="3"/>
  </si>
  <si>
    <t>広島文化学園大学</t>
    <rPh sb="0" eb="8">
      <t>ヒロシマブンカガクエンダイガク</t>
    </rPh>
    <phoneticPr fontId="3"/>
  </si>
  <si>
    <t>生田佳志乃</t>
    <rPh sb="0" eb="2">
      <t>イクタ</t>
    </rPh>
    <rPh sb="2" eb="3">
      <t>ケイ</t>
    </rPh>
    <rPh sb="3" eb="5">
      <t>シノ</t>
    </rPh>
    <phoneticPr fontId="3"/>
  </si>
  <si>
    <t>愛媛大学</t>
    <rPh sb="0" eb="4">
      <t>エヒメダイガク</t>
    </rPh>
    <phoneticPr fontId="3"/>
  </si>
  <si>
    <t>竹本七菜</t>
    <rPh sb="0" eb="4">
      <t>タケモトナナナ</t>
    </rPh>
    <phoneticPr fontId="3"/>
  </si>
  <si>
    <t>加藤夏音</t>
    <rPh sb="2" eb="4">
      <t>カノン</t>
    </rPh>
    <phoneticPr fontId="3"/>
  </si>
  <si>
    <t>川本悠衣</t>
    <rPh sb="0" eb="2">
      <t>カワモト</t>
    </rPh>
    <rPh sb="2" eb="3">
      <t>ユウ</t>
    </rPh>
    <rPh sb="3" eb="4">
      <t>イ</t>
    </rPh>
    <phoneticPr fontId="3"/>
  </si>
  <si>
    <t>藤川由梨奈</t>
    <rPh sb="0" eb="5">
      <t>フジカワユリナ</t>
    </rPh>
    <phoneticPr fontId="3"/>
  </si>
  <si>
    <t>石丸優人</t>
    <rPh sb="0" eb="2">
      <t>イシマル</t>
    </rPh>
    <rPh sb="2" eb="3">
      <t>ユウ</t>
    </rPh>
    <rPh sb="3" eb="4">
      <t>ヒト</t>
    </rPh>
    <phoneticPr fontId="3"/>
  </si>
  <si>
    <t>福西渉正</t>
    <rPh sb="0" eb="2">
      <t>フクニシ</t>
    </rPh>
    <rPh sb="2" eb="3">
      <t>ワタル</t>
    </rPh>
    <rPh sb="3" eb="4">
      <t>タダ</t>
    </rPh>
    <phoneticPr fontId="3"/>
  </si>
  <si>
    <t>森本蔵人</t>
    <rPh sb="0" eb="4">
      <t>モリモトクラト</t>
    </rPh>
    <phoneticPr fontId="3"/>
  </si>
  <si>
    <t>山本陽向</t>
    <rPh sb="2" eb="4">
      <t>ヒナタ</t>
    </rPh>
    <phoneticPr fontId="3"/>
  </si>
  <si>
    <t>和田圭太</t>
    <rPh sb="0" eb="2">
      <t>ワダ</t>
    </rPh>
    <rPh sb="2" eb="4">
      <t>ケイタ</t>
    </rPh>
    <phoneticPr fontId="3"/>
  </si>
  <si>
    <t>広島大学</t>
    <phoneticPr fontId="3"/>
  </si>
  <si>
    <t>村田瑛星</t>
    <rPh sb="0" eb="2">
      <t>ムラタ</t>
    </rPh>
    <rPh sb="2" eb="3">
      <t>エイ</t>
    </rPh>
    <rPh sb="3" eb="4">
      <t>ホシ</t>
    </rPh>
    <phoneticPr fontId="3"/>
  </si>
  <si>
    <t>岡山大学</t>
    <phoneticPr fontId="3"/>
  </si>
  <si>
    <t>阿南理久斗</t>
    <rPh sb="0" eb="2">
      <t>アナミ</t>
    </rPh>
    <rPh sb="2" eb="4">
      <t>リク</t>
    </rPh>
    <rPh sb="4" eb="5">
      <t>ト</t>
    </rPh>
    <phoneticPr fontId="3"/>
  </si>
  <si>
    <t>高知大学</t>
    <phoneticPr fontId="3"/>
  </si>
  <si>
    <t>藤本亘希</t>
    <rPh sb="0" eb="2">
      <t>フジモト</t>
    </rPh>
    <rPh sb="2" eb="3">
      <t>ワタル</t>
    </rPh>
    <rPh sb="3" eb="4">
      <t>ノゾミ</t>
    </rPh>
    <phoneticPr fontId="3"/>
  </si>
  <si>
    <t>本田愛斗</t>
    <rPh sb="2" eb="3">
      <t>マナ</t>
    </rPh>
    <rPh sb="3" eb="4">
      <t>ト</t>
    </rPh>
    <phoneticPr fontId="3"/>
  </si>
  <si>
    <t>山下奨悟</t>
    <rPh sb="2" eb="4">
      <t>ショウゴ</t>
    </rPh>
    <phoneticPr fontId="3"/>
  </si>
  <si>
    <t>広島工業大学</t>
    <phoneticPr fontId="3"/>
  </si>
  <si>
    <t>高尾昌道</t>
    <rPh sb="0" eb="2">
      <t>タカオ</t>
    </rPh>
    <rPh sb="2" eb="4">
      <t>マサミチ</t>
    </rPh>
    <phoneticPr fontId="3"/>
  </si>
  <si>
    <t>山岡千修</t>
    <rPh sb="2" eb="4">
      <t>チシュウ</t>
    </rPh>
    <phoneticPr fontId="3"/>
  </si>
  <si>
    <t>杉本樹紀</t>
    <rPh sb="0" eb="2">
      <t>スギモト</t>
    </rPh>
    <rPh sb="2" eb="3">
      <t>イツキ</t>
    </rPh>
    <rPh sb="3" eb="4">
      <t>キ</t>
    </rPh>
    <phoneticPr fontId="3"/>
  </si>
  <si>
    <t>鳥取大学</t>
    <phoneticPr fontId="3"/>
  </si>
  <si>
    <t>高坂和哉</t>
    <rPh sb="0" eb="2">
      <t>コウサカ</t>
    </rPh>
    <rPh sb="2" eb="4">
      <t>カズヤ</t>
    </rPh>
    <phoneticPr fontId="3"/>
  </si>
  <si>
    <t>中西和海</t>
    <rPh sb="0" eb="2">
      <t>ナカニシ</t>
    </rPh>
    <rPh sb="2" eb="4">
      <t>カズミ</t>
    </rPh>
    <phoneticPr fontId="3"/>
  </si>
  <si>
    <t>広島国際大学</t>
    <rPh sb="0" eb="6">
      <t>ヒロシマコクサイダイガク</t>
    </rPh>
    <phoneticPr fontId="3"/>
  </si>
  <si>
    <t>遠藤将太</t>
    <rPh sb="2" eb="4">
      <t>ショウタ</t>
    </rPh>
    <phoneticPr fontId="3"/>
  </si>
  <si>
    <t>後藤海斗</t>
    <rPh sb="0" eb="2">
      <t>ゴトウ</t>
    </rPh>
    <rPh sb="2" eb="4">
      <t>カイト</t>
    </rPh>
    <phoneticPr fontId="3"/>
  </si>
  <si>
    <t>金尾陽飛</t>
    <rPh sb="0" eb="2">
      <t>カナオ</t>
    </rPh>
    <rPh sb="2" eb="3">
      <t>ヨウ</t>
    </rPh>
    <rPh sb="3" eb="4">
      <t>ト</t>
    </rPh>
    <phoneticPr fontId="3"/>
  </si>
  <si>
    <t>広島文化学園大学</t>
    <rPh sb="0" eb="6">
      <t>ヒロシマブンカガクエン</t>
    </rPh>
    <rPh sb="6" eb="8">
      <t>ダイガク</t>
    </rPh>
    <phoneticPr fontId="3"/>
  </si>
  <si>
    <t>濱野航輝</t>
    <rPh sb="2" eb="4">
      <t>コウキ</t>
    </rPh>
    <phoneticPr fontId="3"/>
  </si>
  <si>
    <t>岡田小都乃</t>
    <rPh sb="2" eb="3">
      <t>チイ</t>
    </rPh>
    <rPh sb="3" eb="4">
      <t>ミヤコ</t>
    </rPh>
    <rPh sb="4" eb="5">
      <t>ノ</t>
    </rPh>
    <phoneticPr fontId="3"/>
  </si>
  <si>
    <t>周南公立大学</t>
    <phoneticPr fontId="3"/>
  </si>
  <si>
    <t>佐藤優帆</t>
    <rPh sb="2" eb="4">
      <t>ユウホ</t>
    </rPh>
    <phoneticPr fontId="3"/>
  </si>
  <si>
    <t>垂水彩音</t>
    <rPh sb="0" eb="2">
      <t>タルミ</t>
    </rPh>
    <rPh sb="2" eb="3">
      <t>イロド</t>
    </rPh>
    <rPh sb="3" eb="4">
      <t>オト</t>
    </rPh>
    <phoneticPr fontId="3"/>
  </si>
  <si>
    <t>狩野真衣</t>
    <rPh sb="0" eb="2">
      <t>カノウ</t>
    </rPh>
    <rPh sb="2" eb="3">
      <t>マコト</t>
    </rPh>
    <rPh sb="3" eb="4">
      <t>コロモ</t>
    </rPh>
    <phoneticPr fontId="3"/>
  </si>
  <si>
    <t>上原真姫</t>
    <rPh sb="0" eb="2">
      <t>ウエハラ</t>
    </rPh>
    <rPh sb="2" eb="3">
      <t>マ</t>
    </rPh>
    <rPh sb="3" eb="4">
      <t>ヒメ</t>
    </rPh>
    <phoneticPr fontId="3"/>
  </si>
  <si>
    <t>生田佳志乃</t>
  </si>
  <si>
    <t>田川歩実</t>
  </si>
  <si>
    <t>洲本叶子</t>
    <rPh sb="0" eb="2">
      <t>スモト</t>
    </rPh>
    <rPh sb="2" eb="3">
      <t>カナウ</t>
    </rPh>
    <rPh sb="3" eb="4">
      <t>コ</t>
    </rPh>
    <phoneticPr fontId="3"/>
  </si>
  <si>
    <t>西村菜々子</t>
    <rPh sb="0" eb="2">
      <t>ニシムラ</t>
    </rPh>
    <rPh sb="2" eb="5">
      <t>ナナコ</t>
    </rPh>
    <phoneticPr fontId="3"/>
  </si>
  <si>
    <t>古林愛華</t>
    <rPh sb="0" eb="2">
      <t>コバヤシ</t>
    </rPh>
    <rPh sb="2" eb="3">
      <t>アイ</t>
    </rPh>
    <rPh sb="3" eb="4">
      <t>ハナ</t>
    </rPh>
    <phoneticPr fontId="3"/>
  </si>
  <si>
    <t>鳥取大学</t>
    <rPh sb="0" eb="4">
      <t>トットリダイガク</t>
    </rPh>
    <phoneticPr fontId="3"/>
  </si>
  <si>
    <t>石川弥怜</t>
    <rPh sb="2" eb="3">
      <t>ヤ</t>
    </rPh>
    <rPh sb="3" eb="4">
      <t>レイ</t>
    </rPh>
    <phoneticPr fontId="3"/>
  </si>
  <si>
    <t>明神悠花</t>
    <rPh sb="0" eb="2">
      <t>ミョウジン</t>
    </rPh>
    <rPh sb="2" eb="3">
      <t>ユウ</t>
    </rPh>
    <rPh sb="3" eb="4">
      <t>ハナ</t>
    </rPh>
    <phoneticPr fontId="3"/>
  </si>
  <si>
    <t>広島大学</t>
    <rPh sb="0" eb="2">
      <t>ヒロシマ</t>
    </rPh>
    <rPh sb="2" eb="4">
      <t>ダイガク</t>
    </rPh>
    <phoneticPr fontId="3"/>
  </si>
  <si>
    <t>井上愛子</t>
    <rPh sb="2" eb="4">
      <t>アイコ</t>
    </rPh>
    <phoneticPr fontId="3"/>
  </si>
  <si>
    <t>徳島大学</t>
    <phoneticPr fontId="3"/>
  </si>
  <si>
    <t>加藤夏音</t>
    <rPh sb="0" eb="2">
      <t>カトウ</t>
    </rPh>
    <rPh sb="2" eb="3">
      <t>ナツ</t>
    </rPh>
    <rPh sb="3" eb="4">
      <t>オト</t>
    </rPh>
    <phoneticPr fontId="3"/>
  </si>
  <si>
    <t>藤本和香名</t>
    <rPh sb="0" eb="2">
      <t>フジモト</t>
    </rPh>
    <rPh sb="2" eb="4">
      <t>ワカ</t>
    </rPh>
    <rPh sb="4" eb="5">
      <t>ナ</t>
    </rPh>
    <phoneticPr fontId="3"/>
  </si>
  <si>
    <t>愛媛大学</t>
    <rPh sb="0" eb="2">
      <t>エヒメ</t>
    </rPh>
    <rPh sb="2" eb="4">
      <t>ダイガク</t>
    </rPh>
    <phoneticPr fontId="3"/>
  </si>
  <si>
    <t>川上颯太</t>
  </si>
  <si>
    <t>富山孔太</t>
  </si>
  <si>
    <t>沼野和真</t>
  </si>
  <si>
    <t>伊井嵐真</t>
  </si>
  <si>
    <t>今川拓海</t>
  </si>
  <si>
    <t>白根大地</t>
  </si>
  <si>
    <t>石丸優人</t>
  </si>
  <si>
    <t>福西渉正</t>
  </si>
  <si>
    <t>水島凌丘</t>
  </si>
  <si>
    <t>森本蔵人</t>
  </si>
  <si>
    <t>高橋賢史朗</t>
  </si>
  <si>
    <t>村田瑛星</t>
  </si>
  <si>
    <t>井戸大海</t>
  </si>
  <si>
    <t>栄永健伸</t>
  </si>
  <si>
    <t>山本陽向</t>
  </si>
  <si>
    <t>和田圭太</t>
  </si>
  <si>
    <t>高尾昌道</t>
  </si>
  <si>
    <t>山岡千修</t>
  </si>
  <si>
    <t>那須優也</t>
  </si>
  <si>
    <t>杉本樹紀</t>
  </si>
  <si>
    <t>弓岡煌叶</t>
  </si>
  <si>
    <t>吉富聖真</t>
  </si>
  <si>
    <t>高坂和哉</t>
  </si>
  <si>
    <t>松岡朋紀</t>
  </si>
  <si>
    <t>阿南理久斗</t>
  </si>
  <si>
    <t>下元颯太</t>
  </si>
  <si>
    <t>谷優希</t>
  </si>
  <si>
    <t>仁木悠太</t>
  </si>
  <si>
    <t>日浦泰樹</t>
  </si>
  <si>
    <t>高須賀蓮斗</t>
  </si>
  <si>
    <t>江見乃羽</t>
  </si>
  <si>
    <t>坂井佑衣</t>
  </si>
  <si>
    <t>宮里紗羽</t>
  </si>
  <si>
    <t>上原真姫</t>
  </si>
  <si>
    <t>大森星空</t>
  </si>
  <si>
    <t>長尾穂香</t>
  </si>
  <si>
    <t>伊藤るな</t>
  </si>
  <si>
    <t>尾藤優</t>
  </si>
  <si>
    <t>岡田小都乃</t>
  </si>
  <si>
    <t>佐藤優帆</t>
  </si>
  <si>
    <t>吉村羽紗</t>
  </si>
  <si>
    <t>清水姫菜乃</t>
  </si>
  <si>
    <t>椋木冴</t>
  </si>
  <si>
    <t>矢島果林</t>
  </si>
  <si>
    <t>呉屋桃子</t>
  </si>
  <si>
    <t>井上愛子</t>
  </si>
  <si>
    <t>住田歩夢</t>
  </si>
  <si>
    <t>竹本七菜</t>
  </si>
  <si>
    <t>宮崎春菜</t>
  </si>
  <si>
    <t>古林優華</t>
  </si>
  <si>
    <t>赤松咲奈</t>
  </si>
  <si>
    <t>西村菜々子</t>
  </si>
  <si>
    <t>佐々木優杏</t>
  </si>
  <si>
    <t>尾崎嬉多</t>
  </si>
  <si>
    <t>古林愛華</t>
  </si>
  <si>
    <t>石川弥怜</t>
  </si>
  <si>
    <t>西田こころ</t>
  </si>
  <si>
    <t>明神悠花</t>
  </si>
  <si>
    <t>永吉美悠</t>
  </si>
  <si>
    <t>須藤 晟裕</t>
    <rPh sb="0" eb="2">
      <t>スドウ</t>
    </rPh>
    <phoneticPr fontId="3"/>
  </si>
  <si>
    <t>九州国際大学</t>
    <rPh sb="0" eb="6">
      <t>キュウシュウコクサイダイガク</t>
    </rPh>
    <phoneticPr fontId="3"/>
  </si>
  <si>
    <t>平山陸仁</t>
    <rPh sb="0" eb="2">
      <t>ヒラヤマ</t>
    </rPh>
    <rPh sb="2" eb="4">
      <t>リクジン</t>
    </rPh>
    <phoneticPr fontId="3"/>
  </si>
  <si>
    <t>福岡大学</t>
    <rPh sb="0" eb="4">
      <t>フクオカダイガク</t>
    </rPh>
    <phoneticPr fontId="3"/>
  </si>
  <si>
    <t>永田怜音</t>
    <rPh sb="0" eb="2">
      <t>ナガタ</t>
    </rPh>
    <rPh sb="2" eb="3">
      <t>レイ</t>
    </rPh>
    <rPh sb="3" eb="4">
      <t>オト</t>
    </rPh>
    <phoneticPr fontId="3"/>
  </si>
  <si>
    <t>鹿児島大学</t>
    <rPh sb="0" eb="5">
      <t>カゴシマダイガク</t>
    </rPh>
    <phoneticPr fontId="3"/>
  </si>
  <si>
    <t>鎌田 侑希</t>
    <rPh sb="0" eb="2">
      <t>カマタ</t>
    </rPh>
    <phoneticPr fontId="3"/>
  </si>
  <si>
    <t>野崎永遠</t>
    <rPh sb="0" eb="2">
      <t>ノザキ</t>
    </rPh>
    <rPh sb="2" eb="4">
      <t>エイエン</t>
    </rPh>
    <phoneticPr fontId="3"/>
  </si>
  <si>
    <t>今村 吏玖</t>
    <rPh sb="0" eb="2">
      <t>イマムラ</t>
    </rPh>
    <phoneticPr fontId="3"/>
  </si>
  <si>
    <t xml:space="preserve">吉岡 太陽 </t>
    <rPh sb="0" eb="2">
      <t>ヨシオカ</t>
    </rPh>
    <rPh sb="3" eb="5">
      <t>タイヨウ</t>
    </rPh>
    <phoneticPr fontId="3"/>
  </si>
  <si>
    <t>橋本 明日香</t>
    <rPh sb="0" eb="2">
      <t>ハシモト</t>
    </rPh>
    <rPh sb="3" eb="5">
      <t>アス</t>
    </rPh>
    <rPh sb="5" eb="6">
      <t>カオル</t>
    </rPh>
    <phoneticPr fontId="3"/>
  </si>
  <si>
    <t>河津 杏音</t>
    <rPh sb="0" eb="2">
      <t>カワツ</t>
    </rPh>
    <rPh sb="3" eb="4">
      <t>アン</t>
    </rPh>
    <rPh sb="4" eb="5">
      <t>オト</t>
    </rPh>
    <phoneticPr fontId="3"/>
  </si>
  <si>
    <t>熊本学園大学</t>
    <rPh sb="0" eb="6">
      <t>クマモトガクエンダイガク</t>
    </rPh>
    <phoneticPr fontId="3"/>
  </si>
  <si>
    <t>吉田瞳子</t>
    <rPh sb="0" eb="2">
      <t>ヨシダ</t>
    </rPh>
    <rPh sb="2" eb="4">
      <t>ヒトミコ</t>
    </rPh>
    <phoneticPr fontId="3"/>
  </si>
  <si>
    <t xml:space="preserve">原田 茉里亜 </t>
    <rPh sb="0" eb="2">
      <t>ハラダ</t>
    </rPh>
    <phoneticPr fontId="3"/>
  </si>
  <si>
    <t>橋本 羽瑠</t>
  </si>
  <si>
    <t>山田倖輝</t>
  </si>
  <si>
    <t>今村吏玖</t>
  </si>
  <si>
    <t>金丸蓮</t>
  </si>
  <si>
    <t>平山陸仁</t>
  </si>
  <si>
    <t>藤本純</t>
  </si>
  <si>
    <t>藤永健人</t>
  </si>
  <si>
    <t>山下悠真</t>
  </si>
  <si>
    <t>大平瑛心</t>
  </si>
  <si>
    <t>水上楓</t>
  </si>
  <si>
    <t>山下悠真</t>
    <rPh sb="0" eb="2">
      <t>ヤマシタ</t>
    </rPh>
    <rPh sb="2" eb="4">
      <t>ユウマ</t>
    </rPh>
    <phoneticPr fontId="3"/>
  </si>
  <si>
    <t>日本経済大学</t>
    <rPh sb="0" eb="6">
      <t>ニホンケイザイダイガク</t>
    </rPh>
    <phoneticPr fontId="3"/>
  </si>
  <si>
    <t>大平瑛心</t>
    <rPh sb="0" eb="2">
      <t>オオヒラ</t>
    </rPh>
    <rPh sb="2" eb="3">
      <t>エイ</t>
    </rPh>
    <rPh sb="3" eb="4">
      <t>ココロ</t>
    </rPh>
    <phoneticPr fontId="3"/>
  </si>
  <si>
    <t>鈴木颯太</t>
    <rPh sb="0" eb="2">
      <t>スズキ</t>
    </rPh>
    <rPh sb="2" eb="4">
      <t>ソウタ</t>
    </rPh>
    <phoneticPr fontId="3"/>
  </si>
  <si>
    <t>水上楓</t>
    <rPh sb="0" eb="2">
      <t>ミズカミ</t>
    </rPh>
    <rPh sb="2" eb="3">
      <t>カエデ</t>
    </rPh>
    <phoneticPr fontId="3"/>
  </si>
  <si>
    <t>久松直雄</t>
    <rPh sb="0" eb="2">
      <t>ヒサマツ</t>
    </rPh>
    <rPh sb="2" eb="3">
      <t>ナオ</t>
    </rPh>
    <rPh sb="3" eb="4">
      <t>オス</t>
    </rPh>
    <phoneticPr fontId="3"/>
  </si>
  <si>
    <t>河津杏音</t>
  </si>
  <si>
    <t>西田光梨</t>
  </si>
  <si>
    <t>橋本明日香</t>
  </si>
  <si>
    <t>北側美乃莉</t>
  </si>
  <si>
    <t>柳井萌恵</t>
  </si>
  <si>
    <t>藤田紗羽</t>
  </si>
  <si>
    <t>三宅るり</t>
  </si>
  <si>
    <t>荒田霞</t>
  </si>
  <si>
    <t>米原真樹</t>
  </si>
  <si>
    <t>青木もえ</t>
  </si>
  <si>
    <t>長廻真知</t>
  </si>
  <si>
    <t>広瀬未来</t>
  </si>
  <si>
    <t>三輪朋香</t>
  </si>
  <si>
    <t>牧野美涼</t>
  </si>
  <si>
    <t>関野里真</t>
  </si>
  <si>
    <t>上中咲希</t>
  </si>
  <si>
    <t>山浦波瑠</t>
  </si>
  <si>
    <t>堤みほろ</t>
  </si>
  <si>
    <t>森山紗帆</t>
  </si>
  <si>
    <t>高橋奈那</t>
  </si>
  <si>
    <t>須崎沙織</t>
  </si>
  <si>
    <t>神山和奏</t>
  </si>
  <si>
    <t>本田胡桃</t>
  </si>
  <si>
    <t>小原陽夏</t>
  </si>
  <si>
    <t>石橋結子</t>
  </si>
  <si>
    <t>岡本萌奈未</t>
  </si>
  <si>
    <t>阿部風花</t>
  </si>
  <si>
    <t>後藤咲々</t>
  </si>
  <si>
    <t>牧野美優</t>
  </si>
  <si>
    <t>梶原藍実</t>
  </si>
  <si>
    <t>谷川莉奈</t>
  </si>
  <si>
    <t>上岡美月</t>
  </si>
  <si>
    <t>浜地凛</t>
  </si>
  <si>
    <t>古茂田倭子</t>
  </si>
  <si>
    <t>青山学院大学</t>
  </si>
  <si>
    <t>高見優里</t>
  </si>
  <si>
    <t>今村涼</t>
  </si>
  <si>
    <t>山内のどか</t>
  </si>
  <si>
    <t>長谷川未来</t>
  </si>
  <si>
    <t>竹澤みなみ</t>
  </si>
  <si>
    <t>古田菜摘</t>
  </si>
  <si>
    <t>東崎沙耶</t>
  </si>
  <si>
    <t>加藤環季</t>
  </si>
  <si>
    <t>吉田陽萌</t>
  </si>
  <si>
    <t>石井夢楓</t>
  </si>
  <si>
    <t>亀井菜杏</t>
  </si>
  <si>
    <t>戸崎雪穂</t>
  </si>
  <si>
    <t>橋野光</t>
  </si>
  <si>
    <t>冨塚真優子</t>
  </si>
  <si>
    <t>古庄樹</t>
  </si>
  <si>
    <t>武末藍</t>
  </si>
  <si>
    <t>渡邉未来</t>
  </si>
  <si>
    <t>髙橋美萩</t>
  </si>
  <si>
    <t>長夢乃</t>
  </si>
  <si>
    <t>新井瞳伽</t>
  </si>
  <si>
    <t>高崎健康福祉大学</t>
  </si>
  <si>
    <t>遠藤桐</t>
  </si>
  <si>
    <t>鈴木優芽亜</t>
  </si>
  <si>
    <t>原田美唯</t>
  </si>
  <si>
    <t>黒川璃子</t>
  </si>
  <si>
    <t>尾崎羽音</t>
  </si>
  <si>
    <t>松本みなみ</t>
  </si>
  <si>
    <t>宮下採奈</t>
  </si>
  <si>
    <t>八角真帆</t>
  </si>
  <si>
    <t>大妻女子大学</t>
  </si>
  <si>
    <t>小海渚</t>
  </si>
  <si>
    <t>中林瑞貴</t>
  </si>
  <si>
    <t>杉山凛</t>
  </si>
  <si>
    <t>櫻井優香</t>
  </si>
  <si>
    <t>横内美海</t>
  </si>
  <si>
    <t>東京女子体育大学</t>
  </si>
  <si>
    <t>親泊ひまり</t>
  </si>
  <si>
    <t>小原未空</t>
  </si>
  <si>
    <t>竹内紅葉</t>
  </si>
  <si>
    <t>宮下怜</t>
  </si>
  <si>
    <t>後藤拓人</t>
  </si>
  <si>
    <t>江口心</t>
  </si>
  <si>
    <t>谷津央祐</t>
  </si>
  <si>
    <t>木野舜吾</t>
  </si>
  <si>
    <t>櫻井煌介</t>
  </si>
  <si>
    <t>永渕雄大</t>
  </si>
  <si>
    <t>中村舜</t>
  </si>
  <si>
    <t>江頭桜空</t>
  </si>
  <si>
    <t>高柳大輔</t>
  </si>
  <si>
    <t>佐藤椎名</t>
  </si>
  <si>
    <t>吉田翼</t>
  </si>
  <si>
    <t>安保武輝</t>
  </si>
  <si>
    <t>安保瑠城</t>
  </si>
  <si>
    <t>中央大学</t>
  </si>
  <si>
    <t>深井俊椰</t>
  </si>
  <si>
    <t>小野泰平</t>
  </si>
  <si>
    <t>森川翔輝</t>
  </si>
  <si>
    <t>末永逸貴</t>
  </si>
  <si>
    <t>渡邉拓斗</t>
  </si>
  <si>
    <t>町田脩太</t>
  </si>
  <si>
    <t>今越健太</t>
  </si>
  <si>
    <t>平野莉久</t>
  </si>
  <si>
    <t>阿保龍人</t>
  </si>
  <si>
    <t>藤原睦月</t>
  </si>
  <si>
    <t>山崎諒羽</t>
  </si>
  <si>
    <t>奥野天斗</t>
  </si>
  <si>
    <t>奥優汰</t>
  </si>
  <si>
    <t>宮川友結</t>
  </si>
  <si>
    <t>北川史翔</t>
  </si>
  <si>
    <t>大久保智也</t>
  </si>
  <si>
    <t>山岸拓海</t>
  </si>
  <si>
    <t>神山剛輝</t>
  </si>
  <si>
    <t>荻原聖也</t>
  </si>
  <si>
    <t>佐藤瑠活</t>
  </si>
  <si>
    <t>関根翔太</t>
  </si>
  <si>
    <t>田中陽樹</t>
  </si>
  <si>
    <t>山岡陸歩</t>
  </si>
  <si>
    <t>野村波輝</t>
  </si>
  <si>
    <t>落合優護</t>
  </si>
  <si>
    <t>山口健太郎</t>
  </si>
  <si>
    <t>田中市之介</t>
  </si>
  <si>
    <t>増本康裕</t>
  </si>
  <si>
    <t>片山大輔</t>
  </si>
  <si>
    <t>花田彬</t>
  </si>
  <si>
    <t>阿部大輔</t>
  </si>
  <si>
    <t>杉浦壮哉</t>
  </si>
  <si>
    <t>中村恵太</t>
  </si>
  <si>
    <t>水口凌太朗</t>
  </si>
  <si>
    <t>米隆斗</t>
  </si>
  <si>
    <t>栗山寿一</t>
  </si>
  <si>
    <t>小原輝</t>
  </si>
  <si>
    <t>水村健人</t>
  </si>
  <si>
    <t>中谷壱心</t>
  </si>
  <si>
    <t>大屋光</t>
  </si>
  <si>
    <t>平田璃月</t>
  </si>
  <si>
    <t>川﨑聖矢</t>
  </si>
  <si>
    <t>東京経済大学</t>
  </si>
  <si>
    <t>郡奏志</t>
  </si>
  <si>
    <t>増田翔</t>
  </si>
  <si>
    <t>鴻江翔伍</t>
  </si>
  <si>
    <t>野口駿平</t>
  </si>
  <si>
    <t>上元瑛汰</t>
  </si>
  <si>
    <t>松村拓哉</t>
  </si>
  <si>
    <t>岩城慎</t>
  </si>
  <si>
    <t>犬嶋宏介</t>
  </si>
  <si>
    <t>竹澤陽生</t>
  </si>
  <si>
    <t>馬屋原光大郎</t>
  </si>
  <si>
    <t>片山裕翔</t>
  </si>
  <si>
    <t>新木颯</t>
  </si>
  <si>
    <t>田中一基</t>
  </si>
  <si>
    <t>新木統</t>
  </si>
  <si>
    <t>林田真龍</t>
  </si>
  <si>
    <t>桑原朋也</t>
  </si>
  <si>
    <t>高橋賢史朗</t>
    <rPh sb="4" eb="5">
      <t>Raw</t>
    </rPh>
    <phoneticPr fontId="3"/>
  </si>
  <si>
    <t>西前和真</t>
    <rPh sb="0" eb="2">
      <t>ニシマエ</t>
    </rPh>
    <rPh sb="2" eb="3">
      <t>カズマ</t>
    </rPh>
    <rPh sb="3" eb="4">
      <t>シンジテゥ</t>
    </rPh>
    <phoneticPr fontId="3"/>
  </si>
  <si>
    <t>鹿児島大学</t>
    <phoneticPr fontId="3"/>
  </si>
  <si>
    <t>山崎諒羽</t>
    <rPh sb="0" eb="1">
      <t>ヤマ</t>
    </rPh>
    <rPh sb="2" eb="3">
      <t>リョウ</t>
    </rPh>
    <rPh sb="3" eb="4">
      <t xml:space="preserve">ハネ </t>
    </rPh>
    <phoneticPr fontId="3"/>
  </si>
  <si>
    <t>工谷羽音</t>
    <rPh sb="0" eb="1">
      <t>コウサク</t>
    </rPh>
    <rPh sb="1" eb="2">
      <t xml:space="preserve">タニ </t>
    </rPh>
    <rPh sb="2" eb="3">
      <t>ハネ</t>
    </rPh>
    <rPh sb="3" eb="4">
      <t xml:space="preserve">オト </t>
    </rPh>
    <phoneticPr fontId="3"/>
  </si>
  <si>
    <t>2024年東西インカレ</t>
    <rPh sb="4" eb="5">
      <t>ネン</t>
    </rPh>
    <rPh sb="5" eb="7">
      <t>トウザイ</t>
    </rPh>
    <phoneticPr fontId="3"/>
  </si>
  <si>
    <t>岡本賛多</t>
    <rPh sb="0" eb="2">
      <t>オカモト</t>
    </rPh>
    <rPh sb="2" eb="3">
      <t>サン</t>
    </rPh>
    <rPh sb="3" eb="4">
      <t>タ</t>
    </rPh>
    <phoneticPr fontId="3"/>
  </si>
  <si>
    <t>金沢学院大学</t>
    <phoneticPr fontId="3"/>
  </si>
  <si>
    <t>山本隼也</t>
    <rPh sb="0" eb="2">
      <t>ヤマモト</t>
    </rPh>
    <rPh sb="2" eb="3">
      <t>シュン</t>
    </rPh>
    <rPh sb="3" eb="4">
      <t>ナリ</t>
    </rPh>
    <phoneticPr fontId="3"/>
  </si>
  <si>
    <t>同志社大学</t>
    <rPh sb="0" eb="5">
      <t>ドウシシャダイガク</t>
    </rPh>
    <phoneticPr fontId="3"/>
  </si>
  <si>
    <t>神山知己</t>
    <rPh sb="0" eb="2">
      <t>カミヤマ</t>
    </rPh>
    <rPh sb="2" eb="3">
      <t>シ</t>
    </rPh>
    <rPh sb="3" eb="4">
      <t>オノレ</t>
    </rPh>
    <phoneticPr fontId="3"/>
  </si>
  <si>
    <t>太田蓮</t>
    <rPh sb="0" eb="2">
      <t>オオタ</t>
    </rPh>
    <rPh sb="2" eb="3">
      <t>レン</t>
    </rPh>
    <phoneticPr fontId="3"/>
  </si>
  <si>
    <t>大井輝</t>
    <rPh sb="0" eb="2">
      <t>オオイ</t>
    </rPh>
    <rPh sb="2" eb="3">
      <t>カガヤ</t>
    </rPh>
    <phoneticPr fontId="3"/>
  </si>
  <si>
    <t>西村陽翔</t>
    <rPh sb="0" eb="2">
      <t>ニシムラ</t>
    </rPh>
    <rPh sb="2" eb="3">
      <t>ヨウ</t>
    </rPh>
    <rPh sb="3" eb="4">
      <t>ショウ</t>
    </rPh>
    <phoneticPr fontId="3"/>
  </si>
  <si>
    <t>吉田悠</t>
    <rPh sb="0" eb="2">
      <t>ヨシダ</t>
    </rPh>
    <rPh sb="2" eb="3">
      <t>ユウ</t>
    </rPh>
    <phoneticPr fontId="3"/>
  </si>
  <si>
    <t>龍谷大学</t>
    <rPh sb="0" eb="4">
      <t>リュウコクダイガク</t>
    </rPh>
    <phoneticPr fontId="3"/>
  </si>
  <si>
    <t>東玲美</t>
    <rPh sb="0" eb="1">
      <t>ヒガシ</t>
    </rPh>
    <rPh sb="1" eb="3">
      <t>レミ</t>
    </rPh>
    <phoneticPr fontId="3"/>
  </si>
  <si>
    <t>吉村茉恩</t>
    <rPh sb="2" eb="3">
      <t>マツ</t>
    </rPh>
    <rPh sb="3" eb="4">
      <t>オン</t>
    </rPh>
    <phoneticPr fontId="3"/>
  </si>
  <si>
    <t>柴田莉子</t>
    <rPh sb="0" eb="2">
      <t>シバタ</t>
    </rPh>
    <rPh sb="2" eb="4">
      <t>リコ</t>
    </rPh>
    <phoneticPr fontId="3"/>
  </si>
  <si>
    <t>東美衣奈</t>
    <rPh sb="0" eb="1">
      <t>アズマ</t>
    </rPh>
    <rPh sb="1" eb="4">
      <t>ミイナ</t>
    </rPh>
    <phoneticPr fontId="3"/>
  </si>
  <si>
    <t>太田小桜</t>
    <rPh sb="2" eb="3">
      <t>チイ</t>
    </rPh>
    <rPh sb="3" eb="4">
      <t>サクラ</t>
    </rPh>
    <phoneticPr fontId="3"/>
  </si>
  <si>
    <t>中橋澄玲</t>
    <rPh sb="0" eb="2">
      <t>ナカハシ</t>
    </rPh>
    <rPh sb="2" eb="3">
      <t>ス</t>
    </rPh>
    <rPh sb="3" eb="4">
      <t>レイ</t>
    </rPh>
    <phoneticPr fontId="3"/>
  </si>
  <si>
    <t>立命館大学</t>
    <phoneticPr fontId="3"/>
  </si>
  <si>
    <t>龍谷大学</t>
    <phoneticPr fontId="3"/>
  </si>
  <si>
    <t>同志社大学</t>
    <phoneticPr fontId="3"/>
  </si>
  <si>
    <t>園田女子大学</t>
    <rPh sb="0" eb="6">
      <t>ソノダジョシダイガク</t>
    </rPh>
    <phoneticPr fontId="3"/>
  </si>
  <si>
    <t>尾形珠季</t>
    <rPh sb="0" eb="2">
      <t>オガタ</t>
    </rPh>
    <rPh sb="2" eb="4">
      <t>タマキ</t>
    </rPh>
    <phoneticPr fontId="3"/>
  </si>
  <si>
    <t>中川創太</t>
    <rPh sb="0" eb="2">
      <t>ナカガワ</t>
    </rPh>
    <rPh sb="2" eb="4">
      <t>ソウタ</t>
    </rPh>
    <phoneticPr fontId="3"/>
  </si>
  <si>
    <t>大井輝</t>
    <rPh sb="2" eb="3">
      <t>カガヤ</t>
    </rPh>
    <phoneticPr fontId="3"/>
  </si>
  <si>
    <t>丸山拓海</t>
    <rPh sb="0" eb="4">
      <t>マルヤマタクミ</t>
    </rPh>
    <phoneticPr fontId="3"/>
  </si>
  <si>
    <t>棚木悠翔</t>
    <rPh sb="0" eb="2">
      <t>タナキ</t>
    </rPh>
    <rPh sb="2" eb="3">
      <t>ユウ</t>
    </rPh>
    <rPh sb="3" eb="4">
      <t>ショウ</t>
    </rPh>
    <phoneticPr fontId="3"/>
  </si>
  <si>
    <t>龍谷大学</t>
    <rPh sb="0" eb="4">
      <t>リュウコクダイガク</t>
    </rPh>
    <phoneticPr fontId="3"/>
  </si>
  <si>
    <t>小関優心</t>
    <rPh sb="0" eb="2">
      <t>オゼキ</t>
    </rPh>
    <rPh sb="2" eb="3">
      <t>ユウ</t>
    </rPh>
    <rPh sb="3" eb="4">
      <t>シン</t>
    </rPh>
    <phoneticPr fontId="3"/>
  </si>
  <si>
    <t>河村翔</t>
    <rPh sb="0" eb="2">
      <t>カワムラ</t>
    </rPh>
    <rPh sb="2" eb="3">
      <t>ショウ</t>
    </rPh>
    <phoneticPr fontId="3"/>
  </si>
  <si>
    <t>山本将聖</t>
    <rPh sb="0" eb="2">
      <t>ヤマモト</t>
    </rPh>
    <rPh sb="2" eb="3">
      <t>ショウ</t>
    </rPh>
    <rPh sb="3" eb="4">
      <t>セイ</t>
    </rPh>
    <phoneticPr fontId="3"/>
  </si>
  <si>
    <t>小畑光稀</t>
    <rPh sb="0" eb="2">
      <t>オバタ</t>
    </rPh>
    <rPh sb="2" eb="3">
      <t>ヒカル</t>
    </rPh>
    <phoneticPr fontId="3"/>
  </si>
  <si>
    <t>大久保翔太</t>
    <rPh sb="0" eb="3">
      <t>オオクボ</t>
    </rPh>
    <rPh sb="3" eb="5">
      <t>ショウタ</t>
    </rPh>
    <phoneticPr fontId="3"/>
  </si>
  <si>
    <t>八坂光起</t>
    <rPh sb="0" eb="2">
      <t>ヤサカ</t>
    </rPh>
    <rPh sb="2" eb="3">
      <t>ヒカル</t>
    </rPh>
    <rPh sb="3" eb="4">
      <t>キ</t>
    </rPh>
    <phoneticPr fontId="3"/>
  </si>
  <si>
    <t>佐野晃佑</t>
    <rPh sb="0" eb="2">
      <t>サノ</t>
    </rPh>
    <rPh sb="2" eb="4">
      <t>アキラスケ</t>
    </rPh>
    <phoneticPr fontId="3"/>
  </si>
  <si>
    <t>吉村太成</t>
    <rPh sb="0" eb="2">
      <t>ヨシムラ</t>
    </rPh>
    <rPh sb="2" eb="4">
      <t>フトシナ</t>
    </rPh>
    <phoneticPr fontId="3"/>
  </si>
  <si>
    <t>山本朱佑</t>
    <rPh sb="0" eb="2">
      <t>ヤマモト</t>
    </rPh>
    <rPh sb="2" eb="3">
      <t>アカ</t>
    </rPh>
    <rPh sb="3" eb="4">
      <t>スケ</t>
    </rPh>
    <phoneticPr fontId="3"/>
  </si>
  <si>
    <t>西村陽翔</t>
    <rPh sb="2" eb="3">
      <t>ヨウ</t>
    </rPh>
    <rPh sb="3" eb="4">
      <t>ショウ</t>
    </rPh>
    <phoneticPr fontId="3"/>
  </si>
  <si>
    <t>川口聡太</t>
    <rPh sb="0" eb="2">
      <t>カワグチ</t>
    </rPh>
    <rPh sb="2" eb="4">
      <t>ソウタ</t>
    </rPh>
    <phoneticPr fontId="3"/>
  </si>
  <si>
    <t>高山悠太</t>
    <rPh sb="0" eb="2">
      <t>タカヤマ</t>
    </rPh>
    <rPh sb="2" eb="4">
      <t>ユウタ</t>
    </rPh>
    <phoneticPr fontId="3"/>
  </si>
  <si>
    <t>堀田心葉</t>
    <rPh sb="0" eb="2">
      <t>ホッタ</t>
    </rPh>
    <rPh sb="2" eb="3">
      <t>ココロ</t>
    </rPh>
    <rPh sb="3" eb="4">
      <t>ハ</t>
    </rPh>
    <phoneticPr fontId="3"/>
  </si>
  <si>
    <t>熊谷磨菜</t>
    <rPh sb="2" eb="3">
      <t>マ</t>
    </rPh>
    <rPh sb="3" eb="4">
      <t>ナ</t>
    </rPh>
    <phoneticPr fontId="3"/>
  </si>
  <si>
    <t>小野心優</t>
    <rPh sb="0" eb="2">
      <t>オノ</t>
    </rPh>
    <rPh sb="2" eb="3">
      <t>ココロ</t>
    </rPh>
    <rPh sb="3" eb="4">
      <t>ユウ</t>
    </rPh>
    <phoneticPr fontId="3"/>
  </si>
  <si>
    <t>神戸学院大学</t>
    <phoneticPr fontId="3"/>
  </si>
  <si>
    <t>東玲美</t>
    <rPh sb="0" eb="1">
      <t>ヒガシ</t>
    </rPh>
    <rPh sb="1" eb="2">
      <t>レイ</t>
    </rPh>
    <rPh sb="2" eb="3">
      <t>ウツク</t>
    </rPh>
    <phoneticPr fontId="3"/>
  </si>
  <si>
    <t>桑原朋也</t>
    <rPh sb="0" eb="2">
      <t>クワバラ</t>
    </rPh>
    <rPh sb="2" eb="3">
      <t>トモ</t>
    </rPh>
    <rPh sb="3" eb="4">
      <t>ヤ</t>
    </rPh>
    <phoneticPr fontId="3"/>
  </si>
  <si>
    <t>法政大学</t>
    <rPh sb="0" eb="4">
      <t>ホウセイダイガク</t>
    </rPh>
    <phoneticPr fontId="3"/>
  </si>
  <si>
    <t>西村勇汰郎</t>
    <rPh sb="0" eb="2">
      <t>ニシムラ</t>
    </rPh>
    <rPh sb="2" eb="4">
      <t>ユウタ</t>
    </rPh>
    <rPh sb="4" eb="5">
      <t>ロウ</t>
    </rPh>
    <phoneticPr fontId="3"/>
  </si>
  <si>
    <t>北翔大学</t>
    <phoneticPr fontId="3"/>
  </si>
  <si>
    <t>太田匡亮</t>
    <rPh sb="0" eb="2">
      <t>オオタ</t>
    </rPh>
    <rPh sb="2" eb="4">
      <t>キョウスケ</t>
    </rPh>
    <phoneticPr fontId="3"/>
  </si>
  <si>
    <t>権平大翔</t>
    <rPh sb="0" eb="2">
      <t>ゴンダイラ</t>
    </rPh>
    <rPh sb="2" eb="4">
      <t>ヒロト</t>
    </rPh>
    <phoneticPr fontId="3"/>
  </si>
  <si>
    <t>高崎健康福祉大学</t>
    <rPh sb="0" eb="8">
      <t>タカサキケンコウフクシダイガク</t>
    </rPh>
    <phoneticPr fontId="3"/>
  </si>
  <si>
    <t>神山剛輝</t>
    <rPh sb="0" eb="2">
      <t>カミヤマ</t>
    </rPh>
    <rPh sb="2" eb="3">
      <t>ツヨシ</t>
    </rPh>
    <rPh sb="3" eb="4">
      <t>カガヤ</t>
    </rPh>
    <phoneticPr fontId="3"/>
  </si>
  <si>
    <t>筑波大学</t>
    <rPh sb="0" eb="4">
      <t>ツクバダイガク</t>
    </rPh>
    <phoneticPr fontId="3"/>
  </si>
  <si>
    <t>殷昊羽</t>
    <rPh sb="0" eb="1">
      <t>イン</t>
    </rPh>
    <rPh sb="1" eb="2">
      <t>コウ</t>
    </rPh>
    <rPh sb="2" eb="3">
      <t>ハネ</t>
    </rPh>
    <phoneticPr fontId="3"/>
  </si>
  <si>
    <t>中央大学</t>
    <rPh sb="0" eb="4">
      <t>チュウオウダイガク</t>
    </rPh>
    <phoneticPr fontId="3"/>
  </si>
  <si>
    <t>安保武輝</t>
    <rPh sb="0" eb="2">
      <t>アンポ</t>
    </rPh>
    <rPh sb="2" eb="3">
      <t>タケシ</t>
    </rPh>
    <rPh sb="3" eb="4">
      <t>テル</t>
    </rPh>
    <phoneticPr fontId="3"/>
  </si>
  <si>
    <t>三橋朋生</t>
    <rPh sb="0" eb="2">
      <t>ミツハシ</t>
    </rPh>
    <rPh sb="2" eb="3">
      <t>トモ</t>
    </rPh>
    <rPh sb="3" eb="4">
      <t>イ</t>
    </rPh>
    <phoneticPr fontId="3"/>
  </si>
  <si>
    <t>日本大学</t>
    <rPh sb="0" eb="4">
      <t>ニホンダイガク</t>
    </rPh>
    <phoneticPr fontId="3"/>
  </si>
  <si>
    <t>寺内琳</t>
    <rPh sb="0" eb="2">
      <t>テラウチ</t>
    </rPh>
    <rPh sb="2" eb="3">
      <t>リン</t>
    </rPh>
    <phoneticPr fontId="3"/>
  </si>
  <si>
    <t>東京情報大学</t>
    <rPh sb="0" eb="6">
      <t>トウキョウジョウホウダイガク</t>
    </rPh>
    <phoneticPr fontId="3"/>
  </si>
  <si>
    <t>荻原聖也</t>
    <rPh sb="0" eb="2">
      <t>オギワラ</t>
    </rPh>
    <rPh sb="2" eb="4">
      <t>セイヤ</t>
    </rPh>
    <phoneticPr fontId="3"/>
  </si>
  <si>
    <t>明治大学</t>
    <rPh sb="0" eb="4">
      <t>メイジダイガク</t>
    </rPh>
    <phoneticPr fontId="3"/>
  </si>
  <si>
    <t>野口駿平</t>
    <rPh sb="0" eb="2">
      <t>ノグチ</t>
    </rPh>
    <rPh sb="2" eb="4">
      <t>シュンペイ</t>
    </rPh>
    <phoneticPr fontId="3"/>
  </si>
  <si>
    <t>森川翔暉</t>
    <rPh sb="0" eb="2">
      <t>モリカワ</t>
    </rPh>
    <rPh sb="2" eb="3">
      <t>カケル</t>
    </rPh>
    <rPh sb="3" eb="4">
      <t>カガヤク</t>
    </rPh>
    <phoneticPr fontId="3"/>
  </si>
  <si>
    <t>森本歩那</t>
    <rPh sb="0" eb="2">
      <t>モリモト</t>
    </rPh>
    <rPh sb="2" eb="3">
      <t>アユム</t>
    </rPh>
    <rPh sb="3" eb="4">
      <t>ナ</t>
    </rPh>
    <phoneticPr fontId="3"/>
  </si>
  <si>
    <t>日本大学</t>
    <phoneticPr fontId="3"/>
  </si>
  <si>
    <t>田村今晴</t>
    <rPh sb="0" eb="2">
      <t>タムラ</t>
    </rPh>
    <rPh sb="2" eb="3">
      <t>イマ</t>
    </rPh>
    <rPh sb="3" eb="4">
      <t>ハ</t>
    </rPh>
    <phoneticPr fontId="3"/>
  </si>
  <si>
    <t>古茂田倭子</t>
    <rPh sb="0" eb="1">
      <t>フル</t>
    </rPh>
    <rPh sb="1" eb="3">
      <t>シゲタ</t>
    </rPh>
    <rPh sb="3" eb="5">
      <t>シズコ</t>
    </rPh>
    <phoneticPr fontId="3"/>
  </si>
  <si>
    <t>青山学院大学</t>
    <rPh sb="0" eb="6">
      <t>アオヤマガクインダイガク</t>
    </rPh>
    <phoneticPr fontId="3"/>
  </si>
  <si>
    <t>川田百華</t>
    <rPh sb="0" eb="2">
      <t>カワタ</t>
    </rPh>
    <rPh sb="2" eb="4">
      <t>モモカ</t>
    </rPh>
    <phoneticPr fontId="3"/>
  </si>
  <si>
    <t>日本体育大学</t>
    <rPh sb="0" eb="6">
      <t>ニホンタイイクダイガク</t>
    </rPh>
    <phoneticPr fontId="3"/>
  </si>
  <si>
    <t>加賀谷空実</t>
    <rPh sb="0" eb="3">
      <t>カガヤ</t>
    </rPh>
    <rPh sb="3" eb="4">
      <t>ソラ</t>
    </rPh>
    <rPh sb="4" eb="5">
      <t>ミノル</t>
    </rPh>
    <phoneticPr fontId="3"/>
  </si>
  <si>
    <t>作新学院大学</t>
    <rPh sb="0" eb="6">
      <t>サクシンガクインダイガク</t>
    </rPh>
    <phoneticPr fontId="3"/>
  </si>
  <si>
    <t>森山紗帆</t>
    <rPh sb="0" eb="2">
      <t>モリヤマ</t>
    </rPh>
    <rPh sb="2" eb="3">
      <t>サ</t>
    </rPh>
    <rPh sb="3" eb="4">
      <t>ホ</t>
    </rPh>
    <phoneticPr fontId="3"/>
  </si>
  <si>
    <t>法政大学</t>
    <phoneticPr fontId="3"/>
  </si>
  <si>
    <t>石井夢楓</t>
    <rPh sb="0" eb="2">
      <t>イシイ</t>
    </rPh>
    <rPh sb="2" eb="3">
      <t>ユメ</t>
    </rPh>
    <rPh sb="3" eb="4">
      <t>カエデ</t>
    </rPh>
    <phoneticPr fontId="3"/>
  </si>
  <si>
    <t>古田菜摘</t>
    <rPh sb="0" eb="2">
      <t>フルタ</t>
    </rPh>
    <rPh sb="2" eb="4">
      <t>ナツミ</t>
    </rPh>
    <phoneticPr fontId="3"/>
  </si>
  <si>
    <t>青木もえ</t>
    <rPh sb="0" eb="2">
      <t>アオキ</t>
    </rPh>
    <phoneticPr fontId="3"/>
  </si>
  <si>
    <t>神山和奏</t>
    <rPh sb="0" eb="2">
      <t>カミヤマ</t>
    </rPh>
    <rPh sb="2" eb="3">
      <t>ナゴム</t>
    </rPh>
    <rPh sb="3" eb="4">
      <t>カナ</t>
    </rPh>
    <phoneticPr fontId="3"/>
  </si>
  <si>
    <t>長廻真知</t>
    <rPh sb="0" eb="1">
      <t>ナガ</t>
    </rPh>
    <rPh sb="1" eb="2">
      <t>カイ</t>
    </rPh>
    <rPh sb="2" eb="3">
      <t>マコト</t>
    </rPh>
    <rPh sb="3" eb="4">
      <t>チ</t>
    </rPh>
    <phoneticPr fontId="3"/>
  </si>
  <si>
    <t>山口健太郎</t>
    <rPh sb="2" eb="5">
      <t>ケンタロウ</t>
    </rPh>
    <phoneticPr fontId="3"/>
  </si>
  <si>
    <t>細岡虎哲</t>
    <rPh sb="0" eb="2">
      <t>ホソオカ</t>
    </rPh>
    <rPh sb="2" eb="3">
      <t>トラ</t>
    </rPh>
    <rPh sb="3" eb="4">
      <t>テツ</t>
    </rPh>
    <phoneticPr fontId="3"/>
  </si>
  <si>
    <t>地方陸人</t>
    <rPh sb="0" eb="2">
      <t>チホウ</t>
    </rPh>
    <rPh sb="2" eb="3">
      <t>リク</t>
    </rPh>
    <rPh sb="3" eb="4">
      <t>ジン</t>
    </rPh>
    <phoneticPr fontId="3"/>
  </si>
  <si>
    <t>廣瀬礼桜</t>
    <rPh sb="0" eb="2">
      <t>ヒロセ</t>
    </rPh>
    <rPh sb="2" eb="3">
      <t>レイ</t>
    </rPh>
    <rPh sb="3" eb="4">
      <t>サクラ</t>
    </rPh>
    <phoneticPr fontId="3"/>
  </si>
  <si>
    <t>立教大学</t>
    <rPh sb="0" eb="4">
      <t>リッキョウダイガク</t>
    </rPh>
    <phoneticPr fontId="3"/>
  </si>
  <si>
    <t>清水瑠斗</t>
    <rPh sb="0" eb="2">
      <t>シミズ</t>
    </rPh>
    <rPh sb="2" eb="3">
      <t>リュウ</t>
    </rPh>
    <rPh sb="3" eb="4">
      <t>ト</t>
    </rPh>
    <phoneticPr fontId="3"/>
  </si>
  <si>
    <t>曹淵金成</t>
    <rPh sb="0" eb="1">
      <t>ソウ</t>
    </rPh>
    <rPh sb="1" eb="2">
      <t>エン</t>
    </rPh>
    <rPh sb="2" eb="3">
      <t>カネ</t>
    </rPh>
    <rPh sb="3" eb="4">
      <t>ナ</t>
    </rPh>
    <phoneticPr fontId="3"/>
  </si>
  <si>
    <t>竹澤陽生</t>
    <rPh sb="0" eb="2">
      <t>タケザワ</t>
    </rPh>
    <rPh sb="2" eb="4">
      <t>ヨウセイ</t>
    </rPh>
    <phoneticPr fontId="3"/>
  </si>
  <si>
    <t>川崎聖矢</t>
    <rPh sb="0" eb="2">
      <t>カワサキ</t>
    </rPh>
    <rPh sb="2" eb="4">
      <t>セイヤ</t>
    </rPh>
    <phoneticPr fontId="3"/>
  </si>
  <si>
    <t>東京経済大学</t>
    <rPh sb="0" eb="6">
      <t>トウキョウケイザイダイガク</t>
    </rPh>
    <phoneticPr fontId="3"/>
  </si>
  <si>
    <t>稲川天</t>
    <rPh sb="0" eb="2">
      <t>イナガワ</t>
    </rPh>
    <rPh sb="2" eb="3">
      <t>テン</t>
    </rPh>
    <phoneticPr fontId="3"/>
  </si>
  <si>
    <t>縣涼介</t>
    <rPh sb="0" eb="1">
      <t>アガタ</t>
    </rPh>
    <rPh sb="1" eb="3">
      <t>リョウスケ</t>
    </rPh>
    <phoneticPr fontId="3"/>
  </si>
  <si>
    <t>小海渚</t>
    <rPh sb="0" eb="2">
      <t>コウミ</t>
    </rPh>
    <rPh sb="2" eb="3">
      <t>ナギサ</t>
    </rPh>
    <phoneticPr fontId="3"/>
  </si>
  <si>
    <t>大妻女子大学</t>
    <rPh sb="0" eb="6">
      <t>オオツマジョシダイガク</t>
    </rPh>
    <phoneticPr fontId="3"/>
  </si>
  <si>
    <t>渡邉未来</t>
    <rPh sb="0" eb="2">
      <t>ワタナベ</t>
    </rPh>
    <rPh sb="2" eb="4">
      <t>ミライ</t>
    </rPh>
    <phoneticPr fontId="3"/>
  </si>
  <si>
    <t>吉田陽萌</t>
    <rPh sb="0" eb="2">
      <t>ヨシダ</t>
    </rPh>
    <rPh sb="2" eb="3">
      <t>ハル</t>
    </rPh>
    <rPh sb="3" eb="4">
      <t>モ</t>
    </rPh>
    <phoneticPr fontId="3"/>
  </si>
  <si>
    <t>工谷羽音</t>
    <rPh sb="0" eb="1">
      <t>コウ</t>
    </rPh>
    <rPh sb="1" eb="2">
      <t>タニ</t>
    </rPh>
    <rPh sb="2" eb="4">
      <t>ハオト</t>
    </rPh>
    <phoneticPr fontId="3"/>
  </si>
  <si>
    <t>金成志優</t>
    <rPh sb="0" eb="1">
      <t>カネ</t>
    </rPh>
    <rPh sb="1" eb="2">
      <t>ナ</t>
    </rPh>
    <rPh sb="2" eb="3">
      <t>ココロザ</t>
    </rPh>
    <rPh sb="3" eb="4">
      <t>ヤサ</t>
    </rPh>
    <phoneticPr fontId="3"/>
  </si>
  <si>
    <t>今愛莉</t>
    <rPh sb="0" eb="1">
      <t>イマ</t>
    </rPh>
    <rPh sb="1" eb="3">
      <t>アイリ</t>
    </rPh>
    <phoneticPr fontId="3"/>
  </si>
  <si>
    <t>高野有理</t>
    <rPh sb="0" eb="2">
      <t>タカノ</t>
    </rPh>
    <rPh sb="2" eb="4">
      <t>ユウリ</t>
    </rPh>
    <phoneticPr fontId="3"/>
  </si>
  <si>
    <t>加藤はる</t>
    <rPh sb="0" eb="2">
      <t>カトウ</t>
    </rPh>
    <phoneticPr fontId="3"/>
  </si>
  <si>
    <t>佐藤陽菜</t>
    <rPh sb="0" eb="2">
      <t>サトウ</t>
    </rPh>
    <rPh sb="2" eb="4">
      <t>ハルナ</t>
    </rPh>
    <phoneticPr fontId="3"/>
  </si>
  <si>
    <t>森川すみれ</t>
    <rPh sb="0" eb="2">
      <t>モリカワ</t>
    </rPh>
    <phoneticPr fontId="3"/>
  </si>
  <si>
    <t>櫻井優香</t>
    <rPh sb="2" eb="4">
      <t>ユウカ</t>
    </rPh>
    <phoneticPr fontId="3"/>
  </si>
  <si>
    <t>大和田寿美礼</t>
    <rPh sb="0" eb="3">
      <t>オオワダ</t>
    </rPh>
    <rPh sb="3" eb="4">
      <t>コトブキ</t>
    </rPh>
    <rPh sb="4" eb="5">
      <t>ウツク</t>
    </rPh>
    <rPh sb="5" eb="6">
      <t>レイ</t>
    </rPh>
    <phoneticPr fontId="3"/>
  </si>
  <si>
    <t>赤嶺一翔</t>
    <rPh sb="0" eb="2">
      <t>アカミネ</t>
    </rPh>
    <rPh sb="2" eb="3">
      <t>イチ</t>
    </rPh>
    <rPh sb="3" eb="4">
      <t>カケル</t>
    </rPh>
    <phoneticPr fontId="3"/>
  </si>
  <si>
    <t>細岡虎哲</t>
  </si>
  <si>
    <t>関東</t>
  </si>
  <si>
    <t>東日本</t>
  </si>
  <si>
    <t>地方陸人</t>
  </si>
  <si>
    <t>三橋朋生</t>
  </si>
  <si>
    <t>曹淵金成</t>
  </si>
  <si>
    <t>廣瀬礼桜</t>
  </si>
  <si>
    <t>清水瑠斗</t>
  </si>
  <si>
    <t>稲川天</t>
  </si>
  <si>
    <t>縣涼介</t>
  </si>
  <si>
    <t>高野有理</t>
  </si>
  <si>
    <t>加藤はる</t>
  </si>
  <si>
    <t>金成志優</t>
  </si>
  <si>
    <t>今愛莉</t>
  </si>
  <si>
    <t>佐藤陽菜</t>
  </si>
  <si>
    <t>森川すみれ</t>
  </si>
  <si>
    <t>大和田寿美礼</t>
  </si>
  <si>
    <t>赤嶺一翔</t>
  </si>
  <si>
    <t>小畑光稀</t>
  </si>
  <si>
    <t>西日本</t>
  </si>
  <si>
    <t>大久保翔太</t>
  </si>
  <si>
    <t>八坂光起</t>
  </si>
  <si>
    <t>佐野晃佑</t>
  </si>
  <si>
    <t>高山悠太</t>
  </si>
  <si>
    <t>山本隼也</t>
  </si>
  <si>
    <t>小関優心</t>
  </si>
  <si>
    <t>河村翔</t>
  </si>
  <si>
    <t>棚木悠翔</t>
  </si>
  <si>
    <t>吉村太成</t>
  </si>
  <si>
    <t>山本朱佑</t>
  </si>
  <si>
    <t>末次晴生</t>
  </si>
  <si>
    <t>末次晴生</t>
    <rPh sb="0" eb="2">
      <t>スエツグ</t>
    </rPh>
    <rPh sb="2" eb="3">
      <t>ハレ</t>
    </rPh>
    <rPh sb="3" eb="4">
      <t>セイ</t>
    </rPh>
    <phoneticPr fontId="3"/>
  </si>
  <si>
    <t>三宅航平</t>
  </si>
  <si>
    <t>三宅航平</t>
    <rPh sb="0" eb="2">
      <t>ミヤケ</t>
    </rPh>
    <rPh sb="2" eb="4">
      <t>コウヘイ</t>
    </rPh>
    <phoneticPr fontId="3"/>
  </si>
  <si>
    <t>西村陽翔</t>
  </si>
  <si>
    <t>川口聡太</t>
  </si>
  <si>
    <t>堀田心葉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</si>
</sst>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游ゴシック"/>
      <scheme val="minor"/>
    </font>
    <font>
      <sz val="11"/>
      <name val="游ゴシック"/>
      <family val="3"/>
      <charset val="128"/>
    </font>
    <font>
      <sz val="11"/>
      <name val="游ゴシック"/>
      <family val="3"/>
      <charset val="128"/>
      <scheme val="minor"/>
    </font>
    <font>
      <sz val="6"/>
      <name val="游ゴシック"/>
      <family val="3"/>
      <charset val="128"/>
      <scheme val="minor"/>
    </font>
    <font>
      <sz val="11"/>
      <color rgb="FFFF0000"/>
      <name val="游ゴシック"/>
      <family val="3"/>
      <charset val="128"/>
      <scheme val="minor"/>
    </font>
    <font>
      <sz val="12"/>
      <name val="游ゴシック"/>
      <family val="3"/>
      <charset val="128"/>
      <scheme val="minor"/>
    </font>
    <font>
      <sz val="12"/>
      <name val="游ゴシック"/>
      <family val="3"/>
      <charset val="128"/>
    </font>
    <font>
      <sz val="12"/>
      <name val="Verdana"/>
      <family val="2"/>
    </font>
    <font>
      <sz val="11"/>
      <name val="Verdana"/>
      <family val="2"/>
    </font>
    <font>
      <sz val="10"/>
      <name val="游ゴシック"/>
      <family val="3"/>
      <charset val="128"/>
    </font>
  </fonts>
  <fills count="12">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C000"/>
        <bgColor indexed="64"/>
      </patternFill>
    </fill>
    <fill>
      <patternFill patternType="solid">
        <fgColor theme="4" tint="0.39997558519241921"/>
        <bgColor indexed="64"/>
      </patternFill>
    </fill>
    <fill>
      <patternFill patternType="solid">
        <fgColor theme="5" tint="-0.249977111117893"/>
        <bgColor indexed="64"/>
      </patternFill>
    </fill>
    <fill>
      <patternFill patternType="solid">
        <fgColor theme="7" tint="0.59999389629810485"/>
        <bgColor indexed="64"/>
      </patternFill>
    </fill>
  </fills>
  <borders count="6">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2" fillId="0" borderId="0"/>
  </cellStyleXfs>
  <cellXfs count="83">
    <xf numFmtId="0" fontId="0" fillId="0" borderId="0" xfId="0" applyAlignment="1">
      <alignment vertical="center"/>
    </xf>
    <xf numFmtId="0" fontId="2" fillId="0" borderId="0" xfId="0" applyFont="1" applyAlignment="1">
      <alignment vertical="center"/>
    </xf>
    <xf numFmtId="0" fontId="4" fillId="0" borderId="0" xfId="0" applyFont="1" applyAlignment="1">
      <alignment vertical="center"/>
    </xf>
    <xf numFmtId="0" fontId="0" fillId="0" borderId="4" xfId="0" applyBorder="1" applyAlignment="1">
      <alignment vertical="center"/>
    </xf>
    <xf numFmtId="0" fontId="2" fillId="0" borderId="4" xfId="0" applyFont="1" applyBorder="1" applyAlignment="1">
      <alignment vertical="center"/>
    </xf>
    <xf numFmtId="9" fontId="0" fillId="0" borderId="0" xfId="0" applyNumberFormat="1" applyAlignment="1">
      <alignment horizontal="left" vertical="center"/>
    </xf>
    <xf numFmtId="0" fontId="0" fillId="0" borderId="4" xfId="0" applyBorder="1" applyAlignment="1">
      <alignment horizontal="center" vertical="center"/>
    </xf>
    <xf numFmtId="0" fontId="2" fillId="0" borderId="4" xfId="0" applyFont="1" applyBorder="1" applyAlignment="1">
      <alignment horizontal="center" vertical="center"/>
    </xf>
    <xf numFmtId="0" fontId="0" fillId="0" borderId="4" xfId="0" applyBorder="1" applyAlignment="1">
      <alignment horizontal="left" vertical="center"/>
    </xf>
    <xf numFmtId="0" fontId="6" fillId="0" borderId="3" xfId="0" applyFont="1" applyBorder="1" applyAlignment="1">
      <alignment horizontal="center" vertical="center"/>
    </xf>
    <xf numFmtId="0" fontId="6" fillId="0" borderId="3"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3" xfId="0" applyFont="1" applyBorder="1" applyAlignment="1">
      <alignment horizontal="center" vertical="center"/>
    </xf>
    <xf numFmtId="0" fontId="5" fillId="0" borderId="0" xfId="0" applyFont="1" applyAlignment="1">
      <alignment horizontal="center" vertical="center"/>
    </xf>
    <xf numFmtId="0" fontId="7" fillId="0" borderId="3" xfId="0" applyFont="1" applyBorder="1" applyAlignment="1">
      <alignment horizontal="center" vertical="center"/>
    </xf>
    <xf numFmtId="0" fontId="5" fillId="0" borderId="3" xfId="1" applyFont="1" applyBorder="1" applyAlignment="1" applyProtection="1">
      <alignment horizontal="center" vertical="center"/>
      <protection locked="0"/>
    </xf>
    <xf numFmtId="0" fontId="1" fillId="0" borderId="3" xfId="0" applyFont="1" applyBorder="1" applyAlignment="1">
      <alignment horizontal="center" vertical="center"/>
    </xf>
    <xf numFmtId="0" fontId="1" fillId="0" borderId="3" xfId="0" applyFont="1" applyBorder="1" applyAlignment="1" applyProtection="1">
      <alignment horizontal="center" vertical="center"/>
      <protection locked="0"/>
    </xf>
    <xf numFmtId="0" fontId="8" fillId="0" borderId="4" xfId="0" applyFont="1" applyBorder="1" applyAlignment="1">
      <alignment horizontal="center" vertical="center"/>
    </xf>
    <xf numFmtId="0" fontId="5" fillId="2" borderId="3" xfId="0" applyFont="1" applyFill="1" applyBorder="1" applyAlignment="1" applyProtection="1">
      <alignment horizontal="center" vertical="center"/>
      <protection locked="0"/>
    </xf>
    <xf numFmtId="0" fontId="5" fillId="4" borderId="3" xfId="0" applyFont="1" applyFill="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3" xfId="0" applyFont="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3" xfId="0" applyFont="1" applyFill="1" applyBorder="1" applyAlignment="1">
      <alignment horizontal="center" vertical="center"/>
    </xf>
    <xf numFmtId="0" fontId="2" fillId="4" borderId="3" xfId="0" applyFont="1" applyFill="1" applyBorder="1" applyAlignment="1">
      <alignment horizontal="center" vertical="center"/>
    </xf>
    <xf numFmtId="0" fontId="2" fillId="5" borderId="3" xfId="0" applyFont="1" applyFill="1" applyBorder="1" applyAlignment="1">
      <alignment horizontal="center" vertical="center"/>
    </xf>
    <xf numFmtId="0" fontId="2" fillId="6" borderId="3" xfId="0" applyFont="1" applyFill="1" applyBorder="1" applyAlignment="1">
      <alignment horizontal="center" vertical="center"/>
    </xf>
    <xf numFmtId="0" fontId="2" fillId="7" borderId="3" xfId="0" applyFont="1" applyFill="1" applyBorder="1" applyAlignment="1">
      <alignment horizontal="center" vertical="center"/>
    </xf>
    <xf numFmtId="0" fontId="8" fillId="0" borderId="3" xfId="0" applyFont="1" applyBorder="1" applyAlignment="1">
      <alignment horizontal="center" vertical="center"/>
    </xf>
    <xf numFmtId="0" fontId="2" fillId="0" borderId="3" xfId="1" applyBorder="1" applyAlignment="1" applyProtection="1">
      <alignment horizontal="center" vertical="center"/>
      <protection locked="0"/>
    </xf>
    <xf numFmtId="0" fontId="2" fillId="8" borderId="3" xfId="0" applyFont="1" applyFill="1" applyBorder="1" applyAlignment="1">
      <alignment horizontal="center" vertical="center"/>
    </xf>
    <xf numFmtId="0" fontId="2" fillId="9" borderId="3" xfId="0" applyFont="1" applyFill="1" applyBorder="1" applyAlignment="1" applyProtection="1">
      <alignment horizontal="center" vertical="center"/>
      <protection locked="0"/>
    </xf>
    <xf numFmtId="0" fontId="2" fillId="10" borderId="3" xfId="0" applyFont="1" applyFill="1" applyBorder="1" applyAlignment="1">
      <alignment horizontal="center" vertical="center"/>
    </xf>
    <xf numFmtId="0" fontId="2" fillId="10" borderId="3" xfId="0" applyFont="1" applyFill="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6" fillId="0" borderId="3" xfId="1" applyFont="1" applyBorder="1" applyAlignment="1" applyProtection="1">
      <alignment horizontal="center" vertical="center"/>
      <protection locked="0"/>
    </xf>
    <xf numFmtId="0" fontId="5" fillId="0" borderId="3" xfId="1" applyFont="1" applyBorder="1" applyAlignment="1">
      <alignment horizontal="center" vertical="center"/>
    </xf>
    <xf numFmtId="0" fontId="1" fillId="0" borderId="3" xfId="1" applyFont="1" applyBorder="1" applyAlignment="1" applyProtection="1">
      <alignment horizontal="center" vertical="center"/>
      <protection locked="0"/>
    </xf>
    <xf numFmtId="0" fontId="2" fillId="9" borderId="3" xfId="0" applyFont="1" applyFill="1" applyBorder="1" applyAlignment="1">
      <alignment horizontal="center" vertical="center"/>
    </xf>
    <xf numFmtId="0" fontId="5" fillId="3" borderId="3" xfId="0" applyFont="1" applyFill="1" applyBorder="1" applyAlignment="1" applyProtection="1">
      <alignment horizontal="center" vertical="center"/>
      <protection locked="0"/>
    </xf>
    <xf numFmtId="0" fontId="5" fillId="10" borderId="3" xfId="0" applyFont="1" applyFill="1" applyBorder="1" applyAlignment="1" applyProtection="1">
      <alignment horizontal="center" vertical="center"/>
      <protection locked="0"/>
    </xf>
    <xf numFmtId="0" fontId="5" fillId="9" borderId="3" xfId="0" applyFont="1" applyFill="1" applyBorder="1" applyAlignment="1">
      <alignment horizontal="center" vertical="center"/>
    </xf>
    <xf numFmtId="0" fontId="5" fillId="8" borderId="3" xfId="0" applyFont="1" applyFill="1" applyBorder="1" applyAlignment="1">
      <alignment horizontal="center" vertical="center"/>
    </xf>
    <xf numFmtId="0" fontId="5" fillId="6" borderId="3" xfId="0" applyFont="1" applyFill="1" applyBorder="1" applyAlignment="1">
      <alignment horizontal="center" vertical="center"/>
    </xf>
    <xf numFmtId="0" fontId="5" fillId="7" borderId="3" xfId="0" applyFont="1" applyFill="1" applyBorder="1" applyAlignment="1">
      <alignment horizontal="center" vertical="center"/>
    </xf>
    <xf numFmtId="0" fontId="5" fillId="5" borderId="3" xfId="0" applyFont="1" applyFill="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10" borderId="1" xfId="0" applyFont="1" applyFill="1" applyBorder="1" applyAlignment="1">
      <alignment horizontal="center" vertical="center"/>
    </xf>
    <xf numFmtId="0" fontId="2" fillId="0" borderId="1" xfId="0" applyFont="1" applyBorder="1" applyAlignment="1" applyProtection="1">
      <alignment horizontal="center" vertical="center"/>
      <protection locked="0"/>
    </xf>
    <xf numFmtId="0" fontId="2" fillId="10" borderId="1"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8" fillId="0" borderId="1" xfId="0" applyFont="1" applyBorder="1" applyAlignment="1">
      <alignment horizontal="center" vertical="center"/>
    </xf>
    <xf numFmtId="0" fontId="2" fillId="0" borderId="1" xfId="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7" borderId="4" xfId="0" applyFont="1" applyFill="1" applyBorder="1" applyAlignment="1">
      <alignment horizontal="center" vertical="center"/>
    </xf>
    <xf numFmtId="0" fontId="2" fillId="9" borderId="1" xfId="0" applyFont="1" applyFill="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5" borderId="1" xfId="0" applyFont="1" applyFill="1" applyBorder="1" applyAlignment="1">
      <alignment horizontal="center" vertical="center"/>
    </xf>
    <xf numFmtId="0" fontId="2" fillId="9" borderId="4" xfId="0" applyFont="1" applyFill="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4" xfId="0" applyFont="1" applyBorder="1" applyAlignment="1">
      <alignment horizontal="center" vertical="center"/>
    </xf>
    <xf numFmtId="0" fontId="1" fillId="0" borderId="5" xfId="0" applyFont="1" applyBorder="1" applyAlignment="1" applyProtection="1">
      <alignment horizontal="center" vertical="center"/>
      <protection locked="0"/>
    </xf>
    <xf numFmtId="0" fontId="2" fillId="7" borderId="1" xfId="0" applyFont="1" applyFill="1" applyBorder="1" applyAlignment="1">
      <alignment horizontal="center" vertical="center"/>
    </xf>
    <xf numFmtId="0" fontId="2" fillId="0" borderId="4" xfId="1" applyBorder="1" applyAlignment="1" applyProtection="1">
      <alignment horizontal="center" vertical="center"/>
      <protection locked="0"/>
    </xf>
    <xf numFmtId="0" fontId="2" fillId="6" borderId="1" xfId="0" applyFont="1" applyFill="1" applyBorder="1" applyAlignment="1">
      <alignment horizontal="center" vertical="center"/>
    </xf>
    <xf numFmtId="0" fontId="2" fillId="11" borderId="3" xfId="0" applyFont="1" applyFill="1" applyBorder="1" applyAlignment="1" applyProtection="1">
      <alignment horizontal="center" vertical="center"/>
      <protection locked="0"/>
    </xf>
    <xf numFmtId="0" fontId="2" fillId="11" borderId="3" xfId="0" applyFont="1" applyFill="1" applyBorder="1" applyAlignment="1">
      <alignment horizontal="center" vertical="center"/>
    </xf>
    <xf numFmtId="0" fontId="2" fillId="0" borderId="0" xfId="0" applyFont="1" applyAlignment="1">
      <alignment horizontal="left"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shrinkToFi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6" fillId="0" borderId="3" xfId="0" applyFont="1" applyBorder="1" applyAlignment="1">
      <alignment horizontal="center" vertical="center"/>
    </xf>
    <xf numFmtId="0" fontId="5" fillId="0" borderId="3" xfId="0" applyFont="1" applyBorder="1" applyAlignment="1">
      <alignment horizontal="center" vertical="center"/>
    </xf>
    <xf numFmtId="0" fontId="6" fillId="0" borderId="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cellXfs>
  <cellStyles count="2">
    <cellStyle name="標準" xfId="0" builtinId="0"/>
    <cellStyle name="標準 2" xfId="1" xr:uid="{50B143AF-BDC6-4999-B4EC-E26CC6B40A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sharedStrings" Target="sharedStrings.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styles" Target="styles.xml"/><Relationship Id="rId30"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otsuk\Desktop\&#20840;&#26085;&#23398;&#36899;&#12521;&#12531;&#12461;&#12531;&#12464;&#12509;&#12452;&#12531;&#12488;&#34920;\&#12521;&#12531;&#12461;&#12531;&#12463;&#12441;&#12507;&#12442;&#12452;&#12531;&#12488;2024&#65288;&#20013;&#37096;&#65289;.xlsx" TargetMode="External"/><Relationship Id="rId1" Type="http://schemas.openxmlformats.org/officeDocument/2006/relationships/externalLinkPath" Target="file:///C:\Users\otsuk\Desktop\&#20840;&#26085;&#23398;&#36899;&#12521;&#12531;&#12461;&#12531;&#12464;&#12509;&#12452;&#12531;&#12488;&#34920;\&#12521;&#12531;&#12461;&#12531;&#12463;&#12441;&#12507;&#12442;&#12452;&#12531;&#12488;2024&#65288;&#20013;&#37096;&#65289;.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C:\Users\daich\Downloads\&#12521;&#12531;&#12461;&#12531;&#12463;&#12441;&#12507;&#12442;&#12452;&#12531;&#12488;2024&#12288;&#30007;&#23376;&#12480;&#12502;&#12523;&#12473;.xlsx" TargetMode="External"/><Relationship Id="rId1" Type="http://schemas.openxmlformats.org/officeDocument/2006/relationships/externalLinkPath" Target="file:///C:\Users\daich\Downloads\&#12521;&#12531;&#12461;&#12531;&#12463;&#12441;&#12507;&#12442;&#12452;&#12531;&#12488;2024&#12288;&#30007;&#23376;&#12480;&#12502;&#12523;&#12473;.xlsx"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file:///C:\Users\otsuk\Desktop\&#20840;&#26085;&#23398;&#36899;&#12521;&#12531;&#12461;&#12531;&#12464;&#12509;&#12452;&#12531;&#12488;&#34920;\&#12521;&#12531;&#12461;&#12531;&#12463;&#12441;&#12507;&#12442;&#12452;&#12531;&#12488;2024&#65288;&#20013;&#37096;&#65289;.xlsx" TargetMode="External"/><Relationship Id="rId1" Type="http://schemas.openxmlformats.org/officeDocument/2006/relationships/externalLinkPath" Target="/18f02a13ebf86cbf/&#12489;&#12461;&#12517;&#12513;&#12531;&#12488;/&#12521;&#12531;&#12461;&#12531;&#12463;&#12441;&#12507;&#12442;&#12452;&#12531;&#12488;2024&#65288;&#20013;&#37096;&#65289;.xlsx"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file:///C:\Users\otsuk\Downloads\&#12521;&#12531;&#12461;&#12531;&#12463;&#12441;&#12507;&#12442;&#12452;&#12531;&#12488;2024&#65288;&#20840;&#26085;&#65289;2024&#24180;7&#26376;14&#26085;&#26356;&#26032;MD.xlsx" TargetMode="External"/><Relationship Id="rId1" Type="http://schemas.openxmlformats.org/officeDocument/2006/relationships/externalLinkPath" Target="file:///C:\Users\otsuk\Downloads\&#12521;&#12531;&#12461;&#12531;&#12463;&#12441;&#12507;&#12442;&#12452;&#12531;&#12488;2024&#65288;&#20840;&#26085;&#65289;2024&#24180;7&#26376;14&#26085;&#26356;&#26032;MD.xlsx"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file:///C:\Users\daich\Downloads\&#12521;&#12531;&#12461;&#12531;&#12463;&#12441;&#12507;&#12442;&#12452;&#12531;&#12488;2024&#12288;&#30007;&#23376;&#12480;&#12502;&#12523;&#12473;.xlsx" TargetMode="External"/><Relationship Id="rId1" Type="http://schemas.openxmlformats.org/officeDocument/2006/relationships/externalLinkPath" Target="/Users/daich/Downloads/&#12521;&#12531;&#12461;&#12531;&#12463;&#12441;&#12507;&#12442;&#12452;&#12531;&#12488;2024&#12288;&#30007;&#23376;&#12480;&#12502;&#12523;&#12473;.xlsx"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file:///C:\Users\otsuk\Desktop\&#20840;&#26085;&#23398;&#36899;&#12521;&#12531;&#12461;&#12531;&#12464;&#12509;&#12452;&#12531;&#12488;&#34920;\&#26481;&#35199;&#12452;&#12531;&#12459;&#12524;&#29992;\&#12521;&#12531;&#12461;&#12531;&#12463;&#12441;&#12507;&#12442;&#12452;&#12531;&#12488;2024&#65288;&#20840;&#26085;&#65289;2024&#24180;7&#26376;10&#26085;&#65288;&#38306;&#35199;&#65289;&#26356;&#26032;.xlsx" TargetMode="External"/><Relationship Id="rId1" Type="http://schemas.openxmlformats.org/officeDocument/2006/relationships/externalLinkPath" Target="file:///C:\Users\otsuk\Desktop\&#20840;&#26085;&#23398;&#36899;&#12521;&#12531;&#12461;&#12531;&#12464;&#12509;&#12452;&#12531;&#12488;&#34920;\&#26481;&#35199;&#12452;&#12531;&#12459;&#12524;&#29992;\&#12521;&#12531;&#12461;&#12531;&#12463;&#12441;&#12507;&#12442;&#12452;&#12531;&#12488;2024&#65288;&#20840;&#26085;&#65289;2024&#24180;7&#26376;10&#26085;&#65288;&#38306;&#35199;&#65289;&#26356;&#26032;.xlsx"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file:///C:\Users\81905\Desktop\2024&#23398;&#36899;\&#12521;&#12531;&#12461;&#12531;&#12464;&#12509;&#12452;&#12531;&#12488;&#34920;\&#12521;&#12531;&#12461;&#12531;&#12463;&#12441;&#12507;&#12442;&#12452;&#12531;&#12488;2024&#65288;&#20462;&#27491;&#65289;&#26696;&#20869;&#29992;&#12288;&#35519;&#25972;&#20013;.xlsx" TargetMode="External"/><Relationship Id="rId1" Type="http://schemas.openxmlformats.org/officeDocument/2006/relationships/externalLinkPath" Target="/Users/81905/Desktop/2024&#23398;&#36899;/&#12521;&#12531;&#12461;&#12531;&#12464;&#12509;&#12452;&#12531;&#12488;&#34920;/&#12521;&#12531;&#12461;&#12531;&#12463;&#12441;&#12507;&#12442;&#12452;&#12531;&#12488;2024&#65288;&#20462;&#27491;&#65289;&#26696;&#20869;&#29992;&#12288;&#35519;&#25972;&#20013;.xlsx"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file:///C:\Users\otsuk\Desktop\&#20840;&#26085;&#23398;&#36899;&#12521;&#12531;&#12461;&#12531;&#12464;&#12509;&#12452;&#12531;&#12488;&#34920;\&#26481;&#35199;&#12452;&#12531;&#12459;&#12524;&#29992;\&#12521;&#12531;&#12461;&#12531;&#12463;&#12441;&#12507;&#12442;&#12452;&#12531;&#12488;&#65288;&#20061;&#24030;&#65289;2024&#24180;7&#26376;11&#26085;&#26356;&#26032;.xlsx" TargetMode="External"/><Relationship Id="rId1" Type="http://schemas.openxmlformats.org/officeDocument/2006/relationships/externalLinkPath" Target="file:///C:\Users\otsuk\Desktop\&#20840;&#26085;&#23398;&#36899;&#12521;&#12531;&#12461;&#12531;&#12464;&#12509;&#12452;&#12531;&#12488;&#34920;\&#26481;&#35199;&#12452;&#12531;&#12459;&#12524;&#29992;\&#12521;&#12531;&#12461;&#12531;&#12463;&#12441;&#12507;&#12442;&#12452;&#12531;&#12488;&#65288;&#20061;&#24030;&#65289;2024&#24180;7&#26376;11&#26085;&#26356;&#26032;.xlsx" TargetMode="External"/></Relationships>
</file>

<file path=xl/externalLinks/_rels/externalLink17.xml.rels><?xml version="1.0" encoding="UTF-8" standalone="yes"?>
<Relationships xmlns="http://schemas.openxmlformats.org/package/2006/relationships"><Relationship Id="rId2" Type="http://schemas.openxmlformats.org/officeDocument/2006/relationships/externalLinkPath" Target="file:///C:\Users\otsuk\Desktop\&#20840;&#26085;&#23398;&#36899;&#12521;&#12531;&#12461;&#12531;&#12464;&#12509;&#12452;&#12531;&#12488;&#34920;\&#26481;&#35199;&#12452;&#12531;&#12459;&#12524;&#29992;\&#12521;&#12531;&#12461;&#12531;&#12463;&#12441;&#12507;&#12442;&#12452;&#12531;&#12488;2024&#65288;&#20840;&#26085;&#65289;&#38306;&#26481;2024&#24180;7&#26376;14&#26085;&#26356;&#26032;WD.xlsx" TargetMode="External"/><Relationship Id="rId1" Type="http://schemas.openxmlformats.org/officeDocument/2006/relationships/externalLinkPath" Target="file:///C:\Users\otsuk\Desktop\&#20840;&#26085;&#23398;&#36899;&#12521;&#12531;&#12461;&#12531;&#12464;&#12509;&#12452;&#12531;&#12488;&#34920;\&#26481;&#35199;&#12452;&#12531;&#12459;&#12524;&#29992;\&#12521;&#12531;&#12461;&#12531;&#12463;&#12441;&#12507;&#12442;&#12452;&#12531;&#12488;2024&#65288;&#20840;&#26085;&#65289;&#38306;&#26481;2024&#24180;7&#26376;14&#26085;&#26356;&#26032;WD.xlsx"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file:///C:\Users\otsuk\Desktop\&#20840;&#26085;&#23398;&#36899;&#12521;&#12531;&#12461;&#12531;&#12464;&#12509;&#12452;&#12531;&#12488;&#34920;\&#12521;&#12531;&#12461;&#12531;&#12463;&#12441;&#12507;&#12442;&#12452;&#12531;&#12488;2024&#65288;&#26481;&#21271;&#65289;.xlsx" TargetMode="External"/><Relationship Id="rId1" Type="http://schemas.openxmlformats.org/officeDocument/2006/relationships/externalLinkPath" Target="/3f5a3c0c3aa8956e/&#12489;&#12461;&#12517;&#12513;&#12531;&#12488;/&#12521;&#12531;&#12461;&#12531;&#12463;&#12441;&#12507;&#12442;&#12452;&#12531;&#12488;2024&#65288;&#26481;&#21271;&#6528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otsuk\Desktop\&#20840;&#26085;&#23398;&#36899;&#12521;&#12531;&#12461;&#12531;&#12464;&#12509;&#12452;&#12531;&#12488;&#34920;\&#12521;&#12531;&#12461;&#12531;&#12463;&#12441;&#12507;&#12442;&#12452;&#12531;&#12488;2024&#65288;&#38306;&#35199;&#65289;.xlsx" TargetMode="External"/><Relationship Id="rId1" Type="http://schemas.openxmlformats.org/officeDocument/2006/relationships/externalLinkPath" Target="file:///C:\Users\otsuk\Desktop\&#20840;&#26085;&#23398;&#36899;&#12521;&#12531;&#12461;&#12531;&#12464;&#12509;&#12452;&#12531;&#12488;&#34920;\&#12521;&#12531;&#12461;&#12531;&#12463;&#12441;&#12507;&#12442;&#12452;&#12531;&#12488;2024&#65288;&#38306;&#35199;&#65289;.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otsuk\Desktop\&#20840;&#26085;&#23398;&#36899;&#12521;&#12531;&#12461;&#12531;&#12464;&#12509;&#12452;&#12531;&#12488;&#34920;\&#12521;&#12531;&#12461;&#12531;&#12463;&#12441;&#12507;&#12442;&#12452;&#12531;&#12488;2024&#65288;&#38306;&#35199;&#65289;.xlsx" TargetMode="External"/><Relationship Id="rId1" Type="http://schemas.openxmlformats.org/officeDocument/2006/relationships/externalLinkPath" Target="/d055c6128acc2bcc/&#12489;&#12461;&#12517;&#12513;&#12531;&#12488;/&#12521;&#12531;&#12461;&#12531;&#12463;&#12441;&#12507;&#12442;&#12452;&#12531;&#12488;2024&#65288;&#38306;&#35199;&#65289;.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otsuk\Desktop\&#20840;&#26085;&#23398;&#36899;&#12521;&#12531;&#12461;&#12531;&#12464;&#12509;&#12452;&#12531;&#12488;&#34920;\&#12521;&#12531;&#12461;&#12531;&#12463;&#12441;&#12507;&#12442;&#12452;&#12531;&#12488;2024&#65288;&#20061;&#24030;&#65289;.xlsx" TargetMode="External"/><Relationship Id="rId1" Type="http://schemas.openxmlformats.org/officeDocument/2006/relationships/externalLinkPath" Target="file:///C:\Users\otsuk\Desktop\&#20840;&#26085;&#23398;&#36899;&#12521;&#12531;&#12461;&#12531;&#12464;&#12509;&#12452;&#12531;&#12488;&#34920;\&#12521;&#12531;&#12461;&#12531;&#12463;&#12441;&#12507;&#12442;&#12452;&#12531;&#12488;2024&#65288;&#20061;&#24030;&#65289;.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otsuk\Desktop\&#20840;&#26085;&#23398;&#36899;&#12521;&#12531;&#12461;&#12531;&#12464;&#12509;&#12452;&#12531;&#12488;&#34920;\&#12521;&#12531;&#12461;&#12531;&#12463;&#12441;&#12507;&#12442;&#12452;&#12531;&#12488;2024&#65288;&#21271;&#28023;&#36947;&#65289;.xlsx" TargetMode="External"/><Relationship Id="rId1" Type="http://schemas.openxmlformats.org/officeDocument/2006/relationships/externalLinkPath" Target="file:///C:\Users\otsuk\Desktop\&#20840;&#26085;&#23398;&#36899;&#12521;&#12531;&#12461;&#12531;&#12464;&#12509;&#12452;&#12531;&#12488;&#34920;\&#12521;&#12531;&#12461;&#12531;&#12463;&#12441;&#12507;&#12442;&#12452;&#12531;&#12488;2024&#65288;&#21271;&#28023;&#36947;&#65289;.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otsuk\Desktop\&#20840;&#26085;&#23398;&#36899;&#12521;&#12531;&#12461;&#12531;&#12464;&#12509;&#12452;&#12531;&#12488;&#34920;\&#12521;&#12531;&#12461;&#12531;&#12463;&#12441;&#12507;&#12442;&#12452;&#12531;&#12488;2024&#65288;&#26481;&#21271;&#65289;.xlsx" TargetMode="External"/><Relationship Id="rId1" Type="http://schemas.openxmlformats.org/officeDocument/2006/relationships/externalLinkPath" Target="file:///C:\Users\otsuk\Desktop\&#20840;&#26085;&#23398;&#36899;&#12521;&#12531;&#12461;&#12531;&#12464;&#12509;&#12452;&#12531;&#12488;&#34920;\&#12521;&#12531;&#12461;&#12531;&#12463;&#12441;&#12507;&#12442;&#12452;&#12531;&#12488;2024&#65288;&#26481;&#21271;&#65289;.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81905\Desktop\2024&#23398;&#36899;\&#12521;&#12531;&#12461;&#12531;&#12464;&#12509;&#12452;&#12531;&#12488;&#34920;\&#12521;&#12531;&#12461;&#12531;&#12463;&#12441;&#12507;&#12442;&#12452;&#12531;&#12488;2024&#65288;&#20462;&#27491;&#65289;&#26696;&#20869;&#29992;&#12288;&#35519;&#25972;&#20013;.xlsx" TargetMode="External"/><Relationship Id="rId1" Type="http://schemas.openxmlformats.org/officeDocument/2006/relationships/externalLinkPath" Target="file:///C:\Users\81905\Desktop\2024&#23398;&#36899;\&#12521;&#12531;&#12461;&#12531;&#12464;&#12509;&#12452;&#12531;&#12488;&#34920;\&#12521;&#12531;&#12461;&#12531;&#12463;&#12441;&#12507;&#12442;&#12452;&#12531;&#12488;2024&#65288;&#20462;&#27491;&#65289;&#26696;&#20869;&#29992;&#12288;&#35519;&#25972;&#20013;.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E:\&#23398;&#36899;&#20013;&#37096;\&#12521;&#12531;&#12461;&#12531;&#12463;&#12441;&#12507;&#12442;&#12452;&#12531;&#12488;2024&#20013;&#37096;&#22899;&#23376;&#12471;&#12531;&#12464;&#12523;&#12473;&#12539;&#12480;&#12502;&#12523;&#12473;.xlsx" TargetMode="External"/><Relationship Id="rId1" Type="http://schemas.openxmlformats.org/officeDocument/2006/relationships/externalLinkPath" Target="file:///E:\&#23398;&#36899;&#20013;&#37096;\&#12521;&#12531;&#12461;&#12531;&#12463;&#12441;&#12507;&#12442;&#12452;&#12531;&#12488;2024&#20013;&#37096;&#22899;&#23376;&#12471;&#12531;&#12464;&#12523;&#12473;&#12539;&#12480;&#12502;&#12523;&#12473;.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C:\Users\daich\Downloads\&#12521;&#12531;&#12461;&#12531;&#12463;&#12441;&#12507;&#12442;&#12452;&#12531;&#12488;2024&#65288;&#20462;&#27491;&#65289;&#26696;&#20869;&#29992;.xlsx" TargetMode="External"/><Relationship Id="rId1" Type="http://schemas.openxmlformats.org/officeDocument/2006/relationships/externalLinkPath" Target="file:///C:\Users\daich\Downloads\&#12521;&#12531;&#12461;&#12531;&#12463;&#12441;&#12507;&#12442;&#12452;&#12531;&#12488;2024&#65288;&#20462;&#27491;&#65289;&#26696;&#20869;&#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点数換算表"/>
      <sheetName val="MS"/>
      <sheetName val="WS"/>
      <sheetName val="MD"/>
      <sheetName val="WD"/>
      <sheetName val="XD"/>
      <sheetName val="現行XD用点数換算表"/>
      <sheetName val="現行XD"/>
    </sheetNames>
    <sheetDataSet>
      <sheetData sheetId="0" refreshError="1">
        <row r="2">
          <cell r="B2">
            <v>150</v>
          </cell>
          <cell r="C2">
            <v>100</v>
          </cell>
          <cell r="D2">
            <v>50</v>
          </cell>
          <cell r="E2">
            <v>20</v>
          </cell>
        </row>
        <row r="3">
          <cell r="B3">
            <v>200</v>
          </cell>
          <cell r="C3">
            <v>150</v>
          </cell>
          <cell r="D3">
            <v>100</v>
          </cell>
          <cell r="E3">
            <v>50</v>
          </cell>
        </row>
        <row r="4">
          <cell r="B4">
            <v>100</v>
          </cell>
          <cell r="C4">
            <v>80</v>
          </cell>
          <cell r="D4">
            <v>60</v>
          </cell>
          <cell r="E4">
            <v>40</v>
          </cell>
          <cell r="F4">
            <v>20</v>
          </cell>
        </row>
        <row r="5">
          <cell r="B5">
            <v>300</v>
          </cell>
          <cell r="C5">
            <v>250</v>
          </cell>
          <cell r="D5">
            <v>200</v>
          </cell>
          <cell r="E5">
            <v>150</v>
          </cell>
          <cell r="F5">
            <v>100</v>
          </cell>
          <cell r="G5">
            <v>50</v>
          </cell>
        </row>
        <row r="6">
          <cell r="B6">
            <v>600</v>
          </cell>
          <cell r="C6">
            <v>500</v>
          </cell>
          <cell r="D6">
            <v>400</v>
          </cell>
          <cell r="E6">
            <v>300</v>
          </cell>
          <cell r="F6">
            <v>200</v>
          </cell>
          <cell r="G6">
            <v>100</v>
          </cell>
        </row>
        <row r="7">
          <cell r="B7">
            <v>1000</v>
          </cell>
          <cell r="C7">
            <v>800</v>
          </cell>
          <cell r="D7">
            <v>600</v>
          </cell>
          <cell r="E7">
            <v>300</v>
          </cell>
          <cell r="F7">
            <v>100</v>
          </cell>
        </row>
        <row r="8">
          <cell r="B8">
            <v>700</v>
          </cell>
          <cell r="C8">
            <v>500</v>
          </cell>
          <cell r="D8">
            <v>300</v>
          </cell>
          <cell r="E8">
            <v>100</v>
          </cell>
          <cell r="F8">
            <v>50</v>
          </cell>
        </row>
        <row r="13">
          <cell r="B13">
            <v>120</v>
          </cell>
          <cell r="C13">
            <v>80</v>
          </cell>
          <cell r="D13">
            <v>40</v>
          </cell>
          <cell r="E13">
            <v>16</v>
          </cell>
        </row>
        <row r="14">
          <cell r="B14">
            <v>160</v>
          </cell>
          <cell r="C14">
            <v>120</v>
          </cell>
          <cell r="D14">
            <v>80</v>
          </cell>
          <cell r="E14">
            <v>40</v>
          </cell>
        </row>
        <row r="15">
          <cell r="B15">
            <v>80</v>
          </cell>
          <cell r="C15">
            <v>64</v>
          </cell>
          <cell r="D15">
            <v>48</v>
          </cell>
          <cell r="E15">
            <v>32</v>
          </cell>
          <cell r="F15">
            <v>16</v>
          </cell>
        </row>
        <row r="16">
          <cell r="B16">
            <v>240</v>
          </cell>
          <cell r="C16">
            <v>200</v>
          </cell>
          <cell r="D16">
            <v>160</v>
          </cell>
          <cell r="E16">
            <v>120</v>
          </cell>
          <cell r="F16">
            <v>80</v>
          </cell>
          <cell r="G16">
            <v>40</v>
          </cell>
        </row>
        <row r="17">
          <cell r="B17">
            <v>480</v>
          </cell>
          <cell r="C17">
            <v>400</v>
          </cell>
          <cell r="D17">
            <v>320</v>
          </cell>
          <cell r="E17">
            <v>240</v>
          </cell>
          <cell r="F17">
            <v>160</v>
          </cell>
          <cell r="G17">
            <v>80</v>
          </cell>
        </row>
        <row r="18">
          <cell r="B18">
            <v>800</v>
          </cell>
          <cell r="C18">
            <v>640</v>
          </cell>
          <cell r="D18">
            <v>480</v>
          </cell>
          <cell r="E18">
            <v>240</v>
          </cell>
          <cell r="F18">
            <v>80</v>
          </cell>
        </row>
        <row r="19">
          <cell r="B19">
            <v>560</v>
          </cell>
          <cell r="C19">
            <v>400</v>
          </cell>
          <cell r="D19">
            <v>240</v>
          </cell>
          <cell r="E19">
            <v>80</v>
          </cell>
          <cell r="F19">
            <v>40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点数換算表"/>
      <sheetName val="MS"/>
      <sheetName val="WS"/>
      <sheetName val="MD"/>
      <sheetName val="WD"/>
      <sheetName val="XD"/>
      <sheetName val="現行XD用点数換算表"/>
      <sheetName val="現行XD"/>
    </sheetNames>
    <sheetDataSet>
      <sheetData sheetId="0" refreshError="1">
        <row r="2">
          <cell r="B2">
            <v>150</v>
          </cell>
          <cell r="C2">
            <v>100</v>
          </cell>
          <cell r="D2">
            <v>50</v>
          </cell>
          <cell r="E2">
            <v>20</v>
          </cell>
        </row>
        <row r="3">
          <cell r="B3">
            <v>200</v>
          </cell>
          <cell r="C3">
            <v>150</v>
          </cell>
          <cell r="D3">
            <v>100</v>
          </cell>
          <cell r="E3">
            <v>50</v>
          </cell>
        </row>
        <row r="4">
          <cell r="B4">
            <v>100</v>
          </cell>
          <cell r="C4">
            <v>80</v>
          </cell>
          <cell r="D4">
            <v>60</v>
          </cell>
          <cell r="E4">
            <v>40</v>
          </cell>
          <cell r="F4">
            <v>20</v>
          </cell>
        </row>
        <row r="5">
          <cell r="B5">
            <v>300</v>
          </cell>
          <cell r="C5">
            <v>250</v>
          </cell>
          <cell r="D5">
            <v>200</v>
          </cell>
          <cell r="E5">
            <v>150</v>
          </cell>
          <cell r="F5">
            <v>100</v>
          </cell>
          <cell r="G5">
            <v>50</v>
          </cell>
        </row>
        <row r="7">
          <cell r="B7">
            <v>1000</v>
          </cell>
          <cell r="C7">
            <v>800</v>
          </cell>
          <cell r="D7">
            <v>600</v>
          </cell>
          <cell r="E7">
            <v>300</v>
          </cell>
          <cell r="F7">
            <v>100</v>
          </cell>
        </row>
        <row r="8">
          <cell r="B8">
            <v>700</v>
          </cell>
          <cell r="C8">
            <v>500</v>
          </cell>
          <cell r="D8">
            <v>300</v>
          </cell>
          <cell r="E8">
            <v>100</v>
          </cell>
          <cell r="F8">
            <v>50</v>
          </cell>
        </row>
        <row r="13">
          <cell r="B13">
            <v>120</v>
          </cell>
          <cell r="C13">
            <v>80</v>
          </cell>
          <cell r="D13">
            <v>40</v>
          </cell>
          <cell r="E13">
            <v>16</v>
          </cell>
        </row>
        <row r="14">
          <cell r="B14">
            <v>160</v>
          </cell>
          <cell r="C14">
            <v>120</v>
          </cell>
          <cell r="D14">
            <v>80</v>
          </cell>
          <cell r="E14">
            <v>40</v>
          </cell>
        </row>
        <row r="15">
          <cell r="B15">
            <v>80</v>
          </cell>
          <cell r="C15">
            <v>64</v>
          </cell>
          <cell r="D15">
            <v>48</v>
          </cell>
          <cell r="E15">
            <v>32</v>
          </cell>
          <cell r="F15">
            <v>16</v>
          </cell>
        </row>
        <row r="16">
          <cell r="B16">
            <v>240</v>
          </cell>
          <cell r="C16">
            <v>200</v>
          </cell>
          <cell r="D16">
            <v>160</v>
          </cell>
          <cell r="E16">
            <v>120</v>
          </cell>
          <cell r="F16">
            <v>80</v>
          </cell>
          <cell r="G16">
            <v>40</v>
          </cell>
        </row>
        <row r="17">
          <cell r="B17">
            <v>480</v>
          </cell>
          <cell r="C17">
            <v>400</v>
          </cell>
          <cell r="D17">
            <v>320</v>
          </cell>
          <cell r="E17">
            <v>240</v>
          </cell>
          <cell r="F17">
            <v>160</v>
          </cell>
          <cell r="G17">
            <v>80</v>
          </cell>
        </row>
        <row r="18">
          <cell r="B18">
            <v>800</v>
          </cell>
          <cell r="C18">
            <v>640</v>
          </cell>
          <cell r="D18">
            <v>480</v>
          </cell>
          <cell r="E18">
            <v>240</v>
          </cell>
          <cell r="F18">
            <v>80</v>
          </cell>
        </row>
        <row r="19">
          <cell r="B19">
            <v>560</v>
          </cell>
          <cell r="C19">
            <v>400</v>
          </cell>
          <cell r="D19">
            <v>240</v>
          </cell>
          <cell r="E19">
            <v>80</v>
          </cell>
          <cell r="F19">
            <v>40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点数換算表"/>
      <sheetName val="MS"/>
      <sheetName val="WS"/>
      <sheetName val="MD"/>
      <sheetName val="WD"/>
      <sheetName val="XD"/>
      <sheetName val="現行XD用点数換算表"/>
      <sheetName val="現行XD"/>
    </sheetNames>
    <sheetDataSet>
      <sheetData sheetId="0" refreshError="1">
        <row r="2">
          <cell r="B2">
            <v>150</v>
          </cell>
          <cell r="C2">
            <v>100</v>
          </cell>
          <cell r="D2">
            <v>50</v>
          </cell>
          <cell r="E2">
            <v>20</v>
          </cell>
        </row>
        <row r="3">
          <cell r="B3">
            <v>200</v>
          </cell>
          <cell r="C3">
            <v>150</v>
          </cell>
          <cell r="D3">
            <v>100</v>
          </cell>
          <cell r="E3">
            <v>50</v>
          </cell>
        </row>
        <row r="4">
          <cell r="B4">
            <v>100</v>
          </cell>
          <cell r="C4">
            <v>80</v>
          </cell>
          <cell r="D4">
            <v>60</v>
          </cell>
          <cell r="E4">
            <v>40</v>
          </cell>
          <cell r="F4">
            <v>20</v>
          </cell>
        </row>
        <row r="6">
          <cell r="B6">
            <v>600</v>
          </cell>
          <cell r="C6">
            <v>500</v>
          </cell>
          <cell r="D6">
            <v>400</v>
          </cell>
          <cell r="E6">
            <v>300</v>
          </cell>
          <cell r="F6">
            <v>200</v>
          </cell>
          <cell r="G6">
            <v>100</v>
          </cell>
        </row>
        <row r="7">
          <cell r="B7">
            <v>1000</v>
          </cell>
          <cell r="C7">
            <v>800</v>
          </cell>
          <cell r="D7">
            <v>600</v>
          </cell>
          <cell r="E7">
            <v>300</v>
          </cell>
          <cell r="F7">
            <v>100</v>
          </cell>
        </row>
        <row r="8">
          <cell r="B8">
            <v>700</v>
          </cell>
          <cell r="C8">
            <v>500</v>
          </cell>
          <cell r="D8">
            <v>300</v>
          </cell>
          <cell r="E8">
            <v>100</v>
          </cell>
          <cell r="F8">
            <v>50</v>
          </cell>
        </row>
        <row r="13">
          <cell r="B13">
            <v>120</v>
          </cell>
          <cell r="C13">
            <v>80</v>
          </cell>
          <cell r="D13">
            <v>40</v>
          </cell>
          <cell r="E13">
            <v>16</v>
          </cell>
        </row>
        <row r="14">
          <cell r="B14">
            <v>160</v>
          </cell>
          <cell r="C14">
            <v>120</v>
          </cell>
          <cell r="D14">
            <v>80</v>
          </cell>
          <cell r="E14">
            <v>40</v>
          </cell>
        </row>
        <row r="15">
          <cell r="B15">
            <v>80</v>
          </cell>
          <cell r="C15">
            <v>64</v>
          </cell>
          <cell r="D15">
            <v>48</v>
          </cell>
          <cell r="E15">
            <v>32</v>
          </cell>
          <cell r="F15">
            <v>16</v>
          </cell>
        </row>
        <row r="17">
          <cell r="B17">
            <v>480</v>
          </cell>
          <cell r="C17">
            <v>400</v>
          </cell>
          <cell r="D17">
            <v>320</v>
          </cell>
          <cell r="E17">
            <v>240</v>
          </cell>
          <cell r="F17">
            <v>160</v>
          </cell>
          <cell r="G17">
            <v>80</v>
          </cell>
        </row>
        <row r="18">
          <cell r="B18">
            <v>800</v>
          </cell>
          <cell r="C18">
            <v>640</v>
          </cell>
          <cell r="D18">
            <v>480</v>
          </cell>
          <cell r="E18">
            <v>240</v>
          </cell>
          <cell r="F18">
            <v>80</v>
          </cell>
        </row>
        <row r="19">
          <cell r="B19">
            <v>560</v>
          </cell>
          <cell r="C19">
            <v>400</v>
          </cell>
          <cell r="D19">
            <v>240</v>
          </cell>
          <cell r="E19">
            <v>80</v>
          </cell>
          <cell r="F19">
            <v>40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点数換算表"/>
      <sheetName val="MS"/>
      <sheetName val="WS"/>
      <sheetName val="MD (個人ポイント)"/>
      <sheetName val="MD（東西インカレ用）"/>
      <sheetName val="WD (個人ポイント)"/>
      <sheetName val="WD（東西インカレ用）"/>
      <sheetName val="現行XD (個人ポイント男子)"/>
      <sheetName val="現行XD (個人ポイント女子)"/>
      <sheetName val="XD"/>
      <sheetName val="現行XD用点数換算表"/>
      <sheetName val="現行XD（大会用）"/>
    </sheetNames>
    <sheetDataSet>
      <sheetData sheetId="0">
        <row r="2">
          <cell r="B2">
            <v>150</v>
          </cell>
          <cell r="C2">
            <v>100</v>
          </cell>
          <cell r="D2">
            <v>50</v>
          </cell>
          <cell r="E2">
            <v>20</v>
          </cell>
        </row>
        <row r="3">
          <cell r="B3">
            <v>200</v>
          </cell>
          <cell r="C3">
            <v>150</v>
          </cell>
          <cell r="D3">
            <v>100</v>
          </cell>
          <cell r="E3">
            <v>50</v>
          </cell>
        </row>
        <row r="4">
          <cell r="B4">
            <v>100</v>
          </cell>
          <cell r="C4">
            <v>80</v>
          </cell>
          <cell r="D4">
            <v>60</v>
          </cell>
          <cell r="E4">
            <v>40</v>
          </cell>
          <cell r="F4">
            <v>20</v>
          </cell>
        </row>
        <row r="6">
          <cell r="B6">
            <v>600</v>
          </cell>
          <cell r="C6">
            <v>500</v>
          </cell>
          <cell r="D6">
            <v>400</v>
          </cell>
          <cell r="E6">
            <v>300</v>
          </cell>
          <cell r="F6">
            <v>200</v>
          </cell>
          <cell r="G6">
            <v>100</v>
          </cell>
        </row>
        <row r="7">
          <cell r="B7">
            <v>1000</v>
          </cell>
          <cell r="C7">
            <v>800</v>
          </cell>
          <cell r="D7">
            <v>600</v>
          </cell>
          <cell r="E7">
            <v>300</v>
          </cell>
          <cell r="F7">
            <v>100</v>
          </cell>
        </row>
        <row r="8">
          <cell r="B8">
            <v>700</v>
          </cell>
          <cell r="C8">
            <v>500</v>
          </cell>
          <cell r="D8">
            <v>300</v>
          </cell>
          <cell r="E8">
            <v>100</v>
          </cell>
          <cell r="F8">
            <v>50</v>
          </cell>
        </row>
        <row r="13">
          <cell r="B13">
            <v>120</v>
          </cell>
          <cell r="C13">
            <v>80</v>
          </cell>
          <cell r="D13">
            <v>40</v>
          </cell>
          <cell r="E13">
            <v>16</v>
          </cell>
        </row>
        <row r="14">
          <cell r="B14">
            <v>160</v>
          </cell>
          <cell r="C14">
            <v>120</v>
          </cell>
          <cell r="D14">
            <v>80</v>
          </cell>
          <cell r="E14">
            <v>40</v>
          </cell>
        </row>
        <row r="15">
          <cell r="B15">
            <v>80</v>
          </cell>
          <cell r="C15">
            <v>64</v>
          </cell>
          <cell r="D15">
            <v>48</v>
          </cell>
          <cell r="E15">
            <v>32</v>
          </cell>
          <cell r="F15">
            <v>16</v>
          </cell>
        </row>
        <row r="17">
          <cell r="B17">
            <v>480</v>
          </cell>
          <cell r="C17">
            <v>400</v>
          </cell>
          <cell r="D17">
            <v>320</v>
          </cell>
          <cell r="E17">
            <v>240</v>
          </cell>
          <cell r="F17">
            <v>160</v>
          </cell>
          <cell r="G17">
            <v>80</v>
          </cell>
        </row>
        <row r="18">
          <cell r="B18">
            <v>800</v>
          </cell>
          <cell r="C18">
            <v>640</v>
          </cell>
          <cell r="D18">
            <v>480</v>
          </cell>
          <cell r="E18">
            <v>240</v>
          </cell>
          <cell r="F18">
            <v>80</v>
          </cell>
        </row>
        <row r="19">
          <cell r="B19">
            <v>560</v>
          </cell>
          <cell r="C19">
            <v>400</v>
          </cell>
          <cell r="D19">
            <v>240</v>
          </cell>
          <cell r="E19">
            <v>80</v>
          </cell>
          <cell r="F19">
            <v>40</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点数換算表"/>
      <sheetName val="MS"/>
      <sheetName val="WS"/>
      <sheetName val="MD"/>
      <sheetName val="WD"/>
      <sheetName val="XD"/>
      <sheetName val="現行XD用点数換算表"/>
      <sheetName val="現行XD"/>
    </sheetNames>
    <sheetDataSet>
      <sheetData sheetId="0" refreshError="1">
        <row r="2">
          <cell r="B2">
            <v>150</v>
          </cell>
          <cell r="C2">
            <v>100</v>
          </cell>
          <cell r="D2">
            <v>50</v>
          </cell>
          <cell r="E2">
            <v>20</v>
          </cell>
        </row>
        <row r="3">
          <cell r="B3">
            <v>200</v>
          </cell>
          <cell r="C3">
            <v>150</v>
          </cell>
          <cell r="D3">
            <v>100</v>
          </cell>
          <cell r="E3">
            <v>50</v>
          </cell>
        </row>
        <row r="4">
          <cell r="B4">
            <v>100</v>
          </cell>
          <cell r="C4">
            <v>80</v>
          </cell>
          <cell r="D4">
            <v>60</v>
          </cell>
          <cell r="E4">
            <v>40</v>
          </cell>
          <cell r="F4">
            <v>20</v>
          </cell>
        </row>
        <row r="6">
          <cell r="B6">
            <v>600</v>
          </cell>
          <cell r="C6">
            <v>500</v>
          </cell>
          <cell r="D6">
            <v>400</v>
          </cell>
          <cell r="E6">
            <v>300</v>
          </cell>
          <cell r="F6">
            <v>200</v>
          </cell>
          <cell r="G6">
            <v>100</v>
          </cell>
        </row>
        <row r="7">
          <cell r="B7">
            <v>1000</v>
          </cell>
          <cell r="C7">
            <v>800</v>
          </cell>
          <cell r="D7">
            <v>600</v>
          </cell>
          <cell r="E7">
            <v>300</v>
          </cell>
          <cell r="F7">
            <v>100</v>
          </cell>
        </row>
        <row r="8">
          <cell r="B8">
            <v>700</v>
          </cell>
          <cell r="C8">
            <v>500</v>
          </cell>
          <cell r="D8">
            <v>300</v>
          </cell>
          <cell r="E8">
            <v>100</v>
          </cell>
          <cell r="F8">
            <v>50</v>
          </cell>
        </row>
        <row r="13">
          <cell r="B13">
            <v>120</v>
          </cell>
          <cell r="C13">
            <v>80</v>
          </cell>
          <cell r="D13">
            <v>40</v>
          </cell>
          <cell r="E13">
            <v>16</v>
          </cell>
        </row>
        <row r="14">
          <cell r="B14">
            <v>160</v>
          </cell>
          <cell r="C14">
            <v>120</v>
          </cell>
          <cell r="D14">
            <v>80</v>
          </cell>
          <cell r="E14">
            <v>40</v>
          </cell>
        </row>
        <row r="15">
          <cell r="B15">
            <v>80</v>
          </cell>
          <cell r="C15">
            <v>64</v>
          </cell>
          <cell r="D15">
            <v>48</v>
          </cell>
          <cell r="E15">
            <v>32</v>
          </cell>
          <cell r="F15">
            <v>16</v>
          </cell>
        </row>
        <row r="17">
          <cell r="B17">
            <v>480</v>
          </cell>
          <cell r="C17">
            <v>400</v>
          </cell>
          <cell r="D17">
            <v>320</v>
          </cell>
          <cell r="E17">
            <v>240</v>
          </cell>
          <cell r="F17">
            <v>160</v>
          </cell>
          <cell r="G17">
            <v>80</v>
          </cell>
        </row>
        <row r="18">
          <cell r="B18">
            <v>800</v>
          </cell>
          <cell r="C18">
            <v>640</v>
          </cell>
          <cell r="D18">
            <v>480</v>
          </cell>
          <cell r="E18">
            <v>240</v>
          </cell>
          <cell r="F18">
            <v>80</v>
          </cell>
        </row>
        <row r="19">
          <cell r="B19">
            <v>560</v>
          </cell>
          <cell r="C19">
            <v>400</v>
          </cell>
          <cell r="D19">
            <v>240</v>
          </cell>
          <cell r="E19">
            <v>80</v>
          </cell>
          <cell r="F19">
            <v>40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点数換算表"/>
      <sheetName val="MS"/>
      <sheetName val="WS"/>
      <sheetName val="MD (個人ポイント)"/>
      <sheetName val="MD（東西インカレ用）"/>
      <sheetName val="WD (個人ポイント)"/>
      <sheetName val="WD（東西インカレ用）"/>
      <sheetName val="現行XD (個人ポイント男子)"/>
      <sheetName val="現行XD (個人ポイント女子)"/>
      <sheetName val="XD"/>
      <sheetName val="現行XD用点数換算表"/>
      <sheetName val="現行XD（大会用）"/>
    </sheetNames>
    <sheetDataSet>
      <sheetData sheetId="0">
        <row r="2">
          <cell r="B2">
            <v>150</v>
          </cell>
          <cell r="C2">
            <v>100</v>
          </cell>
          <cell r="D2">
            <v>50</v>
          </cell>
          <cell r="E2">
            <v>20</v>
          </cell>
        </row>
        <row r="3">
          <cell r="B3">
            <v>200</v>
          </cell>
          <cell r="C3">
            <v>150</v>
          </cell>
          <cell r="D3">
            <v>100</v>
          </cell>
          <cell r="E3">
            <v>50</v>
          </cell>
        </row>
        <row r="4">
          <cell r="B4">
            <v>100</v>
          </cell>
          <cell r="C4">
            <v>80</v>
          </cell>
          <cell r="D4">
            <v>60</v>
          </cell>
          <cell r="E4">
            <v>40</v>
          </cell>
          <cell r="F4">
            <v>20</v>
          </cell>
        </row>
        <row r="6">
          <cell r="B6">
            <v>600</v>
          </cell>
          <cell r="C6">
            <v>500</v>
          </cell>
          <cell r="D6">
            <v>400</v>
          </cell>
          <cell r="E6">
            <v>300</v>
          </cell>
          <cell r="F6">
            <v>200</v>
          </cell>
          <cell r="G6">
            <v>100</v>
          </cell>
        </row>
        <row r="7">
          <cell r="B7">
            <v>1000</v>
          </cell>
          <cell r="C7">
            <v>800</v>
          </cell>
          <cell r="D7">
            <v>600</v>
          </cell>
          <cell r="E7">
            <v>300</v>
          </cell>
          <cell r="F7">
            <v>100</v>
          </cell>
        </row>
        <row r="8">
          <cell r="B8">
            <v>700</v>
          </cell>
          <cell r="C8">
            <v>500</v>
          </cell>
          <cell r="D8">
            <v>300</v>
          </cell>
          <cell r="E8">
            <v>100</v>
          </cell>
          <cell r="F8">
            <v>50</v>
          </cell>
        </row>
        <row r="13">
          <cell r="B13">
            <v>120</v>
          </cell>
          <cell r="C13">
            <v>80</v>
          </cell>
          <cell r="D13">
            <v>40</v>
          </cell>
          <cell r="E13">
            <v>16</v>
          </cell>
        </row>
        <row r="14">
          <cell r="B14">
            <v>160</v>
          </cell>
          <cell r="C14">
            <v>120</v>
          </cell>
          <cell r="D14">
            <v>80</v>
          </cell>
          <cell r="E14">
            <v>40</v>
          </cell>
        </row>
        <row r="15">
          <cell r="B15">
            <v>80</v>
          </cell>
          <cell r="C15">
            <v>64</v>
          </cell>
          <cell r="D15">
            <v>48</v>
          </cell>
          <cell r="E15">
            <v>32</v>
          </cell>
          <cell r="F15">
            <v>16</v>
          </cell>
        </row>
        <row r="17">
          <cell r="B17">
            <v>480</v>
          </cell>
          <cell r="C17">
            <v>400</v>
          </cell>
          <cell r="D17">
            <v>320</v>
          </cell>
          <cell r="E17">
            <v>240</v>
          </cell>
          <cell r="F17">
            <v>160</v>
          </cell>
          <cell r="G17">
            <v>80</v>
          </cell>
        </row>
        <row r="18">
          <cell r="B18">
            <v>800</v>
          </cell>
          <cell r="C18">
            <v>640</v>
          </cell>
          <cell r="D18">
            <v>480</v>
          </cell>
          <cell r="E18">
            <v>240</v>
          </cell>
          <cell r="F18">
            <v>80</v>
          </cell>
        </row>
        <row r="19">
          <cell r="B19">
            <v>560</v>
          </cell>
          <cell r="C19">
            <v>400</v>
          </cell>
          <cell r="D19">
            <v>240</v>
          </cell>
          <cell r="E19">
            <v>80</v>
          </cell>
          <cell r="F19">
            <v>40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点数換算表"/>
      <sheetName val="MS"/>
      <sheetName val="WS"/>
      <sheetName val="MD"/>
      <sheetName val="WD"/>
      <sheetName val="XD"/>
      <sheetName val="現行XD用点数換算表"/>
      <sheetName val="現行XD"/>
    </sheetNames>
    <sheetDataSet>
      <sheetData sheetId="0" refreshError="1">
        <row r="2">
          <cell r="B2">
            <v>150</v>
          </cell>
          <cell r="C2">
            <v>100</v>
          </cell>
          <cell r="D2">
            <v>50</v>
          </cell>
          <cell r="E2">
            <v>20</v>
          </cell>
        </row>
        <row r="3">
          <cell r="B3">
            <v>200</v>
          </cell>
          <cell r="C3">
            <v>150</v>
          </cell>
          <cell r="D3">
            <v>100</v>
          </cell>
          <cell r="E3">
            <v>50</v>
          </cell>
        </row>
        <row r="4">
          <cell r="B4">
            <v>100</v>
          </cell>
          <cell r="C4">
            <v>80</v>
          </cell>
          <cell r="D4">
            <v>60</v>
          </cell>
          <cell r="E4">
            <v>40</v>
          </cell>
          <cell r="F4">
            <v>20</v>
          </cell>
        </row>
        <row r="6">
          <cell r="B6">
            <v>600</v>
          </cell>
          <cell r="C6">
            <v>500</v>
          </cell>
          <cell r="D6">
            <v>400</v>
          </cell>
          <cell r="E6">
            <v>300</v>
          </cell>
          <cell r="F6">
            <v>200</v>
          </cell>
          <cell r="G6">
            <v>100</v>
          </cell>
        </row>
        <row r="7">
          <cell r="B7">
            <v>1000</v>
          </cell>
          <cell r="C7">
            <v>800</v>
          </cell>
          <cell r="D7">
            <v>600</v>
          </cell>
          <cell r="E7">
            <v>300</v>
          </cell>
          <cell r="F7">
            <v>100</v>
          </cell>
        </row>
        <row r="8">
          <cell r="B8">
            <v>700</v>
          </cell>
          <cell r="C8">
            <v>500</v>
          </cell>
          <cell r="D8">
            <v>300</v>
          </cell>
          <cell r="E8">
            <v>100</v>
          </cell>
          <cell r="F8">
            <v>50</v>
          </cell>
        </row>
        <row r="13">
          <cell r="B13">
            <v>120</v>
          </cell>
          <cell r="C13">
            <v>80</v>
          </cell>
          <cell r="D13">
            <v>40</v>
          </cell>
          <cell r="E13">
            <v>16</v>
          </cell>
        </row>
        <row r="14">
          <cell r="B14">
            <v>160</v>
          </cell>
          <cell r="C14">
            <v>120</v>
          </cell>
          <cell r="D14">
            <v>80</v>
          </cell>
          <cell r="E14">
            <v>40</v>
          </cell>
        </row>
        <row r="15">
          <cell r="B15">
            <v>80</v>
          </cell>
          <cell r="C15">
            <v>64</v>
          </cell>
          <cell r="D15">
            <v>48</v>
          </cell>
          <cell r="E15">
            <v>32</v>
          </cell>
          <cell r="F15">
            <v>16</v>
          </cell>
        </row>
        <row r="17">
          <cell r="B17">
            <v>480</v>
          </cell>
          <cell r="C17">
            <v>400</v>
          </cell>
          <cell r="D17">
            <v>320</v>
          </cell>
          <cell r="E17">
            <v>240</v>
          </cell>
          <cell r="F17">
            <v>160</v>
          </cell>
          <cell r="G17">
            <v>80</v>
          </cell>
        </row>
        <row r="18">
          <cell r="B18">
            <v>800</v>
          </cell>
          <cell r="C18">
            <v>640</v>
          </cell>
          <cell r="D18">
            <v>480</v>
          </cell>
          <cell r="E18">
            <v>240</v>
          </cell>
          <cell r="F18">
            <v>80</v>
          </cell>
        </row>
        <row r="19">
          <cell r="B19">
            <v>560</v>
          </cell>
          <cell r="C19">
            <v>400</v>
          </cell>
          <cell r="D19">
            <v>240</v>
          </cell>
          <cell r="E19">
            <v>80</v>
          </cell>
          <cell r="F19">
            <v>40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点数換算表"/>
      <sheetName val="MS"/>
      <sheetName val="WS"/>
      <sheetName val="MD (個人ポイント)"/>
      <sheetName val="MD（東西インカレ用）"/>
      <sheetName val="WD (個人ポイント)"/>
      <sheetName val="WD（東西インカレ用）"/>
      <sheetName val="現行XD (個人ポイント男子)"/>
      <sheetName val="現行XD (個人ポイント女子)"/>
      <sheetName val="XD"/>
      <sheetName val="現行XD用点数換算表"/>
      <sheetName val="現行XD（大会用）"/>
    </sheetNames>
    <sheetDataSet>
      <sheetData sheetId="0">
        <row r="2">
          <cell r="B2">
            <v>150</v>
          </cell>
          <cell r="C2">
            <v>100</v>
          </cell>
          <cell r="D2">
            <v>50</v>
          </cell>
          <cell r="E2">
            <v>20</v>
          </cell>
        </row>
        <row r="3">
          <cell r="B3">
            <v>200</v>
          </cell>
          <cell r="C3">
            <v>150</v>
          </cell>
          <cell r="D3">
            <v>100</v>
          </cell>
          <cell r="E3">
            <v>50</v>
          </cell>
        </row>
        <row r="4">
          <cell r="B4">
            <v>100</v>
          </cell>
          <cell r="C4">
            <v>80</v>
          </cell>
          <cell r="D4">
            <v>60</v>
          </cell>
          <cell r="E4">
            <v>40</v>
          </cell>
          <cell r="F4">
            <v>20</v>
          </cell>
        </row>
        <row r="6">
          <cell r="B6">
            <v>600</v>
          </cell>
          <cell r="C6">
            <v>500</v>
          </cell>
          <cell r="D6">
            <v>400</v>
          </cell>
          <cell r="E6">
            <v>300</v>
          </cell>
          <cell r="F6">
            <v>200</v>
          </cell>
          <cell r="G6">
            <v>100</v>
          </cell>
        </row>
        <row r="7">
          <cell r="B7">
            <v>1000</v>
          </cell>
          <cell r="C7">
            <v>800</v>
          </cell>
          <cell r="D7">
            <v>600</v>
          </cell>
          <cell r="E7">
            <v>300</v>
          </cell>
          <cell r="F7">
            <v>100</v>
          </cell>
        </row>
        <row r="8">
          <cell r="B8">
            <v>700</v>
          </cell>
          <cell r="C8">
            <v>500</v>
          </cell>
          <cell r="D8">
            <v>300</v>
          </cell>
          <cell r="E8">
            <v>100</v>
          </cell>
          <cell r="F8">
            <v>50</v>
          </cell>
        </row>
        <row r="13">
          <cell r="B13">
            <v>120</v>
          </cell>
          <cell r="C13">
            <v>80</v>
          </cell>
          <cell r="D13">
            <v>40</v>
          </cell>
          <cell r="E13">
            <v>16</v>
          </cell>
        </row>
        <row r="14">
          <cell r="B14">
            <v>160</v>
          </cell>
          <cell r="C14">
            <v>120</v>
          </cell>
          <cell r="D14">
            <v>80</v>
          </cell>
          <cell r="E14">
            <v>40</v>
          </cell>
        </row>
        <row r="15">
          <cell r="B15">
            <v>80</v>
          </cell>
          <cell r="C15">
            <v>64</v>
          </cell>
          <cell r="D15">
            <v>48</v>
          </cell>
          <cell r="E15">
            <v>32</v>
          </cell>
          <cell r="F15">
            <v>16</v>
          </cell>
        </row>
        <row r="17">
          <cell r="B17">
            <v>480</v>
          </cell>
          <cell r="C17">
            <v>400</v>
          </cell>
          <cell r="D17">
            <v>320</v>
          </cell>
          <cell r="E17">
            <v>240</v>
          </cell>
          <cell r="F17">
            <v>160</v>
          </cell>
          <cell r="G17">
            <v>80</v>
          </cell>
        </row>
        <row r="18">
          <cell r="B18">
            <v>800</v>
          </cell>
          <cell r="C18">
            <v>640</v>
          </cell>
          <cell r="D18">
            <v>480</v>
          </cell>
          <cell r="E18">
            <v>240</v>
          </cell>
          <cell r="F18">
            <v>80</v>
          </cell>
        </row>
        <row r="19">
          <cell r="B19">
            <v>560</v>
          </cell>
          <cell r="C19">
            <v>400</v>
          </cell>
          <cell r="D19">
            <v>240</v>
          </cell>
          <cell r="E19">
            <v>80</v>
          </cell>
          <cell r="F19">
            <v>40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点数換算表"/>
      <sheetName val="MS"/>
      <sheetName val="WS"/>
      <sheetName val="MD (個人ポイント)"/>
      <sheetName val="MD（東西インカレ用）"/>
      <sheetName val="WD (個人ポイント)"/>
      <sheetName val="WD（東西インカレ用）"/>
      <sheetName val="現行XD (個人ポイント男子)"/>
      <sheetName val="現行XD (個人ポイント女子)"/>
      <sheetName val="XD"/>
      <sheetName val="現行XD用点数換算表"/>
      <sheetName val="現行XD（大会用）"/>
    </sheetNames>
    <sheetDataSet>
      <sheetData sheetId="0">
        <row r="2">
          <cell r="B2">
            <v>150</v>
          </cell>
          <cell r="C2">
            <v>100</v>
          </cell>
          <cell r="D2">
            <v>50</v>
          </cell>
          <cell r="E2">
            <v>20</v>
          </cell>
        </row>
        <row r="3">
          <cell r="B3">
            <v>200</v>
          </cell>
          <cell r="C3">
            <v>150</v>
          </cell>
          <cell r="D3">
            <v>100</v>
          </cell>
          <cell r="E3">
            <v>50</v>
          </cell>
        </row>
        <row r="4">
          <cell r="B4">
            <v>100</v>
          </cell>
          <cell r="C4">
            <v>80</v>
          </cell>
          <cell r="D4">
            <v>60</v>
          </cell>
          <cell r="E4">
            <v>40</v>
          </cell>
          <cell r="F4">
            <v>20</v>
          </cell>
        </row>
        <row r="6">
          <cell r="B6">
            <v>600</v>
          </cell>
          <cell r="C6">
            <v>500</v>
          </cell>
          <cell r="D6">
            <v>400</v>
          </cell>
          <cell r="E6">
            <v>300</v>
          </cell>
          <cell r="F6">
            <v>200</v>
          </cell>
          <cell r="G6">
            <v>100</v>
          </cell>
        </row>
        <row r="7">
          <cell r="B7">
            <v>1000</v>
          </cell>
          <cell r="C7">
            <v>800</v>
          </cell>
          <cell r="D7">
            <v>600</v>
          </cell>
          <cell r="E7">
            <v>300</v>
          </cell>
          <cell r="F7">
            <v>100</v>
          </cell>
        </row>
        <row r="8">
          <cell r="B8">
            <v>700</v>
          </cell>
          <cell r="C8">
            <v>500</v>
          </cell>
          <cell r="D8">
            <v>300</v>
          </cell>
          <cell r="E8">
            <v>100</v>
          </cell>
          <cell r="F8">
            <v>50</v>
          </cell>
        </row>
        <row r="13">
          <cell r="B13">
            <v>120</v>
          </cell>
          <cell r="C13">
            <v>80</v>
          </cell>
          <cell r="D13">
            <v>40</v>
          </cell>
          <cell r="E13">
            <v>16</v>
          </cell>
        </row>
        <row r="14">
          <cell r="B14">
            <v>160</v>
          </cell>
          <cell r="C14">
            <v>120</v>
          </cell>
          <cell r="D14">
            <v>80</v>
          </cell>
          <cell r="E14">
            <v>40</v>
          </cell>
        </row>
        <row r="15">
          <cell r="B15">
            <v>80</v>
          </cell>
          <cell r="C15">
            <v>64</v>
          </cell>
          <cell r="D15">
            <v>48</v>
          </cell>
          <cell r="E15">
            <v>32</v>
          </cell>
          <cell r="F15">
            <v>16</v>
          </cell>
        </row>
        <row r="17">
          <cell r="B17">
            <v>480</v>
          </cell>
          <cell r="C17">
            <v>400</v>
          </cell>
          <cell r="D17">
            <v>320</v>
          </cell>
          <cell r="E17">
            <v>240</v>
          </cell>
          <cell r="F17">
            <v>160</v>
          </cell>
          <cell r="G17">
            <v>80</v>
          </cell>
        </row>
        <row r="18">
          <cell r="B18">
            <v>800</v>
          </cell>
          <cell r="C18">
            <v>640</v>
          </cell>
          <cell r="D18">
            <v>480</v>
          </cell>
          <cell r="E18">
            <v>240</v>
          </cell>
          <cell r="F18">
            <v>80</v>
          </cell>
        </row>
        <row r="19">
          <cell r="B19">
            <v>560</v>
          </cell>
          <cell r="C19">
            <v>400</v>
          </cell>
          <cell r="D19">
            <v>240</v>
          </cell>
          <cell r="E19">
            <v>80</v>
          </cell>
          <cell r="F19">
            <v>40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点数換算表"/>
      <sheetName val="MS"/>
      <sheetName val="WS"/>
      <sheetName val="MD "/>
      <sheetName val="WD"/>
      <sheetName val="XD"/>
      <sheetName val="現行XD用点数換算表"/>
      <sheetName val="現行XD"/>
    </sheetNames>
    <sheetDataSet>
      <sheetData sheetId="0" refreshError="1">
        <row r="2">
          <cell r="B2">
            <v>150</v>
          </cell>
          <cell r="C2">
            <v>100</v>
          </cell>
          <cell r="D2">
            <v>50</v>
          </cell>
          <cell r="E2">
            <v>20</v>
          </cell>
        </row>
        <row r="3">
          <cell r="B3">
            <v>200</v>
          </cell>
          <cell r="C3">
            <v>150</v>
          </cell>
          <cell r="D3">
            <v>100</v>
          </cell>
          <cell r="E3">
            <v>50</v>
          </cell>
        </row>
        <row r="4">
          <cell r="B4">
            <v>100</v>
          </cell>
          <cell r="C4">
            <v>80</v>
          </cell>
          <cell r="D4">
            <v>60</v>
          </cell>
          <cell r="E4">
            <v>40</v>
          </cell>
          <cell r="F4">
            <v>20</v>
          </cell>
        </row>
        <row r="6">
          <cell r="B6">
            <v>600</v>
          </cell>
          <cell r="C6">
            <v>500</v>
          </cell>
          <cell r="D6">
            <v>400</v>
          </cell>
          <cell r="E6">
            <v>300</v>
          </cell>
          <cell r="F6">
            <v>200</v>
          </cell>
          <cell r="G6">
            <v>100</v>
          </cell>
        </row>
        <row r="7">
          <cell r="B7">
            <v>1000</v>
          </cell>
          <cell r="C7">
            <v>800</v>
          </cell>
          <cell r="D7">
            <v>600</v>
          </cell>
          <cell r="E7">
            <v>300</v>
          </cell>
          <cell r="F7">
            <v>100</v>
          </cell>
        </row>
        <row r="8">
          <cell r="B8">
            <v>700</v>
          </cell>
          <cell r="C8">
            <v>500</v>
          </cell>
          <cell r="D8">
            <v>300</v>
          </cell>
          <cell r="E8">
            <v>100</v>
          </cell>
          <cell r="F8">
            <v>50</v>
          </cell>
        </row>
        <row r="13">
          <cell r="B13">
            <v>120</v>
          </cell>
          <cell r="C13">
            <v>80</v>
          </cell>
          <cell r="D13">
            <v>40</v>
          </cell>
          <cell r="E13">
            <v>16</v>
          </cell>
        </row>
        <row r="14">
          <cell r="B14">
            <v>160</v>
          </cell>
          <cell r="C14">
            <v>120</v>
          </cell>
          <cell r="D14">
            <v>80</v>
          </cell>
          <cell r="E14">
            <v>40</v>
          </cell>
        </row>
        <row r="15">
          <cell r="B15">
            <v>80</v>
          </cell>
          <cell r="C15">
            <v>64</v>
          </cell>
          <cell r="D15">
            <v>48</v>
          </cell>
          <cell r="E15">
            <v>32</v>
          </cell>
          <cell r="F15">
            <v>16</v>
          </cell>
        </row>
        <row r="17">
          <cell r="B17">
            <v>480</v>
          </cell>
          <cell r="C17">
            <v>400</v>
          </cell>
          <cell r="D17">
            <v>320</v>
          </cell>
          <cell r="E17">
            <v>240</v>
          </cell>
          <cell r="F17">
            <v>160</v>
          </cell>
          <cell r="G17">
            <v>80</v>
          </cell>
        </row>
        <row r="18">
          <cell r="B18">
            <v>800</v>
          </cell>
          <cell r="C18">
            <v>640</v>
          </cell>
          <cell r="D18">
            <v>480</v>
          </cell>
          <cell r="E18">
            <v>240</v>
          </cell>
          <cell r="F18">
            <v>80</v>
          </cell>
        </row>
        <row r="19">
          <cell r="B19">
            <v>560</v>
          </cell>
          <cell r="C19">
            <v>400</v>
          </cell>
          <cell r="D19">
            <v>240</v>
          </cell>
          <cell r="E19">
            <v>80</v>
          </cell>
          <cell r="F19">
            <v>40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点数換算表"/>
      <sheetName val="MS"/>
      <sheetName val="WS"/>
      <sheetName val="MD"/>
      <sheetName val="WD"/>
      <sheetName val="XD"/>
      <sheetName val="現行XD用点数換算表"/>
      <sheetName val="現行XD"/>
    </sheetNames>
    <sheetDataSet>
      <sheetData sheetId="0" refreshError="1">
        <row r="2">
          <cell r="B2">
            <v>150</v>
          </cell>
          <cell r="C2">
            <v>100</v>
          </cell>
          <cell r="D2">
            <v>50</v>
          </cell>
          <cell r="E2">
            <v>20</v>
          </cell>
        </row>
        <row r="3">
          <cell r="B3">
            <v>200</v>
          </cell>
          <cell r="C3">
            <v>150</v>
          </cell>
          <cell r="D3">
            <v>100</v>
          </cell>
          <cell r="E3">
            <v>50</v>
          </cell>
        </row>
        <row r="4">
          <cell r="B4">
            <v>100</v>
          </cell>
          <cell r="C4">
            <v>80</v>
          </cell>
          <cell r="D4">
            <v>60</v>
          </cell>
          <cell r="E4">
            <v>40</v>
          </cell>
          <cell r="F4">
            <v>20</v>
          </cell>
        </row>
        <row r="5">
          <cell r="B5">
            <v>300</v>
          </cell>
          <cell r="C5">
            <v>250</v>
          </cell>
          <cell r="D5">
            <v>200</v>
          </cell>
          <cell r="E5">
            <v>150</v>
          </cell>
          <cell r="F5">
            <v>100</v>
          </cell>
          <cell r="G5">
            <v>50</v>
          </cell>
        </row>
        <row r="6">
          <cell r="B6">
            <v>600</v>
          </cell>
          <cell r="C6">
            <v>500</v>
          </cell>
          <cell r="D6">
            <v>400</v>
          </cell>
          <cell r="E6">
            <v>300</v>
          </cell>
          <cell r="F6">
            <v>200</v>
          </cell>
          <cell r="G6">
            <v>100</v>
          </cell>
        </row>
        <row r="7">
          <cell r="B7">
            <v>1000</v>
          </cell>
          <cell r="C7">
            <v>800</v>
          </cell>
          <cell r="D7">
            <v>600</v>
          </cell>
          <cell r="E7">
            <v>300</v>
          </cell>
          <cell r="F7">
            <v>100</v>
          </cell>
        </row>
        <row r="8">
          <cell r="B8">
            <v>700</v>
          </cell>
          <cell r="C8">
            <v>500</v>
          </cell>
          <cell r="D8">
            <v>300</v>
          </cell>
          <cell r="E8">
            <v>100</v>
          </cell>
          <cell r="F8">
            <v>50</v>
          </cell>
        </row>
        <row r="13">
          <cell r="B13">
            <v>120</v>
          </cell>
          <cell r="C13">
            <v>80</v>
          </cell>
          <cell r="D13">
            <v>40</v>
          </cell>
          <cell r="E13">
            <v>16</v>
          </cell>
        </row>
        <row r="14">
          <cell r="B14">
            <v>160</v>
          </cell>
          <cell r="C14">
            <v>120</v>
          </cell>
          <cell r="D14">
            <v>80</v>
          </cell>
          <cell r="E14">
            <v>40</v>
          </cell>
        </row>
        <row r="15">
          <cell r="B15">
            <v>80</v>
          </cell>
          <cell r="C15">
            <v>64</v>
          </cell>
          <cell r="D15">
            <v>48</v>
          </cell>
          <cell r="E15">
            <v>32</v>
          </cell>
          <cell r="F15">
            <v>16</v>
          </cell>
        </row>
        <row r="16">
          <cell r="B16">
            <v>240</v>
          </cell>
          <cell r="C16">
            <v>200</v>
          </cell>
          <cell r="D16">
            <v>160</v>
          </cell>
          <cell r="E16">
            <v>120</v>
          </cell>
          <cell r="F16">
            <v>80</v>
          </cell>
          <cell r="G16">
            <v>40</v>
          </cell>
        </row>
        <row r="17">
          <cell r="B17">
            <v>480</v>
          </cell>
          <cell r="C17">
            <v>400</v>
          </cell>
          <cell r="D17">
            <v>320</v>
          </cell>
          <cell r="E17">
            <v>240</v>
          </cell>
          <cell r="F17">
            <v>160</v>
          </cell>
          <cell r="G17">
            <v>80</v>
          </cell>
        </row>
        <row r="18">
          <cell r="B18">
            <v>800</v>
          </cell>
          <cell r="C18">
            <v>640</v>
          </cell>
          <cell r="D18">
            <v>480</v>
          </cell>
          <cell r="E18">
            <v>240</v>
          </cell>
          <cell r="F18">
            <v>80</v>
          </cell>
        </row>
        <row r="19">
          <cell r="B19">
            <v>560</v>
          </cell>
          <cell r="C19">
            <v>400</v>
          </cell>
          <cell r="D19">
            <v>240</v>
          </cell>
          <cell r="E19">
            <v>80</v>
          </cell>
          <cell r="F19">
            <v>40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点数換算表"/>
      <sheetName val="MS"/>
      <sheetName val="WS"/>
      <sheetName val="MD"/>
      <sheetName val="WD"/>
      <sheetName val="XD"/>
      <sheetName val="現行XD用点数換算表"/>
      <sheetName val="現行XD"/>
    </sheetNames>
    <sheetDataSet>
      <sheetData sheetId="0" refreshError="1">
        <row r="2">
          <cell r="B2">
            <v>150</v>
          </cell>
          <cell r="C2">
            <v>100</v>
          </cell>
          <cell r="D2">
            <v>50</v>
          </cell>
          <cell r="E2">
            <v>20</v>
          </cell>
        </row>
        <row r="3">
          <cell r="B3">
            <v>200</v>
          </cell>
          <cell r="C3">
            <v>150</v>
          </cell>
          <cell r="D3">
            <v>100</v>
          </cell>
          <cell r="E3">
            <v>50</v>
          </cell>
        </row>
        <row r="4">
          <cell r="B4">
            <v>100</v>
          </cell>
          <cell r="C4">
            <v>80</v>
          </cell>
          <cell r="D4">
            <v>60</v>
          </cell>
          <cell r="E4">
            <v>40</v>
          </cell>
          <cell r="F4">
            <v>20</v>
          </cell>
        </row>
        <row r="5">
          <cell r="B5">
            <v>300</v>
          </cell>
          <cell r="C5">
            <v>250</v>
          </cell>
          <cell r="D5">
            <v>200</v>
          </cell>
          <cell r="E5">
            <v>150</v>
          </cell>
          <cell r="F5">
            <v>100</v>
          </cell>
          <cell r="G5">
            <v>50</v>
          </cell>
        </row>
        <row r="6">
          <cell r="B6">
            <v>600</v>
          </cell>
          <cell r="C6">
            <v>500</v>
          </cell>
          <cell r="D6">
            <v>400</v>
          </cell>
          <cell r="E6">
            <v>300</v>
          </cell>
          <cell r="F6">
            <v>200</v>
          </cell>
          <cell r="G6">
            <v>100</v>
          </cell>
        </row>
        <row r="7">
          <cell r="B7">
            <v>1000</v>
          </cell>
          <cell r="C7">
            <v>800</v>
          </cell>
          <cell r="D7">
            <v>600</v>
          </cell>
          <cell r="E7">
            <v>300</v>
          </cell>
          <cell r="F7">
            <v>100</v>
          </cell>
        </row>
        <row r="8">
          <cell r="B8">
            <v>700</v>
          </cell>
          <cell r="C8">
            <v>500</v>
          </cell>
          <cell r="D8">
            <v>300</v>
          </cell>
          <cell r="E8">
            <v>100</v>
          </cell>
          <cell r="F8">
            <v>50</v>
          </cell>
        </row>
        <row r="13">
          <cell r="B13">
            <v>120</v>
          </cell>
          <cell r="C13">
            <v>80</v>
          </cell>
          <cell r="D13">
            <v>40</v>
          </cell>
          <cell r="E13">
            <v>16</v>
          </cell>
        </row>
        <row r="14">
          <cell r="B14">
            <v>160</v>
          </cell>
          <cell r="C14">
            <v>120</v>
          </cell>
          <cell r="D14">
            <v>80</v>
          </cell>
          <cell r="E14">
            <v>40</v>
          </cell>
        </row>
        <row r="15">
          <cell r="B15">
            <v>80</v>
          </cell>
          <cell r="C15">
            <v>64</v>
          </cell>
          <cell r="D15">
            <v>48</v>
          </cell>
          <cell r="E15">
            <v>32</v>
          </cell>
          <cell r="F15">
            <v>16</v>
          </cell>
        </row>
        <row r="16">
          <cell r="B16">
            <v>240</v>
          </cell>
          <cell r="C16">
            <v>200</v>
          </cell>
          <cell r="D16">
            <v>160</v>
          </cell>
          <cell r="E16">
            <v>120</v>
          </cell>
          <cell r="F16">
            <v>80</v>
          </cell>
          <cell r="G16">
            <v>40</v>
          </cell>
        </row>
        <row r="17">
          <cell r="B17">
            <v>480</v>
          </cell>
          <cell r="C17">
            <v>400</v>
          </cell>
          <cell r="D17">
            <v>320</v>
          </cell>
          <cell r="E17">
            <v>240</v>
          </cell>
          <cell r="F17">
            <v>160</v>
          </cell>
          <cell r="G17">
            <v>80</v>
          </cell>
        </row>
        <row r="18">
          <cell r="B18">
            <v>800</v>
          </cell>
          <cell r="C18">
            <v>640</v>
          </cell>
          <cell r="D18">
            <v>480</v>
          </cell>
          <cell r="E18">
            <v>240</v>
          </cell>
          <cell r="F18">
            <v>80</v>
          </cell>
        </row>
        <row r="19">
          <cell r="B19">
            <v>560</v>
          </cell>
          <cell r="C19">
            <v>400</v>
          </cell>
          <cell r="D19">
            <v>240</v>
          </cell>
          <cell r="E19">
            <v>80</v>
          </cell>
          <cell r="F19">
            <v>40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点数換算表"/>
      <sheetName val="MS"/>
      <sheetName val="WS"/>
      <sheetName val="MD"/>
      <sheetName val="WD"/>
      <sheetName val="XD"/>
      <sheetName val="現行XD用点数換算表"/>
      <sheetName val="現行XD"/>
    </sheetNames>
    <sheetDataSet>
      <sheetData sheetId="0">
        <row r="2">
          <cell r="B2">
            <v>150</v>
          </cell>
          <cell r="C2">
            <v>100</v>
          </cell>
          <cell r="D2">
            <v>50</v>
          </cell>
          <cell r="E2">
            <v>20</v>
          </cell>
        </row>
        <row r="3">
          <cell r="B3">
            <v>200</v>
          </cell>
          <cell r="C3">
            <v>150</v>
          </cell>
          <cell r="D3">
            <v>100</v>
          </cell>
          <cell r="E3">
            <v>50</v>
          </cell>
        </row>
        <row r="4">
          <cell r="B4">
            <v>100</v>
          </cell>
          <cell r="C4">
            <v>80</v>
          </cell>
          <cell r="D4">
            <v>60</v>
          </cell>
          <cell r="E4">
            <v>40</v>
          </cell>
          <cell r="F4">
            <v>20</v>
          </cell>
        </row>
        <row r="5">
          <cell r="B5">
            <v>300</v>
          </cell>
          <cell r="C5">
            <v>250</v>
          </cell>
          <cell r="D5">
            <v>200</v>
          </cell>
          <cell r="E5">
            <v>150</v>
          </cell>
          <cell r="F5">
            <v>100</v>
          </cell>
          <cell r="G5">
            <v>50</v>
          </cell>
        </row>
        <row r="6">
          <cell r="B6">
            <v>600</v>
          </cell>
          <cell r="C6">
            <v>500</v>
          </cell>
          <cell r="D6">
            <v>400</v>
          </cell>
          <cell r="E6">
            <v>300</v>
          </cell>
          <cell r="F6">
            <v>200</v>
          </cell>
          <cell r="G6">
            <v>100</v>
          </cell>
        </row>
        <row r="7">
          <cell r="B7">
            <v>1000</v>
          </cell>
          <cell r="C7">
            <v>800</v>
          </cell>
          <cell r="D7">
            <v>600</v>
          </cell>
          <cell r="E7">
            <v>300</v>
          </cell>
          <cell r="F7">
            <v>100</v>
          </cell>
        </row>
        <row r="8">
          <cell r="B8">
            <v>700</v>
          </cell>
          <cell r="C8">
            <v>500</v>
          </cell>
          <cell r="D8">
            <v>300</v>
          </cell>
          <cell r="E8">
            <v>100</v>
          </cell>
          <cell r="F8">
            <v>50</v>
          </cell>
        </row>
        <row r="13">
          <cell r="B13">
            <v>120</v>
          </cell>
          <cell r="C13">
            <v>80</v>
          </cell>
          <cell r="D13">
            <v>40</v>
          </cell>
          <cell r="E13">
            <v>16</v>
          </cell>
        </row>
        <row r="14">
          <cell r="B14">
            <v>160</v>
          </cell>
          <cell r="C14">
            <v>120</v>
          </cell>
          <cell r="D14">
            <v>80</v>
          </cell>
          <cell r="E14">
            <v>40</v>
          </cell>
        </row>
        <row r="15">
          <cell r="B15">
            <v>80</v>
          </cell>
          <cell r="C15">
            <v>64</v>
          </cell>
          <cell r="D15">
            <v>48</v>
          </cell>
          <cell r="E15">
            <v>32</v>
          </cell>
          <cell r="F15">
            <v>16</v>
          </cell>
        </row>
        <row r="16">
          <cell r="B16">
            <v>240</v>
          </cell>
          <cell r="C16">
            <v>200</v>
          </cell>
          <cell r="D16">
            <v>160</v>
          </cell>
          <cell r="E16">
            <v>120</v>
          </cell>
          <cell r="F16">
            <v>80</v>
          </cell>
          <cell r="G16">
            <v>40</v>
          </cell>
        </row>
        <row r="17">
          <cell r="B17">
            <v>480</v>
          </cell>
          <cell r="C17">
            <v>400</v>
          </cell>
          <cell r="D17">
            <v>320</v>
          </cell>
          <cell r="E17">
            <v>240</v>
          </cell>
          <cell r="F17">
            <v>160</v>
          </cell>
          <cell r="G17">
            <v>80</v>
          </cell>
        </row>
        <row r="18">
          <cell r="B18">
            <v>800</v>
          </cell>
          <cell r="C18">
            <v>640</v>
          </cell>
          <cell r="D18">
            <v>480</v>
          </cell>
          <cell r="E18">
            <v>240</v>
          </cell>
          <cell r="F18">
            <v>80</v>
          </cell>
        </row>
        <row r="19">
          <cell r="B19">
            <v>560</v>
          </cell>
          <cell r="C19">
            <v>400</v>
          </cell>
          <cell r="D19">
            <v>240</v>
          </cell>
          <cell r="E19">
            <v>80</v>
          </cell>
          <cell r="F19">
            <v>40</v>
          </cell>
        </row>
      </sheetData>
      <sheetData sheetId="1"/>
      <sheetData sheetId="2"/>
      <sheetData sheetId="3"/>
      <sheetData sheetId="4"/>
      <sheetData sheetId="5"/>
      <sheetData sheetId="6">
        <row r="2">
          <cell r="B2">
            <v>110</v>
          </cell>
        </row>
      </sheetData>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点数換算表"/>
      <sheetName val="MS"/>
      <sheetName val="WS"/>
      <sheetName val="MD"/>
      <sheetName val="WD"/>
      <sheetName val="XD"/>
      <sheetName val="現行XD用点数換算表"/>
      <sheetName val="現行XD"/>
    </sheetNames>
    <sheetDataSet>
      <sheetData sheetId="0" refreshError="1">
        <row r="2">
          <cell r="B2">
            <v>150</v>
          </cell>
          <cell r="C2">
            <v>100</v>
          </cell>
          <cell r="D2">
            <v>50</v>
          </cell>
          <cell r="E2">
            <v>20</v>
          </cell>
        </row>
        <row r="3">
          <cell r="B3">
            <v>200</v>
          </cell>
          <cell r="C3">
            <v>150</v>
          </cell>
          <cell r="D3">
            <v>100</v>
          </cell>
          <cell r="E3">
            <v>50</v>
          </cell>
        </row>
        <row r="4">
          <cell r="B4">
            <v>100</v>
          </cell>
          <cell r="C4">
            <v>80</v>
          </cell>
          <cell r="D4">
            <v>60</v>
          </cell>
          <cell r="E4">
            <v>40</v>
          </cell>
          <cell r="F4">
            <v>20</v>
          </cell>
        </row>
        <row r="5">
          <cell r="B5">
            <v>300</v>
          </cell>
          <cell r="C5">
            <v>250</v>
          </cell>
          <cell r="D5">
            <v>200</v>
          </cell>
          <cell r="E5">
            <v>150</v>
          </cell>
          <cell r="F5">
            <v>100</v>
          </cell>
          <cell r="G5">
            <v>50</v>
          </cell>
        </row>
        <row r="6">
          <cell r="B6">
            <v>600</v>
          </cell>
          <cell r="C6">
            <v>500</v>
          </cell>
          <cell r="D6">
            <v>400</v>
          </cell>
          <cell r="E6">
            <v>300</v>
          </cell>
          <cell r="F6">
            <v>200</v>
          </cell>
          <cell r="G6">
            <v>100</v>
          </cell>
        </row>
        <row r="7">
          <cell r="B7">
            <v>1000</v>
          </cell>
          <cell r="C7">
            <v>800</v>
          </cell>
          <cell r="D7">
            <v>600</v>
          </cell>
          <cell r="E7">
            <v>300</v>
          </cell>
          <cell r="F7">
            <v>100</v>
          </cell>
        </row>
        <row r="8">
          <cell r="B8">
            <v>700</v>
          </cell>
          <cell r="C8">
            <v>500</v>
          </cell>
          <cell r="D8">
            <v>300</v>
          </cell>
          <cell r="E8">
            <v>100</v>
          </cell>
          <cell r="F8">
            <v>50</v>
          </cell>
        </row>
        <row r="13">
          <cell r="B13">
            <v>120</v>
          </cell>
          <cell r="C13">
            <v>80</v>
          </cell>
          <cell r="D13">
            <v>40</v>
          </cell>
          <cell r="E13">
            <v>16</v>
          </cell>
        </row>
        <row r="14">
          <cell r="B14">
            <v>160</v>
          </cell>
          <cell r="C14">
            <v>120</v>
          </cell>
          <cell r="D14">
            <v>80</v>
          </cell>
          <cell r="E14">
            <v>40</v>
          </cell>
        </row>
        <row r="15">
          <cell r="B15">
            <v>80</v>
          </cell>
          <cell r="C15">
            <v>64</v>
          </cell>
          <cell r="D15">
            <v>48</v>
          </cell>
          <cell r="E15">
            <v>32</v>
          </cell>
          <cell r="F15">
            <v>16</v>
          </cell>
        </row>
        <row r="16">
          <cell r="B16">
            <v>240</v>
          </cell>
          <cell r="C16">
            <v>200</v>
          </cell>
          <cell r="D16">
            <v>160</v>
          </cell>
          <cell r="E16">
            <v>120</v>
          </cell>
          <cell r="F16">
            <v>80</v>
          </cell>
          <cell r="G16">
            <v>40</v>
          </cell>
        </row>
        <row r="17">
          <cell r="B17">
            <v>480</v>
          </cell>
          <cell r="C17">
            <v>400</v>
          </cell>
          <cell r="D17">
            <v>320</v>
          </cell>
          <cell r="E17">
            <v>240</v>
          </cell>
          <cell r="F17">
            <v>160</v>
          </cell>
          <cell r="G17">
            <v>80</v>
          </cell>
        </row>
        <row r="18">
          <cell r="B18">
            <v>800</v>
          </cell>
          <cell r="C18">
            <v>640</v>
          </cell>
          <cell r="D18">
            <v>480</v>
          </cell>
          <cell r="E18">
            <v>240</v>
          </cell>
          <cell r="F18">
            <v>80</v>
          </cell>
        </row>
        <row r="19">
          <cell r="B19">
            <v>560</v>
          </cell>
          <cell r="C19">
            <v>400</v>
          </cell>
          <cell r="D19">
            <v>240</v>
          </cell>
          <cell r="E19">
            <v>80</v>
          </cell>
          <cell r="F19">
            <v>40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点数換算表"/>
      <sheetName val="MS"/>
      <sheetName val="WS"/>
      <sheetName val="MD "/>
      <sheetName val="WD"/>
      <sheetName val="XD"/>
      <sheetName val="現行XD用点数換算表"/>
      <sheetName val="現行XD"/>
    </sheetNames>
    <sheetDataSet>
      <sheetData sheetId="0">
        <row r="2">
          <cell r="B2">
            <v>150</v>
          </cell>
          <cell r="C2">
            <v>100</v>
          </cell>
          <cell r="D2">
            <v>50</v>
          </cell>
          <cell r="E2">
            <v>20</v>
          </cell>
        </row>
        <row r="3">
          <cell r="B3">
            <v>200</v>
          </cell>
          <cell r="C3">
            <v>150</v>
          </cell>
          <cell r="D3">
            <v>100</v>
          </cell>
          <cell r="E3">
            <v>50</v>
          </cell>
        </row>
        <row r="4">
          <cell r="B4">
            <v>100</v>
          </cell>
          <cell r="C4">
            <v>80</v>
          </cell>
          <cell r="D4">
            <v>60</v>
          </cell>
          <cell r="E4">
            <v>40</v>
          </cell>
          <cell r="F4">
            <v>20</v>
          </cell>
        </row>
        <row r="5">
          <cell r="B5">
            <v>300</v>
          </cell>
          <cell r="C5">
            <v>250</v>
          </cell>
          <cell r="D5">
            <v>200</v>
          </cell>
          <cell r="E5">
            <v>150</v>
          </cell>
          <cell r="F5">
            <v>100</v>
          </cell>
          <cell r="G5">
            <v>50</v>
          </cell>
        </row>
        <row r="6">
          <cell r="B6">
            <v>600</v>
          </cell>
          <cell r="C6">
            <v>500</v>
          </cell>
          <cell r="D6">
            <v>400</v>
          </cell>
          <cell r="E6">
            <v>300</v>
          </cell>
          <cell r="F6">
            <v>200</v>
          </cell>
          <cell r="G6">
            <v>100</v>
          </cell>
        </row>
        <row r="7">
          <cell r="B7">
            <v>1000</v>
          </cell>
          <cell r="C7">
            <v>800</v>
          </cell>
          <cell r="D7">
            <v>600</v>
          </cell>
          <cell r="E7">
            <v>300</v>
          </cell>
          <cell r="F7">
            <v>100</v>
          </cell>
        </row>
        <row r="8">
          <cell r="B8">
            <v>700</v>
          </cell>
          <cell r="C8">
            <v>500</v>
          </cell>
          <cell r="D8">
            <v>300</v>
          </cell>
          <cell r="E8">
            <v>100</v>
          </cell>
          <cell r="F8">
            <v>50</v>
          </cell>
        </row>
        <row r="13">
          <cell r="B13">
            <v>120</v>
          </cell>
          <cell r="C13">
            <v>80</v>
          </cell>
          <cell r="D13">
            <v>40</v>
          </cell>
          <cell r="E13">
            <v>16</v>
          </cell>
        </row>
        <row r="14">
          <cell r="B14">
            <v>160</v>
          </cell>
          <cell r="C14">
            <v>120</v>
          </cell>
          <cell r="D14">
            <v>80</v>
          </cell>
          <cell r="E14">
            <v>40</v>
          </cell>
        </row>
        <row r="15">
          <cell r="B15">
            <v>80</v>
          </cell>
          <cell r="C15">
            <v>64</v>
          </cell>
          <cell r="D15">
            <v>48</v>
          </cell>
          <cell r="E15">
            <v>32</v>
          </cell>
          <cell r="F15">
            <v>16</v>
          </cell>
        </row>
        <row r="16">
          <cell r="B16">
            <v>240</v>
          </cell>
          <cell r="C16">
            <v>200</v>
          </cell>
          <cell r="D16">
            <v>160</v>
          </cell>
          <cell r="E16">
            <v>120</v>
          </cell>
          <cell r="F16">
            <v>80</v>
          </cell>
          <cell r="G16">
            <v>40</v>
          </cell>
        </row>
        <row r="17">
          <cell r="B17">
            <v>480</v>
          </cell>
          <cell r="C17">
            <v>400</v>
          </cell>
          <cell r="D17">
            <v>320</v>
          </cell>
          <cell r="E17">
            <v>240</v>
          </cell>
          <cell r="F17">
            <v>160</v>
          </cell>
          <cell r="G17">
            <v>80</v>
          </cell>
        </row>
        <row r="18">
          <cell r="B18">
            <v>800</v>
          </cell>
          <cell r="C18">
            <v>640</v>
          </cell>
          <cell r="D18">
            <v>480</v>
          </cell>
          <cell r="E18">
            <v>240</v>
          </cell>
          <cell r="F18">
            <v>80</v>
          </cell>
        </row>
        <row r="19">
          <cell r="B19">
            <v>560</v>
          </cell>
          <cell r="C19">
            <v>400</v>
          </cell>
          <cell r="D19">
            <v>240</v>
          </cell>
          <cell r="E19">
            <v>80</v>
          </cell>
          <cell r="F19">
            <v>40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点数換算表"/>
      <sheetName val="MS"/>
      <sheetName val="WS"/>
      <sheetName val="MD"/>
      <sheetName val="WD"/>
      <sheetName val="XD"/>
      <sheetName val="現行XD用点数換算表"/>
      <sheetName val="現行XD"/>
    </sheetNames>
    <sheetDataSet>
      <sheetData sheetId="0" refreshError="1">
        <row r="2">
          <cell r="B2">
            <v>150</v>
          </cell>
          <cell r="C2">
            <v>100</v>
          </cell>
          <cell r="D2">
            <v>50</v>
          </cell>
          <cell r="E2">
            <v>20</v>
          </cell>
        </row>
        <row r="3">
          <cell r="B3">
            <v>200</v>
          </cell>
          <cell r="C3">
            <v>150</v>
          </cell>
          <cell r="D3">
            <v>100</v>
          </cell>
          <cell r="E3">
            <v>50</v>
          </cell>
        </row>
        <row r="4">
          <cell r="B4">
            <v>100</v>
          </cell>
          <cell r="C4">
            <v>80</v>
          </cell>
          <cell r="D4">
            <v>60</v>
          </cell>
          <cell r="E4">
            <v>40</v>
          </cell>
          <cell r="F4">
            <v>20</v>
          </cell>
        </row>
        <row r="5">
          <cell r="B5">
            <v>300</v>
          </cell>
          <cell r="C5">
            <v>250</v>
          </cell>
          <cell r="D5">
            <v>200</v>
          </cell>
          <cell r="E5">
            <v>150</v>
          </cell>
          <cell r="F5">
            <v>100</v>
          </cell>
          <cell r="G5">
            <v>50</v>
          </cell>
        </row>
        <row r="6">
          <cell r="B6">
            <v>600</v>
          </cell>
          <cell r="C6">
            <v>500</v>
          </cell>
          <cell r="D6">
            <v>400</v>
          </cell>
          <cell r="E6">
            <v>300</v>
          </cell>
          <cell r="F6">
            <v>200</v>
          </cell>
          <cell r="G6">
            <v>100</v>
          </cell>
        </row>
        <row r="7">
          <cell r="B7">
            <v>1000</v>
          </cell>
          <cell r="C7">
            <v>800</v>
          </cell>
          <cell r="D7">
            <v>600</v>
          </cell>
          <cell r="E7">
            <v>300</v>
          </cell>
          <cell r="F7">
            <v>100</v>
          </cell>
        </row>
        <row r="8">
          <cell r="B8">
            <v>700</v>
          </cell>
          <cell r="C8">
            <v>500</v>
          </cell>
          <cell r="D8">
            <v>300</v>
          </cell>
          <cell r="E8">
            <v>100</v>
          </cell>
          <cell r="F8">
            <v>50</v>
          </cell>
        </row>
        <row r="13">
          <cell r="B13">
            <v>120</v>
          </cell>
          <cell r="C13">
            <v>80</v>
          </cell>
          <cell r="D13">
            <v>40</v>
          </cell>
          <cell r="E13">
            <v>16</v>
          </cell>
        </row>
        <row r="14">
          <cell r="B14">
            <v>160</v>
          </cell>
          <cell r="C14">
            <v>120</v>
          </cell>
          <cell r="D14">
            <v>80</v>
          </cell>
          <cell r="E14">
            <v>40</v>
          </cell>
        </row>
        <row r="15">
          <cell r="B15">
            <v>80</v>
          </cell>
          <cell r="C15">
            <v>64</v>
          </cell>
          <cell r="D15">
            <v>48</v>
          </cell>
          <cell r="E15">
            <v>32</v>
          </cell>
          <cell r="F15">
            <v>16</v>
          </cell>
        </row>
        <row r="16">
          <cell r="B16">
            <v>240</v>
          </cell>
          <cell r="C16">
            <v>200</v>
          </cell>
          <cell r="D16">
            <v>160</v>
          </cell>
          <cell r="E16">
            <v>120</v>
          </cell>
          <cell r="F16">
            <v>80</v>
          </cell>
          <cell r="G16">
            <v>40</v>
          </cell>
        </row>
        <row r="17">
          <cell r="B17">
            <v>480</v>
          </cell>
          <cell r="C17">
            <v>400</v>
          </cell>
          <cell r="D17">
            <v>320</v>
          </cell>
          <cell r="E17">
            <v>240</v>
          </cell>
          <cell r="F17">
            <v>160</v>
          </cell>
          <cell r="G17">
            <v>80</v>
          </cell>
        </row>
        <row r="18">
          <cell r="B18">
            <v>800</v>
          </cell>
          <cell r="C18">
            <v>640</v>
          </cell>
          <cell r="D18">
            <v>480</v>
          </cell>
          <cell r="E18">
            <v>240</v>
          </cell>
          <cell r="F18">
            <v>80</v>
          </cell>
        </row>
        <row r="19">
          <cell r="B19">
            <v>560</v>
          </cell>
          <cell r="C19">
            <v>400</v>
          </cell>
          <cell r="D19">
            <v>240</v>
          </cell>
          <cell r="E19">
            <v>80</v>
          </cell>
          <cell r="F19">
            <v>40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点数換算表"/>
      <sheetName val="MS"/>
      <sheetName val="WS"/>
      <sheetName val="MD"/>
      <sheetName val="WD"/>
      <sheetName val="XD"/>
      <sheetName val="現行XD用点数換算表"/>
      <sheetName val="現行XD"/>
    </sheetNames>
    <sheetDataSet>
      <sheetData sheetId="0">
        <row r="2">
          <cell r="B2">
            <v>150</v>
          </cell>
          <cell r="C2">
            <v>100</v>
          </cell>
          <cell r="D2">
            <v>50</v>
          </cell>
          <cell r="E2">
            <v>20</v>
          </cell>
        </row>
        <row r="3">
          <cell r="B3">
            <v>200</v>
          </cell>
          <cell r="C3">
            <v>150</v>
          </cell>
          <cell r="D3">
            <v>100</v>
          </cell>
          <cell r="E3">
            <v>50</v>
          </cell>
        </row>
        <row r="4">
          <cell r="B4">
            <v>100</v>
          </cell>
          <cell r="C4">
            <v>80</v>
          </cell>
          <cell r="D4">
            <v>60</v>
          </cell>
          <cell r="E4">
            <v>40</v>
          </cell>
          <cell r="F4">
            <v>20</v>
          </cell>
        </row>
        <row r="5">
          <cell r="B5">
            <v>300</v>
          </cell>
          <cell r="C5">
            <v>250</v>
          </cell>
          <cell r="D5">
            <v>200</v>
          </cell>
          <cell r="E5">
            <v>150</v>
          </cell>
          <cell r="F5">
            <v>100</v>
          </cell>
          <cell r="G5">
            <v>50</v>
          </cell>
        </row>
        <row r="6">
          <cell r="B6">
            <v>600</v>
          </cell>
          <cell r="C6">
            <v>500</v>
          </cell>
          <cell r="D6">
            <v>400</v>
          </cell>
          <cell r="E6">
            <v>300</v>
          </cell>
          <cell r="F6">
            <v>200</v>
          </cell>
          <cell r="G6">
            <v>100</v>
          </cell>
        </row>
        <row r="7">
          <cell r="B7">
            <v>1000</v>
          </cell>
          <cell r="C7">
            <v>800</v>
          </cell>
          <cell r="D7">
            <v>600</v>
          </cell>
          <cell r="E7">
            <v>300</v>
          </cell>
          <cell r="F7">
            <v>100</v>
          </cell>
        </row>
        <row r="8">
          <cell r="B8">
            <v>700</v>
          </cell>
          <cell r="C8">
            <v>500</v>
          </cell>
          <cell r="D8">
            <v>300</v>
          </cell>
          <cell r="E8">
            <v>100</v>
          </cell>
          <cell r="F8">
            <v>50</v>
          </cell>
        </row>
        <row r="13">
          <cell r="B13">
            <v>120</v>
          </cell>
          <cell r="C13">
            <v>80</v>
          </cell>
          <cell r="D13">
            <v>40</v>
          </cell>
          <cell r="E13">
            <v>16</v>
          </cell>
        </row>
        <row r="14">
          <cell r="B14">
            <v>160</v>
          </cell>
          <cell r="C14">
            <v>120</v>
          </cell>
          <cell r="D14">
            <v>80</v>
          </cell>
          <cell r="E14">
            <v>40</v>
          </cell>
        </row>
        <row r="15">
          <cell r="B15">
            <v>80</v>
          </cell>
          <cell r="C15">
            <v>64</v>
          </cell>
          <cell r="D15">
            <v>48</v>
          </cell>
          <cell r="E15">
            <v>32</v>
          </cell>
          <cell r="F15">
            <v>16</v>
          </cell>
        </row>
        <row r="16">
          <cell r="B16">
            <v>240</v>
          </cell>
          <cell r="C16">
            <v>200</v>
          </cell>
          <cell r="D16">
            <v>160</v>
          </cell>
          <cell r="E16">
            <v>120</v>
          </cell>
          <cell r="F16">
            <v>80</v>
          </cell>
          <cell r="G16">
            <v>40</v>
          </cell>
        </row>
        <row r="17">
          <cell r="B17">
            <v>480</v>
          </cell>
          <cell r="C17">
            <v>400</v>
          </cell>
          <cell r="D17">
            <v>320</v>
          </cell>
          <cell r="E17">
            <v>240</v>
          </cell>
          <cell r="F17">
            <v>160</v>
          </cell>
          <cell r="G17">
            <v>80</v>
          </cell>
        </row>
        <row r="18">
          <cell r="B18">
            <v>800</v>
          </cell>
          <cell r="C18">
            <v>640</v>
          </cell>
          <cell r="D18">
            <v>480</v>
          </cell>
          <cell r="E18">
            <v>240</v>
          </cell>
          <cell r="F18">
            <v>80</v>
          </cell>
        </row>
        <row r="19">
          <cell r="B19">
            <v>560</v>
          </cell>
          <cell r="C19">
            <v>400</v>
          </cell>
          <cell r="D19">
            <v>240</v>
          </cell>
          <cell r="E19">
            <v>80</v>
          </cell>
          <cell r="F19">
            <v>40</v>
          </cell>
        </row>
      </sheetData>
      <sheetData sheetId="1"/>
      <sheetData sheetId="2"/>
      <sheetData sheetId="3"/>
      <sheetData sheetId="4"/>
      <sheetData sheetId="5"/>
      <sheetData sheetId="6"/>
      <sheetData sheetId="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点数換算表"/>
      <sheetName val="MS"/>
      <sheetName val="WS"/>
      <sheetName val="MD"/>
      <sheetName val="WD"/>
      <sheetName val="XD"/>
      <sheetName val="現行XD用点数換算表"/>
      <sheetName val="現行XD"/>
    </sheetNames>
    <sheetDataSet>
      <sheetData sheetId="0">
        <row r="2">
          <cell r="B2">
            <v>150</v>
          </cell>
          <cell r="C2">
            <v>100</v>
          </cell>
          <cell r="D2">
            <v>50</v>
          </cell>
          <cell r="E2">
            <v>20</v>
          </cell>
        </row>
        <row r="3">
          <cell r="B3">
            <v>200</v>
          </cell>
          <cell r="C3">
            <v>150</v>
          </cell>
          <cell r="D3">
            <v>100</v>
          </cell>
          <cell r="E3">
            <v>50</v>
          </cell>
        </row>
        <row r="4">
          <cell r="B4">
            <v>100</v>
          </cell>
          <cell r="C4">
            <v>80</v>
          </cell>
          <cell r="D4">
            <v>60</v>
          </cell>
          <cell r="E4">
            <v>40</v>
          </cell>
          <cell r="F4">
            <v>20</v>
          </cell>
        </row>
        <row r="6">
          <cell r="B6">
            <v>600</v>
          </cell>
          <cell r="C6">
            <v>500</v>
          </cell>
          <cell r="D6">
            <v>400</v>
          </cell>
          <cell r="E6">
            <v>300</v>
          </cell>
          <cell r="F6">
            <v>200</v>
          </cell>
          <cell r="G6">
            <v>100</v>
          </cell>
        </row>
        <row r="7">
          <cell r="B7">
            <v>1000</v>
          </cell>
          <cell r="C7">
            <v>800</v>
          </cell>
          <cell r="D7">
            <v>600</v>
          </cell>
          <cell r="E7">
            <v>300</v>
          </cell>
          <cell r="F7">
            <v>100</v>
          </cell>
        </row>
        <row r="8">
          <cell r="B8">
            <v>700</v>
          </cell>
          <cell r="C8">
            <v>500</v>
          </cell>
          <cell r="D8">
            <v>300</v>
          </cell>
          <cell r="E8">
            <v>100</v>
          </cell>
          <cell r="F8">
            <v>50</v>
          </cell>
        </row>
        <row r="13">
          <cell r="B13">
            <v>120</v>
          </cell>
          <cell r="C13">
            <v>80</v>
          </cell>
          <cell r="D13">
            <v>40</v>
          </cell>
          <cell r="E13">
            <v>16</v>
          </cell>
        </row>
        <row r="14">
          <cell r="B14">
            <v>160</v>
          </cell>
          <cell r="C14">
            <v>120</v>
          </cell>
          <cell r="D14">
            <v>80</v>
          </cell>
          <cell r="E14">
            <v>40</v>
          </cell>
        </row>
        <row r="15">
          <cell r="B15">
            <v>80</v>
          </cell>
          <cell r="C15">
            <v>64</v>
          </cell>
          <cell r="D15">
            <v>48</v>
          </cell>
          <cell r="E15">
            <v>32</v>
          </cell>
          <cell r="F15">
            <v>16</v>
          </cell>
        </row>
        <row r="16">
          <cell r="B16">
            <v>240</v>
          </cell>
          <cell r="C16">
            <v>200</v>
          </cell>
          <cell r="D16">
            <v>160</v>
          </cell>
          <cell r="E16">
            <v>120</v>
          </cell>
          <cell r="F16">
            <v>80</v>
          </cell>
          <cell r="G16">
            <v>40</v>
          </cell>
        </row>
        <row r="17">
          <cell r="B17">
            <v>480</v>
          </cell>
          <cell r="C17">
            <v>400</v>
          </cell>
          <cell r="D17">
            <v>320</v>
          </cell>
          <cell r="E17">
            <v>240</v>
          </cell>
          <cell r="F17">
            <v>160</v>
          </cell>
          <cell r="G17">
            <v>80</v>
          </cell>
        </row>
        <row r="18">
          <cell r="B18">
            <v>800</v>
          </cell>
          <cell r="C18">
            <v>640</v>
          </cell>
          <cell r="D18">
            <v>480</v>
          </cell>
          <cell r="E18">
            <v>240</v>
          </cell>
          <cell r="F18">
            <v>80</v>
          </cell>
        </row>
        <row r="19">
          <cell r="B19">
            <v>560</v>
          </cell>
          <cell r="C19">
            <v>400</v>
          </cell>
          <cell r="D19">
            <v>240</v>
          </cell>
          <cell r="E19">
            <v>80</v>
          </cell>
          <cell r="F19">
            <v>40</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2"/>
  <sheetViews>
    <sheetView workbookViewId="0">
      <selection activeCell="L18" sqref="L18"/>
    </sheetView>
  </sheetViews>
  <sheetFormatPr defaultColWidth="20.5" defaultRowHeight="15" customHeight="1" x14ac:dyDescent="0.4"/>
  <cols>
    <col min="1" max="1" width="20" bestFit="1" customWidth="1"/>
    <col min="2" max="7" width="8.875" customWidth="1"/>
    <col min="8" max="8" width="28" bestFit="1" customWidth="1"/>
    <col min="9" max="9" width="27" bestFit="1" customWidth="1"/>
  </cols>
  <sheetData>
    <row r="1" spans="1:10" ht="17.25" customHeight="1" x14ac:dyDescent="0.4">
      <c r="A1" s="3"/>
      <c r="B1" s="6" t="s">
        <v>10</v>
      </c>
      <c r="C1" s="6" t="s">
        <v>8</v>
      </c>
      <c r="D1" s="6" t="s">
        <v>6</v>
      </c>
      <c r="E1" s="6" t="s">
        <v>9</v>
      </c>
      <c r="F1" s="6" t="s">
        <v>7</v>
      </c>
      <c r="G1" s="7" t="s">
        <v>16</v>
      </c>
      <c r="H1" s="8" t="s">
        <v>11</v>
      </c>
    </row>
    <row r="2" spans="1:10" ht="17.25" customHeight="1" x14ac:dyDescent="0.4">
      <c r="A2" s="4" t="s">
        <v>13</v>
      </c>
      <c r="B2" s="6">
        <v>150</v>
      </c>
      <c r="C2" s="6">
        <v>100</v>
      </c>
      <c r="D2" s="6">
        <v>50</v>
      </c>
      <c r="E2" s="6">
        <v>20</v>
      </c>
      <c r="F2" s="6"/>
      <c r="G2" s="6"/>
      <c r="H2" s="4"/>
    </row>
    <row r="3" spans="1:10" ht="17.25" customHeight="1" x14ac:dyDescent="0.4">
      <c r="A3" s="4" t="s">
        <v>14</v>
      </c>
      <c r="B3" s="6">
        <v>200</v>
      </c>
      <c r="C3" s="6">
        <v>150</v>
      </c>
      <c r="D3" s="6">
        <v>100</v>
      </c>
      <c r="E3" s="6">
        <v>50</v>
      </c>
      <c r="F3" s="6"/>
      <c r="G3" s="6"/>
      <c r="H3" s="4"/>
      <c r="I3" s="1"/>
      <c r="J3" t="s">
        <v>25</v>
      </c>
    </row>
    <row r="4" spans="1:10" ht="17.25" customHeight="1" x14ac:dyDescent="0.4">
      <c r="A4" s="4" t="s">
        <v>21</v>
      </c>
      <c r="B4" s="6">
        <v>100</v>
      </c>
      <c r="C4" s="6">
        <v>80</v>
      </c>
      <c r="D4" s="6">
        <v>60</v>
      </c>
      <c r="E4" s="6">
        <v>40</v>
      </c>
      <c r="F4" s="6">
        <v>20</v>
      </c>
      <c r="G4" s="6"/>
      <c r="H4" s="4" t="s">
        <v>22</v>
      </c>
      <c r="I4" s="2"/>
      <c r="J4" s="1" t="s">
        <v>26</v>
      </c>
    </row>
    <row r="5" spans="1:10" ht="17.25" customHeight="1" x14ac:dyDescent="0.4">
      <c r="A5" s="4" t="s">
        <v>17</v>
      </c>
      <c r="B5" s="6">
        <v>300</v>
      </c>
      <c r="C5" s="6">
        <v>250</v>
      </c>
      <c r="D5" s="6">
        <v>200</v>
      </c>
      <c r="E5" s="6">
        <v>150</v>
      </c>
      <c r="F5" s="6">
        <v>100</v>
      </c>
      <c r="G5" s="6">
        <v>50</v>
      </c>
      <c r="H5" s="4" t="s">
        <v>22</v>
      </c>
      <c r="I5" s="2"/>
      <c r="J5" t="s">
        <v>27</v>
      </c>
    </row>
    <row r="6" spans="1:10" ht="17.25" customHeight="1" x14ac:dyDescent="0.4">
      <c r="A6" s="3" t="s">
        <v>12</v>
      </c>
      <c r="B6" s="6">
        <v>600</v>
      </c>
      <c r="C6" s="6">
        <v>500</v>
      </c>
      <c r="D6" s="6">
        <v>400</v>
      </c>
      <c r="E6" s="6">
        <v>300</v>
      </c>
      <c r="F6" s="6">
        <v>200</v>
      </c>
      <c r="G6" s="6">
        <v>100</v>
      </c>
      <c r="H6" s="4" t="s">
        <v>22</v>
      </c>
      <c r="I6" s="2"/>
    </row>
    <row r="7" spans="1:10" ht="17.25" customHeight="1" x14ac:dyDescent="0.4">
      <c r="A7" s="4" t="s">
        <v>23</v>
      </c>
      <c r="B7" s="6">
        <v>1000</v>
      </c>
      <c r="C7" s="6">
        <v>800</v>
      </c>
      <c r="D7" s="6">
        <v>600</v>
      </c>
      <c r="E7" s="6">
        <v>300</v>
      </c>
      <c r="F7" s="6">
        <v>100</v>
      </c>
      <c r="G7" s="6"/>
      <c r="H7" s="3"/>
      <c r="J7" t="s">
        <v>28</v>
      </c>
    </row>
    <row r="8" spans="1:10" ht="17.25" customHeight="1" x14ac:dyDescent="0.4">
      <c r="A8" s="4" t="s">
        <v>15</v>
      </c>
      <c r="B8" s="6">
        <v>700</v>
      </c>
      <c r="C8" s="6">
        <v>500</v>
      </c>
      <c r="D8" s="6">
        <v>300</v>
      </c>
      <c r="E8" s="6">
        <v>100</v>
      </c>
      <c r="F8" s="6">
        <v>50</v>
      </c>
      <c r="G8" s="6"/>
      <c r="H8" s="3"/>
      <c r="J8" t="s">
        <v>29</v>
      </c>
    </row>
    <row r="9" spans="1:10" ht="17.25" customHeight="1" x14ac:dyDescent="0.4">
      <c r="A9" s="71" t="s">
        <v>18</v>
      </c>
      <c r="B9" s="71"/>
      <c r="C9" s="71"/>
      <c r="D9" s="71"/>
      <c r="E9" s="71"/>
      <c r="F9" s="71"/>
      <c r="G9" s="71"/>
      <c r="H9" s="71"/>
      <c r="J9" t="s">
        <v>30</v>
      </c>
    </row>
    <row r="10" spans="1:10" ht="17.25" customHeight="1" x14ac:dyDescent="0.4"/>
    <row r="11" spans="1:10" ht="17.25" customHeight="1" x14ac:dyDescent="0.4">
      <c r="A11" s="5">
        <v>0.8</v>
      </c>
    </row>
    <row r="12" spans="1:10" ht="17.25" customHeight="1" x14ac:dyDescent="0.4">
      <c r="A12" s="3"/>
      <c r="B12" s="6" t="s">
        <v>10</v>
      </c>
      <c r="C12" s="6" t="s">
        <v>8</v>
      </c>
      <c r="D12" s="6" t="s">
        <v>6</v>
      </c>
      <c r="E12" s="6" t="s">
        <v>9</v>
      </c>
      <c r="F12" s="6" t="s">
        <v>7</v>
      </c>
      <c r="G12" s="7" t="s">
        <v>16</v>
      </c>
      <c r="H12" s="3" t="s">
        <v>11</v>
      </c>
    </row>
    <row r="13" spans="1:10" ht="17.25" customHeight="1" x14ac:dyDescent="0.4">
      <c r="A13" s="4" t="s">
        <v>13</v>
      </c>
      <c r="B13" s="6">
        <v>120</v>
      </c>
      <c r="C13" s="6">
        <v>80</v>
      </c>
      <c r="D13" s="6">
        <v>40</v>
      </c>
      <c r="E13" s="6">
        <v>16</v>
      </c>
      <c r="F13" s="6"/>
      <c r="G13" s="6"/>
      <c r="H13" s="4"/>
    </row>
    <row r="14" spans="1:10" ht="17.25" customHeight="1" x14ac:dyDescent="0.4">
      <c r="A14" s="4" t="s">
        <v>14</v>
      </c>
      <c r="B14" s="6">
        <v>160</v>
      </c>
      <c r="C14" s="6">
        <v>120</v>
      </c>
      <c r="D14" s="6">
        <v>80</v>
      </c>
      <c r="E14" s="6">
        <v>40</v>
      </c>
      <c r="F14" s="6"/>
      <c r="G14" s="6"/>
      <c r="H14" s="4"/>
    </row>
    <row r="15" spans="1:10" ht="17.25" customHeight="1" x14ac:dyDescent="0.4">
      <c r="A15" s="4" t="s">
        <v>21</v>
      </c>
      <c r="B15" s="6">
        <v>80</v>
      </c>
      <c r="C15" s="6">
        <v>64</v>
      </c>
      <c r="D15" s="6">
        <v>48</v>
      </c>
      <c r="E15" s="6">
        <v>32</v>
      </c>
      <c r="F15" s="6">
        <v>16</v>
      </c>
      <c r="G15" s="6"/>
      <c r="H15" s="4" t="s">
        <v>22</v>
      </c>
    </row>
    <row r="16" spans="1:10" ht="17.25" customHeight="1" x14ac:dyDescent="0.4">
      <c r="A16" s="4" t="s">
        <v>17</v>
      </c>
      <c r="B16" s="6">
        <v>240</v>
      </c>
      <c r="C16" s="6">
        <v>200</v>
      </c>
      <c r="D16" s="6">
        <v>160</v>
      </c>
      <c r="E16" s="6">
        <v>120</v>
      </c>
      <c r="F16" s="6">
        <v>80</v>
      </c>
      <c r="G16" s="6">
        <v>40</v>
      </c>
      <c r="H16" s="4" t="s">
        <v>22</v>
      </c>
    </row>
    <row r="17" spans="1:8" ht="17.25" customHeight="1" x14ac:dyDescent="0.4">
      <c r="A17" s="3" t="s">
        <v>12</v>
      </c>
      <c r="B17" s="6">
        <v>480</v>
      </c>
      <c r="C17" s="6">
        <v>400</v>
      </c>
      <c r="D17" s="6">
        <v>320</v>
      </c>
      <c r="E17" s="6">
        <v>240</v>
      </c>
      <c r="F17" s="6">
        <v>160</v>
      </c>
      <c r="G17" s="6">
        <v>80</v>
      </c>
      <c r="H17" s="4" t="s">
        <v>22</v>
      </c>
    </row>
    <row r="18" spans="1:8" ht="17.25" customHeight="1" x14ac:dyDescent="0.4">
      <c r="A18" s="4" t="s">
        <v>23</v>
      </c>
      <c r="B18" s="6">
        <v>800</v>
      </c>
      <c r="C18" s="6">
        <v>640</v>
      </c>
      <c r="D18" s="6">
        <v>480</v>
      </c>
      <c r="E18" s="6">
        <v>240</v>
      </c>
      <c r="F18" s="6">
        <v>80</v>
      </c>
      <c r="G18" s="6"/>
      <c r="H18" s="3"/>
    </row>
    <row r="19" spans="1:8" ht="17.25" customHeight="1" x14ac:dyDescent="0.4">
      <c r="A19" s="4" t="s">
        <v>15</v>
      </c>
      <c r="B19" s="6">
        <v>560</v>
      </c>
      <c r="C19" s="6">
        <v>400</v>
      </c>
      <c r="D19" s="6">
        <v>240</v>
      </c>
      <c r="E19" s="6">
        <v>80</v>
      </c>
      <c r="F19" s="6">
        <v>40</v>
      </c>
      <c r="G19" s="6"/>
      <c r="H19" s="3"/>
    </row>
    <row r="20" spans="1:8" ht="17.25" customHeight="1" x14ac:dyDescent="0.4">
      <c r="A20" s="71" t="s">
        <v>18</v>
      </c>
      <c r="B20" s="71"/>
      <c r="C20" s="71"/>
      <c r="D20" s="71"/>
      <c r="E20" s="71"/>
      <c r="F20" s="71"/>
      <c r="G20" s="71"/>
      <c r="H20" s="71"/>
    </row>
    <row r="21" spans="1:8" ht="17.25" customHeight="1" x14ac:dyDescent="0.4"/>
    <row r="22" spans="1:8" ht="17.25" customHeight="1" x14ac:dyDescent="0.4"/>
    <row r="23" spans="1:8" ht="17.25" customHeight="1" x14ac:dyDescent="0.4">
      <c r="A23" s="1"/>
      <c r="B23" s="1"/>
      <c r="C23" s="1"/>
      <c r="D23" s="1"/>
      <c r="E23" s="1"/>
      <c r="F23" s="1"/>
      <c r="G23" s="1"/>
    </row>
    <row r="24" spans="1:8" ht="17.25" customHeight="1" x14ac:dyDescent="0.4"/>
    <row r="25" spans="1:8" ht="17.25" customHeight="1" x14ac:dyDescent="0.4"/>
    <row r="26" spans="1:8" ht="17.25" customHeight="1" x14ac:dyDescent="0.4"/>
    <row r="27" spans="1:8" ht="17.25" customHeight="1" x14ac:dyDescent="0.4"/>
    <row r="28" spans="1:8" ht="17.25" customHeight="1" x14ac:dyDescent="0.4"/>
    <row r="29" spans="1:8" ht="17.25" customHeight="1" x14ac:dyDescent="0.4"/>
    <row r="30" spans="1:8" ht="17.25" customHeight="1" x14ac:dyDescent="0.4"/>
    <row r="31" spans="1:8" ht="17.25" customHeight="1" x14ac:dyDescent="0.4"/>
    <row r="32" spans="1:8" ht="17.25" customHeight="1" x14ac:dyDescent="0.4"/>
    <row r="33" ht="17.25" customHeight="1" x14ac:dyDescent="0.4"/>
    <row r="34" ht="17.25" customHeight="1" x14ac:dyDescent="0.4"/>
    <row r="35" ht="17.25" customHeight="1" x14ac:dyDescent="0.4"/>
    <row r="36" ht="17.25" customHeight="1" x14ac:dyDescent="0.4"/>
    <row r="37" ht="17.25" customHeight="1" x14ac:dyDescent="0.4"/>
    <row r="38" ht="17.25" customHeight="1" x14ac:dyDescent="0.4"/>
    <row r="39" ht="17.25" customHeight="1" x14ac:dyDescent="0.4"/>
    <row r="40" ht="17.25" customHeight="1" x14ac:dyDescent="0.4"/>
    <row r="41" ht="17.25" customHeight="1" x14ac:dyDescent="0.4"/>
    <row r="42" ht="17.25" customHeight="1" x14ac:dyDescent="0.4"/>
    <row r="43" ht="17.25" customHeight="1" x14ac:dyDescent="0.4"/>
    <row r="44" ht="17.25" customHeight="1" x14ac:dyDescent="0.4"/>
    <row r="45" ht="17.25" customHeight="1" x14ac:dyDescent="0.4"/>
    <row r="46" ht="17.25" customHeight="1" x14ac:dyDescent="0.4"/>
    <row r="47" ht="17.25" customHeight="1" x14ac:dyDescent="0.4"/>
    <row r="48" ht="17.25" customHeight="1" x14ac:dyDescent="0.4"/>
    <row r="49" ht="17.25" customHeight="1" x14ac:dyDescent="0.4"/>
    <row r="50" ht="17.25" customHeight="1" x14ac:dyDescent="0.4"/>
    <row r="51" ht="17.25" customHeight="1" x14ac:dyDescent="0.4"/>
    <row r="52" ht="17.25" customHeight="1" x14ac:dyDescent="0.4"/>
    <row r="53" ht="17.25" customHeight="1" x14ac:dyDescent="0.4"/>
    <row r="54" ht="17.25" customHeight="1" x14ac:dyDescent="0.4"/>
    <row r="55" ht="17.25" customHeight="1" x14ac:dyDescent="0.4"/>
    <row r="56" ht="17.25" customHeight="1" x14ac:dyDescent="0.4"/>
    <row r="57" ht="17.25" customHeight="1" x14ac:dyDescent="0.4"/>
    <row r="58" ht="17.25" customHeight="1" x14ac:dyDescent="0.4"/>
    <row r="59" ht="17.25" customHeight="1" x14ac:dyDescent="0.4"/>
    <row r="60" ht="17.25" customHeight="1" x14ac:dyDescent="0.4"/>
    <row r="61" ht="17.25" customHeight="1" x14ac:dyDescent="0.4"/>
    <row r="62" ht="17.25" customHeight="1" x14ac:dyDescent="0.4"/>
    <row r="63" ht="17.25" customHeight="1" x14ac:dyDescent="0.4"/>
    <row r="64" ht="17.25" customHeight="1" x14ac:dyDescent="0.4"/>
    <row r="65" ht="17.25" customHeight="1" x14ac:dyDescent="0.4"/>
    <row r="66" ht="17.25" customHeight="1" x14ac:dyDescent="0.4"/>
    <row r="67" ht="17.25" customHeight="1" x14ac:dyDescent="0.4"/>
    <row r="68" ht="17.25" customHeight="1" x14ac:dyDescent="0.4"/>
    <row r="69" ht="17.25" customHeight="1" x14ac:dyDescent="0.4"/>
    <row r="70" ht="17.25" customHeight="1" x14ac:dyDescent="0.4"/>
    <row r="71" ht="17.25" customHeight="1" x14ac:dyDescent="0.4"/>
    <row r="72" ht="17.25" customHeight="1" x14ac:dyDescent="0.4"/>
    <row r="73" ht="17.25" customHeight="1" x14ac:dyDescent="0.4"/>
    <row r="74" ht="17.25" customHeight="1" x14ac:dyDescent="0.4"/>
    <row r="75" ht="17.25" customHeight="1" x14ac:dyDescent="0.4"/>
    <row r="76" ht="17.25" customHeight="1" x14ac:dyDescent="0.4"/>
    <row r="77" ht="17.25" customHeight="1" x14ac:dyDescent="0.4"/>
    <row r="78" ht="17.25" customHeight="1" x14ac:dyDescent="0.4"/>
    <row r="79" ht="17.25" customHeight="1" x14ac:dyDescent="0.4"/>
    <row r="80" ht="17.25" customHeight="1" x14ac:dyDescent="0.4"/>
    <row r="81" ht="17.25" customHeight="1" x14ac:dyDescent="0.4"/>
    <row r="82" ht="17.25" customHeight="1" x14ac:dyDescent="0.4"/>
  </sheetData>
  <mergeCells count="2">
    <mergeCell ref="A9:H9"/>
    <mergeCell ref="A20:H20"/>
  </mergeCells>
  <phoneticPr fontId="3"/>
  <pageMargins left="0.7" right="0.7" top="0.75" bottom="0.75"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182"/>
  <sheetViews>
    <sheetView zoomScale="113" zoomScaleNormal="60" workbookViewId="0">
      <pane xSplit="4" ySplit="3" topLeftCell="E4" activePane="bottomRight" state="frozen"/>
      <selection pane="topRight" activeCell="E1" sqref="E1"/>
      <selection pane="bottomLeft" activeCell="A4" sqref="A4"/>
      <selection pane="bottomRight" activeCell="C16" sqref="C16"/>
    </sheetView>
  </sheetViews>
  <sheetFormatPr defaultColWidth="14.5" defaultRowHeight="18.75" x14ac:dyDescent="0.4"/>
  <cols>
    <col min="1" max="1" width="7" style="22" customWidth="1"/>
    <col min="2" max="2" width="12.625" style="22" bestFit="1" customWidth="1"/>
    <col min="3" max="3" width="20.875" style="22" bestFit="1" customWidth="1"/>
    <col min="4" max="4" width="5.125" style="22" bestFit="1" customWidth="1"/>
    <col min="5" max="6" width="7" style="22" bestFit="1" customWidth="1"/>
    <col min="7" max="7" width="8" style="22" bestFit="1" customWidth="1"/>
    <col min="8" max="8" width="5.125" style="22" bestFit="1" customWidth="1"/>
    <col min="9" max="9" width="8" style="22" bestFit="1" customWidth="1"/>
    <col min="10" max="10" width="5.125" style="22" bestFit="1" customWidth="1"/>
    <col min="11" max="11" width="9" style="22" bestFit="1" customWidth="1"/>
    <col min="12" max="12" width="5.125" style="22" bestFit="1" customWidth="1"/>
    <col min="13" max="13" width="9" style="22" bestFit="1" customWidth="1"/>
    <col min="14" max="14" width="5.125" style="22" bestFit="1" customWidth="1"/>
    <col min="15" max="15" width="9" style="22" bestFit="1" customWidth="1"/>
    <col min="16" max="16" width="5.125" style="22" bestFit="1" customWidth="1"/>
    <col min="17" max="17" width="9" style="22" bestFit="1" customWidth="1"/>
    <col min="18" max="18" width="5.125" style="22" bestFit="1" customWidth="1"/>
    <col min="19" max="19" width="9" style="22" bestFit="1" customWidth="1"/>
    <col min="20" max="20" width="5.125" style="22" bestFit="1" customWidth="1"/>
    <col min="21" max="21" width="8" style="22" bestFit="1" customWidth="1"/>
    <col min="22" max="22" width="5.125" style="22" bestFit="1" customWidth="1"/>
    <col min="23" max="23" width="8" style="22" bestFit="1" customWidth="1"/>
    <col min="24" max="24" width="5.125" style="22" bestFit="1" customWidth="1"/>
    <col min="25" max="25" width="9" style="22" bestFit="1" customWidth="1"/>
    <col min="26" max="26" width="5.125" style="22" bestFit="1" customWidth="1"/>
    <col min="27" max="27" width="9" style="22" bestFit="1" customWidth="1"/>
    <col min="28" max="28" width="5.125" style="22" bestFit="1" customWidth="1"/>
    <col min="29" max="29" width="9" style="22" bestFit="1" customWidth="1"/>
    <col min="30" max="32" width="5.125" style="22" bestFit="1" customWidth="1"/>
    <col min="33" max="33" width="9" style="22" bestFit="1" customWidth="1"/>
    <col min="34" max="34" width="5.125" style="22" bestFit="1" customWidth="1"/>
    <col min="35" max="35" width="5.5" style="22" bestFit="1" customWidth="1"/>
    <col min="36" max="16384" width="14.5" style="22"/>
  </cols>
  <sheetData>
    <row r="1" spans="1:35" x14ac:dyDescent="0.4">
      <c r="A1" s="72" t="s">
        <v>123</v>
      </c>
      <c r="B1" s="72" t="s">
        <v>0</v>
      </c>
      <c r="C1" s="72" t="s">
        <v>1</v>
      </c>
      <c r="D1" s="72" t="s">
        <v>2</v>
      </c>
      <c r="E1" s="72" t="s">
        <v>268</v>
      </c>
      <c r="F1" s="72" t="s">
        <v>268</v>
      </c>
      <c r="G1" s="72" t="s">
        <v>19</v>
      </c>
      <c r="H1" s="72"/>
      <c r="I1" s="72"/>
      <c r="J1" s="72"/>
      <c r="K1" s="72"/>
      <c r="L1" s="72"/>
      <c r="M1" s="72"/>
      <c r="N1" s="72"/>
      <c r="O1" s="72"/>
      <c r="P1" s="72"/>
      <c r="Q1" s="72"/>
      <c r="R1" s="72"/>
      <c r="S1" s="72"/>
      <c r="T1" s="72"/>
      <c r="U1" s="72" t="s">
        <v>20</v>
      </c>
      <c r="V1" s="72"/>
      <c r="W1" s="72"/>
      <c r="X1" s="72"/>
      <c r="Y1" s="72"/>
      <c r="Z1" s="72"/>
      <c r="AA1" s="72"/>
      <c r="AB1" s="72"/>
      <c r="AC1" s="72"/>
      <c r="AD1" s="72"/>
      <c r="AE1" s="72"/>
      <c r="AF1" s="72"/>
      <c r="AG1" s="72"/>
      <c r="AH1" s="72"/>
      <c r="AI1" s="73" t="s">
        <v>3</v>
      </c>
    </row>
    <row r="2" spans="1:35" x14ac:dyDescent="0.4">
      <c r="A2" s="72"/>
      <c r="B2" s="72"/>
      <c r="C2" s="72"/>
      <c r="D2" s="72"/>
      <c r="E2" s="72"/>
      <c r="F2" s="72"/>
      <c r="G2" s="74" t="s">
        <v>256</v>
      </c>
      <c r="H2" s="74"/>
      <c r="I2" s="74" t="s">
        <v>257</v>
      </c>
      <c r="J2" s="72"/>
      <c r="K2" s="74" t="s">
        <v>804</v>
      </c>
      <c r="L2" s="72"/>
      <c r="M2" s="74" t="s">
        <v>1237</v>
      </c>
      <c r="N2" s="72"/>
      <c r="O2" s="74" t="s">
        <v>260</v>
      </c>
      <c r="P2" s="72"/>
      <c r="Q2" s="74" t="s">
        <v>261</v>
      </c>
      <c r="R2" s="72"/>
      <c r="S2" s="74" t="s">
        <v>262</v>
      </c>
      <c r="T2" s="72"/>
      <c r="U2" s="74" t="s">
        <v>263</v>
      </c>
      <c r="V2" s="74"/>
      <c r="W2" s="74" t="s">
        <v>264</v>
      </c>
      <c r="X2" s="72"/>
      <c r="Y2" s="74" t="s">
        <v>258</v>
      </c>
      <c r="Z2" s="72"/>
      <c r="AA2" s="74" t="s">
        <v>259</v>
      </c>
      <c r="AB2" s="72"/>
      <c r="AC2" s="74" t="s">
        <v>265</v>
      </c>
      <c r="AD2" s="72"/>
      <c r="AE2" s="74" t="s">
        <v>266</v>
      </c>
      <c r="AF2" s="72"/>
      <c r="AG2" s="74" t="s">
        <v>267</v>
      </c>
      <c r="AH2" s="72"/>
      <c r="AI2" s="72"/>
    </row>
    <row r="3" spans="1:35" x14ac:dyDescent="0.4">
      <c r="A3" s="72"/>
      <c r="B3" s="72"/>
      <c r="C3" s="72"/>
      <c r="D3" s="72"/>
      <c r="E3" s="72"/>
      <c r="F3" s="72"/>
      <c r="G3" s="21" t="s">
        <v>4</v>
      </c>
      <c r="H3" s="21" t="s">
        <v>5</v>
      </c>
      <c r="I3" s="21" t="s">
        <v>4</v>
      </c>
      <c r="J3" s="21" t="s">
        <v>5</v>
      </c>
      <c r="K3" s="21" t="s">
        <v>4</v>
      </c>
      <c r="L3" s="21" t="s">
        <v>5</v>
      </c>
      <c r="M3" s="21" t="s">
        <v>4</v>
      </c>
      <c r="N3" s="21" t="s">
        <v>5</v>
      </c>
      <c r="O3" s="21" t="s">
        <v>4</v>
      </c>
      <c r="P3" s="21" t="s">
        <v>5</v>
      </c>
      <c r="Q3" s="21" t="s">
        <v>4</v>
      </c>
      <c r="R3" s="21" t="s">
        <v>5</v>
      </c>
      <c r="S3" s="21" t="s">
        <v>4</v>
      </c>
      <c r="T3" s="21" t="s">
        <v>5</v>
      </c>
      <c r="U3" s="21" t="s">
        <v>4</v>
      </c>
      <c r="V3" s="21" t="s">
        <v>5</v>
      </c>
      <c r="W3" s="21" t="s">
        <v>4</v>
      </c>
      <c r="X3" s="21" t="s">
        <v>5</v>
      </c>
      <c r="Y3" s="21" t="s">
        <v>4</v>
      </c>
      <c r="Z3" s="21" t="s">
        <v>5</v>
      </c>
      <c r="AA3" s="21" t="s">
        <v>4</v>
      </c>
      <c r="AB3" s="21" t="s">
        <v>5</v>
      </c>
      <c r="AC3" s="21" t="s">
        <v>4</v>
      </c>
      <c r="AD3" s="21" t="s">
        <v>5</v>
      </c>
      <c r="AE3" s="21" t="s">
        <v>4</v>
      </c>
      <c r="AF3" s="21" t="s">
        <v>5</v>
      </c>
      <c r="AG3" s="21" t="s">
        <v>4</v>
      </c>
      <c r="AH3" s="21" t="s">
        <v>5</v>
      </c>
      <c r="AI3" s="72"/>
    </row>
    <row r="4" spans="1:35" x14ac:dyDescent="0.4">
      <c r="A4" s="21">
        <v>1</v>
      </c>
      <c r="B4" s="23" t="s">
        <v>33</v>
      </c>
      <c r="C4" s="23" t="s">
        <v>34</v>
      </c>
      <c r="D4" s="23">
        <v>3</v>
      </c>
      <c r="E4" s="24" t="s">
        <v>269</v>
      </c>
      <c r="F4" s="34" t="s">
        <v>814</v>
      </c>
      <c r="G4" s="23"/>
      <c r="H4" s="21">
        <f>IF(G4="",0,IF(G4="優勝",点数換算表!$B$2,IF(G4="準優勝",点数換算表!$C$2,IF(G4="ベスト4",点数換算表!$D$2,点数換算表!$E$2))))</f>
        <v>0</v>
      </c>
      <c r="I4" s="23"/>
      <c r="J4" s="21">
        <f>IF(I4="",0,IF(I4="優勝",点数換算表!$B$3,IF(I4="準優勝",点数換算表!$C$3,IF(I4="ベスト4",点数換算表!$D$3,点数換算表!$E$3))))</f>
        <v>0</v>
      </c>
      <c r="K4" s="23" t="s">
        <v>10</v>
      </c>
      <c r="L4" s="21">
        <f>IF(K4="",0,IF(K4="優勝",点数換算表!$B$4,IF(K4="準優勝",点数換算表!$C$4,IF(K4="ベスト4",点数換算表!$D$4,IF(K4="ベスト8",点数換算表!$E$4,IF(K4="ベスト16",点数換算表!$F$4,""))))))</f>
        <v>100</v>
      </c>
      <c r="M4" s="23" t="s">
        <v>10</v>
      </c>
      <c r="N4" s="21">
        <f>IF(M4="",0,IF(M4="優勝",点数換算表!$B$5,IF(M4="準優勝",点数換算表!$C$5,IF(M4="ベスト4",点数換算表!$D$5,IF(M4="ベスト8",点数換算表!$E$5,IF(M4="ベスト16",点数換算表!$F$5,IF(M4="ベスト32",点数換算表!$G$5,"")))))))</f>
        <v>300</v>
      </c>
      <c r="O4" s="23" t="s">
        <v>214</v>
      </c>
      <c r="P4" s="21">
        <f>IF(O4="",0,IF(O4="優勝",点数換算表!$B$6,IF(O4="準優勝",点数換算表!$C$6,IF(O4="ベスト4",点数換算表!$D$6,IF(O4="ベスト8",点数換算表!$E$6,IF(O4="ベスト16",点数換算表!$F$6,IF(O4="ベスト32",点数換算表!$G$6,"")))))))</f>
        <v>100</v>
      </c>
      <c r="Q4" s="23" t="s">
        <v>9</v>
      </c>
      <c r="R4" s="21">
        <f>IF(Q4="",0,IF(Q4="優勝",点数換算表!$B$7,IF(Q4="準優勝",点数換算表!$C$7,IF(Q4="ベスト4",点数換算表!$D$7,IF(Q4="ベスト8",点数換算表!$E$7,点数換算表!$F$7)))))</f>
        <v>300</v>
      </c>
      <c r="S4" s="23"/>
      <c r="T4" s="21">
        <f>IF(S4="",0,IF(S4="優勝",点数換算表!$B$8,IF(S4="準優勝",点数換算表!$C$8,IF(S4="ベスト4",点数換算表!$D$8,IF(S4="ベスト8",点数換算表!$E$8,点数換算表!$F$8)))))</f>
        <v>0</v>
      </c>
      <c r="U4" s="23"/>
      <c r="V4" s="21">
        <f>IF(U4="",0,IF(U4="優勝",点数換算表!$B$13,IF(U4="準優勝",点数換算表!$C$13,IF(U4="ベスト4",点数換算表!$D$13,点数換算表!$E$13))))</f>
        <v>0</v>
      </c>
      <c r="W4" s="23"/>
      <c r="X4" s="21">
        <f>IF(W4="",0,IF(W4="優勝",点数換算表!$B$14,IF(W4="準優勝",点数換算表!$C$14,IF(W4="ベスト4",点数換算表!$D$14,点数換算表!$E$14))))</f>
        <v>0</v>
      </c>
      <c r="Y4" s="23" t="s">
        <v>10</v>
      </c>
      <c r="Z4" s="21">
        <f>IF(Y4="",0,IF(Y4="優勝",点数換算表!$B$15,IF(Y4="準優勝",点数換算表!$C$15,IF(Y4="ベスト4",点数換算表!$D$15,IF(Y4="ベスト8",点数換算表!$E$15,IF(Y4="ベスト16",点数換算表!$F$15,""))))))</f>
        <v>80</v>
      </c>
      <c r="AA4" s="23" t="s">
        <v>6</v>
      </c>
      <c r="AB4" s="21">
        <f>IF(AA4="",0,IF(AA4="優勝",点数換算表!$B$16,IF(AA4="準優勝",点数換算表!$C$16,IF(AA4="ベスト4",点数換算表!$D$16,IF(AA4="ベスト8",点数換算表!$E$16,IF(AA4="ベスト16",点数換算表!$F$16,IF(AA4="ベスト32",点数換算表!$G$16,"")))))))</f>
        <v>160</v>
      </c>
      <c r="AC4" s="23" t="s">
        <v>10</v>
      </c>
      <c r="AD4" s="21">
        <f>IF(AC4="",0,IF(AC4="優勝",点数換算表!$B$17,IF(AC4="準優勝",点数換算表!$C$17,IF(AC4="ベスト4",点数換算表!$D$17,IF(AC4="ベスト8",点数換算表!$E$17,IF(AC4="ベスト16",点数換算表!$F$17,IF(AC4="ベスト32",点数換算表!$G$17,"")))))))</f>
        <v>480</v>
      </c>
      <c r="AE4" s="23"/>
      <c r="AF4" s="21">
        <f>IF(AE4="",0,IF(AE4="優勝",点数換算表!$B$18,IF(AE4="準優勝",点数換算表!$C$18,IF(AE4="ベスト4",点数換算表!$D$18,IF(AE4="ベスト8",点数換算表!$E$18,点数換算表!$F$18)))))</f>
        <v>0</v>
      </c>
      <c r="AG4" s="23" t="s">
        <v>7</v>
      </c>
      <c r="AH4" s="21">
        <f>IF(AG4="",0,IF(AG4="優勝",点数換算表!$B$19,IF(AG4="準優勝",点数換算表!$C$19,IF(AG4="ベスト4",点数換算表!$D$19,IF(AG4="ベスト8",点数換算表!$E$19,点数換算表!$F$19)))))</f>
        <v>40</v>
      </c>
      <c r="AI4" s="21">
        <f t="shared" ref="AI4:AI35" si="0">MAX(H4,J4)+SUM(L4:T4)+MAX(V4,X4)+SUM(Z4:AH4)</f>
        <v>1560</v>
      </c>
    </row>
    <row r="5" spans="1:35" x14ac:dyDescent="0.4">
      <c r="A5" s="21">
        <v>2</v>
      </c>
      <c r="B5" s="23" t="s">
        <v>31</v>
      </c>
      <c r="C5" s="23" t="s">
        <v>32</v>
      </c>
      <c r="D5" s="23">
        <v>4</v>
      </c>
      <c r="E5" s="24" t="s">
        <v>269</v>
      </c>
      <c r="F5" s="34" t="s">
        <v>814</v>
      </c>
      <c r="G5" s="23"/>
      <c r="H5" s="21">
        <f>IF(G5="",0,IF(G5="優勝",点数換算表!$B$2,IF(G5="準優勝",点数換算表!$C$2,IF(G5="ベスト4",点数換算表!$D$2,点数換算表!$E$2))))</f>
        <v>0</v>
      </c>
      <c r="I5" s="23"/>
      <c r="J5" s="21">
        <f>IF(I5="",0,IF(I5="優勝",点数換算表!$B$3,IF(I5="準優勝",点数換算表!$C$3,IF(I5="ベスト4",点数換算表!$D$3,点数換算表!$E$3))))</f>
        <v>0</v>
      </c>
      <c r="K5" s="23" t="s">
        <v>9</v>
      </c>
      <c r="L5" s="21">
        <f>IF(K5="",0,IF(K5="優勝",点数換算表!$B$4,IF(K5="準優勝",点数換算表!$C$4,IF(K5="ベスト4",点数換算表!$D$4,IF(K5="ベスト8",点数換算表!$E$4,IF(K5="ベスト16",点数換算表!$F$4,""))))))</f>
        <v>40</v>
      </c>
      <c r="M5" s="23"/>
      <c r="N5" s="21">
        <f>IF(M5="",0,IF(M5="優勝",点数換算表!$B$5,IF(M5="準優勝",点数換算表!$C$5,IF(M5="ベスト4",点数換算表!$D$5,IF(M5="ベスト8",点数換算表!$E$5,IF(M5="ベスト16",点数換算表!$F$5,IF(M5="ベスト32",点数換算表!$G$5,"")))))))</f>
        <v>0</v>
      </c>
      <c r="O5" s="23" t="s">
        <v>6</v>
      </c>
      <c r="P5" s="21">
        <f>IF(O5="",0,IF(O5="優勝",点数換算表!$B$6,IF(O5="準優勝",点数換算表!$C$6,IF(O5="ベスト4",点数換算表!$D$6,IF(O5="ベスト8",点数換算表!$E$6,IF(O5="ベスト16",点数換算表!$F$6,IF(O5="ベスト32",点数換算表!$G$6,"")))))))</f>
        <v>400</v>
      </c>
      <c r="Q5" s="23"/>
      <c r="R5" s="21">
        <f>IF(Q5="",0,IF(Q5="優勝",点数換算表!$B$7,IF(Q5="準優勝",点数換算表!$C$7,IF(Q5="ベスト4",点数換算表!$D$7,IF(Q5="ベスト8",点数換算表!$E$7,点数換算表!$F$7)))))</f>
        <v>0</v>
      </c>
      <c r="S5" s="23" t="s">
        <v>9</v>
      </c>
      <c r="T5" s="21">
        <f>IF(S5="",0,IF(S5="優勝",点数換算表!$B$8,IF(S5="準優勝",点数換算表!$C$8,IF(S5="ベスト4",点数換算表!$D$8,IF(S5="ベスト8",点数換算表!$E$8,点数換算表!$F$8)))))</f>
        <v>100</v>
      </c>
      <c r="U5" s="23"/>
      <c r="V5" s="21">
        <f>IF(U5="",0,IF(U5="優勝",点数換算表!$B$13,IF(U5="準優勝",点数換算表!$C$13,IF(U5="ベスト4",点数換算表!$D$13,点数換算表!$E$13))))</f>
        <v>0</v>
      </c>
      <c r="W5" s="23"/>
      <c r="X5" s="21">
        <f>IF(W5="",0,IF(W5="優勝",点数換算表!$B$14,IF(W5="準優勝",点数換算表!$C$14,IF(W5="ベスト4",点数換算表!$D$14,点数換算表!$E$14))))</f>
        <v>0</v>
      </c>
      <c r="Y5" s="23" t="s">
        <v>6</v>
      </c>
      <c r="Z5" s="21">
        <f>IF(Y5="",0,IF(Y5="優勝",点数換算表!$B$15,IF(Y5="準優勝",点数換算表!$C$15,IF(Y5="ベスト4",点数換算表!$D$15,IF(Y5="ベスト8",点数換算表!$E$15,IF(Y5="ベスト16",点数換算表!$F$15,""))))))</f>
        <v>48</v>
      </c>
      <c r="AA5" s="23" t="s">
        <v>10</v>
      </c>
      <c r="AB5" s="21">
        <f>IF(AA5="",0,IF(AA5="優勝",点数換算表!$B$16,IF(AA5="準優勝",点数換算表!$C$16,IF(AA5="ベスト4",点数換算表!$D$16,IF(AA5="ベスト8",点数換算表!$E$16,IF(AA5="ベスト16",点数換算表!$F$16,IF(AA5="ベスト32",点数換算表!$G$16,"")))))))</f>
        <v>240</v>
      </c>
      <c r="AC5" s="23" t="s">
        <v>7</v>
      </c>
      <c r="AD5" s="21">
        <f>IF(AC5="",0,IF(AC5="優勝",点数換算表!$B$17,IF(AC5="準優勝",点数換算表!$C$17,IF(AC5="ベスト4",点数換算表!$D$17,IF(AC5="ベスト8",点数換算表!$E$17,IF(AC5="ベスト16",点数換算表!$F$17,IF(AC5="ベスト32",点数換算表!$G$17,"")))))))</f>
        <v>160</v>
      </c>
      <c r="AE5" s="23"/>
      <c r="AF5" s="21">
        <f>IF(AE5="",0,IF(AE5="優勝",点数換算表!$B$18,IF(AE5="準優勝",点数換算表!$C$18,IF(AE5="ベスト4",点数換算表!$D$18,IF(AE5="ベスト8",点数換算表!$E$18,点数換算表!$F$18)))))</f>
        <v>0</v>
      </c>
      <c r="AG5" s="23"/>
      <c r="AH5" s="21">
        <f>IF(AG5="",0,IF(AG5="優勝",点数換算表!$B$19,IF(AG5="準優勝",点数換算表!$C$19,IF(AG5="ベスト4",点数換算表!$D$19,IF(AG5="ベスト8",点数換算表!$E$19,点数換算表!$F$19)))))</f>
        <v>0</v>
      </c>
      <c r="AI5" s="21">
        <f t="shared" si="0"/>
        <v>988</v>
      </c>
    </row>
    <row r="6" spans="1:35" x14ac:dyDescent="0.4">
      <c r="A6" s="21">
        <v>3</v>
      </c>
      <c r="B6" s="23" t="s">
        <v>40</v>
      </c>
      <c r="C6" s="23" t="s">
        <v>34</v>
      </c>
      <c r="D6" s="23">
        <v>2</v>
      </c>
      <c r="E6" s="24" t="s">
        <v>269</v>
      </c>
      <c r="F6" s="34" t="s">
        <v>814</v>
      </c>
      <c r="G6" s="23"/>
      <c r="H6" s="21">
        <f>IF(G6="",0,IF(G6="優勝",点数換算表!$B$2,IF(G6="準優勝",点数換算表!$C$2,IF(G6="ベスト4",点数換算表!$D$2,点数換算表!$E$2))))</f>
        <v>0</v>
      </c>
      <c r="I6" s="23"/>
      <c r="J6" s="21">
        <f>IF(I6="",0,IF(I6="優勝",点数換算表!$B$3,IF(I6="準優勝",点数換算表!$C$3,IF(I6="ベスト4",点数換算表!$D$3,点数換算表!$E$3))))</f>
        <v>0</v>
      </c>
      <c r="K6" s="23" t="s">
        <v>9</v>
      </c>
      <c r="L6" s="21">
        <f>IF(K6="",0,IF(K6="優勝",点数換算表!$B$4,IF(K6="準優勝",点数換算表!$C$4,IF(K6="ベスト4",点数換算表!$D$4,IF(K6="ベスト8",点数換算表!$E$4,IF(K6="ベスト16",点数換算表!$F$4,""))))))</f>
        <v>40</v>
      </c>
      <c r="M6" s="23"/>
      <c r="N6" s="21">
        <f>IF(M6="",0,IF(M6="優勝",点数換算表!$B$5,IF(M6="準優勝",点数換算表!$C$5,IF(M6="ベスト4",点数換算表!$D$5,IF(M6="ベスト8",点数換算表!$E$5,IF(M6="ベスト16",点数換算表!$F$5,IF(M6="ベスト32",点数換算表!$G$5,"")))))))</f>
        <v>0</v>
      </c>
      <c r="O6" s="23" t="s">
        <v>10</v>
      </c>
      <c r="P6" s="21">
        <f>IF(O6="",0,IF(O6="優勝",点数換算表!$B$6,IF(O6="準優勝",点数換算表!$C$6,IF(O6="ベスト4",点数換算表!$D$6,IF(O6="ベスト8",点数換算表!$E$6,IF(O6="ベスト16",点数換算表!$F$6,IF(O6="ベスト32",点数換算表!$G$6,"")))))))</f>
        <v>600</v>
      </c>
      <c r="Q6" s="23" t="s">
        <v>7</v>
      </c>
      <c r="R6" s="21">
        <f>IF(Q6="",0,IF(Q6="優勝",点数換算表!$B$7,IF(Q6="準優勝",点数換算表!$C$7,IF(Q6="ベスト4",点数換算表!$D$7,IF(Q6="ベスト8",点数換算表!$E$7,点数換算表!$F$7)))))</f>
        <v>100</v>
      </c>
      <c r="S6" s="23" t="s">
        <v>7</v>
      </c>
      <c r="T6" s="21">
        <f>IF(S6="",0,IF(S6="優勝",点数換算表!$B$8,IF(S6="準優勝",点数換算表!$C$8,IF(S6="ベスト4",点数換算表!$D$8,IF(S6="ベスト8",点数換算表!$E$8,点数換算表!$F$8)))))</f>
        <v>50</v>
      </c>
      <c r="U6" s="23"/>
      <c r="V6" s="21">
        <f>IF(U6="",0,IF(U6="優勝",点数換算表!$B$13,IF(U6="準優勝",点数換算表!$C$13,IF(U6="ベスト4",点数換算表!$D$13,点数換算表!$E$13))))</f>
        <v>0</v>
      </c>
      <c r="W6" s="23" t="s">
        <v>6</v>
      </c>
      <c r="X6" s="21">
        <f>IF(W6="",0,IF(W6="優勝",点数換算表!$B$14,IF(W6="準優勝",点数換算表!$C$14,IF(W6="ベスト4",点数換算表!$D$14,点数換算表!$E$14))))</f>
        <v>80</v>
      </c>
      <c r="Y6" s="23" t="s">
        <v>9</v>
      </c>
      <c r="Z6" s="21">
        <f>IF(Y6="",0,IF(Y6="優勝",点数換算表!$B$15,IF(Y6="準優勝",点数換算表!$C$15,IF(Y6="ベスト4",点数換算表!$D$15,IF(Y6="ベスト8",点数換算表!$E$15,IF(Y6="ベスト16",点数換算表!$F$15,""))))))</f>
        <v>32</v>
      </c>
      <c r="AA6" s="23"/>
      <c r="AB6" s="21">
        <f>IF(AA6="",0,IF(AA6="優勝",点数換算表!$B$16,IF(AA6="準優勝",点数換算表!$C$16,IF(AA6="ベスト4",点数換算表!$D$16,IF(AA6="ベスト8",点数換算表!$E$16,IF(AA6="ベスト16",点数換算表!$F$16,IF(AA6="ベスト32",点数換算表!$G$16,"")))))))</f>
        <v>0</v>
      </c>
      <c r="AC6" s="23"/>
      <c r="AD6" s="21">
        <f>IF(AC6="",0,IF(AC6="優勝",点数換算表!$B$17,IF(AC6="準優勝",点数換算表!$C$17,IF(AC6="ベスト4",点数換算表!$D$17,IF(AC6="ベスト8",点数換算表!$E$17,IF(AC6="ベスト16",点数換算表!$F$17,IF(AC6="ベスト32",点数換算表!$G$17,"")))))))</f>
        <v>0</v>
      </c>
      <c r="AE6" s="23"/>
      <c r="AF6" s="21">
        <f>IF(AE6="",0,IF(AE6="優勝",点数換算表!$B$18,IF(AE6="準優勝",点数換算表!$C$18,IF(AE6="ベスト4",点数換算表!$D$18,IF(AE6="ベスト8",点数換算表!$E$18,点数換算表!$F$18)))))</f>
        <v>0</v>
      </c>
      <c r="AG6" s="23"/>
      <c r="AH6" s="21">
        <f>IF(AG6="",0,IF(AG6="優勝",点数換算表!$B$19,IF(AG6="準優勝",点数換算表!$C$19,IF(AG6="ベスト4",点数換算表!$D$19,IF(AG6="ベスト8",点数換算表!$E$19,点数換算表!$F$19)))))</f>
        <v>0</v>
      </c>
      <c r="AI6" s="21">
        <f t="shared" si="0"/>
        <v>902</v>
      </c>
    </row>
    <row r="7" spans="1:35" x14ac:dyDescent="0.4">
      <c r="A7" s="21">
        <v>4</v>
      </c>
      <c r="B7" s="23" t="s">
        <v>37</v>
      </c>
      <c r="C7" s="23" t="s">
        <v>34</v>
      </c>
      <c r="D7" s="23">
        <v>4</v>
      </c>
      <c r="E7" s="24" t="s">
        <v>269</v>
      </c>
      <c r="F7" s="34" t="s">
        <v>814</v>
      </c>
      <c r="G7" s="23"/>
      <c r="H7" s="21">
        <f>IF(G7="",0,IF(G7="優勝",点数換算表!$B$2,IF(G7="準優勝",点数換算表!$C$2,IF(G7="ベスト4",点数換算表!$D$2,点数換算表!$E$2))))</f>
        <v>0</v>
      </c>
      <c r="I7" s="23"/>
      <c r="J7" s="21">
        <f>IF(I7="",0,IF(I7="優勝",点数換算表!$B$3,IF(I7="準優勝",点数換算表!$C$3,IF(I7="ベスト4",点数換算表!$D$3,点数換算表!$E$3))))</f>
        <v>0</v>
      </c>
      <c r="K7" s="23"/>
      <c r="L7" s="21">
        <f>IF(K7="",0,IF(K7="優勝",点数換算表!$B$4,IF(K7="準優勝",点数換算表!$C$4,IF(K7="ベスト4",点数換算表!$D$4,IF(K7="ベスト8",点数換算表!$E$4,IF(K7="ベスト16",点数換算表!$F$4,""))))))</f>
        <v>0</v>
      </c>
      <c r="M7" s="23" t="s">
        <v>7</v>
      </c>
      <c r="N7" s="21">
        <f>IF(M7="",0,IF(M7="優勝",点数換算表!$B$5,IF(M7="準優勝",点数換算表!$C$5,IF(M7="ベスト4",点数換算表!$D$5,IF(M7="ベスト8",点数換算表!$E$5,IF(M7="ベスト16",点数換算表!$F$5,IF(M7="ベスト32",点数換算表!$G$5,"")))))))</f>
        <v>100</v>
      </c>
      <c r="O7" s="23" t="s">
        <v>8</v>
      </c>
      <c r="P7" s="21">
        <f>IF(O7="",0,IF(O7="優勝",点数換算表!$B$6,IF(O7="準優勝",点数換算表!$C$6,IF(O7="ベスト4",点数換算表!$D$6,IF(O7="ベスト8",点数換算表!$E$6,IF(O7="ベスト16",点数換算表!$F$6,IF(O7="ベスト32",点数換算表!$G$6,"")))))))</f>
        <v>500</v>
      </c>
      <c r="Q7" s="23"/>
      <c r="R7" s="21">
        <f>IF(Q7="",0,IF(Q7="優勝",点数換算表!$B$7,IF(Q7="準優勝",点数換算表!$C$7,IF(Q7="ベスト4",点数換算表!$D$7,IF(Q7="ベスト8",点数換算表!$E$7,点数換算表!$F$7)))))</f>
        <v>0</v>
      </c>
      <c r="S7" s="23"/>
      <c r="T7" s="21">
        <f>IF(S7="",0,IF(S7="優勝",点数換算表!$B$8,IF(S7="準優勝",点数換算表!$C$8,IF(S7="ベスト4",点数換算表!$D$8,IF(S7="ベスト8",点数換算表!$E$8,点数換算表!$F$8)))))</f>
        <v>0</v>
      </c>
      <c r="U7" s="23"/>
      <c r="V7" s="21">
        <f>IF(U7="",0,IF(U7="優勝",点数換算表!$B$13,IF(U7="準優勝",点数換算表!$C$13,IF(U7="ベスト4",点数換算表!$D$13,点数換算表!$E$13))))</f>
        <v>0</v>
      </c>
      <c r="W7" s="23"/>
      <c r="X7" s="21">
        <f>IF(W7="",0,IF(W7="優勝",点数換算表!$B$14,IF(W7="準優勝",点数換算表!$C$14,IF(W7="ベスト4",点数換算表!$D$14,点数換算表!$E$14))))</f>
        <v>0</v>
      </c>
      <c r="Y7" s="23" t="s">
        <v>7</v>
      </c>
      <c r="Z7" s="21">
        <f>IF(Y7="",0,IF(Y7="優勝",点数換算表!$B$15,IF(Y7="準優勝",点数換算表!$C$15,IF(Y7="ベスト4",点数換算表!$D$15,IF(Y7="ベスト8",点数換算表!$E$15,IF(Y7="ベスト16",点数換算表!$F$15,""))))))</f>
        <v>16</v>
      </c>
      <c r="AA7" s="23" t="s">
        <v>9</v>
      </c>
      <c r="AB7" s="21">
        <f>IF(AA7="",0,IF(AA7="優勝",点数換算表!$B$16,IF(AA7="準優勝",点数換算表!$C$16,IF(AA7="ベスト4",点数換算表!$D$16,IF(AA7="ベスト8",点数換算表!$E$16,IF(AA7="ベスト16",点数換算表!$F$16,IF(AA7="ベスト32",点数換算表!$G$16,"")))))))</f>
        <v>120</v>
      </c>
      <c r="AC7" s="23" t="s">
        <v>7</v>
      </c>
      <c r="AD7" s="21">
        <f>IF(AC7="",0,IF(AC7="優勝",点数換算表!$B$17,IF(AC7="準優勝",点数換算表!$C$17,IF(AC7="ベスト4",点数換算表!$D$17,IF(AC7="ベスト8",点数換算表!$E$17,IF(AC7="ベスト16",点数換算表!$F$17,IF(AC7="ベスト32",点数換算表!$G$17,"")))))))</f>
        <v>160</v>
      </c>
      <c r="AE7" s="23"/>
      <c r="AF7" s="21">
        <f>IF(AE7="",0,IF(AE7="優勝",点数換算表!$B$18,IF(AE7="準優勝",点数換算表!$C$18,IF(AE7="ベスト4",点数換算表!$D$18,IF(AE7="ベスト8",点数換算表!$E$18,点数換算表!$F$18)))))</f>
        <v>0</v>
      </c>
      <c r="AG7" s="23"/>
      <c r="AH7" s="21">
        <f>IF(AG7="",0,IF(AG7="優勝",点数換算表!$B$19,IF(AG7="準優勝",点数換算表!$C$19,IF(AG7="ベスト4",点数換算表!$D$19,IF(AG7="ベスト8",点数換算表!$E$19,点数換算表!$F$19)))))</f>
        <v>0</v>
      </c>
      <c r="AI7" s="21">
        <f t="shared" si="0"/>
        <v>896</v>
      </c>
    </row>
    <row r="8" spans="1:35" x14ac:dyDescent="0.4">
      <c r="A8" s="21">
        <v>5</v>
      </c>
      <c r="B8" s="23" t="s">
        <v>35</v>
      </c>
      <c r="C8" s="23" t="s">
        <v>36</v>
      </c>
      <c r="D8" s="23">
        <v>4</v>
      </c>
      <c r="E8" s="24" t="s">
        <v>269</v>
      </c>
      <c r="F8" s="34" t="s">
        <v>814</v>
      </c>
      <c r="G8" s="23"/>
      <c r="H8" s="21">
        <f>IF(G8="",0,IF(G8="優勝",点数換算表!$B$2,IF(G8="準優勝",点数換算表!$C$2,IF(G8="ベスト4",点数換算表!$D$2,点数換算表!$E$2))))</f>
        <v>0</v>
      </c>
      <c r="I8" s="23"/>
      <c r="J8" s="21">
        <f>IF(I8="",0,IF(I8="優勝",点数換算表!$B$3,IF(I8="準優勝",点数換算表!$C$3,IF(I8="ベスト4",点数換算表!$D$3,点数換算表!$E$3))))</f>
        <v>0</v>
      </c>
      <c r="K8" s="23" t="s">
        <v>7</v>
      </c>
      <c r="L8" s="21">
        <f>IF(K8="",0,IF(K8="優勝",点数換算表!$B$4,IF(K8="準優勝",点数換算表!$C$4,IF(K8="ベスト4",点数換算表!$D$4,IF(K8="ベスト8",点数換算表!$E$4,IF(K8="ベスト16",点数換算表!$F$4,""))))))</f>
        <v>20</v>
      </c>
      <c r="M8" s="23" t="s">
        <v>6</v>
      </c>
      <c r="N8" s="21">
        <f>IF(M8="",0,IF(M8="優勝",点数換算表!$B$5,IF(M8="準優勝",点数換算表!$C$5,IF(M8="ベスト4",点数換算表!$D$5,IF(M8="ベスト8",点数換算表!$E$5,IF(M8="ベスト16",点数換算表!$F$5,IF(M8="ベスト32",点数換算表!$G$5,"")))))))</f>
        <v>200</v>
      </c>
      <c r="O8" s="23" t="s">
        <v>7</v>
      </c>
      <c r="P8" s="21">
        <f>IF(O8="",0,IF(O8="優勝",点数換算表!$B$6,IF(O8="準優勝",点数換算表!$C$6,IF(O8="ベスト4",点数換算表!$D$6,IF(O8="ベスト8",点数換算表!$E$6,IF(O8="ベスト16",点数換算表!$F$6,IF(O8="ベスト32",点数換算表!$G$6,"")))))))</f>
        <v>200</v>
      </c>
      <c r="Q8" s="23"/>
      <c r="R8" s="21">
        <f>IF(Q8="",0,IF(Q8="優勝",点数換算表!$B$7,IF(Q8="準優勝",点数換算表!$C$7,IF(Q8="ベスト4",点数換算表!$D$7,IF(Q8="ベスト8",点数換算表!$E$7,点数換算表!$F$7)))))</f>
        <v>0</v>
      </c>
      <c r="S8" s="23"/>
      <c r="T8" s="21">
        <f>IF(S8="",0,IF(S8="優勝",点数換算表!$B$8,IF(S8="準優勝",点数換算表!$C$8,IF(S8="ベスト4",点数換算表!$D$8,IF(S8="ベスト8",点数換算表!$E$8,点数換算表!$F$8)))))</f>
        <v>0</v>
      </c>
      <c r="U8" s="23"/>
      <c r="V8" s="21">
        <f>IF(U8="",0,IF(U8="優勝",点数換算表!$B$13,IF(U8="準優勝",点数換算表!$C$13,IF(U8="ベスト4",点数換算表!$D$13,点数換算表!$E$13))))</f>
        <v>0</v>
      </c>
      <c r="W8" s="23"/>
      <c r="X8" s="21">
        <f>IF(W8="",0,IF(W8="優勝",点数換算表!$B$14,IF(W8="準優勝",点数換算表!$C$14,IF(W8="ベスト4",点数換算表!$D$14,点数換算表!$E$14))))</f>
        <v>0</v>
      </c>
      <c r="Y8" s="23"/>
      <c r="Z8" s="21">
        <f>IF(Y8="",0,IF(Y8="優勝",点数換算表!$B$15,IF(Y8="準優勝",点数換算表!$C$15,IF(Y8="ベスト4",点数換算表!$D$15,IF(Y8="ベスト8",点数換算表!$E$15,IF(Y8="ベスト16",点数換算表!$F$15,""))))))</f>
        <v>0</v>
      </c>
      <c r="AA8" s="23" t="s">
        <v>8</v>
      </c>
      <c r="AB8" s="21">
        <f>IF(AA8="",0,IF(AA8="優勝",点数換算表!$B$16,IF(AA8="準優勝",点数換算表!$C$16,IF(AA8="ベスト4",点数換算表!$D$16,IF(AA8="ベスト8",点数換算表!$E$16,IF(AA8="ベスト16",点数換算表!$F$16,IF(AA8="ベスト32",点数換算表!$G$16,"")))))))</f>
        <v>200</v>
      </c>
      <c r="AC8" s="23" t="s">
        <v>9</v>
      </c>
      <c r="AD8" s="21">
        <f>IF(AC8="",0,IF(AC8="優勝",点数換算表!$B$17,IF(AC8="準優勝",点数換算表!$C$17,IF(AC8="ベスト4",点数換算表!$D$17,IF(AC8="ベスト8",点数換算表!$E$17,IF(AC8="ベスト16",点数換算表!$F$17,IF(AC8="ベスト32",点数換算表!$G$17,"")))))))</f>
        <v>240</v>
      </c>
      <c r="AE8" s="23"/>
      <c r="AF8" s="21">
        <f>IF(AE8="",0,IF(AE8="優勝",点数換算表!$B$18,IF(AE8="準優勝",点数換算表!$C$18,IF(AE8="ベスト4",点数換算表!$D$18,IF(AE8="ベスト8",点数換算表!$E$18,点数換算表!$F$18)))))</f>
        <v>0</v>
      </c>
      <c r="AG8" s="23"/>
      <c r="AH8" s="21">
        <f>IF(AG8="",0,IF(AG8="優勝",点数換算表!$B$19,IF(AG8="準優勝",点数換算表!$C$19,IF(AG8="ベスト4",点数換算表!$D$19,IF(AG8="ベスト8",点数換算表!$E$19,点数換算表!$F$19)))))</f>
        <v>0</v>
      </c>
      <c r="AI8" s="21">
        <f t="shared" si="0"/>
        <v>860</v>
      </c>
    </row>
    <row r="9" spans="1:35" x14ac:dyDescent="0.4">
      <c r="A9" s="21">
        <v>6</v>
      </c>
      <c r="B9" s="21" t="s">
        <v>524</v>
      </c>
      <c r="C9" s="21" t="s">
        <v>525</v>
      </c>
      <c r="D9" s="21">
        <v>4</v>
      </c>
      <c r="E9" s="29" t="s">
        <v>526</v>
      </c>
      <c r="F9" s="35" t="s">
        <v>815</v>
      </c>
      <c r="G9" s="23"/>
      <c r="H9" s="21">
        <f>IF(G9="",0,IF(G9="優勝",[1]点数換算表!$B$2,IF(G9="準優勝",[1]点数換算表!$C$2,IF(G9="ベスト4",[1]点数換算表!$D$2,[1]点数換算表!$E$2))))</f>
        <v>0</v>
      </c>
      <c r="I9" s="23"/>
      <c r="J9" s="21">
        <f>IF(I9="",0,IF(I9="優勝",[1]点数換算表!$B$3,IF(I9="準優勝",[1]点数換算表!$C$3,IF(I9="ベスト4",[1]点数換算表!$D$3,[1]点数換算表!$E$3))))</f>
        <v>0</v>
      </c>
      <c r="K9" s="23" t="s">
        <v>9</v>
      </c>
      <c r="L9" s="21">
        <f>IF(K9="",0,IF(K9="優勝",[1]点数換算表!$B$4,IF(K9="準優勝",[1]点数換算表!$C$4,IF(K9="ベスト4",[1]点数換算表!$D$4,IF(K9="ベスト8",[1]点数換算表!$E$4,IF(K9="ベスト16",[1]点数換算表!$F$4,""))))))</f>
        <v>40</v>
      </c>
      <c r="M9" s="23" t="s">
        <v>10</v>
      </c>
      <c r="N9" s="21">
        <f>IF(M9="",0,IF(M9="優勝",点数換算表!$B$5,IF(M9="準優勝",点数換算表!$C$5,IF(M9="ベスト4",点数換算表!$D$5,IF(M9="ベスト8",点数換算表!$E$5,IF(M9="ベスト16",点数換算表!$F$5,IF(M9="ベスト32",点数換算表!$G$5,"")))))))</f>
        <v>300</v>
      </c>
      <c r="O9" s="23" t="s">
        <v>7</v>
      </c>
      <c r="P9" s="21">
        <f>IF(O9="",0,IF(O9="優勝",[1]点数換算表!$B$6,IF(O9="準優勝",[1]点数換算表!$C$6,IF(O9="ベスト4",[1]点数換算表!$D$6,IF(O9="ベスト8",[1]点数換算表!$E$6,IF(O9="ベスト16",[1]点数換算表!$F$6,IF(O9="ベスト32",[1]点数換算表!$G$6,"")))))))</f>
        <v>200</v>
      </c>
      <c r="Q9" s="23"/>
      <c r="R9" s="21">
        <f>IF(Q9="",0,IF(Q9="優勝",[1]点数換算表!$B$7,IF(Q9="準優勝",[1]点数換算表!$C$7,IF(Q9="ベスト4",[1]点数換算表!$D$7,IF(Q9="ベスト8",[1]点数換算表!$E$7,[1]点数換算表!$F$7)))))</f>
        <v>0</v>
      </c>
      <c r="S9" s="23"/>
      <c r="T9" s="21">
        <f>IF(S9="",0,IF(S9="優勝",[1]点数換算表!$B$8,IF(S9="準優勝",[1]点数換算表!$C$8,IF(S9="ベスト4",[1]点数換算表!$D$8,IF(S9="ベスト8",[1]点数換算表!$E$8,[1]点数換算表!$F$8)))))</f>
        <v>0</v>
      </c>
      <c r="U9" s="23"/>
      <c r="V9" s="21">
        <f>IF(U9="",0,IF(U9="優勝",[1]点数換算表!$B$13,IF(U9="準優勝",[1]点数換算表!$C$13,IF(U9="ベスト4",[1]点数換算表!$D$13,[1]点数換算表!$E$13))))</f>
        <v>0</v>
      </c>
      <c r="W9" s="23"/>
      <c r="X9" s="21">
        <f>IF(W9="",0,IF(W9="優勝",[1]点数換算表!$B$14,IF(W9="準優勝",[1]点数換算表!$C$14,IF(W9="ベスト4",[1]点数換算表!$D$14,[1]点数換算表!$E$14))))</f>
        <v>0</v>
      </c>
      <c r="Y9" s="23" t="s">
        <v>6</v>
      </c>
      <c r="Z9" s="21">
        <f>IF(Y9="",0,IF(Y9="優勝",[1]点数換算表!$B$15,IF(Y9="準優勝",[1]点数換算表!$C$15,IF(Y9="ベスト4",[1]点数換算表!$D$15,IF(Y9="ベスト8",[1]点数換算表!$E$15,IF(Y9="ベスト16",[1]点数換算表!$F$15,""))))))</f>
        <v>48</v>
      </c>
      <c r="AA9" s="23" t="s">
        <v>8</v>
      </c>
      <c r="AB9" s="21">
        <f>IF(AA9="",0,IF(AA9="優勝",[1]点数換算表!$B$16,IF(AA9="準優勝",[1]点数換算表!$C$16,IF(AA9="ベスト4",[1]点数換算表!$D$16,IF(AA9="ベスト8",[1]点数換算表!$E$16,IF(AA9="ベスト16",[1]点数換算表!$F$16,IF(AA9="ベスト32",[1]点数換算表!$G$16,"")))))))</f>
        <v>200</v>
      </c>
      <c r="AC9" s="23"/>
      <c r="AD9" s="21">
        <f>IF(AC9="",0,IF(AC9="優勝",[1]点数換算表!$B$17,IF(AC9="準優勝",[1]点数換算表!$C$17,IF(AC9="ベスト4",[1]点数換算表!$D$17,IF(AC9="ベスト8",[1]点数換算表!$E$17,IF(AC9="ベスト16",[1]点数換算表!$F$17,IF(AC9="ベスト32",[1]点数換算表!$G$17,"")))))))</f>
        <v>0</v>
      </c>
      <c r="AE9" s="23"/>
      <c r="AF9" s="21">
        <f>IF(AE9="",0,IF(AE9="優勝",[1]点数換算表!$B$18,IF(AE9="準優勝",[1]点数換算表!$C$18,IF(AE9="ベスト4",[1]点数換算表!$D$18,IF(AE9="ベスト8",[1]点数換算表!$E$18,[1]点数換算表!$F$18)))))</f>
        <v>0</v>
      </c>
      <c r="AG9" s="23"/>
      <c r="AH9" s="21">
        <f>IF(AG9="",0,IF(AG9="優勝",[1]点数換算表!$B$19,IF(AG9="準優勝",[1]点数換算表!$C$19,IF(AG9="ベスト4",[1]点数換算表!$D$19,IF(AG9="ベスト8",[1]点数換算表!$E$19,[1]点数換算表!$F$19)))))</f>
        <v>0</v>
      </c>
      <c r="AI9" s="21">
        <f t="shared" si="0"/>
        <v>788</v>
      </c>
    </row>
    <row r="10" spans="1:35" x14ac:dyDescent="0.4">
      <c r="A10" s="21">
        <v>7</v>
      </c>
      <c r="B10" s="23" t="s">
        <v>38</v>
      </c>
      <c r="C10" s="23" t="s">
        <v>39</v>
      </c>
      <c r="D10" s="23">
        <v>4</v>
      </c>
      <c r="E10" s="24" t="s">
        <v>269</v>
      </c>
      <c r="F10" s="34" t="s">
        <v>814</v>
      </c>
      <c r="G10" s="23"/>
      <c r="H10" s="21">
        <f>IF(G10="",0,IF(G10="優勝",点数換算表!$B$2,IF(G10="準優勝",点数換算表!$C$2,IF(G10="ベスト4",点数換算表!$D$2,点数換算表!$E$2))))</f>
        <v>0</v>
      </c>
      <c r="I10" s="23"/>
      <c r="J10" s="21">
        <f>IF(I10="",0,IF(I10="優勝",点数換算表!$B$3,IF(I10="準優勝",点数換算表!$C$3,IF(I10="ベスト4",点数換算表!$D$3,点数換算表!$E$3))))</f>
        <v>0</v>
      </c>
      <c r="K10" s="23" t="s">
        <v>9</v>
      </c>
      <c r="L10" s="21">
        <f>IF(K10="",0,IF(K10="優勝",点数換算表!$B$4,IF(K10="準優勝",点数換算表!$C$4,IF(K10="ベスト4",点数換算表!$D$4,IF(K10="ベスト8",点数換算表!$E$4,IF(K10="ベスト16",点数換算表!$F$4,""))))))</f>
        <v>40</v>
      </c>
      <c r="M10" s="23" t="s">
        <v>9</v>
      </c>
      <c r="N10" s="21">
        <f>IF(M10="",0,IF(M10="優勝",点数換算表!$B$5,IF(M10="準優勝",点数換算表!$C$5,IF(M10="ベスト4",点数換算表!$D$5,IF(M10="ベスト8",点数換算表!$E$5,IF(M10="ベスト16",点数換算表!$F$5,IF(M10="ベスト32",点数換算表!$G$5,"")))))))</f>
        <v>150</v>
      </c>
      <c r="O10" s="23" t="s">
        <v>9</v>
      </c>
      <c r="P10" s="21">
        <f>IF(O10="",0,IF(O10="優勝",点数換算表!$B$6,IF(O10="準優勝",点数換算表!$C$6,IF(O10="ベスト4",点数換算表!$D$6,IF(O10="ベスト8",点数換算表!$E$6,IF(O10="ベスト16",点数換算表!$F$6,IF(O10="ベスト32",点数換算表!$G$6,"")))))))</f>
        <v>300</v>
      </c>
      <c r="Q10" s="23"/>
      <c r="R10" s="21">
        <f>IF(Q10="",0,IF(Q10="優勝",点数換算表!$B$7,IF(Q10="準優勝",点数換算表!$C$7,IF(Q10="ベスト4",点数換算表!$D$7,IF(Q10="ベスト8",点数換算表!$E$7,点数換算表!$F$7)))))</f>
        <v>0</v>
      </c>
      <c r="S10" s="23"/>
      <c r="T10" s="21">
        <f>IF(S10="",0,IF(S10="優勝",点数換算表!$B$8,IF(S10="準優勝",点数換算表!$C$8,IF(S10="ベスト4",点数換算表!$D$8,IF(S10="ベスト8",点数換算表!$E$8,点数換算表!$F$8)))))</f>
        <v>0</v>
      </c>
      <c r="U10" s="23"/>
      <c r="V10" s="21">
        <f>IF(U10="",0,IF(U10="優勝",点数換算表!$B$13,IF(U10="準優勝",点数換算表!$C$13,IF(U10="ベスト4",点数換算表!$D$13,点数換算表!$E$13))))</f>
        <v>0</v>
      </c>
      <c r="W10" s="23"/>
      <c r="X10" s="21">
        <f>IF(W10="",0,IF(W10="優勝",点数換算表!$B$14,IF(W10="準優勝",点数換算表!$C$14,IF(W10="ベスト4",点数換算表!$D$14,点数換算表!$E$14))))</f>
        <v>0</v>
      </c>
      <c r="Y10" s="23"/>
      <c r="Z10" s="21">
        <f>IF(Y10="",0,IF(Y10="優勝",点数換算表!$B$15,IF(Y10="準優勝",点数換算表!$C$15,IF(Y10="ベスト4",点数換算表!$D$15,IF(Y10="ベスト8",点数換算表!$E$15,IF(Y10="ベスト16",点数換算表!$F$15,""))))))</f>
        <v>0</v>
      </c>
      <c r="AA10" s="23" t="s">
        <v>9</v>
      </c>
      <c r="AB10" s="21">
        <f>IF(AA10="",0,IF(AA10="優勝",点数換算表!$B$16,IF(AA10="準優勝",点数換算表!$C$16,IF(AA10="ベスト4",点数換算表!$D$16,IF(AA10="ベスト8",点数換算表!$E$16,IF(AA10="ベスト16",点数換算表!$F$16,IF(AA10="ベスト32",点数換算表!$G$16,"")))))))</f>
        <v>120</v>
      </c>
      <c r="AC10" s="23" t="s">
        <v>7</v>
      </c>
      <c r="AD10" s="21">
        <f>IF(AC10="",0,IF(AC10="優勝",点数換算表!$B$17,IF(AC10="準優勝",点数換算表!$C$17,IF(AC10="ベスト4",点数換算表!$D$17,IF(AC10="ベスト8",点数換算表!$E$17,IF(AC10="ベスト16",点数換算表!$F$17,IF(AC10="ベスト32",点数換算表!$G$17,"")))))))</f>
        <v>160</v>
      </c>
      <c r="AE10" s="23"/>
      <c r="AF10" s="21">
        <f>IF(AE10="",0,IF(AE10="優勝",点数換算表!$B$18,IF(AE10="準優勝",点数換算表!$C$18,IF(AE10="ベスト4",点数換算表!$D$18,IF(AE10="ベスト8",点数換算表!$E$18,点数換算表!$F$18)))))</f>
        <v>0</v>
      </c>
      <c r="AG10" s="23"/>
      <c r="AH10" s="21">
        <f>IF(AG10="",0,IF(AG10="優勝",点数換算表!$B$19,IF(AG10="準優勝",点数換算表!$C$19,IF(AG10="ベスト4",点数換算表!$D$19,IF(AG10="ベスト8",点数換算表!$E$19,点数換算表!$F$19)))))</f>
        <v>0</v>
      </c>
      <c r="AI10" s="21">
        <f t="shared" si="0"/>
        <v>770</v>
      </c>
    </row>
    <row r="11" spans="1:35" x14ac:dyDescent="0.4">
      <c r="A11" s="21">
        <v>8</v>
      </c>
      <c r="B11" s="21" t="s">
        <v>278</v>
      </c>
      <c r="C11" s="21" t="s">
        <v>271</v>
      </c>
      <c r="D11" s="21">
        <v>3</v>
      </c>
      <c r="E11" s="26" t="s">
        <v>272</v>
      </c>
      <c r="F11" s="35" t="s">
        <v>815</v>
      </c>
      <c r="G11" s="23"/>
      <c r="H11" s="21">
        <f>IF(G11="",0,IF(G11="優勝",[2]点数換算表!$B$2,IF(G11="準優勝",[2]点数換算表!$C$2,IF(G11="ベスト4",[2]点数換算表!$D$2,[2]点数換算表!$E$2))))</f>
        <v>0</v>
      </c>
      <c r="I11" s="23"/>
      <c r="J11" s="21">
        <f>IF(I11="",0,IF(I11="優勝",[2]点数換算表!$B$3,IF(I11="準優勝",[2]点数換算表!$C$3,IF(I11="ベスト4",[2]点数換算表!$D$3,[2]点数換算表!$E$3))))</f>
        <v>0</v>
      </c>
      <c r="K11" s="23"/>
      <c r="L11" s="21">
        <f>IF(K11="",0,IF(K11="優勝",[2]点数換算表!$B$4,IF(K11="準優勝",[2]点数換算表!$C$4,IF(K11="ベスト4",[2]点数換算表!$D$4,IF(K11="ベスト8",[2]点数換算表!$E$4,IF(K11="ベスト16",[2]点数換算表!$F$4,""))))))</f>
        <v>0</v>
      </c>
      <c r="M11" s="23" t="s">
        <v>8</v>
      </c>
      <c r="N11" s="21">
        <f>IF(M11="",0,IF(M11="優勝",点数換算表!$B$5,IF(M11="準優勝",点数換算表!$C$5,IF(M11="ベスト4",点数換算表!$D$5,IF(M11="ベスト8",点数換算表!$E$5,IF(M11="ベスト16",点数換算表!$F$5,IF(M11="ベスト32",点数換算表!$G$5,"")))))))</f>
        <v>250</v>
      </c>
      <c r="O11" s="23" t="s">
        <v>214</v>
      </c>
      <c r="P11" s="21">
        <f>IF(O11="",0,IF(O11="優勝",[2]点数換算表!$B$6,IF(O11="準優勝",[2]点数換算表!$C$6,IF(O11="ベスト4",[2]点数換算表!$D$6,IF(O11="ベスト8",[2]点数換算表!$E$6,IF(O11="ベスト16",[2]点数換算表!$F$6,IF(O11="ベスト32",[2]点数換算表!$G$6,"")))))))</f>
        <v>100</v>
      </c>
      <c r="Q11" s="23"/>
      <c r="R11" s="21">
        <f>IF(Q11="",0,IF(Q11="優勝",[2]点数換算表!$B$7,IF(Q11="準優勝",[2]点数換算表!$C$7,IF(Q11="ベスト4",[2]点数換算表!$D$7,IF(Q11="ベスト8",[2]点数換算表!$E$7,[2]点数換算表!$F$7)))))</f>
        <v>0</v>
      </c>
      <c r="S11" s="23"/>
      <c r="T11" s="21">
        <f>IF(S11="",0,IF(S11="優勝",[2]点数換算表!$B$8,IF(S11="準優勝",[2]点数換算表!$C$8,IF(S11="ベスト4",[2]点数換算表!$D$8,IF(S11="ベスト8",[2]点数換算表!$E$8,[2]点数換算表!$F$8)))))</f>
        <v>0</v>
      </c>
      <c r="U11" s="23"/>
      <c r="V11" s="21">
        <f>IF(U11="",0,IF(U11="優勝",[2]点数換算表!$B$13,IF(U11="準優勝",[2]点数換算表!$C$13,IF(U11="ベスト4",[2]点数換算表!$D$13,[2]点数換算表!$E$13))))</f>
        <v>0</v>
      </c>
      <c r="W11" s="23"/>
      <c r="X11" s="21">
        <f>IF(W11="",0,IF(W11="優勝",[2]点数換算表!$B$14,IF(W11="準優勝",[2]点数換算表!$C$14,IF(W11="ベスト4",[2]点数換算表!$D$14,[2]点数換算表!$E$14))))</f>
        <v>0</v>
      </c>
      <c r="Y11" s="23" t="s">
        <v>9</v>
      </c>
      <c r="Z11" s="21">
        <f>IF(Y11="",0,IF(Y11="優勝",[2]点数換算表!$B$15,IF(Y11="準優勝",[2]点数換算表!$C$15,IF(Y11="ベスト4",[2]点数換算表!$D$15,IF(Y11="ベスト8",[2]点数換算表!$E$15,IF(Y11="ベスト16",[2]点数換算表!$F$15,""))))))</f>
        <v>32</v>
      </c>
      <c r="AA11" s="23" t="s">
        <v>7</v>
      </c>
      <c r="AB11" s="21">
        <f>IF(AA11="",0,IF(AA11="優勝",[2]点数換算表!$B$16,IF(AA11="準優勝",[2]点数換算表!$C$16,IF(AA11="ベスト4",[2]点数換算表!$D$16,IF(AA11="ベスト8",[2]点数換算表!$E$16,IF(AA11="ベスト16",[2]点数換算表!$F$16,IF(AA11="ベスト32",[2]点数換算表!$G$16,"")))))))</f>
        <v>80</v>
      </c>
      <c r="AC11" s="23" t="s">
        <v>7</v>
      </c>
      <c r="AD11" s="21">
        <f>IF(AC11="",0,IF(AC11="優勝",[2]点数換算表!$B$17,IF(AC11="準優勝",[2]点数換算表!$C$17,IF(AC11="ベスト4",[2]点数換算表!$D$17,IF(AC11="ベスト8",[2]点数換算表!$E$17,IF(AC11="ベスト16",[2]点数換算表!$F$17,IF(AC11="ベスト32",[2]点数換算表!$G$17,"")))))))</f>
        <v>160</v>
      </c>
      <c r="AE11" s="23"/>
      <c r="AF11" s="21">
        <f>IF(AE11="",0,IF(AE11="優勝",[2]点数換算表!$B$18,IF(AE11="準優勝",[2]点数換算表!$C$18,IF(AE11="ベスト4",[2]点数換算表!$D$18,IF(AE11="ベスト8",[2]点数換算表!$E$18,[2]点数換算表!$F$18)))))</f>
        <v>0</v>
      </c>
      <c r="AG11" s="23"/>
      <c r="AH11" s="21">
        <f>IF(AG11="",0,IF(AG11="優勝",[2]点数換算表!$B$19,IF(AG11="準優勝",[2]点数換算表!$C$19,IF(AG11="ベスト4",[2]点数換算表!$D$19,IF(AG11="ベスト8",[2]点数換算表!$E$19,[2]点数換算表!$F$19)))))</f>
        <v>0</v>
      </c>
      <c r="AI11" s="21">
        <f t="shared" si="0"/>
        <v>622</v>
      </c>
    </row>
    <row r="12" spans="1:35" x14ac:dyDescent="0.4">
      <c r="A12" s="21">
        <v>9</v>
      </c>
      <c r="B12" s="23" t="s">
        <v>273</v>
      </c>
      <c r="C12" s="23" t="s">
        <v>271</v>
      </c>
      <c r="D12" s="23">
        <v>4</v>
      </c>
      <c r="E12" s="25" t="s">
        <v>272</v>
      </c>
      <c r="F12" s="35" t="s">
        <v>815</v>
      </c>
      <c r="G12" s="23"/>
      <c r="H12" s="21">
        <f>IF(G12="",0,IF(G12="優勝",[3]点数換算表!$B$2,IF(G12="準優勝",[3]点数換算表!$C$2,IF(G12="ベスト4",[3]点数換算表!$D$2,[3]点数換算表!$E$2))))</f>
        <v>0</v>
      </c>
      <c r="I12" s="23"/>
      <c r="J12" s="21">
        <f>IF(I12="",0,IF(I12="優勝",[3]点数換算表!$B$3,IF(I12="準優勝",[3]点数換算表!$C$3,IF(I12="ベスト4",[3]点数換算表!$D$3,[3]点数換算表!$E$3))))</f>
        <v>0</v>
      </c>
      <c r="K12" s="23" t="s">
        <v>9</v>
      </c>
      <c r="L12" s="21">
        <f>IF(K12="",0,IF(K12="優勝",[3]点数換算表!$B$4,IF(K12="準優勝",[3]点数換算表!$C$4,IF(K12="ベスト4",[3]点数換算表!$D$4,IF(K12="ベスト8",[3]点数換算表!$E$4,IF(K12="ベスト16",[3]点数換算表!$F$4,""))))))</f>
        <v>40</v>
      </c>
      <c r="M12" s="23" t="s">
        <v>6</v>
      </c>
      <c r="N12" s="21">
        <f>IF(M12="",0,IF(M12="優勝",点数換算表!$B$5,IF(M12="準優勝",点数換算表!$C$5,IF(M12="ベスト4",点数換算表!$D$5,IF(M12="ベスト8",点数換算表!$E$5,IF(M12="ベスト16",点数換算表!$F$5,IF(M12="ベスト32",点数換算表!$G$5,"")))))))</f>
        <v>200</v>
      </c>
      <c r="O12" s="23" t="s">
        <v>214</v>
      </c>
      <c r="P12" s="21">
        <f>IF(O12="",0,IF(O12="優勝",[3]点数換算表!$B$6,IF(O12="準優勝",[3]点数換算表!$C$6,IF(O12="ベスト4",[3]点数換算表!$D$6,IF(O12="ベスト8",[3]点数換算表!$E$6,IF(O12="ベスト16",[3]点数換算表!$F$6,IF(O12="ベスト32",[3]点数換算表!$G$6,"")))))))</f>
        <v>100</v>
      </c>
      <c r="Q12" s="23"/>
      <c r="R12" s="21">
        <f>IF(Q12="",0,IF(Q12="優勝",[3]点数換算表!$B$7,IF(Q12="準優勝",[3]点数換算表!$C$7,IF(Q12="ベスト4",[3]点数換算表!$D$7,IF(Q12="ベスト8",[3]点数換算表!$E$7,[3]点数換算表!$F$7)))))</f>
        <v>0</v>
      </c>
      <c r="S12" s="23"/>
      <c r="T12" s="21">
        <f>IF(S12="",0,IF(S12="優勝",[3]点数換算表!$B$8,IF(S12="準優勝",[3]点数換算表!$C$8,IF(S12="ベスト4",[3]点数換算表!$D$8,IF(S12="ベスト8",[3]点数換算表!$E$8,[3]点数換算表!$F$8)))))</f>
        <v>0</v>
      </c>
      <c r="U12" s="23"/>
      <c r="V12" s="21">
        <f>IF(U12="",0,IF(U12="優勝",[3]点数換算表!$B$13,IF(U12="準優勝",[3]点数換算表!$C$13,IF(U12="ベスト4",[3]点数換算表!$D$13,[3]点数換算表!$E$13))))</f>
        <v>0</v>
      </c>
      <c r="W12" s="23"/>
      <c r="X12" s="21">
        <f>IF(W12="",0,IF(W12="優勝",[3]点数換算表!$B$14,IF(W12="準優勝",[3]点数換算表!$C$14,IF(W12="ベスト4",[3]点数換算表!$D$14,[3]点数換算表!$E$14))))</f>
        <v>0</v>
      </c>
      <c r="Y12" s="23" t="s">
        <v>8</v>
      </c>
      <c r="Z12" s="21">
        <f>IF(Y12="",0,IF(Y12="優勝",[3]点数換算表!$B$15,IF(Y12="準優勝",[3]点数換算表!$C$15,IF(Y12="ベスト4",[3]点数換算表!$D$15,IF(Y12="ベスト8",[3]点数換算表!$E$15,IF(Y12="ベスト16",[3]点数換算表!$F$15,""))))))</f>
        <v>64</v>
      </c>
      <c r="AA12" s="23" t="s">
        <v>7</v>
      </c>
      <c r="AB12" s="21">
        <f>IF(AA12="",0,IF(AA12="優勝",[3]点数換算表!$B$16,IF(AA12="準優勝",[3]点数換算表!$C$16,IF(AA12="ベスト4",[3]点数換算表!$D$16,IF(AA12="ベスト8",[3]点数換算表!$E$16,IF(AA12="ベスト16",[3]点数換算表!$F$16,IF(AA12="ベスト32",[3]点数換算表!$G$16,"")))))))</f>
        <v>80</v>
      </c>
      <c r="AC12" s="23" t="s">
        <v>214</v>
      </c>
      <c r="AD12" s="21">
        <f>IF(AC12="",0,IF(AC12="優勝",[3]点数換算表!$B$17,IF(AC12="準優勝",[3]点数換算表!$C$17,IF(AC12="ベスト4",[3]点数換算表!$D$17,IF(AC12="ベスト8",[3]点数換算表!$E$17,IF(AC12="ベスト16",[3]点数換算表!$F$17,IF(AC12="ベスト32",[3]点数換算表!$G$17,"")))))))</f>
        <v>80</v>
      </c>
      <c r="AE12" s="23"/>
      <c r="AF12" s="21">
        <f>IF(AE12="",0,IF(AE12="優勝",[3]点数換算表!$B$18,IF(AE12="準優勝",[3]点数換算表!$C$18,IF(AE12="ベスト4",[3]点数換算表!$D$18,IF(AE12="ベスト8",[3]点数換算表!$E$18,[3]点数換算表!$F$18)))))</f>
        <v>0</v>
      </c>
      <c r="AG12" s="23"/>
      <c r="AH12" s="21">
        <f>IF(AG12="",0,IF(AG12="優勝",[3]点数換算表!$B$19,IF(AG12="準優勝",[3]点数換算表!$C$19,IF(AG12="ベスト4",[3]点数換算表!$D$19,IF(AG12="ベスト8",[3]点数換算表!$E$19,[3]点数換算表!$F$19)))))</f>
        <v>0</v>
      </c>
      <c r="AI12" s="21">
        <f t="shared" si="0"/>
        <v>564</v>
      </c>
    </row>
    <row r="13" spans="1:35" x14ac:dyDescent="0.4">
      <c r="A13" s="21">
        <v>10</v>
      </c>
      <c r="B13" s="23" t="s">
        <v>46</v>
      </c>
      <c r="C13" s="23" t="s">
        <v>47</v>
      </c>
      <c r="D13" s="23">
        <v>3</v>
      </c>
      <c r="E13" s="24" t="s">
        <v>269</v>
      </c>
      <c r="F13" s="34" t="s">
        <v>814</v>
      </c>
      <c r="G13" s="23"/>
      <c r="H13" s="21">
        <f>IF(G13="",0,IF(G13="優勝",点数換算表!$B$2,IF(G13="準優勝",点数換算表!$C$2,IF(G13="ベスト4",点数換算表!$D$2,点数換算表!$E$2))))</f>
        <v>0</v>
      </c>
      <c r="I13" s="23"/>
      <c r="J13" s="21">
        <f>IF(I13="",0,IF(I13="優勝",点数換算表!$B$3,IF(I13="準優勝",点数換算表!$C$3,IF(I13="ベスト4",点数換算表!$D$3,点数換算表!$E$3))))</f>
        <v>0</v>
      </c>
      <c r="K13" s="23" t="s">
        <v>8</v>
      </c>
      <c r="L13" s="21">
        <f>IF(K13="",0,IF(K13="優勝",点数換算表!$B$4,IF(K13="準優勝",点数換算表!$C$4,IF(K13="ベスト4",点数換算表!$D$4,IF(K13="ベスト8",点数換算表!$E$4,IF(K13="ベスト16",点数換算表!$F$4,""))))))</f>
        <v>80</v>
      </c>
      <c r="M13" s="23" t="s">
        <v>9</v>
      </c>
      <c r="N13" s="21">
        <f>IF(M13="",0,IF(M13="優勝",点数換算表!$B$5,IF(M13="準優勝",点数換算表!$C$5,IF(M13="ベスト4",点数換算表!$D$5,IF(M13="ベスト8",点数換算表!$E$5,IF(M13="ベスト16",点数換算表!$F$5,IF(M13="ベスト32",点数換算表!$G$5,"")))))))</f>
        <v>150</v>
      </c>
      <c r="O13" s="23" t="s">
        <v>214</v>
      </c>
      <c r="P13" s="21">
        <f>IF(O13="",0,IF(O13="優勝",点数換算表!$B$6,IF(O13="準優勝",点数換算表!$C$6,IF(O13="ベスト4",点数換算表!$D$6,IF(O13="ベスト8",点数換算表!$E$6,IF(O13="ベスト16",点数換算表!$F$6,IF(O13="ベスト32",点数換算表!$G$6,"")))))))</f>
        <v>100</v>
      </c>
      <c r="Q13" s="23"/>
      <c r="R13" s="21">
        <f>IF(Q13="",0,IF(Q13="優勝",点数換算表!$B$7,IF(Q13="準優勝",点数換算表!$C$7,IF(Q13="ベスト4",点数換算表!$D$7,IF(Q13="ベスト8",点数換算表!$E$7,点数換算表!$F$7)))))</f>
        <v>0</v>
      </c>
      <c r="S13" s="23"/>
      <c r="T13" s="21">
        <f>IF(S13="",0,IF(S13="優勝",点数換算表!$B$8,IF(S13="準優勝",点数換算表!$C$8,IF(S13="ベスト4",点数換算表!$D$8,IF(S13="ベスト8",点数換算表!$E$8,点数換算表!$F$8)))))</f>
        <v>0</v>
      </c>
      <c r="U13" s="23"/>
      <c r="V13" s="21">
        <f>IF(U13="",0,IF(U13="優勝",点数換算表!$B$13,IF(U13="準優勝",点数換算表!$C$13,IF(U13="ベスト4",点数換算表!$D$13,点数換算表!$E$13))))</f>
        <v>0</v>
      </c>
      <c r="W13" s="23"/>
      <c r="X13" s="21">
        <f>IF(W13="",0,IF(W13="優勝",点数換算表!$B$14,IF(W13="準優勝",点数換算表!$C$14,IF(W13="ベスト4",点数換算表!$D$14,点数換算表!$E$14))))</f>
        <v>0</v>
      </c>
      <c r="Y13" s="23" t="s">
        <v>7</v>
      </c>
      <c r="Z13" s="21">
        <f>IF(Y13="",0,IF(Y13="優勝",点数換算表!$B$15,IF(Y13="準優勝",点数換算表!$C$15,IF(Y13="ベスト4",点数換算表!$D$15,IF(Y13="ベスト8",点数換算表!$E$15,IF(Y13="ベスト16",点数換算表!$F$15,""))))))</f>
        <v>16</v>
      </c>
      <c r="AA13" s="23" t="s">
        <v>214</v>
      </c>
      <c r="AB13" s="21">
        <f>IF(AA13="",0,IF(AA13="優勝",点数換算表!$B$16,IF(AA13="準優勝",点数換算表!$C$16,IF(AA13="ベスト4",点数換算表!$D$16,IF(AA13="ベスト8",点数換算表!$E$16,IF(AA13="ベスト16",点数換算表!$F$16,IF(AA13="ベスト32",点数換算表!$G$16,"")))))))</f>
        <v>40</v>
      </c>
      <c r="AC13" s="23" t="s">
        <v>7</v>
      </c>
      <c r="AD13" s="21">
        <f>IF(AC13="",0,IF(AC13="優勝",点数換算表!$B$17,IF(AC13="準優勝",点数換算表!$C$17,IF(AC13="ベスト4",点数換算表!$D$17,IF(AC13="ベスト8",点数換算表!$E$17,IF(AC13="ベスト16",点数換算表!$F$17,IF(AC13="ベスト32",点数換算表!$G$17,"")))))))</f>
        <v>160</v>
      </c>
      <c r="AE13" s="23"/>
      <c r="AF13" s="21">
        <f>IF(AE13="",0,IF(AE13="優勝",点数換算表!$B$18,IF(AE13="準優勝",点数換算表!$C$18,IF(AE13="ベスト4",点数換算表!$D$18,IF(AE13="ベスト8",点数換算表!$E$18,点数換算表!$F$18)))))</f>
        <v>0</v>
      </c>
      <c r="AG13" s="23"/>
      <c r="AH13" s="21">
        <f>IF(AG13="",0,IF(AG13="優勝",点数換算表!$B$19,IF(AG13="準優勝",点数換算表!$C$19,IF(AG13="ベスト4",点数換算表!$D$19,IF(AG13="ベスト8",点数換算表!$E$19,点数換算表!$F$19)))))</f>
        <v>0</v>
      </c>
      <c r="AI13" s="21">
        <f t="shared" si="0"/>
        <v>546</v>
      </c>
    </row>
    <row r="14" spans="1:35" x14ac:dyDescent="0.4">
      <c r="A14" s="21">
        <v>11</v>
      </c>
      <c r="B14" s="21" t="s">
        <v>287</v>
      </c>
      <c r="C14" s="21" t="s">
        <v>277</v>
      </c>
      <c r="D14" s="21">
        <v>2</v>
      </c>
      <c r="E14" s="26" t="s">
        <v>272</v>
      </c>
      <c r="F14" s="35" t="s">
        <v>815</v>
      </c>
      <c r="G14" s="23"/>
      <c r="H14" s="21">
        <f>IF(G14="",0,IF(G14="優勝",[2]点数換算表!$B$2,IF(G14="準優勝",[2]点数換算表!$C$2,IF(G14="ベスト4",[2]点数換算表!$D$2,[2]点数換算表!$E$2))))</f>
        <v>0</v>
      </c>
      <c r="I14" s="23"/>
      <c r="J14" s="21">
        <f>IF(I14="",0,IF(I14="優勝",[2]点数換算表!$B$3,IF(I14="準優勝",[2]点数換算表!$C$3,IF(I14="ベスト4",[2]点数換算表!$D$3,[2]点数換算表!$E$3))))</f>
        <v>0</v>
      </c>
      <c r="K14" s="23" t="s">
        <v>10</v>
      </c>
      <c r="L14" s="21">
        <f>IF(K14="",0,IF(K14="優勝",[2]点数換算表!$B$4,IF(K14="準優勝",[2]点数換算表!$C$4,IF(K14="ベスト4",[2]点数換算表!$D$4,IF(K14="ベスト8",[2]点数換算表!$E$4,IF(K14="ベスト16",[2]点数換算表!$F$4,""))))))</f>
        <v>100</v>
      </c>
      <c r="M14" s="23" t="s">
        <v>9</v>
      </c>
      <c r="N14" s="21">
        <f>IF(M14="",0,IF(M14="優勝",点数換算表!$B$5,IF(M14="準優勝",点数換算表!$C$5,IF(M14="ベスト4",点数換算表!$D$5,IF(M14="ベスト8",点数換算表!$E$5,IF(M14="ベスト16",点数換算表!$F$5,IF(M14="ベスト32",点数換算表!$G$5,"")))))))</f>
        <v>150</v>
      </c>
      <c r="O14" s="23"/>
      <c r="P14" s="21">
        <f>IF(O14="",0,IF(O14="優勝",[2]点数換算表!$B$6,IF(O14="準優勝",[2]点数換算表!$C$6,IF(O14="ベスト4",[2]点数換算表!$D$6,IF(O14="ベスト8",[2]点数換算表!$E$6,IF(O14="ベスト16",[2]点数換算表!$F$6,IF(O14="ベスト32",[2]点数換算表!$G$6,"")))))))</f>
        <v>0</v>
      </c>
      <c r="Q14" s="23"/>
      <c r="R14" s="21">
        <f>IF(Q14="",0,IF(Q14="優勝",[2]点数換算表!$B$7,IF(Q14="準優勝",[2]点数換算表!$C$7,IF(Q14="ベスト4",[2]点数換算表!$D$7,IF(Q14="ベスト8",[2]点数換算表!$E$7,[2]点数換算表!$F$7)))))</f>
        <v>0</v>
      </c>
      <c r="S14" s="23"/>
      <c r="T14" s="21">
        <f>IF(S14="",0,IF(S14="優勝",[2]点数換算表!$B$8,IF(S14="準優勝",[2]点数換算表!$C$8,IF(S14="ベスト4",[2]点数換算表!$D$8,IF(S14="ベスト8",[2]点数換算表!$E$8,[2]点数換算表!$F$8)))))</f>
        <v>0</v>
      </c>
      <c r="U14" s="23" t="s">
        <v>9</v>
      </c>
      <c r="V14" s="21">
        <f>IF(U14="",0,IF(U14="優勝",[2]点数換算表!$B$13,IF(U14="準優勝",[2]点数換算表!$C$13,IF(U14="ベスト4",[2]点数換算表!$D$13,[2]点数換算表!$E$13))))</f>
        <v>16</v>
      </c>
      <c r="W14" s="23"/>
      <c r="X14" s="21">
        <f>IF(W14="",0,IF(W14="優勝",[2]点数換算表!$B$14,IF(W14="準優勝",[2]点数換算表!$C$14,IF(W14="ベスト4",[2]点数換算表!$D$14,[2]点数換算表!$E$14))))</f>
        <v>0</v>
      </c>
      <c r="Y14" s="23" t="s">
        <v>7</v>
      </c>
      <c r="Z14" s="21">
        <f>IF(Y14="",0,IF(Y14="優勝",[2]点数換算表!$B$15,IF(Y14="準優勝",[2]点数換算表!$C$15,IF(Y14="ベスト4",[2]点数換算表!$D$15,IF(Y14="ベスト8",[2]点数換算表!$E$15,IF(Y14="ベスト16",[2]点数換算表!$F$15,""))))))</f>
        <v>16</v>
      </c>
      <c r="AA14" s="23" t="s">
        <v>10</v>
      </c>
      <c r="AB14" s="21">
        <f>IF(AA14="",0,IF(AA14="優勝",[2]点数換算表!$B$16,IF(AA14="準優勝",[2]点数換算表!$C$16,IF(AA14="ベスト4",[2]点数換算表!$D$16,IF(AA14="ベスト8",[2]点数換算表!$E$16,IF(AA14="ベスト16",[2]点数換算表!$F$16,IF(AA14="ベスト32",[2]点数換算表!$G$16,"")))))))</f>
        <v>240</v>
      </c>
      <c r="AC14" s="23"/>
      <c r="AD14" s="21">
        <f>IF(AC14="",0,IF(AC14="優勝",[2]点数換算表!$B$17,IF(AC14="準優勝",[2]点数換算表!$C$17,IF(AC14="ベスト4",[2]点数換算表!$D$17,IF(AC14="ベスト8",[2]点数換算表!$E$17,IF(AC14="ベスト16",[2]点数換算表!$F$17,IF(AC14="ベスト32",[2]点数換算表!$G$17,"")))))))</f>
        <v>0</v>
      </c>
      <c r="AE14" s="23"/>
      <c r="AF14" s="21">
        <f>IF(AE14="",0,IF(AE14="優勝",[2]点数換算表!$B$18,IF(AE14="準優勝",[2]点数換算表!$C$18,IF(AE14="ベスト4",[2]点数換算表!$D$18,IF(AE14="ベスト8",[2]点数換算表!$E$18,[2]点数換算表!$F$18)))))</f>
        <v>0</v>
      </c>
      <c r="AG14" s="23"/>
      <c r="AH14" s="21">
        <f>IF(AG14="",0,IF(AG14="優勝",[2]点数換算表!$B$19,IF(AG14="準優勝",[2]点数換算表!$C$19,IF(AG14="ベスト4",[2]点数換算表!$D$19,IF(AG14="ベスト8",[2]点数換算表!$E$19,[2]点数換算表!$F$19)))))</f>
        <v>0</v>
      </c>
      <c r="AI14" s="21">
        <f t="shared" si="0"/>
        <v>522</v>
      </c>
    </row>
    <row r="15" spans="1:35" x14ac:dyDescent="0.4">
      <c r="A15" s="21">
        <v>12</v>
      </c>
      <c r="B15" s="23" t="s">
        <v>41</v>
      </c>
      <c r="C15" s="23" t="s">
        <v>42</v>
      </c>
      <c r="D15" s="23">
        <v>4</v>
      </c>
      <c r="E15" s="24" t="s">
        <v>269</v>
      </c>
      <c r="F15" s="34" t="s">
        <v>814</v>
      </c>
      <c r="G15" s="23"/>
      <c r="H15" s="21">
        <f>IF(G15="",0,IF(G15="優勝",点数換算表!$B$2,IF(G15="準優勝",点数換算表!$C$2,IF(G15="ベスト4",点数換算表!$D$2,点数換算表!$E$2))))</f>
        <v>0</v>
      </c>
      <c r="I15" s="23"/>
      <c r="J15" s="21">
        <f>IF(I15="",0,IF(I15="優勝",点数換算表!$B$3,IF(I15="準優勝",点数換算表!$C$3,IF(I15="ベスト4",点数換算表!$D$3,点数換算表!$E$3))))</f>
        <v>0</v>
      </c>
      <c r="K15" s="23"/>
      <c r="L15" s="21">
        <f>IF(K15="",0,IF(K15="優勝",点数換算表!$B$4,IF(K15="準優勝",点数換算表!$C$4,IF(K15="ベスト4",点数換算表!$D$4,IF(K15="ベスト8",点数換算表!$E$4,IF(K15="ベスト16",点数換算表!$F$4,""))))))</f>
        <v>0</v>
      </c>
      <c r="M15" s="23" t="s">
        <v>214</v>
      </c>
      <c r="N15" s="21">
        <f>IF(M15="",0,IF(M15="優勝",点数換算表!$B$5,IF(M15="準優勝",点数換算表!$C$5,IF(M15="ベスト4",点数換算表!$D$5,IF(M15="ベスト8",点数換算表!$E$5,IF(M15="ベスト16",点数換算表!$F$5,IF(M15="ベスト32",点数換算表!$G$5,"")))))))</f>
        <v>50</v>
      </c>
      <c r="O15" s="23"/>
      <c r="P15" s="21">
        <f>IF(O15="",0,IF(O15="優勝",点数換算表!$B$6,IF(O15="準優勝",点数換算表!$C$6,IF(O15="ベスト4",点数換算表!$D$6,IF(O15="ベスト8",点数換算表!$E$6,IF(O15="ベスト16",点数換算表!$F$6,IF(O15="ベスト32",点数換算表!$G$6,"")))))))</f>
        <v>0</v>
      </c>
      <c r="Q15" s="23"/>
      <c r="R15" s="21">
        <f>IF(Q15="",0,IF(Q15="優勝",点数換算表!$B$7,IF(Q15="準優勝",点数換算表!$C$7,IF(Q15="ベスト4",点数換算表!$D$7,IF(Q15="ベスト8",点数換算表!$E$7,点数換算表!$F$7)))))</f>
        <v>0</v>
      </c>
      <c r="S15" s="23"/>
      <c r="T15" s="21">
        <f>IF(S15="",0,IF(S15="優勝",点数換算表!$B$8,IF(S15="準優勝",点数換算表!$C$8,IF(S15="ベスト4",点数換算表!$D$8,IF(S15="ベスト8",点数換算表!$E$8,点数換算表!$F$8)))))</f>
        <v>0</v>
      </c>
      <c r="U15" s="23"/>
      <c r="V15" s="21">
        <f>IF(U15="",0,IF(U15="優勝",点数換算表!$B$13,IF(U15="準優勝",点数換算表!$C$13,IF(U15="ベスト4",点数換算表!$D$13,点数換算表!$E$13))))</f>
        <v>0</v>
      </c>
      <c r="W15" s="23"/>
      <c r="X15" s="21">
        <f>IF(W15="",0,IF(W15="優勝",点数換算表!$B$14,IF(W15="準優勝",点数換算表!$C$14,IF(W15="ベスト4",点数換算表!$D$14,点数換算表!$E$14))))</f>
        <v>0</v>
      </c>
      <c r="Y15" s="23" t="s">
        <v>6</v>
      </c>
      <c r="Z15" s="21">
        <f>IF(Y15="",0,IF(Y15="優勝",点数換算表!$B$15,IF(Y15="準優勝",点数換算表!$C$15,IF(Y15="ベスト4",点数換算表!$D$15,IF(Y15="ベスト8",点数換算表!$E$15,IF(Y15="ベスト16",点数換算表!$F$15,""))))))</f>
        <v>48</v>
      </c>
      <c r="AA15" s="23" t="s">
        <v>7</v>
      </c>
      <c r="AB15" s="21">
        <f>IF(AA15="",0,IF(AA15="優勝",点数換算表!$B$16,IF(AA15="準優勝",点数換算表!$C$16,IF(AA15="ベスト4",点数換算表!$D$16,IF(AA15="ベスト8",点数換算表!$E$16,IF(AA15="ベスト16",点数換算表!$F$16,IF(AA15="ベスト32",点数換算表!$G$16,"")))))))</f>
        <v>80</v>
      </c>
      <c r="AC15" s="23" t="s">
        <v>6</v>
      </c>
      <c r="AD15" s="21">
        <f>IF(AC15="",0,IF(AC15="優勝",点数換算表!$B$17,IF(AC15="準優勝",点数換算表!$C$17,IF(AC15="ベスト4",点数換算表!$D$17,IF(AC15="ベスト8",点数換算表!$E$17,IF(AC15="ベスト16",点数換算表!$F$17,IF(AC15="ベスト32",点数換算表!$G$17,"")))))))</f>
        <v>320</v>
      </c>
      <c r="AE15" s="23"/>
      <c r="AF15" s="21">
        <f>IF(AE15="",0,IF(AE15="優勝",点数換算表!$B$18,IF(AE15="準優勝",点数換算表!$C$18,IF(AE15="ベスト4",点数換算表!$D$18,IF(AE15="ベスト8",点数換算表!$E$18,点数換算表!$F$18)))))</f>
        <v>0</v>
      </c>
      <c r="AG15" s="23"/>
      <c r="AH15" s="21">
        <f>IF(AG15="",0,IF(AG15="優勝",点数換算表!$B$19,IF(AG15="準優勝",点数換算表!$C$19,IF(AG15="ベスト4",点数換算表!$D$19,IF(AG15="ベスト8",点数換算表!$E$19,点数換算表!$F$19)))))</f>
        <v>0</v>
      </c>
      <c r="AI15" s="21">
        <f t="shared" si="0"/>
        <v>498</v>
      </c>
    </row>
    <row r="16" spans="1:35" x14ac:dyDescent="0.4">
      <c r="A16" s="21">
        <v>13</v>
      </c>
      <c r="B16" s="21" t="s">
        <v>274</v>
      </c>
      <c r="C16" s="21" t="s">
        <v>275</v>
      </c>
      <c r="D16" s="21">
        <v>4</v>
      </c>
      <c r="E16" s="26" t="s">
        <v>272</v>
      </c>
      <c r="F16" s="35" t="s">
        <v>815</v>
      </c>
      <c r="G16" s="23"/>
      <c r="H16" s="21">
        <f>IF(G16="",0,IF(G16="優勝",[2]点数換算表!$B$2,IF(G16="準優勝",[2]点数換算表!$C$2,IF(G16="ベスト4",[2]点数換算表!$D$2,[2]点数換算表!$E$2))))</f>
        <v>0</v>
      </c>
      <c r="I16" s="23"/>
      <c r="J16" s="21">
        <f>IF(I16="",0,IF(I16="優勝",[2]点数換算表!$B$3,IF(I16="準優勝",[2]点数換算表!$C$3,IF(I16="ベスト4",[2]点数換算表!$D$3,[2]点数換算表!$E$3))))</f>
        <v>0</v>
      </c>
      <c r="K16" s="23" t="s">
        <v>7</v>
      </c>
      <c r="L16" s="21">
        <f>IF(K16="",0,IF(K16="優勝",[2]点数換算表!$B$4,IF(K16="準優勝",[2]点数換算表!$C$4,IF(K16="ベスト4",[2]点数換算表!$D$4,IF(K16="ベスト8",[2]点数換算表!$E$4,IF(K16="ベスト16",[2]点数換算表!$F$4,""))))))</f>
        <v>20</v>
      </c>
      <c r="M16" s="23" t="s">
        <v>7</v>
      </c>
      <c r="N16" s="21">
        <f>IF(M16="",0,IF(M16="優勝",点数換算表!$B$5,IF(M16="準優勝",点数換算表!$C$5,IF(M16="ベスト4",点数換算表!$D$5,IF(M16="ベスト8",点数換算表!$E$5,IF(M16="ベスト16",点数換算表!$F$5,IF(M16="ベスト32",点数換算表!$G$5,"")))))))</f>
        <v>100</v>
      </c>
      <c r="O16" s="23" t="s">
        <v>7</v>
      </c>
      <c r="P16" s="21">
        <f>IF(O16="",0,IF(O16="優勝",[2]点数換算表!$B$6,IF(O16="準優勝",[2]点数換算表!$C$6,IF(O16="ベスト4",[2]点数換算表!$D$6,IF(O16="ベスト8",[2]点数換算表!$E$6,IF(O16="ベスト16",[2]点数換算表!$F$6,IF(O16="ベスト32",[2]点数換算表!$G$6,"")))))))</f>
        <v>200</v>
      </c>
      <c r="Q16" s="23"/>
      <c r="R16" s="21">
        <f>IF(Q16="",0,IF(Q16="優勝",[2]点数換算表!$B$7,IF(Q16="準優勝",[2]点数換算表!$C$7,IF(Q16="ベスト4",[2]点数換算表!$D$7,IF(Q16="ベスト8",[2]点数換算表!$E$7,[2]点数換算表!$F$7)))))</f>
        <v>0</v>
      </c>
      <c r="S16" s="23"/>
      <c r="T16" s="21">
        <f>IF(S16="",0,IF(S16="優勝",[2]点数換算表!$B$8,IF(S16="準優勝",[2]点数換算表!$C$8,IF(S16="ベスト4",[2]点数換算表!$D$8,IF(S16="ベスト8",[2]点数換算表!$E$8,[2]点数換算表!$F$8)))))</f>
        <v>0</v>
      </c>
      <c r="U16" s="23"/>
      <c r="V16" s="21">
        <f>IF(U16="",0,IF(U16="優勝",[2]点数換算表!$B$13,IF(U16="準優勝",[2]点数換算表!$C$13,IF(U16="ベスト4",[2]点数換算表!$D$13,[2]点数換算表!$E$13))))</f>
        <v>0</v>
      </c>
      <c r="W16" s="23"/>
      <c r="X16" s="21">
        <f>IF(W16="",0,IF(W16="優勝",[2]点数換算表!$B$14,IF(W16="準優勝",[2]点数換算表!$C$14,IF(W16="ベスト4",[2]点数換算表!$D$14,[2]点数換算表!$E$14))))</f>
        <v>0</v>
      </c>
      <c r="Y16" s="23" t="s">
        <v>6</v>
      </c>
      <c r="Z16" s="21">
        <f>IF(Y16="",0,IF(Y16="優勝",[2]点数換算表!$B$15,IF(Y16="準優勝",[2]点数換算表!$C$15,IF(Y16="ベスト4",[2]点数換算表!$D$15,IF(Y16="ベスト8",[2]点数換算表!$E$15,IF(Y16="ベスト16",[2]点数換算表!$F$15,""))))))</f>
        <v>48</v>
      </c>
      <c r="AA16" s="23" t="s">
        <v>214</v>
      </c>
      <c r="AB16" s="21">
        <f>IF(AA16="",0,IF(AA16="優勝",[2]点数換算表!$B$16,IF(AA16="準優勝",[2]点数換算表!$C$16,IF(AA16="ベスト4",[2]点数換算表!$D$16,IF(AA16="ベスト8",[2]点数換算表!$E$16,IF(AA16="ベスト16",[2]点数換算表!$F$16,IF(AA16="ベスト32",[2]点数換算表!$G$16,"")))))))</f>
        <v>40</v>
      </c>
      <c r="AC16" s="23" t="s">
        <v>214</v>
      </c>
      <c r="AD16" s="21">
        <f>IF(AC16="",0,IF(AC16="優勝",[2]点数換算表!$B$17,IF(AC16="準優勝",[2]点数換算表!$C$17,IF(AC16="ベスト4",[2]点数換算表!$D$17,IF(AC16="ベスト8",[2]点数換算表!$E$17,IF(AC16="ベスト16",[2]点数換算表!$F$17,IF(AC16="ベスト32",[2]点数換算表!$G$17,"")))))))</f>
        <v>80</v>
      </c>
      <c r="AE16" s="23"/>
      <c r="AF16" s="21">
        <f>IF(AE16="",0,IF(AE16="優勝",[2]点数換算表!$B$18,IF(AE16="準優勝",[2]点数換算表!$C$18,IF(AE16="ベスト4",[2]点数換算表!$D$18,IF(AE16="ベスト8",[2]点数換算表!$E$18,[2]点数換算表!$F$18)))))</f>
        <v>0</v>
      </c>
      <c r="AG16" s="23"/>
      <c r="AH16" s="21">
        <f>IF(AG16="",0,IF(AG16="優勝",[2]点数換算表!$B$19,IF(AG16="準優勝",[2]点数換算表!$C$19,IF(AG16="ベスト4",[2]点数換算表!$D$19,IF(AG16="ベスト8",[2]点数換算表!$E$19,[2]点数換算表!$F$19)))))</f>
        <v>0</v>
      </c>
      <c r="AI16" s="21">
        <f t="shared" si="0"/>
        <v>488</v>
      </c>
    </row>
    <row r="17" spans="1:35" x14ac:dyDescent="0.4">
      <c r="A17" s="70">
        <v>14</v>
      </c>
      <c r="B17" s="69" t="s">
        <v>43</v>
      </c>
      <c r="C17" s="23" t="s">
        <v>42</v>
      </c>
      <c r="D17" s="23">
        <v>3</v>
      </c>
      <c r="E17" s="24" t="s">
        <v>269</v>
      </c>
      <c r="F17" s="34" t="s">
        <v>814</v>
      </c>
      <c r="G17" s="23"/>
      <c r="H17" s="21">
        <f>IF(G17="",0,IF(G17="優勝",[3]点数換算表!$B$2,IF(G17="準優勝",[3]点数換算表!$C$2,IF(G17="ベスト4",[3]点数換算表!$D$2,[3]点数換算表!$E$2))))</f>
        <v>0</v>
      </c>
      <c r="I17" s="23"/>
      <c r="J17" s="21">
        <f>IF(I17="",0,IF(I17="優勝",[3]点数換算表!$B$3,IF(I17="準優勝",[3]点数換算表!$C$3,IF(I17="ベスト4",[3]点数換算表!$D$3,[3]点数換算表!$E$3))))</f>
        <v>0</v>
      </c>
      <c r="K17" s="23"/>
      <c r="L17" s="21">
        <f>IF(K17="",0,IF(K17="優勝",[3]点数換算表!$B$4,IF(K17="準優勝",[3]点数換算表!$C$4,IF(K17="ベスト4",[3]点数換算表!$D$4,IF(K17="ベスト8",[3]点数換算表!$E$4,IF(K17="ベスト16",[3]点数換算表!$F$4,""))))))</f>
        <v>0</v>
      </c>
      <c r="M17" s="23" t="s">
        <v>214</v>
      </c>
      <c r="N17" s="21">
        <f>IF(M17="",0,IF(M17="優勝",点数換算表!$B$5,IF(M17="準優勝",点数換算表!$C$5,IF(M17="ベスト4",点数換算表!$D$5,IF(M17="ベスト8",点数換算表!$E$5,IF(M17="ベスト16",点数換算表!$F$5,IF(M17="ベスト32",点数換算表!$G$5,"")))))))</f>
        <v>50</v>
      </c>
      <c r="O17" s="23" t="s">
        <v>9</v>
      </c>
      <c r="P17" s="21">
        <f>IF(O17="",0,IF(O17="優勝",[3]点数換算表!$B$6,IF(O17="準優勝",[3]点数換算表!$C$6,IF(O17="ベスト4",[3]点数換算表!$D$6,IF(O17="ベスト8",[3]点数換算表!$E$6,IF(O17="ベスト16",[3]点数換算表!$F$6,IF(O17="ベスト32",[3]点数換算表!$G$6,"")))))))</f>
        <v>300</v>
      </c>
      <c r="Q17" s="23"/>
      <c r="R17" s="21">
        <f>IF(Q17="",0,IF(Q17="優勝",[3]点数換算表!$B$7,IF(Q17="準優勝",[3]点数換算表!$C$7,IF(Q17="ベスト4",[3]点数換算表!$D$7,IF(Q17="ベスト8",[3]点数換算表!$E$7,[3]点数換算表!$F$7)))))</f>
        <v>0</v>
      </c>
      <c r="S17" s="23"/>
      <c r="T17" s="21">
        <f>IF(S17="",0,IF(S17="優勝",[3]点数換算表!$B$8,IF(S17="準優勝",[3]点数換算表!$C$8,IF(S17="ベスト4",[3]点数換算表!$D$8,IF(S17="ベスト8",[3]点数換算表!$E$8,[3]点数換算表!$F$8)))))</f>
        <v>0</v>
      </c>
      <c r="U17" s="23"/>
      <c r="V17" s="21">
        <f>IF(U17="",0,IF(U17="優勝",[3]点数換算表!$B$13,IF(U17="準優勝",[3]点数換算表!$C$13,IF(U17="ベスト4",[3]点数換算表!$D$13,[3]点数換算表!$E$13))))</f>
        <v>0</v>
      </c>
      <c r="W17" s="23"/>
      <c r="X17" s="21">
        <f>IF(W17="",0,IF(W17="優勝",[3]点数換算表!$B$14,IF(W17="準優勝",[3]点数換算表!$C$14,IF(W17="ベスト4",[3]点数換算表!$D$14,[3]点数換算表!$E$14))))</f>
        <v>0</v>
      </c>
      <c r="Y17" s="23"/>
      <c r="Z17" s="21">
        <f>IF(Y17="",0,IF(Y17="優勝",[3]点数換算表!$B$15,IF(Y17="準優勝",[3]点数換算表!$C$15,IF(Y17="ベスト4",[3]点数換算表!$D$15,IF(Y17="ベスト8",[3]点数換算表!$E$15,IF(Y17="ベスト16",[3]点数換算表!$F$15,""))))))</f>
        <v>0</v>
      </c>
      <c r="AA17" s="23" t="s">
        <v>9</v>
      </c>
      <c r="AB17" s="21">
        <f>IF(AA17="",0,IF(AA17="優勝",[3]点数換算表!$B$16,IF(AA17="準優勝",[3]点数換算表!$C$16,IF(AA17="ベスト4",[3]点数換算表!$D$16,IF(AA17="ベスト8",[3]点数換算表!$E$16,IF(AA17="ベスト16",[3]点数換算表!$F$16,IF(AA17="ベスト32",[3]点数換算表!$G$16,"")))))))</f>
        <v>120</v>
      </c>
      <c r="AC17" s="23"/>
      <c r="AD17" s="21">
        <f>IF(AC17="",0,IF(AC17="優勝",[3]点数換算表!$B$17,IF(AC17="準優勝",[3]点数換算表!$C$17,IF(AC17="ベスト4",[3]点数換算表!$D$17,IF(AC17="ベスト8",[3]点数換算表!$E$17,IF(AC17="ベスト16",[3]点数換算表!$F$17,IF(AC17="ベスト32",[3]点数換算表!$G$17,"")))))))</f>
        <v>0</v>
      </c>
      <c r="AE17" s="23"/>
      <c r="AF17" s="21">
        <f>IF(AE17="",0,IF(AE17="優勝",[3]点数換算表!$B$18,IF(AE17="準優勝",[3]点数換算表!$C$18,IF(AE17="ベスト4",[3]点数換算表!$D$18,IF(AE17="ベスト8",[3]点数換算表!$E$18,[3]点数換算表!$F$18)))))</f>
        <v>0</v>
      </c>
      <c r="AG17" s="23"/>
      <c r="AH17" s="21">
        <f>IF(AG17="",0,IF(AG17="優勝",[3]点数換算表!$B$19,IF(AG17="準優勝",[3]点数換算表!$C$19,IF(AG17="ベスト4",[3]点数換算表!$D$19,IF(AG17="ベスト8",[3]点数換算表!$E$19,[3]点数換算表!$F$19)))))</f>
        <v>0</v>
      </c>
      <c r="AI17" s="21">
        <f t="shared" ref="AI17" si="1">MAX(H17,J17)+SUM(L17:T17)+MAX(V17,X17)+SUM(Z17:AH17)</f>
        <v>470</v>
      </c>
    </row>
    <row r="18" spans="1:35" x14ac:dyDescent="0.4">
      <c r="A18" s="21">
        <v>15</v>
      </c>
      <c r="B18" s="23" t="s">
        <v>270</v>
      </c>
      <c r="C18" s="23" t="s">
        <v>271</v>
      </c>
      <c r="D18" s="23">
        <v>4</v>
      </c>
      <c r="E18" s="25" t="s">
        <v>272</v>
      </c>
      <c r="F18" s="35" t="s">
        <v>815</v>
      </c>
      <c r="G18" s="23"/>
      <c r="H18" s="21">
        <f>IF(G18="",0,IF(G18="優勝",[2]点数換算表!$B$2,IF(G18="準優勝",[2]点数換算表!$C$2,IF(G18="ベスト4",[2]点数換算表!$D$2,[2]点数換算表!$E$2))))</f>
        <v>0</v>
      </c>
      <c r="I18" s="23"/>
      <c r="J18" s="21">
        <f>IF(I18="",0,IF(I18="優勝",[2]点数換算表!$B$3,IF(I18="準優勝",[2]点数換算表!$C$3,IF(I18="ベスト4",[2]点数換算表!$D$3,[2]点数換算表!$E$3))))</f>
        <v>0</v>
      </c>
      <c r="K18" s="23" t="s">
        <v>7</v>
      </c>
      <c r="L18" s="21">
        <f>IF(K18="",0,IF(K18="優勝",[2]点数換算表!$B$4,IF(K18="準優勝",[2]点数換算表!$C$4,IF(K18="ベスト4",[2]点数換算表!$D$4,IF(K18="ベスト8",[2]点数換算表!$E$4,IF(K18="ベスト16",[2]点数換算表!$F$4,""))))))</f>
        <v>20</v>
      </c>
      <c r="M18" s="23" t="s">
        <v>7</v>
      </c>
      <c r="N18" s="21">
        <f>IF(M18="",0,IF(M18="優勝",点数換算表!$B$5,IF(M18="準優勝",点数換算表!$C$5,IF(M18="ベスト4",点数換算表!$D$5,IF(M18="ベスト8",点数換算表!$E$5,IF(M18="ベスト16",点数換算表!$F$5,IF(M18="ベスト32",点数換算表!$G$5,"")))))))</f>
        <v>100</v>
      </c>
      <c r="O18" s="23" t="s">
        <v>214</v>
      </c>
      <c r="P18" s="21">
        <f>IF(O18="",0,IF(O18="優勝",[2]点数換算表!$B$6,IF(O18="準優勝",[2]点数換算表!$C$6,IF(O18="ベスト4",[2]点数換算表!$D$6,IF(O18="ベスト8",[2]点数換算表!$E$6,IF(O18="ベスト16",[2]点数換算表!$F$6,IF(O18="ベスト32",[2]点数換算表!$G$6,"")))))))</f>
        <v>100</v>
      </c>
      <c r="Q18" s="23"/>
      <c r="R18" s="21">
        <f>IF(Q18="",0,IF(Q18="優勝",[2]点数換算表!$B$7,IF(Q18="準優勝",[2]点数換算表!$C$7,IF(Q18="ベスト4",[2]点数換算表!$D$7,IF(Q18="ベスト8",[2]点数換算表!$E$7,[2]点数換算表!$F$7)))))</f>
        <v>0</v>
      </c>
      <c r="S18" s="23"/>
      <c r="T18" s="21">
        <f>IF(S18="",0,IF(S18="優勝",[2]点数換算表!$B$8,IF(S18="準優勝",[2]点数換算表!$C$8,IF(S18="ベスト4",[2]点数換算表!$D$8,IF(S18="ベスト8",[2]点数換算表!$E$8,[2]点数換算表!$F$8)))))</f>
        <v>0</v>
      </c>
      <c r="U18" s="23"/>
      <c r="V18" s="21">
        <f>IF(U18="",0,IF(U18="優勝",[2]点数換算表!$B$13,IF(U18="準優勝",[2]点数換算表!$C$13,IF(U18="ベスト4",[2]点数換算表!$D$13,[2]点数換算表!$E$13))))</f>
        <v>0</v>
      </c>
      <c r="W18" s="23"/>
      <c r="X18" s="21">
        <f>IF(W18="",0,IF(W18="優勝",[2]点数換算表!$B$14,IF(W18="準優勝",[2]点数換算表!$C$14,IF(W18="ベスト4",[2]点数換算表!$D$14,[2]点数換算表!$E$14))))</f>
        <v>0</v>
      </c>
      <c r="Y18" s="23" t="s">
        <v>10</v>
      </c>
      <c r="Z18" s="21">
        <f>IF(Y18="",0,IF(Y18="優勝",[2]点数換算表!$B$15,IF(Y18="準優勝",[2]点数換算表!$C$15,IF(Y18="ベスト4",[2]点数換算表!$D$15,IF(Y18="ベスト8",[2]点数換算表!$E$15,IF(Y18="ベスト16",[2]点数換算表!$F$15,""))))))</f>
        <v>80</v>
      </c>
      <c r="AA18" s="23" t="s">
        <v>9</v>
      </c>
      <c r="AB18" s="21">
        <f>IF(AA18="",0,IF(AA18="優勝",[2]点数換算表!$B$16,IF(AA18="準優勝",[2]点数換算表!$C$16,IF(AA18="ベスト4",[2]点数換算表!$D$16,IF(AA18="ベスト8",[2]点数換算表!$E$16,IF(AA18="ベスト16",[2]点数換算表!$F$16,IF(AA18="ベスト32",[2]点数換算表!$G$16,"")))))))</f>
        <v>120</v>
      </c>
      <c r="AC18" s="23"/>
      <c r="AD18" s="21">
        <f>IF(AC18="",0,IF(AC18="優勝",[2]点数換算表!$B$17,IF(AC18="準優勝",[2]点数換算表!$C$17,IF(AC18="ベスト4",[2]点数換算表!$D$17,IF(AC18="ベスト8",[2]点数換算表!$E$17,IF(AC18="ベスト16",[2]点数換算表!$F$17,IF(AC18="ベスト32",[2]点数換算表!$G$17,"")))))))</f>
        <v>0</v>
      </c>
      <c r="AE18" s="23"/>
      <c r="AF18" s="21">
        <f>IF(AE18="",0,IF(AE18="優勝",[2]点数換算表!$B$18,IF(AE18="準優勝",[2]点数換算表!$C$18,IF(AE18="ベスト4",[2]点数換算表!$D$18,IF(AE18="ベスト8",[2]点数換算表!$E$18,[2]点数換算表!$F$18)))))</f>
        <v>0</v>
      </c>
      <c r="AG18" s="23"/>
      <c r="AH18" s="21">
        <f>IF(AG18="",0,IF(AG18="優勝",[2]点数換算表!$B$19,IF(AG18="準優勝",[2]点数換算表!$C$19,IF(AG18="ベスト4",[2]点数換算表!$D$19,IF(AG18="ベスト8",[2]点数換算表!$E$19,[2]点数換算表!$F$19)))))</f>
        <v>0</v>
      </c>
      <c r="AI18" s="21">
        <f t="shared" si="0"/>
        <v>420</v>
      </c>
    </row>
    <row r="19" spans="1:35" x14ac:dyDescent="0.4">
      <c r="A19" s="21">
        <v>16</v>
      </c>
      <c r="B19" s="23" t="s">
        <v>55</v>
      </c>
      <c r="C19" s="23" t="s">
        <v>34</v>
      </c>
      <c r="D19" s="23">
        <v>4</v>
      </c>
      <c r="E19" s="24" t="s">
        <v>269</v>
      </c>
      <c r="F19" s="34" t="s">
        <v>814</v>
      </c>
      <c r="G19" s="23"/>
      <c r="H19" s="21">
        <f>IF(G19="",0,IF(G19="優勝",点数換算表!$B$2,IF(G19="準優勝",点数換算表!$C$2,IF(G19="ベスト4",点数換算表!$D$2,点数換算表!$E$2))))</f>
        <v>0</v>
      </c>
      <c r="I19" s="23"/>
      <c r="J19" s="21">
        <f>IF(I19="",0,IF(I19="優勝",点数換算表!$B$3,IF(I19="準優勝",点数換算表!$C$3,IF(I19="ベスト4",点数換算表!$D$3,点数換算表!$E$3))))</f>
        <v>0</v>
      </c>
      <c r="K19" s="23" t="s">
        <v>6</v>
      </c>
      <c r="L19" s="21">
        <f>IF(K19="",0,IF(K19="優勝",点数換算表!$B$4,IF(K19="準優勝",点数換算表!$C$4,IF(K19="ベスト4",点数換算表!$D$4,IF(K19="ベスト8",点数換算表!$E$4,IF(K19="ベスト16",点数換算表!$F$4,""))))))</f>
        <v>60</v>
      </c>
      <c r="M19" s="23" t="s">
        <v>6</v>
      </c>
      <c r="N19" s="21">
        <f>IF(M19="",0,IF(M19="優勝",点数換算表!$B$5,IF(M19="準優勝",点数換算表!$C$5,IF(M19="ベスト4",点数換算表!$D$5,IF(M19="ベスト8",点数換算表!$E$5,IF(M19="ベスト16",点数換算表!$F$5,IF(M19="ベスト32",点数換算表!$G$5,"")))))))</f>
        <v>200</v>
      </c>
      <c r="O19" s="23"/>
      <c r="P19" s="21">
        <f>IF(O19="",0,IF(O19="優勝",点数換算表!$B$6,IF(O19="準優勝",点数換算表!$C$6,IF(O19="ベスト4",点数換算表!$D$6,IF(O19="ベスト8",点数換算表!$E$6,IF(O19="ベスト16",点数換算表!$F$6,IF(O19="ベスト32",点数換算表!$G$6,"")))))))</f>
        <v>0</v>
      </c>
      <c r="Q19" s="23"/>
      <c r="R19" s="21">
        <f>IF(Q19="",0,IF(Q19="優勝",点数換算表!$B$7,IF(Q19="準優勝",点数換算表!$C$7,IF(Q19="ベスト4",点数換算表!$D$7,IF(Q19="ベスト8",点数換算表!$E$7,点数換算表!$F$7)))))</f>
        <v>0</v>
      </c>
      <c r="S19" s="23"/>
      <c r="T19" s="21">
        <f>IF(S19="",0,IF(S19="優勝",点数換算表!$B$8,IF(S19="準優勝",点数換算表!$C$8,IF(S19="ベスト4",点数換算表!$D$8,IF(S19="ベスト8",点数換算表!$E$8,点数換算表!$F$8)))))</f>
        <v>0</v>
      </c>
      <c r="U19" s="23"/>
      <c r="V19" s="21">
        <f>IF(U19="",0,IF(U19="優勝",点数換算表!$B$13,IF(U19="準優勝",点数換算表!$C$13,IF(U19="ベスト4",点数換算表!$D$13,点数換算表!$E$13))))</f>
        <v>0</v>
      </c>
      <c r="W19" s="23"/>
      <c r="X19" s="21">
        <f>IF(W19="",0,IF(W19="優勝",点数換算表!$B$14,IF(W19="準優勝",点数換算表!$C$14,IF(W19="ベスト4",点数換算表!$D$14,点数換算表!$E$14))))</f>
        <v>0</v>
      </c>
      <c r="Y19" s="23"/>
      <c r="Z19" s="21">
        <f>IF(Y19="",0,IF(Y19="優勝",点数換算表!$B$15,IF(Y19="準優勝",点数換算表!$C$15,IF(Y19="ベスト4",点数換算表!$D$15,IF(Y19="ベスト8",点数換算表!$E$15,IF(Y19="ベスト16",点数換算表!$F$15,""))))))</f>
        <v>0</v>
      </c>
      <c r="AA19" s="23"/>
      <c r="AB19" s="21">
        <f>IF(AA19="",0,IF(AA19="優勝",点数換算表!$B$16,IF(AA19="準優勝",点数換算表!$C$16,IF(AA19="ベスト4",点数換算表!$D$16,IF(AA19="ベスト8",点数換算表!$E$16,IF(AA19="ベスト16",点数換算表!$F$16,IF(AA19="ベスト32",点数換算表!$G$16,"")))))))</f>
        <v>0</v>
      </c>
      <c r="AC19" s="23" t="s">
        <v>7</v>
      </c>
      <c r="AD19" s="21">
        <f>IF(AC19="",0,IF(AC19="優勝",点数換算表!$B$17,IF(AC19="準優勝",点数換算表!$C$17,IF(AC19="ベスト4",点数換算表!$D$17,IF(AC19="ベスト8",点数換算表!$E$17,IF(AC19="ベスト16",点数換算表!$F$17,IF(AC19="ベスト32",点数換算表!$G$17,"")))))))</f>
        <v>160</v>
      </c>
      <c r="AE19" s="23"/>
      <c r="AF19" s="21">
        <f>IF(AE19="",0,IF(AE19="優勝",点数換算表!$B$18,IF(AE19="準優勝",点数換算表!$C$18,IF(AE19="ベスト4",点数換算表!$D$18,IF(AE19="ベスト8",点数換算表!$E$18,点数換算表!$F$18)))))</f>
        <v>0</v>
      </c>
      <c r="AG19" s="23"/>
      <c r="AH19" s="21">
        <f>IF(AG19="",0,IF(AG19="優勝",点数換算表!$B$19,IF(AG19="準優勝",点数換算表!$C$19,IF(AG19="ベスト4",点数換算表!$D$19,IF(AG19="ベスト8",点数換算表!$E$19,点数換算表!$F$19)))))</f>
        <v>0</v>
      </c>
      <c r="AI19" s="21">
        <f t="shared" si="0"/>
        <v>420</v>
      </c>
    </row>
    <row r="20" spans="1:35" x14ac:dyDescent="0.4">
      <c r="A20" s="21">
        <v>17</v>
      </c>
      <c r="B20" s="23" t="s">
        <v>124</v>
      </c>
      <c r="C20" s="23" t="s">
        <v>48</v>
      </c>
      <c r="D20" s="23">
        <v>2</v>
      </c>
      <c r="E20" s="24" t="s">
        <v>269</v>
      </c>
      <c r="F20" s="34" t="s">
        <v>814</v>
      </c>
      <c r="G20" s="23"/>
      <c r="H20" s="21">
        <f>IF(G20="",0,IF(G20="優勝",点数換算表!$B$2,IF(G20="準優勝",点数換算表!$C$2,IF(G20="ベスト4",点数換算表!$D$2,点数換算表!$E$2))))</f>
        <v>0</v>
      </c>
      <c r="I20" s="23"/>
      <c r="J20" s="21">
        <f>IF(I20="",0,IF(I20="優勝",点数換算表!$B$3,IF(I20="準優勝",点数換算表!$C$3,IF(I20="ベスト4",点数換算表!$D$3,点数換算表!$E$3))))</f>
        <v>0</v>
      </c>
      <c r="K20" s="23" t="s">
        <v>7</v>
      </c>
      <c r="L20" s="21">
        <f>IF(K20="",0,IF(K20="優勝",点数換算表!$B$4,IF(K20="準優勝",点数換算表!$C$4,IF(K20="ベスト4",点数換算表!$D$4,IF(K20="ベスト8",点数換算表!$E$4,IF(K20="ベスト16",点数換算表!$F$4,""))))))</f>
        <v>20</v>
      </c>
      <c r="M20" s="23" t="s">
        <v>8</v>
      </c>
      <c r="N20" s="21">
        <f>IF(M20="",0,IF(M20="優勝",点数換算表!$B$5,IF(M20="準優勝",点数換算表!$C$5,IF(M20="ベスト4",点数換算表!$D$5,IF(M20="ベスト8",点数換算表!$E$5,IF(M20="ベスト16",点数換算表!$F$5,IF(M20="ベスト32",点数換算表!$G$5,"")))))))</f>
        <v>250</v>
      </c>
      <c r="O20" s="23"/>
      <c r="P20" s="21">
        <f>IF(O20="",0,IF(O20="優勝",点数換算表!$B$6,IF(O20="準優勝",点数換算表!$C$6,IF(O20="ベスト4",点数換算表!$D$6,IF(O20="ベスト8",点数換算表!$E$6,IF(O20="ベスト16",点数換算表!$F$6,IF(O20="ベスト32",点数換算表!$G$6,"")))))))</f>
        <v>0</v>
      </c>
      <c r="Q20" s="23"/>
      <c r="R20" s="21">
        <f>IF(Q20="",0,IF(Q20="優勝",点数換算表!$B$7,IF(Q20="準優勝",点数換算表!$C$7,IF(Q20="ベスト4",点数換算表!$D$7,IF(Q20="ベスト8",点数換算表!$E$7,点数換算表!$F$7)))))</f>
        <v>0</v>
      </c>
      <c r="S20" s="23"/>
      <c r="T20" s="21">
        <f>IF(S20="",0,IF(S20="優勝",点数換算表!$B$8,IF(S20="準優勝",点数換算表!$C$8,IF(S20="ベスト4",点数換算表!$D$8,IF(S20="ベスト8",点数換算表!$E$8,点数換算表!$F$8)))))</f>
        <v>0</v>
      </c>
      <c r="U20" s="23"/>
      <c r="V20" s="21">
        <f>IF(U20="",0,IF(U20="優勝",点数換算表!$B$13,IF(U20="準優勝",点数換算表!$C$13,IF(U20="ベスト4",点数換算表!$D$13,点数換算表!$E$13))))</f>
        <v>0</v>
      </c>
      <c r="W20" s="23" t="s">
        <v>8</v>
      </c>
      <c r="X20" s="21">
        <f>IF(W20="",0,IF(W20="優勝",点数換算表!$B$14,IF(W20="準優勝",点数換算表!$C$14,IF(W20="ベスト4",点数換算表!$D$14,点数換算表!$E$14))))</f>
        <v>120</v>
      </c>
      <c r="Y20" s="23" t="s">
        <v>7</v>
      </c>
      <c r="Z20" s="21">
        <f>IF(Y20="",0,IF(Y20="優勝",点数換算表!$B$15,IF(Y20="準優勝",点数換算表!$C$15,IF(Y20="ベスト4",点数換算表!$D$15,IF(Y20="ベスト8",点数換算表!$E$15,IF(Y20="ベスト16",点数換算表!$F$15,""))))))</f>
        <v>16</v>
      </c>
      <c r="AA20" s="23"/>
      <c r="AB20" s="21">
        <f>IF(AA20="",0,IF(AA20="優勝",点数換算表!$B$16,IF(AA20="準優勝",点数換算表!$C$16,IF(AA20="ベスト4",点数換算表!$D$16,IF(AA20="ベスト8",点数換算表!$E$16,IF(AA20="ベスト16",点数換算表!$F$16,IF(AA20="ベスト32",点数換算表!$G$16,"")))))))</f>
        <v>0</v>
      </c>
      <c r="AC20" s="23"/>
      <c r="AD20" s="21">
        <f>IF(AC20="",0,IF(AC20="優勝",点数換算表!$B$17,IF(AC20="準優勝",点数換算表!$C$17,IF(AC20="ベスト4",点数換算表!$D$17,IF(AC20="ベスト8",点数換算表!$E$17,IF(AC20="ベスト16",点数換算表!$F$17,IF(AC20="ベスト32",点数換算表!$G$17,"")))))))</f>
        <v>0</v>
      </c>
      <c r="AE20" s="23"/>
      <c r="AF20" s="21">
        <f>IF(AE20="",0,IF(AE20="優勝",点数換算表!$B$18,IF(AE20="準優勝",点数換算表!$C$18,IF(AE20="ベスト4",点数換算表!$D$18,IF(AE20="ベスト8",点数換算表!$E$18,点数換算表!$F$18)))))</f>
        <v>0</v>
      </c>
      <c r="AG20" s="23"/>
      <c r="AH20" s="21">
        <f>IF(AG20="",0,IF(AG20="優勝",点数換算表!$B$19,IF(AG20="準優勝",点数換算表!$C$19,IF(AG20="ベスト4",点数換算表!$D$19,IF(AG20="ベスト8",点数換算表!$E$19,点数換算表!$F$19)))))</f>
        <v>0</v>
      </c>
      <c r="AI20" s="21">
        <f t="shared" si="0"/>
        <v>406</v>
      </c>
    </row>
    <row r="21" spans="1:35" x14ac:dyDescent="0.4">
      <c r="A21" s="21">
        <v>18</v>
      </c>
      <c r="B21" s="23" t="s">
        <v>54</v>
      </c>
      <c r="C21" s="23" t="s">
        <v>36</v>
      </c>
      <c r="D21" s="23">
        <v>4</v>
      </c>
      <c r="E21" s="24" t="s">
        <v>269</v>
      </c>
      <c r="F21" s="34" t="s">
        <v>814</v>
      </c>
      <c r="G21" s="23"/>
      <c r="H21" s="21">
        <f>IF(G21="",0,IF(G21="優勝",点数換算表!$B$2,IF(G21="準優勝",点数換算表!$C$2,IF(G21="ベスト4",点数換算表!$D$2,点数換算表!$E$2))))</f>
        <v>0</v>
      </c>
      <c r="I21" s="23"/>
      <c r="J21" s="21">
        <f>IF(I21="",0,IF(I21="優勝",点数換算表!$B$3,IF(I21="準優勝",点数換算表!$C$3,IF(I21="ベスト4",点数換算表!$D$3,点数換算表!$E$3))))</f>
        <v>0</v>
      </c>
      <c r="K21" s="23" t="s">
        <v>7</v>
      </c>
      <c r="L21" s="21">
        <f>IF(K21="",0,IF(K21="優勝",点数換算表!$B$4,IF(K21="準優勝",点数換算表!$C$4,IF(K21="ベスト4",点数換算表!$D$4,IF(K21="ベスト8",点数換算表!$E$4,IF(K21="ベスト16",点数換算表!$F$4,""))))))</f>
        <v>20</v>
      </c>
      <c r="M21" s="23"/>
      <c r="N21" s="21">
        <f>IF(M21="",0,IF(M21="優勝",点数換算表!$B$5,IF(M21="準優勝",点数換算表!$C$5,IF(M21="ベスト4",点数換算表!$D$5,IF(M21="ベスト8",点数換算表!$E$5,IF(M21="ベスト16",点数換算表!$F$5,IF(M21="ベスト32",点数換算表!$G$5,"")))))))</f>
        <v>0</v>
      </c>
      <c r="O21" s="23" t="s">
        <v>9</v>
      </c>
      <c r="P21" s="21">
        <f>IF(O21="",0,IF(O21="優勝",点数換算表!$B$6,IF(O21="準優勝",点数換算表!$C$6,IF(O21="ベスト4",点数換算表!$D$6,IF(O21="ベスト8",点数換算表!$E$6,IF(O21="ベスト16",点数換算表!$F$6,IF(O21="ベスト32",点数換算表!$G$6,"")))))))</f>
        <v>300</v>
      </c>
      <c r="Q21" s="23"/>
      <c r="R21" s="21">
        <f>IF(Q21="",0,IF(Q21="優勝",点数換算表!$B$7,IF(Q21="準優勝",点数換算表!$C$7,IF(Q21="ベスト4",点数換算表!$D$7,IF(Q21="ベスト8",点数換算表!$E$7,点数換算表!$F$7)))))</f>
        <v>0</v>
      </c>
      <c r="S21" s="23"/>
      <c r="T21" s="21">
        <f>IF(S21="",0,IF(S21="優勝",点数換算表!$B$8,IF(S21="準優勝",点数換算表!$C$8,IF(S21="ベスト4",点数換算表!$D$8,IF(S21="ベスト8",点数換算表!$E$8,点数換算表!$F$8)))))</f>
        <v>0</v>
      </c>
      <c r="U21" s="23"/>
      <c r="V21" s="21">
        <f>IF(U21="",0,IF(U21="優勝",点数換算表!$B$13,IF(U21="準優勝",点数換算表!$C$13,IF(U21="ベスト4",点数換算表!$D$13,点数換算表!$E$13))))</f>
        <v>0</v>
      </c>
      <c r="W21" s="23"/>
      <c r="X21" s="21">
        <f>IF(W21="",0,IF(W21="優勝",点数換算表!$B$14,IF(W21="準優勝",点数換算表!$C$14,IF(W21="ベスト4",点数換算表!$D$14,点数換算表!$E$14))))</f>
        <v>0</v>
      </c>
      <c r="Y21" s="23"/>
      <c r="Z21" s="21">
        <f>IF(Y21="",0,IF(Y21="優勝",点数換算表!$B$15,IF(Y21="準優勝",点数換算表!$C$15,IF(Y21="ベスト4",点数換算表!$D$15,IF(Y21="ベスト8",点数換算表!$E$15,IF(Y21="ベスト16",点数換算表!$F$15,""))))))</f>
        <v>0</v>
      </c>
      <c r="AA21" s="23" t="s">
        <v>7</v>
      </c>
      <c r="AB21" s="21">
        <f>IF(AA21="",0,IF(AA21="優勝",点数換算表!$B$16,IF(AA21="準優勝",点数換算表!$C$16,IF(AA21="ベスト4",点数換算表!$D$16,IF(AA21="ベスト8",点数換算表!$E$16,IF(AA21="ベスト16",点数換算表!$F$16,IF(AA21="ベスト32",点数換算表!$G$16,"")))))))</f>
        <v>80</v>
      </c>
      <c r="AC21" s="23"/>
      <c r="AD21" s="21">
        <f>IF(AC21="",0,IF(AC21="優勝",点数換算表!$B$17,IF(AC21="準優勝",点数換算表!$C$17,IF(AC21="ベスト4",点数換算表!$D$17,IF(AC21="ベスト8",点数換算表!$E$17,IF(AC21="ベスト16",点数換算表!$F$17,IF(AC21="ベスト32",点数換算表!$G$17,"")))))))</f>
        <v>0</v>
      </c>
      <c r="AE21" s="23"/>
      <c r="AF21" s="21">
        <f>IF(AE21="",0,IF(AE21="優勝",点数換算表!$B$18,IF(AE21="準優勝",点数換算表!$C$18,IF(AE21="ベスト4",点数換算表!$D$18,IF(AE21="ベスト8",点数換算表!$E$18,点数換算表!$F$18)))))</f>
        <v>0</v>
      </c>
      <c r="AG21" s="23"/>
      <c r="AH21" s="21">
        <f>IF(AG21="",0,IF(AG21="優勝",点数換算表!$B$19,IF(AG21="準優勝",点数換算表!$C$19,IF(AG21="ベスト4",点数換算表!$D$19,IF(AG21="ベスト8",点数換算表!$E$19,点数換算表!$F$19)))))</f>
        <v>0</v>
      </c>
      <c r="AI21" s="21">
        <f t="shared" si="0"/>
        <v>400</v>
      </c>
    </row>
    <row r="22" spans="1:35" x14ac:dyDescent="0.4">
      <c r="A22" s="21">
        <v>19</v>
      </c>
      <c r="B22" s="23" t="s">
        <v>44</v>
      </c>
      <c r="C22" s="23" t="s">
        <v>45</v>
      </c>
      <c r="D22" s="23">
        <v>4</v>
      </c>
      <c r="E22" s="24" t="s">
        <v>269</v>
      </c>
      <c r="F22" s="34" t="s">
        <v>814</v>
      </c>
      <c r="G22" s="23"/>
      <c r="H22" s="21">
        <f>IF(G22="",0,IF(G22="優勝",点数換算表!$B$2,IF(G22="準優勝",点数換算表!$C$2,IF(G22="ベスト4",点数換算表!$D$2,点数換算表!$E$2))))</f>
        <v>0</v>
      </c>
      <c r="I22" s="23"/>
      <c r="J22" s="21">
        <f>IF(I22="",0,IF(I22="優勝",点数換算表!$B$3,IF(I22="準優勝",点数換算表!$C$3,IF(I22="ベスト4",点数換算表!$D$3,点数換算表!$E$3))))</f>
        <v>0</v>
      </c>
      <c r="K22" s="23" t="s">
        <v>9</v>
      </c>
      <c r="L22" s="21">
        <f>IF(K22="",0,IF(K22="優勝",点数換算表!$B$4,IF(K22="準優勝",点数換算表!$C$4,IF(K22="ベスト4",点数換算表!$D$4,IF(K22="ベスト8",点数換算表!$E$4,IF(K22="ベスト16",点数換算表!$F$4,""))))))</f>
        <v>40</v>
      </c>
      <c r="M22" s="23"/>
      <c r="N22" s="21">
        <f>IF(M22="",0,IF(M22="優勝",点数換算表!$B$5,IF(M22="準優勝",点数換算表!$C$5,IF(M22="ベスト4",点数換算表!$D$5,IF(M22="ベスト8",点数換算表!$E$5,IF(M22="ベスト16",点数換算表!$F$5,IF(M22="ベスト32",点数換算表!$G$5,"")))))))</f>
        <v>0</v>
      </c>
      <c r="O22" s="23" t="s">
        <v>7</v>
      </c>
      <c r="P22" s="21">
        <f>IF(O22="",0,IF(O22="優勝",点数換算表!$B$6,IF(O22="準優勝",点数換算表!$C$6,IF(O22="ベスト4",点数換算表!$D$6,IF(O22="ベスト8",点数換算表!$E$6,IF(O22="ベスト16",点数換算表!$F$6,IF(O22="ベスト32",点数換算表!$G$6,"")))))))</f>
        <v>200</v>
      </c>
      <c r="Q22" s="23"/>
      <c r="R22" s="21">
        <f>IF(Q22="",0,IF(Q22="優勝",点数換算表!$B$7,IF(Q22="準優勝",点数換算表!$C$7,IF(Q22="ベスト4",点数換算表!$D$7,IF(Q22="ベスト8",点数換算表!$E$7,点数換算表!$F$7)))))</f>
        <v>0</v>
      </c>
      <c r="S22" s="23"/>
      <c r="T22" s="21">
        <f>IF(S22="",0,IF(S22="優勝",点数換算表!$B$8,IF(S22="準優勝",点数換算表!$C$8,IF(S22="ベスト4",点数換算表!$D$8,IF(S22="ベスト8",点数換算表!$E$8,点数換算表!$F$8)))))</f>
        <v>0</v>
      </c>
      <c r="U22" s="23"/>
      <c r="V22" s="21">
        <f>IF(U22="",0,IF(U22="優勝",点数換算表!$B$13,IF(U22="準優勝",点数換算表!$C$13,IF(U22="ベスト4",点数換算表!$D$13,点数換算表!$E$13))))</f>
        <v>0</v>
      </c>
      <c r="W22" s="23"/>
      <c r="X22" s="21">
        <f>IF(W22="",0,IF(W22="優勝",点数換算表!$B$14,IF(W22="準優勝",点数換算表!$C$14,IF(W22="ベスト4",点数換算表!$D$14,点数換算表!$E$14))))</f>
        <v>0</v>
      </c>
      <c r="Y22" s="23"/>
      <c r="Z22" s="21">
        <f>IF(Y22="",0,IF(Y22="優勝",点数換算表!$B$15,IF(Y22="準優勝",点数換算表!$C$15,IF(Y22="ベスト4",点数換算表!$D$15,IF(Y22="ベスト8",点数換算表!$E$15,IF(Y22="ベスト16",点数換算表!$F$15,""))))))</f>
        <v>0</v>
      </c>
      <c r="AA22" s="23" t="s">
        <v>7</v>
      </c>
      <c r="AB22" s="21">
        <f>IF(AA22="",0,IF(AA22="優勝",点数換算表!$B$16,IF(AA22="準優勝",点数換算表!$C$16,IF(AA22="ベスト4",点数換算表!$D$16,IF(AA22="ベスト8",点数換算表!$E$16,IF(AA22="ベスト16",点数換算表!$F$16,IF(AA22="ベスト32",点数換算表!$G$16,"")))))))</f>
        <v>80</v>
      </c>
      <c r="AC22" s="23" t="s">
        <v>214</v>
      </c>
      <c r="AD22" s="21">
        <f>IF(AC22="",0,IF(AC22="優勝",点数換算表!$B$17,IF(AC22="準優勝",点数換算表!$C$17,IF(AC22="ベスト4",点数換算表!$D$17,IF(AC22="ベスト8",点数換算表!$E$17,IF(AC22="ベスト16",点数換算表!$F$17,IF(AC22="ベスト32",点数換算表!$G$17,"")))))))</f>
        <v>80</v>
      </c>
      <c r="AE22" s="23"/>
      <c r="AF22" s="21">
        <f>IF(AE22="",0,IF(AE22="優勝",点数換算表!$B$18,IF(AE22="準優勝",点数換算表!$C$18,IF(AE22="ベスト4",点数換算表!$D$18,IF(AE22="ベスト8",点数換算表!$E$18,点数換算表!$F$18)))))</f>
        <v>0</v>
      </c>
      <c r="AG22" s="23"/>
      <c r="AH22" s="21">
        <f>IF(AG22="",0,IF(AG22="優勝",点数換算表!$B$19,IF(AG22="準優勝",点数換算表!$C$19,IF(AG22="ベスト4",点数換算表!$D$19,IF(AG22="ベスト8",点数換算表!$E$19,点数換算表!$F$19)))))</f>
        <v>0</v>
      </c>
      <c r="AI22" s="21">
        <f t="shared" si="0"/>
        <v>400</v>
      </c>
    </row>
    <row r="23" spans="1:35" x14ac:dyDescent="0.4">
      <c r="A23" s="21">
        <v>20</v>
      </c>
      <c r="B23" s="21" t="s">
        <v>529</v>
      </c>
      <c r="C23" s="21" t="s">
        <v>525</v>
      </c>
      <c r="D23" s="21">
        <v>1</v>
      </c>
      <c r="E23" s="29" t="s">
        <v>526</v>
      </c>
      <c r="F23" s="35" t="s">
        <v>815</v>
      </c>
      <c r="G23" s="23" t="s">
        <v>9</v>
      </c>
      <c r="H23" s="21">
        <f>IF(G23="",0,IF(G23="優勝",[1]点数換算表!$B$2,IF(G23="準優勝",[1]点数換算表!$C$2,IF(G23="ベスト4",[1]点数換算表!$D$2,[1]点数換算表!$E$2))))</f>
        <v>20</v>
      </c>
      <c r="I23" s="23" t="s">
        <v>8</v>
      </c>
      <c r="J23" s="21">
        <f>IF(I23="",0,IF(I23="優勝",[1]点数換算表!$B$3,IF(I23="準優勝",[1]点数換算表!$C$3,IF(I23="ベスト4",[1]点数換算表!$D$3,[1]点数換算表!$E$3))))</f>
        <v>150</v>
      </c>
      <c r="K23" s="23" t="s">
        <v>6</v>
      </c>
      <c r="L23" s="21">
        <f>IF(K23="",0,IF(K23="優勝",[1]点数換算表!$B$4,IF(K23="準優勝",[1]点数換算表!$C$4,IF(K23="ベスト4",[1]点数換算表!$D$4,IF(K23="ベスト8",[1]点数換算表!$E$4,IF(K23="ベスト16",[1]点数換算表!$F$4,""))))))</f>
        <v>60</v>
      </c>
      <c r="M23" s="23" t="s">
        <v>9</v>
      </c>
      <c r="N23" s="21">
        <f>IF(M23="",0,IF(M23="優勝",点数換算表!$B$5,IF(M23="準優勝",点数換算表!$C$5,IF(M23="ベスト4",点数換算表!$D$5,IF(M23="ベスト8",点数換算表!$E$5,IF(M23="ベスト16",点数換算表!$F$5,IF(M23="ベスト32",点数換算表!$G$5,"")))))))</f>
        <v>150</v>
      </c>
      <c r="O23" s="23"/>
      <c r="P23" s="21">
        <f>IF(O23="",0,IF(O23="優勝",[1]点数換算表!$B$6,IF(O23="準優勝",[1]点数換算表!$C$6,IF(O23="ベスト4",[1]点数換算表!$D$6,IF(O23="ベスト8",[1]点数換算表!$E$6,IF(O23="ベスト16",[1]点数換算表!$F$6,IF(O23="ベスト32",[1]点数換算表!$G$6,"")))))))</f>
        <v>0</v>
      </c>
      <c r="Q23" s="23"/>
      <c r="R23" s="21">
        <f>IF(Q23="",0,IF(Q23="優勝",[1]点数換算表!$B$7,IF(Q23="準優勝",[1]点数換算表!$C$7,IF(Q23="ベスト4",[1]点数換算表!$D$7,IF(Q23="ベスト8",[1]点数換算表!$E$7,[1]点数換算表!$F$7)))))</f>
        <v>0</v>
      </c>
      <c r="S23" s="23"/>
      <c r="T23" s="21">
        <f>IF(S23="",0,IF(S23="優勝",[1]点数換算表!$B$8,IF(S23="準優勝",[1]点数換算表!$C$8,IF(S23="ベスト4",[1]点数換算表!$D$8,IF(S23="ベスト8",[1]点数換算表!$E$8,[1]点数換算表!$F$8)))))</f>
        <v>0</v>
      </c>
      <c r="U23" s="23" t="s">
        <v>6</v>
      </c>
      <c r="V23" s="21">
        <f>IF(U23="",0,IF(U23="優勝",[1]点数換算表!$B$13,IF(U23="準優勝",[1]点数換算表!$C$13,IF(U23="ベスト4",[1]点数換算表!$D$13,[1]点数換算表!$E$13))))</f>
        <v>40</v>
      </c>
      <c r="W23" s="23"/>
      <c r="X23" s="21">
        <f>IF(W23="",0,IF(W23="優勝",[1]点数換算表!$B$14,IF(W23="準優勝",[1]点数換算表!$C$14,IF(W23="ベスト4",[1]点数換算表!$D$14,[1]点数換算表!$E$14))))</f>
        <v>0</v>
      </c>
      <c r="Y23" s="23"/>
      <c r="Z23" s="21">
        <f>IF(Y23="",0,IF(Y23="優勝",[1]点数換算表!$B$15,IF(Y23="準優勝",[1]点数換算表!$C$15,IF(Y23="ベスト4",[1]点数換算表!$D$15,IF(Y23="ベスト8",[1]点数換算表!$E$15,IF(Y23="ベスト16",[1]点数換算表!$F$15,""))))))</f>
        <v>0</v>
      </c>
      <c r="AA23" s="23"/>
      <c r="AB23" s="21">
        <f>IF(AA23="",0,IF(AA23="優勝",[1]点数換算表!$B$16,IF(AA23="準優勝",[1]点数換算表!$C$16,IF(AA23="ベスト4",[1]点数換算表!$D$16,IF(AA23="ベスト8",[1]点数換算表!$E$16,IF(AA23="ベスト16",[1]点数換算表!$F$16,IF(AA23="ベスト32",[1]点数換算表!$G$16,"")))))))</f>
        <v>0</v>
      </c>
      <c r="AC23" s="23"/>
      <c r="AD23" s="21">
        <f>IF(AC23="",0,IF(AC23="優勝",[1]点数換算表!$B$17,IF(AC23="準優勝",[1]点数換算表!$C$17,IF(AC23="ベスト4",[1]点数換算表!$D$17,IF(AC23="ベスト8",[1]点数換算表!$E$17,IF(AC23="ベスト16",[1]点数換算表!$F$17,IF(AC23="ベスト32",[1]点数換算表!$G$17,"")))))))</f>
        <v>0</v>
      </c>
      <c r="AE23" s="23"/>
      <c r="AF23" s="21">
        <f>IF(AE23="",0,IF(AE23="優勝",[1]点数換算表!$B$18,IF(AE23="準優勝",[1]点数換算表!$C$18,IF(AE23="ベスト4",[1]点数換算表!$D$18,IF(AE23="ベスト8",[1]点数換算表!$E$18,[1]点数換算表!$F$18)))))</f>
        <v>0</v>
      </c>
      <c r="AG23" s="23"/>
      <c r="AH23" s="21">
        <f>IF(AG23="",0,IF(AG23="優勝",[1]点数換算表!$B$19,IF(AG23="準優勝",[1]点数換算表!$C$19,IF(AG23="ベスト4",[1]点数換算表!$D$19,IF(AG23="ベスト8",[1]点数換算表!$E$19,[1]点数換算表!$F$19)))))</f>
        <v>0</v>
      </c>
      <c r="AI23" s="21">
        <f t="shared" si="0"/>
        <v>400</v>
      </c>
    </row>
    <row r="24" spans="1:35" x14ac:dyDescent="0.4">
      <c r="A24" s="21">
        <v>21</v>
      </c>
      <c r="B24" s="21" t="s">
        <v>527</v>
      </c>
      <c r="C24" s="21" t="s">
        <v>528</v>
      </c>
      <c r="D24" s="21">
        <v>4</v>
      </c>
      <c r="E24" s="29" t="s">
        <v>526</v>
      </c>
      <c r="F24" s="35" t="s">
        <v>815</v>
      </c>
      <c r="G24" s="23"/>
      <c r="H24" s="21">
        <f>IF(G24="",0,IF(G24="優勝",[1]点数換算表!$B$2,IF(G24="準優勝",[1]点数換算表!$C$2,IF(G24="ベスト4",[1]点数換算表!$D$2,[1]点数換算表!$E$2))))</f>
        <v>0</v>
      </c>
      <c r="I24" s="23"/>
      <c r="J24" s="21">
        <f>IF(I24="",0,IF(I24="優勝",[1]点数換算表!$B$3,IF(I24="準優勝",[1]点数換算表!$C$3,IF(I24="ベスト4",[1]点数換算表!$D$3,[1]点数換算表!$E$3))))</f>
        <v>0</v>
      </c>
      <c r="K24" s="23" t="s">
        <v>10</v>
      </c>
      <c r="L24" s="21">
        <f>IF(K24="",0,IF(K24="優勝",[1]点数換算表!$B$4,IF(K24="準優勝",[1]点数換算表!$C$4,IF(K24="ベスト4",[1]点数換算表!$D$4,IF(K24="ベスト8",[1]点数換算表!$E$4,IF(K24="ベスト16",[1]点数換算表!$F$4,""))))))</f>
        <v>100</v>
      </c>
      <c r="M24" s="23"/>
      <c r="N24" s="21">
        <f>IF(M24="",0,IF(M24="優勝",点数換算表!$B$5,IF(M24="準優勝",点数換算表!$C$5,IF(M24="ベスト4",点数換算表!$D$5,IF(M24="ベスト8",点数換算表!$E$5,IF(M24="ベスト16",点数換算表!$F$5,IF(M24="ベスト32",点数換算表!$G$5,"")))))))</f>
        <v>0</v>
      </c>
      <c r="O24" s="23"/>
      <c r="P24" s="21">
        <f>IF(O24="",0,IF(O24="優勝",[1]点数換算表!$B$6,IF(O24="準優勝",[1]点数換算表!$C$6,IF(O24="ベスト4",[1]点数換算表!$D$6,IF(O24="ベスト8",[1]点数換算表!$E$6,IF(O24="ベスト16",[1]点数換算表!$F$6,IF(O24="ベスト32",[1]点数換算表!$G$6,"")))))))</f>
        <v>0</v>
      </c>
      <c r="Q24" s="23"/>
      <c r="R24" s="21">
        <f>IF(Q24="",0,IF(Q24="優勝",[1]点数換算表!$B$7,IF(Q24="準優勝",[1]点数換算表!$C$7,IF(Q24="ベスト4",[1]点数換算表!$D$7,IF(Q24="ベスト8",[1]点数換算表!$E$7,[1]点数換算表!$F$7)))))</f>
        <v>0</v>
      </c>
      <c r="S24" s="23"/>
      <c r="T24" s="21">
        <f>IF(S24="",0,IF(S24="優勝",[1]点数換算表!$B$8,IF(S24="準優勝",[1]点数換算表!$C$8,IF(S24="ベスト4",[1]点数換算表!$D$8,IF(S24="ベスト8",[1]点数換算表!$E$8,[1]点数換算表!$F$8)))))</f>
        <v>0</v>
      </c>
      <c r="U24" s="23"/>
      <c r="V24" s="21">
        <f>IF(U24="",0,IF(U24="優勝",[1]点数換算表!$B$13,IF(U24="準優勝",[1]点数換算表!$C$13,IF(U24="ベスト4",[1]点数換算表!$D$13,[1]点数換算表!$E$13))))</f>
        <v>0</v>
      </c>
      <c r="W24" s="23"/>
      <c r="X24" s="21">
        <f>IF(W24="",0,IF(W24="優勝",[1]点数換算表!$B$14,IF(W24="準優勝",[1]点数換算表!$C$14,IF(W24="ベスト4",[1]点数換算表!$D$14,[1]点数換算表!$E$14))))</f>
        <v>0</v>
      </c>
      <c r="Y24" s="23" t="s">
        <v>6</v>
      </c>
      <c r="Z24" s="21">
        <f>IF(Y24="",0,IF(Y24="優勝",[1]点数換算表!$B$15,IF(Y24="準優勝",[1]点数換算表!$C$15,IF(Y24="ベスト4",[1]点数換算表!$D$15,IF(Y24="ベスト8",[1]点数換算表!$E$15,IF(Y24="ベスト16",[1]点数換算表!$F$15,""))))))</f>
        <v>48</v>
      </c>
      <c r="AA24" s="23" t="s">
        <v>6</v>
      </c>
      <c r="AB24" s="21">
        <f>IF(AA24="",0,IF(AA24="優勝",[1]点数換算表!$B$16,IF(AA24="準優勝",[1]点数換算表!$C$16,IF(AA24="ベスト4",[1]点数換算表!$D$16,IF(AA24="ベスト8",[1]点数換算表!$E$16,IF(AA24="ベスト16",[1]点数換算表!$F$16,IF(AA24="ベスト32",[1]点数換算表!$G$16,"")))))))</f>
        <v>160</v>
      </c>
      <c r="AC24" s="23"/>
      <c r="AD24" s="21">
        <f>IF(AC24="",0,IF(AC24="優勝",[1]点数換算表!$B$17,IF(AC24="準優勝",[1]点数換算表!$C$17,IF(AC24="ベスト4",[1]点数換算表!$D$17,IF(AC24="ベスト8",[1]点数換算表!$E$17,IF(AC24="ベスト16",[1]点数換算表!$F$17,IF(AC24="ベスト32",[1]点数換算表!$G$17,"")))))))</f>
        <v>0</v>
      </c>
      <c r="AE24" s="23"/>
      <c r="AF24" s="21">
        <f>IF(AE24="",0,IF(AE24="優勝",[1]点数換算表!$B$18,IF(AE24="準優勝",[1]点数換算表!$C$18,IF(AE24="ベスト4",[1]点数換算表!$D$18,IF(AE24="ベスト8",[1]点数換算表!$E$18,[1]点数換算表!$F$18)))))</f>
        <v>0</v>
      </c>
      <c r="AG24" s="23"/>
      <c r="AH24" s="21">
        <f>IF(AG24="",0,IF(AG24="優勝",[1]点数換算表!$B$19,IF(AG24="準優勝",[1]点数換算表!$C$19,IF(AG24="ベスト4",[1]点数換算表!$D$19,IF(AG24="ベスト8",[1]点数換算表!$E$19,[1]点数換算表!$F$19)))))</f>
        <v>0</v>
      </c>
      <c r="AI24" s="21">
        <f t="shared" si="0"/>
        <v>308</v>
      </c>
    </row>
    <row r="25" spans="1:35" x14ac:dyDescent="0.4">
      <c r="A25" s="21">
        <v>22</v>
      </c>
      <c r="B25" s="21" t="s">
        <v>299</v>
      </c>
      <c r="C25" s="21" t="s">
        <v>271</v>
      </c>
      <c r="D25" s="21">
        <v>3</v>
      </c>
      <c r="E25" s="26" t="s">
        <v>272</v>
      </c>
      <c r="F25" s="35" t="s">
        <v>815</v>
      </c>
      <c r="G25" s="23"/>
      <c r="H25" s="21">
        <f>IF(G25="",0,IF(G25="優勝",[2]点数換算表!$B$2,IF(G25="準優勝",[2]点数換算表!$C$2,IF(G25="ベスト4",[2]点数換算表!$D$2,[2]点数換算表!$E$2))))</f>
        <v>0</v>
      </c>
      <c r="I25" s="23"/>
      <c r="J25" s="21">
        <f>IF(I25="",0,IF(I25="優勝",[2]点数換算表!$B$3,IF(I25="準優勝",[2]点数換算表!$C$3,IF(I25="ベスト4",[2]点数換算表!$D$3,[2]点数換算表!$E$3))))</f>
        <v>0</v>
      </c>
      <c r="K25" s="23"/>
      <c r="L25" s="21">
        <f>IF(K25="",0,IF(K25="優勝",[2]点数換算表!$B$4,IF(K25="準優勝",[2]点数換算表!$C$4,IF(K25="ベスト4",[2]点数換算表!$D$4,IF(K25="ベスト8",[2]点数換算表!$E$4,IF(K25="ベスト16",[2]点数換算表!$F$4,""))))))</f>
        <v>0</v>
      </c>
      <c r="M25" s="23" t="s">
        <v>7</v>
      </c>
      <c r="N25" s="21">
        <f>IF(M25="",0,IF(M25="優勝",点数換算表!$B$5,IF(M25="準優勝",点数換算表!$C$5,IF(M25="ベスト4",点数換算表!$D$5,IF(M25="ベスト8",点数換算表!$E$5,IF(M25="ベスト16",点数換算表!$F$5,IF(M25="ベスト32",点数換算表!$G$5,"")))))))</f>
        <v>100</v>
      </c>
      <c r="O25" s="23"/>
      <c r="P25" s="21">
        <f>IF(O25="",0,IF(O25="優勝",[2]点数換算表!$B$6,IF(O25="準優勝",[2]点数換算表!$C$6,IF(O25="ベスト4",[2]点数換算表!$D$6,IF(O25="ベスト8",[2]点数換算表!$E$6,IF(O25="ベスト16",[2]点数換算表!$F$6,IF(O25="ベスト32",[2]点数換算表!$G$6,"")))))))</f>
        <v>0</v>
      </c>
      <c r="Q25" s="23"/>
      <c r="R25" s="21">
        <f>IF(Q25="",0,IF(Q25="優勝",[2]点数換算表!$B$7,IF(Q25="準優勝",[2]点数換算表!$C$7,IF(Q25="ベスト4",[2]点数換算表!$D$7,IF(Q25="ベスト8",[2]点数換算表!$E$7,[2]点数換算表!$F$7)))))</f>
        <v>0</v>
      </c>
      <c r="S25" s="23"/>
      <c r="T25" s="21">
        <f>IF(S25="",0,IF(S25="優勝",[2]点数換算表!$B$8,IF(S25="準優勝",[2]点数換算表!$C$8,IF(S25="ベスト4",[2]点数換算表!$D$8,IF(S25="ベスト8",[2]点数換算表!$E$8,[2]点数換算表!$F$8)))))</f>
        <v>0</v>
      </c>
      <c r="U25" s="23"/>
      <c r="V25" s="21">
        <f>IF(U25="",0,IF(U25="優勝",[2]点数換算表!$B$13,IF(U25="準優勝",[2]点数換算表!$C$13,IF(U25="ベスト4",[2]点数換算表!$D$13,[2]点数換算表!$E$13))))</f>
        <v>0</v>
      </c>
      <c r="W25" s="23"/>
      <c r="X25" s="21">
        <f>IF(W25="",0,IF(W25="優勝",[2]点数換算表!$B$14,IF(W25="準優勝",[2]点数換算表!$C$14,IF(W25="ベスト4",[2]点数換算表!$D$14,[2]点数換算表!$E$14))))</f>
        <v>0</v>
      </c>
      <c r="Y25" s="23"/>
      <c r="Z25" s="21">
        <f>IF(Y25="",0,IF(Y25="優勝",[2]点数換算表!$B$15,IF(Y25="準優勝",[2]点数換算表!$C$15,IF(Y25="ベスト4",[2]点数換算表!$D$15,IF(Y25="ベスト8",[2]点数換算表!$E$15,IF(Y25="ベスト16",[2]点数換算表!$F$15,""))))))</f>
        <v>0</v>
      </c>
      <c r="AA25" s="23" t="s">
        <v>9</v>
      </c>
      <c r="AB25" s="21">
        <f>IF(AA25="",0,IF(AA25="優勝",[2]点数換算表!$B$16,IF(AA25="準優勝",[2]点数換算表!$C$16,IF(AA25="ベスト4",[2]点数換算表!$D$16,IF(AA25="ベスト8",[2]点数換算表!$E$16,IF(AA25="ベスト16",[2]点数換算表!$F$16,IF(AA25="ベスト32",[2]点数換算表!$G$16,"")))))))</f>
        <v>120</v>
      </c>
      <c r="AC25" s="23" t="s">
        <v>214</v>
      </c>
      <c r="AD25" s="21">
        <f>IF(AC25="",0,IF(AC25="優勝",[2]点数換算表!$B$17,IF(AC25="準優勝",[2]点数換算表!$C$17,IF(AC25="ベスト4",[2]点数換算表!$D$17,IF(AC25="ベスト8",[2]点数換算表!$E$17,IF(AC25="ベスト16",[2]点数換算表!$F$17,IF(AC25="ベスト32",[2]点数換算表!$G$17,"")))))))</f>
        <v>80</v>
      </c>
      <c r="AE25" s="23"/>
      <c r="AF25" s="21">
        <f>IF(AE25="",0,IF(AE25="優勝",[2]点数換算表!$B$18,IF(AE25="準優勝",[2]点数換算表!$C$18,IF(AE25="ベスト4",[2]点数換算表!$D$18,IF(AE25="ベスト8",[2]点数換算表!$E$18,[2]点数換算表!$F$18)))))</f>
        <v>0</v>
      </c>
      <c r="AG25" s="23"/>
      <c r="AH25" s="21">
        <f>IF(AG25="",0,IF(AG25="優勝",[2]点数換算表!$B$19,IF(AG25="準優勝",[2]点数換算表!$C$19,IF(AG25="ベスト4",[2]点数換算表!$D$19,IF(AG25="ベスト8",[2]点数換算表!$E$19,[2]点数換算表!$F$19)))))</f>
        <v>0</v>
      </c>
      <c r="AI25" s="21">
        <f t="shared" si="0"/>
        <v>300</v>
      </c>
    </row>
    <row r="26" spans="1:35" x14ac:dyDescent="0.4">
      <c r="A26" s="21">
        <v>23</v>
      </c>
      <c r="B26" s="21" t="s">
        <v>530</v>
      </c>
      <c r="C26" s="21" t="s">
        <v>528</v>
      </c>
      <c r="D26" s="21">
        <v>3</v>
      </c>
      <c r="E26" s="29" t="s">
        <v>526</v>
      </c>
      <c r="F26" s="35" t="s">
        <v>815</v>
      </c>
      <c r="G26" s="23"/>
      <c r="H26" s="21">
        <f>IF(G26="",0,IF(G26="優勝",[1]点数換算表!$B$2,IF(G26="準優勝",[1]点数換算表!$C$2,IF(G26="ベスト4",[1]点数換算表!$D$2,[1]点数換算表!$E$2))))</f>
        <v>0</v>
      </c>
      <c r="I26" s="23"/>
      <c r="J26" s="21">
        <f>IF(I26="",0,IF(I26="優勝",[1]点数換算表!$B$3,IF(I26="準優勝",[1]点数換算表!$C$3,IF(I26="ベスト4",[1]点数換算表!$D$3,[1]点数換算表!$E$3))))</f>
        <v>0</v>
      </c>
      <c r="K26" s="23" t="s">
        <v>8</v>
      </c>
      <c r="L26" s="21">
        <f>IF(K26="",0,IF(K26="優勝",[1]点数換算表!$B$4,IF(K26="準優勝",[1]点数換算表!$C$4,IF(K26="ベスト4",[1]点数換算表!$D$4,IF(K26="ベスト8",[1]点数換算表!$E$4,IF(K26="ベスト16",[1]点数換算表!$F$4,""))))))</f>
        <v>80</v>
      </c>
      <c r="M26" s="23" t="s">
        <v>7</v>
      </c>
      <c r="N26" s="21">
        <f>IF(M26="",0,IF(M26="優勝",点数換算表!$B$5,IF(M26="準優勝",点数換算表!$C$5,IF(M26="ベスト4",点数換算表!$D$5,IF(M26="ベスト8",点数換算表!$E$5,IF(M26="ベスト16",点数換算表!$F$5,IF(M26="ベスト32",点数換算表!$G$5,"")))))))</f>
        <v>100</v>
      </c>
      <c r="O26" s="23"/>
      <c r="P26" s="21">
        <f>IF(O26="",0,IF(O26="優勝",[1]点数換算表!$B$6,IF(O26="準優勝",[1]点数換算表!$C$6,IF(O26="ベスト4",[1]点数換算表!$D$6,IF(O26="ベスト8",[1]点数換算表!$E$6,IF(O26="ベスト16",[1]点数換算表!$F$6,IF(O26="ベスト32",[1]点数換算表!$G$6,"")))))))</f>
        <v>0</v>
      </c>
      <c r="Q26" s="23"/>
      <c r="R26" s="21">
        <f>IF(Q26="",0,IF(Q26="優勝",[1]点数換算表!$B$7,IF(Q26="準優勝",[1]点数換算表!$C$7,IF(Q26="ベスト4",[1]点数換算表!$D$7,IF(Q26="ベスト8",[1]点数換算表!$E$7,[1]点数換算表!$F$7)))))</f>
        <v>0</v>
      </c>
      <c r="S26" s="23"/>
      <c r="T26" s="21">
        <f>IF(S26="",0,IF(S26="優勝",[1]点数換算表!$B$8,IF(S26="準優勝",[1]点数換算表!$C$8,IF(S26="ベスト4",[1]点数換算表!$D$8,IF(S26="ベスト8",[1]点数換算表!$E$8,[1]点数換算表!$F$8)))))</f>
        <v>0</v>
      </c>
      <c r="U26" s="23"/>
      <c r="V26" s="21">
        <f>IF(U26="",0,IF(U26="優勝",[1]点数換算表!$B$13,IF(U26="準優勝",[1]点数換算表!$C$13,IF(U26="ベスト4",[1]点数換算表!$D$13,[1]点数換算表!$E$13))))</f>
        <v>0</v>
      </c>
      <c r="W26" s="23"/>
      <c r="X26" s="21">
        <f>IF(W26="",0,IF(W26="優勝",[1]点数換算表!$B$14,IF(W26="準優勝",[1]点数換算表!$C$14,IF(W26="ベスト4",[1]点数換算表!$D$14,[1]点数換算表!$E$14))))</f>
        <v>0</v>
      </c>
      <c r="Y26" s="23" t="s">
        <v>8</v>
      </c>
      <c r="Z26" s="21">
        <f>IF(Y26="",0,IF(Y26="優勝",[1]点数換算表!$B$15,IF(Y26="準優勝",[1]点数換算表!$C$15,IF(Y26="ベスト4",[1]点数換算表!$D$15,IF(Y26="ベスト8",[1]点数換算表!$E$15,IF(Y26="ベスト16",[1]点数換算表!$F$15,""))))))</f>
        <v>64</v>
      </c>
      <c r="AA26" s="23" t="s">
        <v>214</v>
      </c>
      <c r="AB26" s="21">
        <f>IF(AA26="",0,IF(AA26="優勝",[1]点数換算表!$B$16,IF(AA26="準優勝",[1]点数換算表!$C$16,IF(AA26="ベスト4",[1]点数換算表!$D$16,IF(AA26="ベスト8",[1]点数換算表!$E$16,IF(AA26="ベスト16",[1]点数換算表!$F$16,IF(AA26="ベスト32",[1]点数換算表!$G$16,"")))))))</f>
        <v>40</v>
      </c>
      <c r="AC26" s="23"/>
      <c r="AD26" s="21">
        <f>IF(AC26="",0,IF(AC26="優勝",[1]点数換算表!$B$17,IF(AC26="準優勝",[1]点数換算表!$C$17,IF(AC26="ベスト4",[1]点数換算表!$D$17,IF(AC26="ベスト8",[1]点数換算表!$E$17,IF(AC26="ベスト16",[1]点数換算表!$F$17,IF(AC26="ベスト32",[1]点数換算表!$G$17,"")))))))</f>
        <v>0</v>
      </c>
      <c r="AE26" s="23"/>
      <c r="AF26" s="21">
        <f>IF(AE26="",0,IF(AE26="優勝",[1]点数換算表!$B$18,IF(AE26="準優勝",[1]点数換算表!$C$18,IF(AE26="ベスト4",[1]点数換算表!$D$18,IF(AE26="ベスト8",[1]点数換算表!$E$18,[1]点数換算表!$F$18)))))</f>
        <v>0</v>
      </c>
      <c r="AG26" s="23"/>
      <c r="AH26" s="21">
        <f>IF(AG26="",0,IF(AG26="優勝",[1]点数換算表!$B$19,IF(AG26="準優勝",[1]点数換算表!$C$19,IF(AG26="ベスト4",[1]点数換算表!$D$19,IF(AG26="ベスト8",[1]点数換算表!$E$19,[1]点数換算表!$F$19)))))</f>
        <v>0</v>
      </c>
      <c r="AI26" s="21">
        <f t="shared" si="0"/>
        <v>284</v>
      </c>
    </row>
    <row r="27" spans="1:35" x14ac:dyDescent="0.4">
      <c r="A27" s="21">
        <v>24</v>
      </c>
      <c r="B27" s="23" t="s">
        <v>51</v>
      </c>
      <c r="C27" s="23" t="s">
        <v>52</v>
      </c>
      <c r="D27" s="23">
        <v>3</v>
      </c>
      <c r="E27" s="24" t="s">
        <v>269</v>
      </c>
      <c r="F27" s="34" t="s">
        <v>814</v>
      </c>
      <c r="G27" s="23"/>
      <c r="H27" s="21">
        <f>IF(G27="",0,IF(G27="優勝",点数換算表!$B$2,IF(G27="準優勝",点数換算表!$C$2,IF(G27="ベスト4",点数換算表!$D$2,点数換算表!$E$2))))</f>
        <v>0</v>
      </c>
      <c r="I27" s="23"/>
      <c r="J27" s="21">
        <f>IF(I27="",0,IF(I27="優勝",点数換算表!$B$3,IF(I27="準優勝",点数換算表!$C$3,IF(I27="ベスト4",点数換算表!$D$3,点数換算表!$E$3))))</f>
        <v>0</v>
      </c>
      <c r="K27" s="23" t="s">
        <v>7</v>
      </c>
      <c r="L27" s="21">
        <f>IF(K27="",0,IF(K27="優勝",点数換算表!$B$4,IF(K27="準優勝",点数換算表!$C$4,IF(K27="ベスト4",点数換算表!$D$4,IF(K27="ベスト8",点数換算表!$E$4,IF(K27="ベスト16",点数換算表!$F$4,""))))))</f>
        <v>20</v>
      </c>
      <c r="M27" s="23" t="s">
        <v>214</v>
      </c>
      <c r="N27" s="21">
        <f>IF(M27="",0,IF(M27="優勝",点数換算表!$B$5,IF(M27="準優勝",点数換算表!$C$5,IF(M27="ベスト4",点数換算表!$D$5,IF(M27="ベスト8",点数換算表!$E$5,IF(M27="ベスト16",点数換算表!$F$5,IF(M27="ベスト32",点数換算表!$G$5,"")))))))</f>
        <v>50</v>
      </c>
      <c r="O27" s="23"/>
      <c r="P27" s="21">
        <f>IF(O27="",0,IF(O27="優勝",点数換算表!$B$6,IF(O27="準優勝",点数換算表!$C$6,IF(O27="ベスト4",点数換算表!$D$6,IF(O27="ベスト8",点数換算表!$E$6,IF(O27="ベスト16",点数換算表!$F$6,IF(O27="ベスト32",点数換算表!$G$6,"")))))))</f>
        <v>0</v>
      </c>
      <c r="Q27" s="23"/>
      <c r="R27" s="21">
        <f>IF(Q27="",0,IF(Q27="優勝",点数換算表!$B$7,IF(Q27="準優勝",点数換算表!$C$7,IF(Q27="ベスト4",点数換算表!$D$7,IF(Q27="ベスト8",点数換算表!$E$7,点数換算表!$F$7)))))</f>
        <v>0</v>
      </c>
      <c r="S27" s="23"/>
      <c r="T27" s="21">
        <f>IF(S27="",0,IF(S27="優勝",点数換算表!$B$8,IF(S27="準優勝",点数換算表!$C$8,IF(S27="ベスト4",点数換算表!$D$8,IF(S27="ベスト8",点数換算表!$E$8,点数換算表!$F$8)))))</f>
        <v>0</v>
      </c>
      <c r="U27" s="23"/>
      <c r="V27" s="21">
        <f>IF(U27="",0,IF(U27="優勝",点数換算表!$B$13,IF(U27="準優勝",点数換算表!$C$13,IF(U27="ベスト4",点数換算表!$D$13,点数換算表!$E$13))))</f>
        <v>0</v>
      </c>
      <c r="W27" s="23"/>
      <c r="X27" s="21">
        <f>IF(W27="",0,IF(W27="優勝",点数換算表!$B$14,IF(W27="準優勝",点数換算表!$C$14,IF(W27="ベスト4",点数換算表!$D$14,点数換算表!$E$14))))</f>
        <v>0</v>
      </c>
      <c r="Y27" s="23"/>
      <c r="Z27" s="21">
        <f>IF(Y27="",0,IF(Y27="優勝",点数換算表!$B$15,IF(Y27="準優勝",点数換算表!$C$15,IF(Y27="ベスト4",点数換算表!$D$15,IF(Y27="ベスト8",点数換算表!$E$15,IF(Y27="ベスト16",点数換算表!$F$15,""))))))</f>
        <v>0</v>
      </c>
      <c r="AA27" s="23" t="s">
        <v>214</v>
      </c>
      <c r="AB27" s="21">
        <f>IF(AA27="",0,IF(AA27="優勝",点数換算表!$B$16,IF(AA27="準優勝",点数換算表!$C$16,IF(AA27="ベスト4",点数換算表!$D$16,IF(AA27="ベスト8",点数換算表!$E$16,IF(AA27="ベスト16",点数換算表!$F$16,IF(AA27="ベスト32",点数換算表!$G$16,"")))))))</f>
        <v>40</v>
      </c>
      <c r="AC27" s="23" t="s">
        <v>7</v>
      </c>
      <c r="AD27" s="21">
        <f>IF(AC27="",0,IF(AC27="優勝",点数換算表!$B$17,IF(AC27="準優勝",点数換算表!$C$17,IF(AC27="ベスト4",点数換算表!$D$17,IF(AC27="ベスト8",点数換算表!$E$17,IF(AC27="ベスト16",点数換算表!$F$17,IF(AC27="ベスト32",点数換算表!$G$17,"")))))))</f>
        <v>160</v>
      </c>
      <c r="AE27" s="23"/>
      <c r="AF27" s="21">
        <f>IF(AE27="",0,IF(AE27="優勝",点数換算表!$B$18,IF(AE27="準優勝",点数換算表!$C$18,IF(AE27="ベスト4",点数換算表!$D$18,IF(AE27="ベスト8",点数換算表!$E$18,点数換算表!$F$18)))))</f>
        <v>0</v>
      </c>
      <c r="AG27" s="23"/>
      <c r="AH27" s="21">
        <f>IF(AG27="",0,IF(AG27="優勝",点数換算表!$B$19,IF(AG27="準優勝",点数換算表!$C$19,IF(AG27="ベスト4",点数換算表!$D$19,IF(AG27="ベスト8",点数換算表!$E$19,点数換算表!$F$19)))))</f>
        <v>0</v>
      </c>
      <c r="AI27" s="21">
        <f t="shared" si="0"/>
        <v>270</v>
      </c>
    </row>
    <row r="28" spans="1:35" x14ac:dyDescent="0.4">
      <c r="A28" s="21">
        <v>25</v>
      </c>
      <c r="B28" s="23" t="s">
        <v>53</v>
      </c>
      <c r="C28" s="23" t="s">
        <v>36</v>
      </c>
      <c r="D28" s="23">
        <v>2</v>
      </c>
      <c r="E28" s="24" t="s">
        <v>269</v>
      </c>
      <c r="F28" s="34" t="s">
        <v>814</v>
      </c>
      <c r="G28" s="23"/>
      <c r="H28" s="21">
        <f>IF(G28="",0,IF(G28="優勝",点数換算表!$B$2,IF(G28="準優勝",点数換算表!$C$2,IF(G28="ベスト4",点数換算表!$D$2,点数換算表!$E$2))))</f>
        <v>0</v>
      </c>
      <c r="I28" s="23"/>
      <c r="J28" s="21">
        <f>IF(I28="",0,IF(I28="優勝",点数換算表!$B$3,IF(I28="準優勝",点数換算表!$C$3,IF(I28="ベスト4",点数換算表!$D$3,点数換算表!$E$3))))</f>
        <v>0</v>
      </c>
      <c r="K28" s="23"/>
      <c r="L28" s="21">
        <f>IF(K28="",0,IF(K28="優勝",点数換算表!$B$4,IF(K28="準優勝",点数換算表!$C$4,IF(K28="ベスト4",点数換算表!$D$4,IF(K28="ベスト8",点数換算表!$E$4,IF(K28="ベスト16",点数換算表!$F$4,""))))))</f>
        <v>0</v>
      </c>
      <c r="M28" s="23" t="s">
        <v>214</v>
      </c>
      <c r="N28" s="21">
        <f>IF(M28="",0,IF(M28="優勝",点数換算表!$B$5,IF(M28="準優勝",点数換算表!$C$5,IF(M28="ベスト4",点数換算表!$D$5,IF(M28="ベスト8",点数換算表!$E$5,IF(M28="ベスト16",点数換算表!$F$5,IF(M28="ベスト32",点数換算表!$G$5,"")))))))</f>
        <v>50</v>
      </c>
      <c r="O28" s="23" t="s">
        <v>214</v>
      </c>
      <c r="P28" s="21">
        <f>IF(O28="",0,IF(O28="優勝",点数換算表!$B$6,IF(O28="準優勝",点数換算表!$C$6,IF(O28="ベスト4",点数換算表!$D$6,IF(O28="ベスト8",点数換算表!$E$6,IF(O28="ベスト16",点数換算表!$F$6,IF(O28="ベスト32",点数換算表!$G$6,"")))))))</f>
        <v>100</v>
      </c>
      <c r="Q28" s="23"/>
      <c r="R28" s="21">
        <f>IF(Q28="",0,IF(Q28="優勝",点数換算表!$B$7,IF(Q28="準優勝",点数換算表!$C$7,IF(Q28="ベスト4",点数換算表!$D$7,IF(Q28="ベスト8",点数換算表!$E$7,点数換算表!$F$7)))))</f>
        <v>0</v>
      </c>
      <c r="S28" s="23"/>
      <c r="T28" s="21">
        <f>IF(S28="",0,IF(S28="優勝",点数換算表!$B$8,IF(S28="準優勝",点数換算表!$C$8,IF(S28="ベスト4",点数換算表!$D$8,IF(S28="ベスト8",点数換算表!$E$8,点数換算表!$F$8)))))</f>
        <v>0</v>
      </c>
      <c r="U28" s="23"/>
      <c r="V28" s="21">
        <f>IF(U28="",0,IF(U28="優勝",点数換算表!$B$13,IF(U28="準優勝",点数換算表!$C$13,IF(U28="ベスト4",点数換算表!$D$13,点数換算表!$E$13))))</f>
        <v>0</v>
      </c>
      <c r="W28" s="23" t="s">
        <v>9</v>
      </c>
      <c r="X28" s="21">
        <f>IF(W28="",0,IF(W28="優勝",点数換算表!$B$14,IF(W28="準優勝",点数換算表!$C$14,IF(W28="ベスト4",点数換算表!$D$14,点数換算表!$E$14))))</f>
        <v>40</v>
      </c>
      <c r="Y28" s="23"/>
      <c r="Z28" s="21">
        <f>IF(Y28="",0,IF(Y28="優勝",点数換算表!$B$15,IF(Y28="準優勝",点数換算表!$C$15,IF(Y28="ベスト4",点数換算表!$D$15,IF(Y28="ベスト8",点数換算表!$E$15,IF(Y28="ベスト16",点数換算表!$F$15,""))))))</f>
        <v>0</v>
      </c>
      <c r="AA28" s="23" t="s">
        <v>7</v>
      </c>
      <c r="AB28" s="21">
        <f>IF(AA28="",0,IF(AA28="優勝",点数換算表!$B$16,IF(AA28="準優勝",点数換算表!$C$16,IF(AA28="ベスト4",点数換算表!$D$16,IF(AA28="ベスト8",点数換算表!$E$16,IF(AA28="ベスト16",点数換算表!$F$16,IF(AA28="ベスト32",点数換算表!$G$16,"")))))))</f>
        <v>80</v>
      </c>
      <c r="AC28" s="23"/>
      <c r="AD28" s="21">
        <f>IF(AC28="",0,IF(AC28="優勝",点数換算表!$B$17,IF(AC28="準優勝",点数換算表!$C$17,IF(AC28="ベスト4",点数換算表!$D$17,IF(AC28="ベスト8",点数換算表!$E$17,IF(AC28="ベスト16",点数換算表!$F$17,IF(AC28="ベスト32",点数換算表!$G$17,"")))))))</f>
        <v>0</v>
      </c>
      <c r="AE28" s="23"/>
      <c r="AF28" s="21">
        <f>IF(AE28="",0,IF(AE28="優勝",点数換算表!$B$18,IF(AE28="準優勝",点数換算表!$C$18,IF(AE28="ベスト4",点数換算表!$D$18,IF(AE28="ベスト8",点数換算表!$E$18,点数換算表!$F$18)))))</f>
        <v>0</v>
      </c>
      <c r="AG28" s="23"/>
      <c r="AH28" s="21">
        <f>IF(AG28="",0,IF(AG28="優勝",点数換算表!$B$19,IF(AG28="準優勝",点数換算表!$C$19,IF(AG28="ベスト4",点数換算表!$D$19,IF(AG28="ベスト8",点数換算表!$E$19,点数換算表!$F$19)))))</f>
        <v>0</v>
      </c>
      <c r="AI28" s="21">
        <f t="shared" si="0"/>
        <v>270</v>
      </c>
    </row>
    <row r="29" spans="1:35" x14ac:dyDescent="0.4">
      <c r="A29" s="21">
        <v>26</v>
      </c>
      <c r="B29" s="21" t="s">
        <v>380</v>
      </c>
      <c r="C29" s="21" t="s">
        <v>381</v>
      </c>
      <c r="D29" s="21">
        <v>4</v>
      </c>
      <c r="E29" s="27" t="s">
        <v>382</v>
      </c>
      <c r="F29" s="35" t="s">
        <v>815</v>
      </c>
      <c r="G29" s="23"/>
      <c r="H29" s="21">
        <f>IF(G29="",0,IF(G29="優勝",[4]点数換算表!$B$2,IF(G29="準優勝",[4]点数換算表!$C$2,IF(G29="ベスト4",[4]点数換算表!$D$2,[4]点数換算表!$E$2))))</f>
        <v>0</v>
      </c>
      <c r="I29" s="23"/>
      <c r="J29" s="21">
        <f>IF(I29="",0,IF(I29="優勝",[4]点数換算表!$B$3,IF(I29="準優勝",[4]点数換算表!$C$3,IF(I29="ベスト4",[4]点数換算表!$D$3,[4]点数換算表!$E$3))))</f>
        <v>0</v>
      </c>
      <c r="K29" s="23" t="s">
        <v>8</v>
      </c>
      <c r="L29" s="21">
        <f>IF(K29="",0,IF(K29="優勝",[4]点数換算表!$B$4,IF(K29="準優勝",[4]点数換算表!$C$4,IF(K29="ベスト4",[4]点数換算表!$D$4,IF(K29="ベスト8",[4]点数換算表!$E$4,IF(K29="ベスト16",[4]点数換算表!$F$4,""))))))</f>
        <v>80</v>
      </c>
      <c r="M29" s="23" t="s">
        <v>7</v>
      </c>
      <c r="N29" s="21">
        <f>IF(M29="",0,IF(M29="優勝",点数換算表!$B$5,IF(M29="準優勝",点数換算表!$C$5,IF(M29="ベスト4",点数換算表!$D$5,IF(M29="ベスト8",点数換算表!$E$5,IF(M29="ベスト16",点数換算表!$F$5,IF(M29="ベスト32",点数換算表!$G$5,"")))))))</f>
        <v>100</v>
      </c>
      <c r="O29" s="23"/>
      <c r="P29" s="21">
        <f>IF(O29="",0,IF(O29="優勝",[4]点数換算表!$B$6,IF(O29="準優勝",[4]点数換算表!$C$6,IF(O29="ベスト4",[4]点数換算表!$D$6,IF(O29="ベスト8",[4]点数換算表!$E$6,IF(O29="ベスト16",[4]点数換算表!$F$6,IF(O29="ベスト32",[4]点数換算表!$G$6,"")))))))</f>
        <v>0</v>
      </c>
      <c r="Q29" s="23"/>
      <c r="R29" s="21">
        <f>IF(Q29="",0,IF(Q29="優勝",[4]点数換算表!$B$7,IF(Q29="準優勝",[4]点数換算表!$C$7,IF(Q29="ベスト4",[4]点数換算表!$D$7,IF(Q29="ベスト8",[4]点数換算表!$E$7,[4]点数換算表!$F$7)))))</f>
        <v>0</v>
      </c>
      <c r="S29" s="23"/>
      <c r="T29" s="21">
        <f>IF(S29="",0,IF(S29="優勝",[4]点数換算表!$B$8,IF(S29="準優勝",[4]点数換算表!$C$8,IF(S29="ベスト4",[4]点数換算表!$D$8,IF(S29="ベスト8",[4]点数換算表!$E$8,[4]点数換算表!$F$8)))))</f>
        <v>0</v>
      </c>
      <c r="U29" s="23"/>
      <c r="V29" s="21">
        <f>IF(U29="",0,IF(U29="優勝",[4]点数換算表!$B$13,IF(U29="準優勝",[4]点数換算表!$C$13,IF(U29="ベスト4",[4]点数換算表!$D$13,[4]点数換算表!$E$13))))</f>
        <v>0</v>
      </c>
      <c r="W29" s="23"/>
      <c r="X29" s="21">
        <f>IF(W29="",0,IF(W29="優勝",[4]点数換算表!$B$14,IF(W29="準優勝",[4]点数換算表!$C$14,IF(W29="ベスト4",[4]点数換算表!$D$14,[4]点数換算表!$E$14))))</f>
        <v>0</v>
      </c>
      <c r="Y29" s="23" t="s">
        <v>8</v>
      </c>
      <c r="Z29" s="21">
        <f>IF(Y29="",0,IF(Y29="優勝",[4]点数換算表!$B$15,IF(Y29="準優勝",[4]点数換算表!$C$15,IF(Y29="ベスト4",[4]点数換算表!$D$15,IF(Y29="ベスト8",[4]点数換算表!$E$15,IF(Y29="ベスト16",[4]点数換算表!$F$15,""))))))</f>
        <v>64</v>
      </c>
      <c r="AA29" s="23"/>
      <c r="AB29" s="21">
        <f>IF(AA29="",0,IF(AA29="優勝",[4]点数換算表!$B$16,IF(AA29="準優勝",[4]点数換算表!$C$16,IF(AA29="ベスト4",[4]点数換算表!$D$16,IF(AA29="ベスト8",[4]点数換算表!$E$16,IF(AA29="ベスト16",[4]点数換算表!$F$16,IF(AA29="ベスト32",[4]点数換算表!$G$16,"")))))))</f>
        <v>0</v>
      </c>
      <c r="AC29" s="23"/>
      <c r="AD29" s="21">
        <f>IF(AC29="",0,IF(AC29="優勝",[4]点数換算表!$B$17,IF(AC29="準優勝",[4]点数換算表!$C$17,IF(AC29="ベスト4",[4]点数換算表!$D$17,IF(AC29="ベスト8",[4]点数換算表!$E$17,IF(AC29="ベスト16",[4]点数換算表!$F$17,IF(AC29="ベスト32",[4]点数換算表!$G$17,"")))))))</f>
        <v>0</v>
      </c>
      <c r="AE29" s="23"/>
      <c r="AF29" s="21">
        <f>IF(AE29="",0,IF(AE29="優勝",[4]点数換算表!$B$18,IF(AE29="準優勝",[4]点数換算表!$C$18,IF(AE29="ベスト4",[4]点数換算表!$D$18,IF(AE29="ベスト8",[4]点数換算表!$E$18,[4]点数換算表!$F$18)))))</f>
        <v>0</v>
      </c>
      <c r="AG29" s="23"/>
      <c r="AH29" s="21">
        <f>IF(AG29="",0,IF(AG29="優勝",[4]点数換算表!$B$19,IF(AG29="準優勝",[4]点数換算表!$C$19,IF(AG29="ベスト4",[4]点数換算表!$D$19,IF(AG29="ベスト8",[4]点数換算表!$E$19,[4]点数換算表!$F$19)))))</f>
        <v>0</v>
      </c>
      <c r="AI29" s="21">
        <f t="shared" si="0"/>
        <v>244</v>
      </c>
    </row>
    <row r="30" spans="1:35" x14ac:dyDescent="0.4">
      <c r="A30" s="21">
        <v>27</v>
      </c>
      <c r="B30" s="23" t="s">
        <v>56</v>
      </c>
      <c r="C30" s="23" t="s">
        <v>52</v>
      </c>
      <c r="D30" s="23">
        <v>3</v>
      </c>
      <c r="E30" s="24" t="s">
        <v>269</v>
      </c>
      <c r="F30" s="34" t="s">
        <v>814</v>
      </c>
      <c r="G30" s="23"/>
      <c r="H30" s="21">
        <f>IF(G30="",0,IF(G30="優勝",点数換算表!$B$2,IF(G30="準優勝",点数換算表!$C$2,IF(G30="ベスト4",点数換算表!$D$2,点数換算表!$E$2))))</f>
        <v>0</v>
      </c>
      <c r="I30" s="23"/>
      <c r="J30" s="21">
        <f>IF(I30="",0,IF(I30="優勝",点数換算表!$B$3,IF(I30="準優勝",点数換算表!$C$3,IF(I30="ベスト4",点数換算表!$D$3,点数換算表!$E$3))))</f>
        <v>0</v>
      </c>
      <c r="K30" s="23" t="s">
        <v>7</v>
      </c>
      <c r="L30" s="21">
        <f>IF(K30="",0,IF(K30="優勝",点数換算表!$B$4,IF(K30="準優勝",点数換算表!$C$4,IF(K30="ベスト4",点数換算表!$D$4,IF(K30="ベスト8",点数換算表!$E$4,IF(K30="ベスト16",点数換算表!$F$4,""))))))</f>
        <v>20</v>
      </c>
      <c r="M30" s="23" t="s">
        <v>214</v>
      </c>
      <c r="N30" s="21">
        <f>IF(M30="",0,IF(M30="優勝",点数換算表!$B$5,IF(M30="準優勝",点数換算表!$C$5,IF(M30="ベスト4",点数換算表!$D$5,IF(M30="ベスト8",点数換算表!$E$5,IF(M30="ベスト16",点数換算表!$F$5,IF(M30="ベスト32",点数換算表!$G$5,"")))))))</f>
        <v>50</v>
      </c>
      <c r="O30" s="23" t="s">
        <v>214</v>
      </c>
      <c r="P30" s="21">
        <f>IF(O30="",0,IF(O30="優勝",点数換算表!$B$6,IF(O30="準優勝",点数換算表!$C$6,IF(O30="ベスト4",点数換算表!$D$6,IF(O30="ベスト8",点数換算表!$E$6,IF(O30="ベスト16",点数換算表!$F$6,IF(O30="ベスト32",点数換算表!$G$6,"")))))))</f>
        <v>100</v>
      </c>
      <c r="Q30" s="23"/>
      <c r="R30" s="21">
        <f>IF(Q30="",0,IF(Q30="優勝",点数換算表!$B$7,IF(Q30="準優勝",点数換算表!$C$7,IF(Q30="ベスト4",点数換算表!$D$7,IF(Q30="ベスト8",点数換算表!$E$7,点数換算表!$F$7)))))</f>
        <v>0</v>
      </c>
      <c r="S30" s="23"/>
      <c r="T30" s="21">
        <f>IF(S30="",0,IF(S30="優勝",点数換算表!$B$8,IF(S30="準優勝",点数換算表!$C$8,IF(S30="ベスト4",点数換算表!$D$8,IF(S30="ベスト8",点数換算表!$E$8,点数換算表!$F$8)))))</f>
        <v>0</v>
      </c>
      <c r="U30" s="23"/>
      <c r="V30" s="21">
        <f>IF(U30="",0,IF(U30="優勝",点数換算表!$B$13,IF(U30="準優勝",点数換算表!$C$13,IF(U30="ベスト4",点数換算表!$D$13,点数換算表!$E$13))))</f>
        <v>0</v>
      </c>
      <c r="W30" s="23"/>
      <c r="X30" s="21">
        <f>IF(W30="",0,IF(W30="優勝",点数換算表!$B$14,IF(W30="準優勝",点数換算表!$C$14,IF(W30="ベスト4",点数換算表!$D$14,点数換算表!$E$14))))</f>
        <v>0</v>
      </c>
      <c r="Y30" s="23"/>
      <c r="Z30" s="21">
        <f>IF(Y30="",0,IF(Y30="優勝",点数換算表!$B$15,IF(Y30="準優勝",点数換算表!$C$15,IF(Y30="ベスト4",点数換算表!$D$15,IF(Y30="ベスト8",点数換算表!$E$15,IF(Y30="ベスト16",点数換算表!$F$15,""))))))</f>
        <v>0</v>
      </c>
      <c r="AA30" s="23" t="s">
        <v>214</v>
      </c>
      <c r="AB30" s="21">
        <f>IF(AA30="",0,IF(AA30="優勝",点数換算表!$B$16,IF(AA30="準優勝",点数換算表!$C$16,IF(AA30="ベスト4",点数換算表!$D$16,IF(AA30="ベスト8",点数換算表!$E$16,IF(AA30="ベスト16",点数換算表!$F$16,IF(AA30="ベスト32",点数換算表!$G$16,"")))))))</f>
        <v>40</v>
      </c>
      <c r="AC30" s="23"/>
      <c r="AD30" s="21">
        <f>IF(AC30="",0,IF(AC30="優勝",点数換算表!$B$17,IF(AC30="準優勝",点数換算表!$C$17,IF(AC30="ベスト4",点数換算表!$D$17,IF(AC30="ベスト8",点数換算表!$E$17,IF(AC30="ベスト16",点数換算表!$F$17,IF(AC30="ベスト32",点数換算表!$G$17,"")))))))</f>
        <v>0</v>
      </c>
      <c r="AE30" s="23"/>
      <c r="AF30" s="21">
        <f>IF(AE30="",0,IF(AE30="優勝",点数換算表!$B$18,IF(AE30="準優勝",点数換算表!$C$18,IF(AE30="ベスト4",点数換算表!$D$18,IF(AE30="ベスト8",点数換算表!$E$18,点数換算表!$F$18)))))</f>
        <v>0</v>
      </c>
      <c r="AG30" s="23"/>
      <c r="AH30" s="21">
        <f>IF(AG30="",0,IF(AG30="優勝",点数換算表!$B$19,IF(AG30="準優勝",点数換算表!$C$19,IF(AG30="ベスト4",点数換算表!$D$19,IF(AG30="ベスト8",点数換算表!$E$19,点数換算表!$F$19)))))</f>
        <v>0</v>
      </c>
      <c r="AI30" s="21">
        <f t="shared" si="0"/>
        <v>210</v>
      </c>
    </row>
    <row r="31" spans="1:35" x14ac:dyDescent="0.4">
      <c r="A31" s="21">
        <v>28</v>
      </c>
      <c r="B31" s="21" t="s">
        <v>276</v>
      </c>
      <c r="C31" s="21" t="s">
        <v>277</v>
      </c>
      <c r="D31" s="21">
        <v>4</v>
      </c>
      <c r="E31" s="26" t="s">
        <v>272</v>
      </c>
      <c r="F31" s="35" t="s">
        <v>815</v>
      </c>
      <c r="G31" s="23"/>
      <c r="H31" s="21">
        <f>IF(G31="",0,IF(G31="優勝",[2]点数換算表!$B$2,IF(G31="準優勝",[2]点数換算表!$C$2,IF(G31="ベスト4",[2]点数換算表!$D$2,[2]点数換算表!$E$2))))</f>
        <v>0</v>
      </c>
      <c r="I31" s="23"/>
      <c r="J31" s="21">
        <f>IF(I31="",0,IF(I31="優勝",[2]点数換算表!$B$3,IF(I31="準優勝",[2]点数換算表!$C$3,IF(I31="ベスト4",[2]点数換算表!$D$3,[2]点数換算表!$E$3))))</f>
        <v>0</v>
      </c>
      <c r="K31" s="23" t="s">
        <v>9</v>
      </c>
      <c r="L31" s="21">
        <f>IF(K31="",0,IF(K31="優勝",[2]点数換算表!$B$4,IF(K31="準優勝",[2]点数換算表!$C$4,IF(K31="ベスト4",[2]点数換算表!$D$4,IF(K31="ベスト8",[2]点数換算表!$E$4,IF(K31="ベスト16",[2]点数換算表!$F$4,""))))))</f>
        <v>40</v>
      </c>
      <c r="M31" s="23" t="s">
        <v>214</v>
      </c>
      <c r="N31" s="21">
        <f>IF(M31="",0,IF(M31="優勝",点数換算表!$B$5,IF(M31="準優勝",点数換算表!$C$5,IF(M31="ベスト4",点数換算表!$D$5,IF(M31="ベスト8",点数換算表!$E$5,IF(M31="ベスト16",点数換算表!$F$5,IF(M31="ベスト32",点数換算表!$G$5,"")))))))</f>
        <v>50</v>
      </c>
      <c r="O31" s="23"/>
      <c r="P31" s="21">
        <f>IF(O31="",0,IF(O31="優勝",[2]点数換算表!$B$6,IF(O31="準優勝",[2]点数換算表!$C$6,IF(O31="ベスト4",[2]点数換算表!$D$6,IF(O31="ベスト8",[2]点数換算表!$E$6,IF(O31="ベスト16",[2]点数換算表!$F$6,IF(O31="ベスト32",[2]点数換算表!$G$6,"")))))))</f>
        <v>0</v>
      </c>
      <c r="Q31" s="23"/>
      <c r="R31" s="21">
        <f>IF(Q31="",0,IF(Q31="優勝",[2]点数換算表!$B$7,IF(Q31="準優勝",[2]点数換算表!$C$7,IF(Q31="ベスト4",[2]点数換算表!$D$7,IF(Q31="ベスト8",[2]点数換算表!$E$7,[2]点数換算表!$F$7)))))</f>
        <v>0</v>
      </c>
      <c r="S31" s="23"/>
      <c r="T31" s="21">
        <f>IF(S31="",0,IF(S31="優勝",[2]点数換算表!$B$8,IF(S31="準優勝",[2]点数換算表!$C$8,IF(S31="ベスト4",[2]点数換算表!$D$8,IF(S31="ベスト8",[2]点数換算表!$E$8,[2]点数換算表!$F$8)))))</f>
        <v>0</v>
      </c>
      <c r="U31" s="23"/>
      <c r="V31" s="21">
        <f>IF(U31="",0,IF(U31="優勝",[2]点数換算表!$B$13,IF(U31="準優勝",[2]点数換算表!$C$13,IF(U31="ベスト4",[2]点数換算表!$D$13,[2]点数換算表!$E$13))))</f>
        <v>0</v>
      </c>
      <c r="W31" s="23"/>
      <c r="X31" s="21">
        <f>IF(W31="",0,IF(W31="優勝",[2]点数換算表!$B$14,IF(W31="準優勝",[2]点数換算表!$C$14,IF(W31="ベスト4",[2]点数換算表!$D$14,[2]点数換算表!$E$14))))</f>
        <v>0</v>
      </c>
      <c r="Y31" s="23" t="s">
        <v>9</v>
      </c>
      <c r="Z31" s="21">
        <f>IF(Y31="",0,IF(Y31="優勝",[2]点数換算表!$B$15,IF(Y31="準優勝",[2]点数換算表!$C$15,IF(Y31="ベスト4",[2]点数換算表!$D$15,IF(Y31="ベスト8",[2]点数換算表!$E$15,IF(Y31="ベスト16",[2]点数換算表!$F$15,""))))))</f>
        <v>32</v>
      </c>
      <c r="AA31" s="23" t="s">
        <v>7</v>
      </c>
      <c r="AB31" s="21">
        <f>IF(AA31="",0,IF(AA31="優勝",[2]点数換算表!$B$16,IF(AA31="準優勝",[2]点数換算表!$C$16,IF(AA31="ベスト4",[2]点数換算表!$D$16,IF(AA31="ベスト8",[2]点数換算表!$E$16,IF(AA31="ベスト16",[2]点数換算表!$F$16,IF(AA31="ベスト32",[2]点数換算表!$G$16,"")))))))</f>
        <v>80</v>
      </c>
      <c r="AC31" s="23"/>
      <c r="AD31" s="21">
        <f>IF(AC31="",0,IF(AC31="優勝",[2]点数換算表!$B$17,IF(AC31="準優勝",[2]点数換算表!$C$17,IF(AC31="ベスト4",[2]点数換算表!$D$17,IF(AC31="ベスト8",[2]点数換算表!$E$17,IF(AC31="ベスト16",[2]点数換算表!$F$17,IF(AC31="ベスト32",[2]点数換算表!$G$17,"")))))))</f>
        <v>0</v>
      </c>
      <c r="AE31" s="23"/>
      <c r="AF31" s="21">
        <f>IF(AE31="",0,IF(AE31="優勝",[2]点数換算表!$B$18,IF(AE31="準優勝",[2]点数換算表!$C$18,IF(AE31="ベスト4",[2]点数換算表!$D$18,IF(AE31="ベスト8",[2]点数換算表!$E$18,[2]点数換算表!$F$18)))))</f>
        <v>0</v>
      </c>
      <c r="AG31" s="23"/>
      <c r="AH31" s="21">
        <f>IF(AG31="",0,IF(AG31="優勝",[2]点数換算表!$B$19,IF(AG31="準優勝",[2]点数換算表!$C$19,IF(AG31="ベスト4",[2]点数換算表!$D$19,IF(AG31="ベスト8",[2]点数換算表!$E$19,[2]点数換算表!$F$19)))))</f>
        <v>0</v>
      </c>
      <c r="AI31" s="21">
        <f t="shared" si="0"/>
        <v>202</v>
      </c>
    </row>
    <row r="32" spans="1:35" x14ac:dyDescent="0.4">
      <c r="A32" s="21">
        <v>29</v>
      </c>
      <c r="B32" s="23" t="s">
        <v>49</v>
      </c>
      <c r="C32" s="23" t="s">
        <v>50</v>
      </c>
      <c r="D32" s="23">
        <v>2</v>
      </c>
      <c r="E32" s="24" t="s">
        <v>269</v>
      </c>
      <c r="F32" s="34" t="s">
        <v>814</v>
      </c>
      <c r="G32" s="23"/>
      <c r="H32" s="21">
        <f>IF(G32="",0,IF(G32="優勝",点数換算表!$B$2,IF(G32="準優勝",点数換算表!$C$2,IF(G32="ベスト4",点数換算表!$D$2,点数換算表!$E$2))))</f>
        <v>0</v>
      </c>
      <c r="I32" s="23"/>
      <c r="J32" s="21">
        <f>IF(I32="",0,IF(I32="優勝",点数換算表!$B$3,IF(I32="準優勝",点数換算表!$C$3,IF(I32="ベスト4",点数換算表!$D$3,点数換算表!$E$3))))</f>
        <v>0</v>
      </c>
      <c r="K32" s="23"/>
      <c r="L32" s="21">
        <f>IF(K32="",0,IF(K32="優勝",点数換算表!$B$4,IF(K32="準優勝",点数換算表!$C$4,IF(K32="ベスト4",点数換算表!$D$4,IF(K32="ベスト8",点数換算表!$E$4,IF(K32="ベスト16",点数換算表!$F$4,""))))))</f>
        <v>0</v>
      </c>
      <c r="M32" s="23"/>
      <c r="N32" s="21">
        <f>IF(M32="",0,IF(M32="優勝",点数換算表!$B$5,IF(M32="準優勝",点数換算表!$C$5,IF(M32="ベスト4",点数換算表!$D$5,IF(M32="ベスト8",点数換算表!$E$5,IF(M32="ベスト16",点数換算表!$F$5,IF(M32="ベスト32",点数換算表!$G$5,"")))))))</f>
        <v>0</v>
      </c>
      <c r="O32" s="23" t="s">
        <v>7</v>
      </c>
      <c r="P32" s="21">
        <f>IF(O32="",0,IF(O32="優勝",点数換算表!$B$6,IF(O32="準優勝",点数換算表!$C$6,IF(O32="ベスト4",点数換算表!$D$6,IF(O32="ベスト8",点数換算表!$E$6,IF(O32="ベスト16",点数換算表!$F$6,IF(O32="ベスト32",点数換算表!$G$6,"")))))))</f>
        <v>200</v>
      </c>
      <c r="Q32" s="23"/>
      <c r="R32" s="21">
        <f>IF(Q32="",0,IF(Q32="優勝",点数換算表!$B$7,IF(Q32="準優勝",点数換算表!$C$7,IF(Q32="ベスト4",点数換算表!$D$7,IF(Q32="ベスト8",点数換算表!$E$7,点数換算表!$F$7)))))</f>
        <v>0</v>
      </c>
      <c r="S32" s="23"/>
      <c r="T32" s="21">
        <f>IF(S32="",0,IF(S32="優勝",点数換算表!$B$8,IF(S32="準優勝",点数換算表!$C$8,IF(S32="ベスト4",点数換算表!$D$8,IF(S32="ベスト8",点数換算表!$E$8,点数換算表!$F$8)))))</f>
        <v>0</v>
      </c>
      <c r="U32" s="23"/>
      <c r="V32" s="21">
        <f>IF(U32="",0,IF(U32="優勝",点数換算表!$B$13,IF(U32="準優勝",点数換算表!$C$13,IF(U32="ベスト4",点数換算表!$D$13,点数換算表!$E$13))))</f>
        <v>0</v>
      </c>
      <c r="W32" s="23"/>
      <c r="X32" s="21">
        <f>IF(W32="",0,IF(W32="優勝",点数換算表!$B$14,IF(W32="準優勝",点数換算表!$C$14,IF(W32="ベスト4",点数換算表!$D$14,点数換算表!$E$14))))</f>
        <v>0</v>
      </c>
      <c r="Y32" s="23"/>
      <c r="Z32" s="21">
        <f>IF(Y32="",0,IF(Y32="優勝",点数換算表!$B$15,IF(Y32="準優勝",点数換算表!$C$15,IF(Y32="ベスト4",点数換算表!$D$15,IF(Y32="ベスト8",点数換算表!$E$15,IF(Y32="ベスト16",点数換算表!$F$15,""))))))</f>
        <v>0</v>
      </c>
      <c r="AA32" s="23"/>
      <c r="AB32" s="21">
        <f>IF(AA32="",0,IF(AA32="優勝",点数換算表!$B$16,IF(AA32="準優勝",点数換算表!$C$16,IF(AA32="ベスト4",点数換算表!$D$16,IF(AA32="ベスト8",点数換算表!$E$16,IF(AA32="ベスト16",点数換算表!$F$16,IF(AA32="ベスト32",点数換算表!$G$16,"")))))))</f>
        <v>0</v>
      </c>
      <c r="AC32" s="23"/>
      <c r="AD32" s="21">
        <f>IF(AC32="",0,IF(AC32="優勝",点数換算表!$B$17,IF(AC32="準優勝",点数換算表!$C$17,IF(AC32="ベスト4",点数換算表!$D$17,IF(AC32="ベスト8",点数換算表!$E$17,IF(AC32="ベスト16",点数換算表!$F$17,IF(AC32="ベスト32",点数換算表!$G$17,"")))))))</f>
        <v>0</v>
      </c>
      <c r="AE32" s="23"/>
      <c r="AF32" s="21">
        <f>IF(AE32="",0,IF(AE32="優勝",点数換算表!$B$18,IF(AE32="準優勝",点数換算表!$C$18,IF(AE32="ベスト4",点数換算表!$D$18,IF(AE32="ベスト8",点数換算表!$E$18,点数換算表!$F$18)))))</f>
        <v>0</v>
      </c>
      <c r="AG32" s="23"/>
      <c r="AH32" s="21">
        <f>IF(AG32="",0,IF(AG32="優勝",点数換算表!$B$19,IF(AG32="準優勝",点数換算表!$C$19,IF(AG32="ベスト4",点数換算表!$D$19,IF(AG32="ベスト8",点数換算表!$E$19,点数換算表!$F$19)))))</f>
        <v>0</v>
      </c>
      <c r="AI32" s="21">
        <f t="shared" si="0"/>
        <v>200</v>
      </c>
    </row>
    <row r="33" spans="1:35" x14ac:dyDescent="0.4">
      <c r="A33" s="21">
        <v>30</v>
      </c>
      <c r="B33" s="21" t="s">
        <v>1240</v>
      </c>
      <c r="C33" s="21" t="s">
        <v>1241</v>
      </c>
      <c r="D33" s="21">
        <v>1</v>
      </c>
      <c r="E33" s="26" t="s">
        <v>272</v>
      </c>
      <c r="F33" s="35" t="s">
        <v>815</v>
      </c>
      <c r="G33" s="23"/>
      <c r="H33" s="21">
        <f>IF(G33="",0,IF(G33="優勝",[2]点数換算表!$B$2,IF(G33="準優勝",[2]点数換算表!$C$2,IF(G33="ベスト4",[2]点数換算表!$D$2,[2]点数換算表!$E$2))))</f>
        <v>0</v>
      </c>
      <c r="I33" s="23"/>
      <c r="J33" s="21">
        <f>IF(I33="",0,IF(I33="優勝",[2]点数換算表!$B$3,IF(I33="準優勝",[2]点数換算表!$C$3,IF(I33="ベスト4",[2]点数換算表!$D$3,[2]点数換算表!$E$3))))</f>
        <v>0</v>
      </c>
      <c r="K33" s="23"/>
      <c r="L33" s="21">
        <f>IF(K33="",0,IF(K33="優勝",[2]点数換算表!$B$4,IF(K33="準優勝",[2]点数換算表!$C$4,IF(K33="ベスト4",[2]点数換算表!$D$4,IF(K33="ベスト8",[2]点数換算表!$E$4,IF(K33="ベスト16",[2]点数換算表!$F$4,""))))))</f>
        <v>0</v>
      </c>
      <c r="M33" s="23" t="s">
        <v>6</v>
      </c>
      <c r="N33" s="21">
        <f>IF(M33="",0,IF(M33="優勝",点数換算表!$B$5,IF(M33="準優勝",点数換算表!$C$5,IF(M33="ベスト4",点数換算表!$D$5,IF(M33="ベスト8",点数換算表!$E$5,IF(M33="ベスト16",点数換算表!$F$5,IF(M33="ベスト32",点数換算表!$G$5,"")))))))</f>
        <v>200</v>
      </c>
      <c r="O33" s="23"/>
      <c r="P33" s="21">
        <f>IF(O33="",0,IF(O33="優勝",[2]点数換算表!$B$6,IF(O33="準優勝",[2]点数換算表!$C$6,IF(O33="ベスト4",[2]点数換算表!$D$6,IF(O33="ベスト8",[2]点数換算表!$E$6,IF(O33="ベスト16",[2]点数換算表!$F$6,IF(O33="ベスト32",[2]点数換算表!$G$6,"")))))))</f>
        <v>0</v>
      </c>
      <c r="Q33" s="23"/>
      <c r="R33" s="21">
        <f>IF(Q33="",0,IF(Q33="優勝",[2]点数換算表!$B$7,IF(Q33="準優勝",[2]点数換算表!$C$7,IF(Q33="ベスト4",[2]点数換算表!$D$7,IF(Q33="ベスト8",[2]点数換算表!$E$7,[2]点数換算表!$F$7)))))</f>
        <v>0</v>
      </c>
      <c r="S33" s="23"/>
      <c r="T33" s="21">
        <f>IF(S33="",0,IF(S33="優勝",[2]点数換算表!$B$8,IF(S33="準優勝",[2]点数換算表!$C$8,IF(S33="ベスト4",[2]点数換算表!$D$8,IF(S33="ベスト8",[2]点数換算表!$E$8,[2]点数換算表!$F$8)))))</f>
        <v>0</v>
      </c>
      <c r="U33" s="23"/>
      <c r="V33" s="21">
        <f>IF(U33="",0,IF(U33="優勝",[2]点数換算表!$B$13,IF(U33="準優勝",[2]点数換算表!$C$13,IF(U33="ベスト4",[2]点数換算表!$D$13,[2]点数換算表!$E$13))))</f>
        <v>0</v>
      </c>
      <c r="W33" s="23"/>
      <c r="X33" s="21">
        <f>IF(W33="",0,IF(W33="優勝",[2]点数換算表!$B$14,IF(W33="準優勝",[2]点数換算表!$C$14,IF(W33="ベスト4",[2]点数換算表!$D$14,[2]点数換算表!$E$14))))</f>
        <v>0</v>
      </c>
      <c r="Y33" s="23"/>
      <c r="Z33" s="21">
        <f>IF(Y33="",0,IF(Y33="優勝",[2]点数換算表!$B$15,IF(Y33="準優勝",[2]点数換算表!$C$15,IF(Y33="ベスト4",[2]点数換算表!$D$15,IF(Y33="ベスト8",[2]点数換算表!$E$15,IF(Y33="ベスト16",[2]点数換算表!$F$15,""))))))</f>
        <v>0</v>
      </c>
      <c r="AA33" s="23"/>
      <c r="AB33" s="21">
        <f>IF(AA33="",0,IF(AA33="優勝",[2]点数換算表!$B$16,IF(AA33="準優勝",[2]点数換算表!$C$16,IF(AA33="ベスト4",[2]点数換算表!$D$16,IF(AA33="ベスト8",[2]点数換算表!$E$16,IF(AA33="ベスト16",[2]点数換算表!$F$16,IF(AA33="ベスト32",[2]点数換算表!$G$16,"")))))))</f>
        <v>0</v>
      </c>
      <c r="AC33" s="23"/>
      <c r="AD33" s="21">
        <f>IF(AC33="",0,IF(AC33="優勝",[2]点数換算表!$B$17,IF(AC33="準優勝",[2]点数換算表!$C$17,IF(AC33="ベスト4",[2]点数換算表!$D$17,IF(AC33="ベスト8",[2]点数換算表!$E$17,IF(AC33="ベスト16",[2]点数換算表!$F$17,IF(AC33="ベスト32",[2]点数換算表!$G$17,"")))))))</f>
        <v>0</v>
      </c>
      <c r="AE33" s="23"/>
      <c r="AF33" s="21">
        <f>IF(AE33="",0,IF(AE33="優勝",[2]点数換算表!$B$18,IF(AE33="準優勝",[2]点数換算表!$C$18,IF(AE33="ベスト4",[2]点数換算表!$D$18,IF(AE33="ベスト8",[2]点数換算表!$E$18,[2]点数換算表!$F$18)))))</f>
        <v>0</v>
      </c>
      <c r="AG33" s="23"/>
      <c r="AH33" s="21">
        <f>IF(AG33="",0,IF(AG33="優勝",[2]点数換算表!$B$19,IF(AG33="準優勝",[2]点数換算表!$C$19,IF(AG33="ベスト4",[2]点数換算表!$D$19,IF(AG33="ベスト8",[2]点数換算表!$E$19,[2]点数換算表!$F$19)))))</f>
        <v>0</v>
      </c>
      <c r="AI33" s="21">
        <f t="shared" si="0"/>
        <v>200</v>
      </c>
    </row>
    <row r="34" spans="1:35" x14ac:dyDescent="0.4">
      <c r="A34" s="21">
        <v>31</v>
      </c>
      <c r="B34" s="21" t="s">
        <v>383</v>
      </c>
      <c r="C34" s="21" t="s">
        <v>384</v>
      </c>
      <c r="D34" s="21">
        <v>4</v>
      </c>
      <c r="E34" s="27" t="s">
        <v>382</v>
      </c>
      <c r="F34" s="35" t="s">
        <v>815</v>
      </c>
      <c r="G34" s="23"/>
      <c r="H34" s="21">
        <f>IF(G34="",0,IF(G34="優勝",[4]点数換算表!$B$2,IF(G34="準優勝",[4]点数換算表!$C$2,IF(G34="ベスト4",[4]点数換算表!$D$2,[4]点数換算表!$E$2))))</f>
        <v>0</v>
      </c>
      <c r="I34" s="23"/>
      <c r="J34" s="21">
        <f>IF(I34="",0,IF(I34="優勝",[4]点数換算表!$B$3,IF(I34="準優勝",[4]点数換算表!$C$3,IF(I34="ベスト4",[4]点数換算表!$D$3,[4]点数換算表!$E$3))))</f>
        <v>0</v>
      </c>
      <c r="K34" s="23" t="s">
        <v>10</v>
      </c>
      <c r="L34" s="21">
        <f>IF(K34="",0,IF(K34="優勝",[4]点数換算表!$B$4,IF(K34="準優勝",[4]点数換算表!$C$4,IF(K34="ベスト4",[4]点数換算表!$D$4,IF(K34="ベスト8",[4]点数換算表!$E$4,IF(K34="ベスト16",[4]点数換算表!$F$4,""))))))</f>
        <v>100</v>
      </c>
      <c r="M34" s="23" t="s">
        <v>214</v>
      </c>
      <c r="N34" s="21">
        <f>IF(M34="",0,IF(M34="優勝",点数換算表!$B$5,IF(M34="準優勝",点数換算表!$C$5,IF(M34="ベスト4",点数換算表!$D$5,IF(M34="ベスト8",点数換算表!$E$5,IF(M34="ベスト16",点数換算表!$F$5,IF(M34="ベスト32",点数換算表!$G$5,"")))))))</f>
        <v>50</v>
      </c>
      <c r="O34" s="23"/>
      <c r="P34" s="21">
        <f>IF(O34="",0,IF(O34="優勝",[4]点数換算表!$B$6,IF(O34="準優勝",[4]点数換算表!$C$6,IF(O34="ベスト4",[4]点数換算表!$D$6,IF(O34="ベスト8",[4]点数換算表!$E$6,IF(O34="ベスト16",[4]点数換算表!$F$6,IF(O34="ベスト32",[4]点数換算表!$G$6,"")))))))</f>
        <v>0</v>
      </c>
      <c r="Q34" s="23"/>
      <c r="R34" s="21">
        <f>IF(Q34="",0,IF(Q34="優勝",[4]点数換算表!$B$7,IF(Q34="準優勝",[4]点数換算表!$C$7,IF(Q34="ベスト4",[4]点数換算表!$D$7,IF(Q34="ベスト8",[4]点数換算表!$E$7,[4]点数換算表!$F$7)))))</f>
        <v>0</v>
      </c>
      <c r="S34" s="23"/>
      <c r="T34" s="21">
        <f>IF(S34="",0,IF(S34="優勝",[4]点数換算表!$B$8,IF(S34="準優勝",[4]点数換算表!$C$8,IF(S34="ベスト4",[4]点数換算表!$D$8,IF(S34="ベスト8",[4]点数換算表!$E$8,[4]点数換算表!$F$8)))))</f>
        <v>0</v>
      </c>
      <c r="U34" s="23"/>
      <c r="V34" s="21">
        <f>IF(U34="",0,IF(U34="優勝",[4]点数換算表!$B$13,IF(U34="準優勝",[4]点数換算表!$C$13,IF(U34="ベスト4",[4]点数換算表!$D$13,[4]点数換算表!$E$13))))</f>
        <v>0</v>
      </c>
      <c r="W34" s="23"/>
      <c r="X34" s="21">
        <f>IF(W34="",0,IF(W34="優勝",[4]点数換算表!$B$14,IF(W34="準優勝",[4]点数換算表!$C$14,IF(W34="ベスト4",[4]点数換算表!$D$14,[4]点数換算表!$E$14))))</f>
        <v>0</v>
      </c>
      <c r="Y34" s="23" t="s">
        <v>6</v>
      </c>
      <c r="Z34" s="21">
        <f>IF(Y34="",0,IF(Y34="優勝",[4]点数換算表!$B$15,IF(Y34="準優勝",[4]点数換算表!$C$15,IF(Y34="ベスト4",[4]点数換算表!$D$15,IF(Y34="ベスト8",[4]点数換算表!$E$15,IF(Y34="ベスト16",[4]点数換算表!$F$15,""))))))</f>
        <v>48</v>
      </c>
      <c r="AA34" s="23"/>
      <c r="AB34" s="21">
        <f>IF(AA34="",0,IF(AA34="優勝",[4]点数換算表!$B$16,IF(AA34="準優勝",[4]点数換算表!$C$16,IF(AA34="ベスト4",[4]点数換算表!$D$16,IF(AA34="ベスト8",[4]点数換算表!$E$16,IF(AA34="ベスト16",[4]点数換算表!$F$16,IF(AA34="ベスト32",[4]点数換算表!$G$16,"")))))))</f>
        <v>0</v>
      </c>
      <c r="AC34" s="23"/>
      <c r="AD34" s="21">
        <f>IF(AC34="",0,IF(AC34="優勝",[4]点数換算表!$B$17,IF(AC34="準優勝",[4]点数換算表!$C$17,IF(AC34="ベスト4",[4]点数換算表!$D$17,IF(AC34="ベスト8",[4]点数換算表!$E$17,IF(AC34="ベスト16",[4]点数換算表!$F$17,IF(AC34="ベスト32",[4]点数換算表!$G$17,"")))))))</f>
        <v>0</v>
      </c>
      <c r="AE34" s="23"/>
      <c r="AF34" s="21">
        <f>IF(AE34="",0,IF(AE34="優勝",[4]点数換算表!$B$18,IF(AE34="準優勝",[4]点数換算表!$C$18,IF(AE34="ベスト4",[4]点数換算表!$D$18,IF(AE34="ベスト8",[4]点数換算表!$E$18,[4]点数換算表!$F$18)))))</f>
        <v>0</v>
      </c>
      <c r="AG34" s="23"/>
      <c r="AH34" s="21">
        <f>IF(AG34="",0,IF(AG34="優勝",[4]点数換算表!$B$19,IF(AG34="準優勝",[4]点数換算表!$C$19,IF(AG34="ベスト4",[4]点数換算表!$D$19,IF(AG34="ベスト8",[4]点数換算表!$E$19,[4]点数換算表!$F$19)))))</f>
        <v>0</v>
      </c>
      <c r="AI34" s="21">
        <f t="shared" si="0"/>
        <v>198</v>
      </c>
    </row>
    <row r="35" spans="1:35" x14ac:dyDescent="0.4">
      <c r="A35" s="21">
        <v>32</v>
      </c>
      <c r="B35" s="21" t="s">
        <v>537</v>
      </c>
      <c r="C35" s="21" t="s">
        <v>528</v>
      </c>
      <c r="D35" s="21">
        <v>1</v>
      </c>
      <c r="E35" s="29" t="s">
        <v>526</v>
      </c>
      <c r="F35" s="35" t="s">
        <v>815</v>
      </c>
      <c r="G35" s="23"/>
      <c r="H35" s="21">
        <f>IF(G35="",0,IF(G35="優勝",[1]点数換算表!$B$2,IF(G35="準優勝",[1]点数換算表!$C$2,IF(G35="ベスト4",[1]点数換算表!$D$2,[1]点数換算表!$E$2))))</f>
        <v>0</v>
      </c>
      <c r="I35" s="23"/>
      <c r="J35" s="21">
        <f>IF(I35="",0,IF(I35="優勝",[1]点数換算表!$B$3,IF(I35="準優勝",[1]点数換算表!$C$3,IF(I35="ベスト4",[1]点数換算表!$D$3,[1]点数換算表!$E$3))))</f>
        <v>0</v>
      </c>
      <c r="K35" s="23" t="s">
        <v>9</v>
      </c>
      <c r="L35" s="21">
        <f>IF(K35="",0,IF(K35="優勝",[1]点数換算表!$B$4,IF(K35="準優勝",[1]点数換算表!$C$4,IF(K35="ベスト4",[1]点数換算表!$D$4,IF(K35="ベスト8",[1]点数換算表!$E$4,IF(K35="ベスト16",[1]点数換算表!$F$4,""))))))</f>
        <v>40</v>
      </c>
      <c r="M35" s="23" t="s">
        <v>9</v>
      </c>
      <c r="N35" s="21">
        <f>IF(M35="",0,IF(M35="優勝",点数換算表!$B$5,IF(M35="準優勝",点数換算表!$C$5,IF(M35="ベスト4",点数換算表!$D$5,IF(M35="ベスト8",点数換算表!$E$5,IF(M35="ベスト16",点数換算表!$F$5,IF(M35="ベスト32",点数換算表!$G$5,"")))))))</f>
        <v>150</v>
      </c>
      <c r="O35" s="23"/>
      <c r="P35" s="21">
        <f>IF(O35="",0,IF(O35="優勝",[1]点数換算表!$B$6,IF(O35="準優勝",[1]点数換算表!$C$6,IF(O35="ベスト4",[1]点数換算表!$D$6,IF(O35="ベスト8",[1]点数換算表!$E$6,IF(O35="ベスト16",[1]点数換算表!$F$6,IF(O35="ベスト32",[1]点数換算表!$G$6,"")))))))</f>
        <v>0</v>
      </c>
      <c r="Q35" s="23"/>
      <c r="R35" s="21">
        <f>IF(Q35="",0,IF(Q35="優勝",[1]点数換算表!$B$7,IF(Q35="準優勝",[1]点数換算表!$C$7,IF(Q35="ベスト4",[1]点数換算表!$D$7,IF(Q35="ベスト8",[1]点数換算表!$E$7,[1]点数換算表!$F$7)))))</f>
        <v>0</v>
      </c>
      <c r="S35" s="23"/>
      <c r="T35" s="21">
        <f>IF(S35="",0,IF(S35="優勝",[1]点数換算表!$B$8,IF(S35="準優勝",[1]点数換算表!$C$8,IF(S35="ベスト4",[1]点数換算表!$D$8,IF(S35="ベスト8",[1]点数換算表!$E$8,[1]点数換算表!$F$8)))))</f>
        <v>0</v>
      </c>
      <c r="U35" s="23"/>
      <c r="V35" s="21">
        <f>IF(U35="",0,IF(U35="優勝",[1]点数換算表!$B$13,IF(U35="準優勝",[1]点数換算表!$C$13,IF(U35="ベスト4",[1]点数換算表!$D$13,[1]点数換算表!$E$13))))</f>
        <v>0</v>
      </c>
      <c r="W35" s="23"/>
      <c r="X35" s="21">
        <f>IF(W35="",0,IF(W35="優勝",[1]点数換算表!$B$14,IF(W35="準優勝",[1]点数換算表!$C$14,IF(W35="ベスト4",[1]点数換算表!$D$14,[1]点数換算表!$E$14))))</f>
        <v>0</v>
      </c>
      <c r="Y35" s="23"/>
      <c r="Z35" s="21">
        <f>IF(Y35="",0,IF(Y35="優勝",[1]点数換算表!$B$15,IF(Y35="準優勝",[1]点数換算表!$C$15,IF(Y35="ベスト4",[1]点数換算表!$D$15,IF(Y35="ベスト8",[1]点数換算表!$E$15,IF(Y35="ベスト16",[1]点数換算表!$F$15,""))))))</f>
        <v>0</v>
      </c>
      <c r="AA35" s="23"/>
      <c r="AB35" s="21">
        <f>IF(AA35="",0,IF(AA35="優勝",[1]点数換算表!$B$16,IF(AA35="準優勝",[1]点数換算表!$C$16,IF(AA35="ベスト4",[1]点数換算表!$D$16,IF(AA35="ベスト8",[1]点数換算表!$E$16,IF(AA35="ベスト16",[1]点数換算表!$F$16,IF(AA35="ベスト32",[1]点数換算表!$G$16,"")))))))</f>
        <v>0</v>
      </c>
      <c r="AC35" s="23"/>
      <c r="AD35" s="21">
        <f>IF(AC35="",0,IF(AC35="優勝",[1]点数換算表!$B$17,IF(AC35="準優勝",[1]点数換算表!$C$17,IF(AC35="ベスト4",[1]点数換算表!$D$17,IF(AC35="ベスト8",[1]点数換算表!$E$17,IF(AC35="ベスト16",[1]点数換算表!$F$17,IF(AC35="ベスト32",[1]点数換算表!$G$17,"")))))))</f>
        <v>0</v>
      </c>
      <c r="AE35" s="23"/>
      <c r="AF35" s="21">
        <f>IF(AE35="",0,IF(AE35="優勝",[1]点数換算表!$B$18,IF(AE35="準優勝",[1]点数換算表!$C$18,IF(AE35="ベスト4",[1]点数換算表!$D$18,IF(AE35="ベスト8",[1]点数換算表!$E$18,[1]点数換算表!$F$18)))))</f>
        <v>0</v>
      </c>
      <c r="AG35" s="23"/>
      <c r="AH35" s="21">
        <f>IF(AG35="",0,IF(AG35="優勝",[1]点数換算表!$B$19,IF(AG35="準優勝",[1]点数換算表!$C$19,IF(AG35="ベスト4",[1]点数換算表!$D$19,IF(AG35="ベスト8",[1]点数換算表!$E$19,[1]点数換算表!$F$19)))))</f>
        <v>0</v>
      </c>
      <c r="AI35" s="21">
        <f t="shared" si="0"/>
        <v>190</v>
      </c>
    </row>
    <row r="36" spans="1:35" x14ac:dyDescent="0.4">
      <c r="A36" s="21">
        <v>33</v>
      </c>
      <c r="B36" s="21" t="s">
        <v>849</v>
      </c>
      <c r="C36" s="21" t="s">
        <v>848</v>
      </c>
      <c r="D36" s="21">
        <v>1</v>
      </c>
      <c r="E36" s="26" t="s">
        <v>272</v>
      </c>
      <c r="F36" s="35" t="s">
        <v>815</v>
      </c>
      <c r="G36" s="23"/>
      <c r="H36" s="21">
        <f>IF(G36="",0,IF(G36="優勝",点数換算表!$B$2,IF(G36="準優勝",点数換算表!$C$2,IF(G36="ベスト4",点数換算表!$D$2,点数換算表!$E$2))))</f>
        <v>0</v>
      </c>
      <c r="I36" s="23"/>
      <c r="J36" s="21">
        <f>IF(I36="",0,IF(I36="優勝",点数換算表!$B$3,IF(I36="準優勝",点数換算表!$C$3,IF(I36="ベスト4",点数換算表!$D$3,点数換算表!$E$3))))</f>
        <v>0</v>
      </c>
      <c r="K36" s="23" t="s">
        <v>9</v>
      </c>
      <c r="L36" s="21">
        <f>IF(K36="",0,IF(K36="優勝",点数換算表!$B$4,IF(K36="準優勝",点数換算表!$C$4,IF(K36="ベスト4",点数換算表!$D$4,IF(K36="ベスト8",点数換算表!$E$4,IF(K36="ベスト16",点数換算表!$F$4,""))))))</f>
        <v>40</v>
      </c>
      <c r="M36" s="23" t="s">
        <v>9</v>
      </c>
      <c r="N36" s="21">
        <f>IF(M36="",0,IF(M36="優勝",点数換算表!$B$5,IF(M36="準優勝",点数換算表!$C$5,IF(M36="ベスト4",点数換算表!$D$5,IF(M36="ベスト8",点数換算表!$E$5,IF(M36="ベスト16",点数換算表!$F$5,IF(M36="ベスト32",点数換算表!$G$5,"")))))))</f>
        <v>150</v>
      </c>
      <c r="O36" s="23"/>
      <c r="P36" s="21">
        <f>IF(O36="",0,IF(O36="優勝",点数換算表!$B$6,IF(O36="準優勝",点数換算表!$C$6,IF(O36="ベスト4",点数換算表!$D$6,IF(O36="ベスト8",点数換算表!$E$6,IF(O36="ベスト16",点数換算表!$F$6,IF(O36="ベスト32",点数換算表!$G$6,"")))))))</f>
        <v>0</v>
      </c>
      <c r="Q36" s="23"/>
      <c r="R36" s="21">
        <f>IF(Q36="",0,IF(Q36="優勝",点数換算表!$B$7,IF(Q36="準優勝",点数換算表!$C$7,IF(Q36="ベスト4",点数換算表!$D$7,IF(Q36="ベスト8",点数換算表!$E$7,点数換算表!$F$7)))))</f>
        <v>0</v>
      </c>
      <c r="S36" s="23"/>
      <c r="T36" s="21">
        <f>IF(S36="",0,IF(S36="優勝",点数換算表!$B$8,IF(S36="準優勝",点数換算表!$C$8,IF(S36="ベスト4",点数換算表!$D$8,IF(S36="ベスト8",点数換算表!$E$8,点数換算表!$F$8)))))</f>
        <v>0</v>
      </c>
      <c r="U36" s="23"/>
      <c r="V36" s="21">
        <f>IF(U36="",0,IF(U36="優勝",点数換算表!$B$13,IF(U36="準優勝",点数換算表!$C$13,IF(U36="ベスト4",点数換算表!$D$13,点数換算表!$E$13))))</f>
        <v>0</v>
      </c>
      <c r="W36" s="23"/>
      <c r="X36" s="21">
        <f>IF(W36="",0,IF(W36="優勝",点数換算表!$B$14,IF(W36="準優勝",点数換算表!$C$14,IF(W36="ベスト4",点数換算表!$D$14,点数換算表!$E$14))))</f>
        <v>0</v>
      </c>
      <c r="Y36" s="23"/>
      <c r="Z36" s="21">
        <f>IF(Y36="",0,IF(Y36="優勝",点数換算表!$B$15,IF(Y36="準優勝",点数換算表!$C$15,IF(Y36="ベスト4",点数換算表!$D$15,IF(Y36="ベスト8",点数換算表!$E$15,IF(Y36="ベスト16",点数換算表!$F$15,""))))))</f>
        <v>0</v>
      </c>
      <c r="AA36" s="23"/>
      <c r="AB36" s="21">
        <f>IF(AA36="",0,IF(AA36="優勝",点数換算表!$B$16,IF(AA36="準優勝",点数換算表!$C$16,IF(AA36="ベスト4",点数換算表!$D$16,IF(AA36="ベスト8",点数換算表!$E$16,IF(AA36="ベスト16",点数換算表!$F$16,IF(AA36="ベスト32",点数換算表!$G$16,"")))))))</f>
        <v>0</v>
      </c>
      <c r="AC36" s="23"/>
      <c r="AD36" s="21">
        <f>IF(AC36="",0,IF(AC36="優勝",点数換算表!$B$17,IF(AC36="準優勝",点数換算表!$C$17,IF(AC36="ベスト4",点数換算表!$D$17,IF(AC36="ベスト8",点数換算表!$E$17,IF(AC36="ベスト16",点数換算表!$F$17,IF(AC36="ベスト32",点数換算表!$G$17,"")))))))</f>
        <v>0</v>
      </c>
      <c r="AE36" s="23"/>
      <c r="AF36" s="21">
        <f>IF(AE36="",0,IF(AE36="優勝",点数換算表!$B$18,IF(AE36="準優勝",点数換算表!$C$18,IF(AE36="ベスト4",点数換算表!$D$18,IF(AE36="ベスト8",点数換算表!$E$18,点数換算表!$F$18)))))</f>
        <v>0</v>
      </c>
      <c r="AG36" s="23"/>
      <c r="AH36" s="21">
        <f>IF(AG36="",0,IF(AG36="優勝",点数換算表!$B$19,IF(AG36="準優勝",点数換算表!$C$19,IF(AG36="ベスト4",点数換算表!$D$19,IF(AG36="ベスト8",点数換算表!$E$19,点数換算表!$F$19)))))</f>
        <v>0</v>
      </c>
      <c r="AI36" s="21">
        <f t="shared" ref="AI36:AI67" si="2">MAX(H36,J36)+SUM(L36:T36)+MAX(V36,X36)+SUM(Z36:AH36)</f>
        <v>190</v>
      </c>
    </row>
    <row r="37" spans="1:35" x14ac:dyDescent="0.4">
      <c r="A37" s="21">
        <v>34</v>
      </c>
      <c r="B37" s="23" t="s">
        <v>57</v>
      </c>
      <c r="C37" s="23" t="s">
        <v>58</v>
      </c>
      <c r="D37" s="23">
        <v>4</v>
      </c>
      <c r="E37" s="24" t="s">
        <v>269</v>
      </c>
      <c r="F37" s="34" t="s">
        <v>814</v>
      </c>
      <c r="G37" s="23"/>
      <c r="H37" s="21">
        <f>IF(G37="",0,IF(G37="優勝",点数換算表!$B$2,IF(G37="準優勝",点数換算表!$C$2,IF(G37="ベスト4",点数換算表!$D$2,点数換算表!$E$2))))</f>
        <v>0</v>
      </c>
      <c r="I37" s="23"/>
      <c r="J37" s="21">
        <f>IF(I37="",0,IF(I37="優勝",点数換算表!$B$3,IF(I37="準優勝",点数換算表!$C$3,IF(I37="ベスト4",点数換算表!$D$3,点数換算表!$E$3))))</f>
        <v>0</v>
      </c>
      <c r="K37" s="23"/>
      <c r="L37" s="21">
        <f>IF(K37="",0,IF(K37="優勝",点数換算表!$B$4,IF(K37="準優勝",点数換算表!$C$4,IF(K37="ベスト4",点数換算表!$D$4,IF(K37="ベスト8",点数換算表!$E$4,IF(K37="ベスト16",点数換算表!$F$4,""))))))</f>
        <v>0</v>
      </c>
      <c r="M37" s="23" t="s">
        <v>7</v>
      </c>
      <c r="N37" s="21">
        <f>IF(M37="",0,IF(M37="優勝",点数換算表!$B$5,IF(M37="準優勝",点数換算表!$C$5,IF(M37="ベスト4",点数換算表!$D$5,IF(M37="ベスト8",点数換算表!$E$5,IF(M37="ベスト16",点数換算表!$F$5,IF(M37="ベスト32",点数換算表!$G$5,"")))))))</f>
        <v>100</v>
      </c>
      <c r="O37" s="23"/>
      <c r="P37" s="21">
        <f>IF(O37="",0,IF(O37="優勝",点数換算表!$B$6,IF(O37="準優勝",点数換算表!$C$6,IF(O37="ベスト4",点数換算表!$D$6,IF(O37="ベスト8",点数換算表!$E$6,IF(O37="ベスト16",点数換算表!$F$6,IF(O37="ベスト32",点数換算表!$G$6,"")))))))</f>
        <v>0</v>
      </c>
      <c r="Q37" s="23"/>
      <c r="R37" s="21">
        <f>IF(Q37="",0,IF(Q37="優勝",点数換算表!$B$7,IF(Q37="準優勝",点数換算表!$C$7,IF(Q37="ベスト4",点数換算表!$D$7,IF(Q37="ベスト8",点数換算表!$E$7,点数換算表!$F$7)))))</f>
        <v>0</v>
      </c>
      <c r="S37" s="23"/>
      <c r="T37" s="21">
        <f>IF(S37="",0,IF(S37="優勝",点数換算表!$B$8,IF(S37="準優勝",点数換算表!$C$8,IF(S37="ベスト4",点数換算表!$D$8,IF(S37="ベスト8",点数換算表!$E$8,点数換算表!$F$8)))))</f>
        <v>0</v>
      </c>
      <c r="U37" s="23"/>
      <c r="V37" s="21">
        <f>IF(U37="",0,IF(U37="優勝",点数換算表!$B$13,IF(U37="準優勝",点数換算表!$C$13,IF(U37="ベスト4",点数換算表!$D$13,点数換算表!$E$13))))</f>
        <v>0</v>
      </c>
      <c r="W37" s="23"/>
      <c r="X37" s="21">
        <f>IF(W37="",0,IF(W37="優勝",点数換算表!$B$14,IF(W37="準優勝",点数換算表!$C$14,IF(W37="ベスト4",点数換算表!$D$14,点数換算表!$E$14))))</f>
        <v>0</v>
      </c>
      <c r="Y37" s="23"/>
      <c r="Z37" s="21">
        <f>IF(Y37="",0,IF(Y37="優勝",点数換算表!$B$15,IF(Y37="準優勝",点数換算表!$C$15,IF(Y37="ベスト4",点数換算表!$D$15,IF(Y37="ベスト8",点数換算表!$E$15,IF(Y37="ベスト16",点数換算表!$F$15,""))))))</f>
        <v>0</v>
      </c>
      <c r="AA37" s="23" t="s">
        <v>7</v>
      </c>
      <c r="AB37" s="21">
        <f>IF(AA37="",0,IF(AA37="優勝",点数換算表!$B$16,IF(AA37="準優勝",点数換算表!$C$16,IF(AA37="ベスト4",点数換算表!$D$16,IF(AA37="ベスト8",点数換算表!$E$16,IF(AA37="ベスト16",点数換算表!$F$16,IF(AA37="ベスト32",点数換算表!$G$16,"")))))))</f>
        <v>80</v>
      </c>
      <c r="AC37" s="23"/>
      <c r="AD37" s="21">
        <f>IF(AC37="",0,IF(AC37="優勝",点数換算表!$B$17,IF(AC37="準優勝",点数換算表!$C$17,IF(AC37="ベスト4",点数換算表!$D$17,IF(AC37="ベスト8",点数換算表!$E$17,IF(AC37="ベスト16",点数換算表!$F$17,IF(AC37="ベスト32",点数換算表!$G$17,"")))))))</f>
        <v>0</v>
      </c>
      <c r="AE37" s="23"/>
      <c r="AF37" s="21">
        <f>IF(AE37="",0,IF(AE37="優勝",点数換算表!$B$18,IF(AE37="準優勝",点数換算表!$C$18,IF(AE37="ベスト4",点数換算表!$D$18,IF(AE37="ベスト8",点数換算表!$E$18,点数換算表!$F$18)))))</f>
        <v>0</v>
      </c>
      <c r="AG37" s="23"/>
      <c r="AH37" s="21">
        <f>IF(AG37="",0,IF(AG37="優勝",点数換算表!$B$19,IF(AG37="準優勝",点数換算表!$C$19,IF(AG37="ベスト4",点数換算表!$D$19,IF(AG37="ベスト8",点数換算表!$E$19,点数換算表!$F$19)))))</f>
        <v>0</v>
      </c>
      <c r="AI37" s="21">
        <f t="shared" si="2"/>
        <v>180</v>
      </c>
    </row>
    <row r="38" spans="1:35" x14ac:dyDescent="0.4">
      <c r="A38" s="21">
        <v>35</v>
      </c>
      <c r="B38" s="21" t="s">
        <v>719</v>
      </c>
      <c r="C38" s="21" t="s">
        <v>716</v>
      </c>
      <c r="D38" s="21">
        <v>2</v>
      </c>
      <c r="E38" s="33" t="s">
        <v>717</v>
      </c>
      <c r="F38" s="34" t="s">
        <v>814</v>
      </c>
      <c r="G38" s="23"/>
      <c r="H38" s="21">
        <f>IF(G38="",0,IF(G38="優勝",[5]点数換算表!$B$2,IF(G38="準優勝",[5]点数換算表!$C$2,IF(G38="ベスト4",[5]点数換算表!$D$2,[5]点数換算表!$E$2))))</f>
        <v>0</v>
      </c>
      <c r="I38" s="23"/>
      <c r="J38" s="21">
        <f>IF(I38="",0,IF(I38="優勝",[5]点数換算表!$B$3,IF(I38="準優勝",[5]点数換算表!$C$3,IF(I38="ベスト4",[5]点数換算表!$D$3,[5]点数換算表!$E$3))))</f>
        <v>0</v>
      </c>
      <c r="K38" s="23" t="s">
        <v>6</v>
      </c>
      <c r="L38" s="21">
        <f>IF(K38="",0,IF(K38="優勝",[5]点数換算表!$B$4,IF(K38="準優勝",[5]点数換算表!$C$4,IF(K38="ベスト4",[5]点数換算表!$D$4,IF(K38="ベスト8",[5]点数換算表!$E$4,IF(K38="ベスト16",[5]点数換算表!$F$4,""))))))</f>
        <v>60</v>
      </c>
      <c r="M38" s="23" t="s">
        <v>214</v>
      </c>
      <c r="N38" s="21">
        <f>IF(M38="",0,IF(M38="優勝",点数換算表!$B$5,IF(M38="準優勝",点数換算表!$C$5,IF(M38="ベスト4",点数換算表!$D$5,IF(M38="ベスト8",点数換算表!$E$5,IF(M38="ベスト16",点数換算表!$F$5,IF(M38="ベスト32",点数換算表!$G$5,"")))))))</f>
        <v>50</v>
      </c>
      <c r="O38" s="23"/>
      <c r="P38" s="21">
        <f>IF(O38="",0,IF(O38="優勝",[5]点数換算表!$B$6,IF(O38="準優勝",[5]点数換算表!$C$6,IF(O38="ベスト4",[5]点数換算表!$D$6,IF(O38="ベスト8",[5]点数換算表!$E$6,IF(O38="ベスト16",[5]点数換算表!$F$6,IF(O38="ベスト32",[5]点数換算表!$G$6,"")))))))</f>
        <v>0</v>
      </c>
      <c r="Q38" s="23"/>
      <c r="R38" s="21">
        <f>IF(Q38="",0,IF(Q38="優勝",[5]点数換算表!$B$7,IF(Q38="準優勝",[5]点数換算表!$C$7,IF(Q38="ベスト4",[5]点数換算表!$D$7,IF(Q38="ベスト8",[5]点数換算表!$E$7,[5]点数換算表!$F$7)))))</f>
        <v>0</v>
      </c>
      <c r="S38" s="23"/>
      <c r="T38" s="21">
        <f>IF(S38="",0,IF(S38="優勝",[5]点数換算表!$B$8,IF(S38="準優勝",[5]点数換算表!$C$8,IF(S38="ベスト4",[5]点数換算表!$D$8,IF(S38="ベスト8",[5]点数換算表!$E$8,[5]点数換算表!$F$8)))))</f>
        <v>0</v>
      </c>
      <c r="U38" s="23"/>
      <c r="V38" s="21">
        <f>IF(U38="",0,IF(U38="優勝",[5]点数換算表!$B$13,IF(U38="準優勝",[5]点数換算表!$C$13,IF(U38="ベスト4",[5]点数換算表!$D$13,[5]点数換算表!$E$13))))</f>
        <v>0</v>
      </c>
      <c r="W38" s="23"/>
      <c r="X38" s="21">
        <f>IF(W38="",0,IF(W38="優勝",[5]点数換算表!$B$14,IF(W38="準優勝",[5]点数換算表!$C$14,IF(W38="ベスト4",[5]点数換算表!$D$14,[5]点数換算表!$E$14))))</f>
        <v>0</v>
      </c>
      <c r="Y38" s="23" t="s">
        <v>6</v>
      </c>
      <c r="Z38" s="21">
        <f>IF(Y38="",0,IF(Y38="優勝",[5]点数換算表!$B$15,IF(Y38="準優勝",[5]点数換算表!$C$15,IF(Y38="ベスト4",[5]点数換算表!$D$15,IF(Y38="ベスト8",[5]点数換算表!$E$15,IF(Y38="ベスト16",[5]点数換算表!$F$15,""))))))</f>
        <v>48</v>
      </c>
      <c r="AA38" s="23"/>
      <c r="AB38" s="21">
        <f>IF(AA38="",0,IF(AA38="優勝",[5]点数換算表!$B$16,IF(AA38="準優勝",[5]点数換算表!$C$16,IF(AA38="ベスト4",[5]点数換算表!$D$16,IF(AA38="ベスト8",[5]点数換算表!$E$16,IF(AA38="ベスト16",[5]点数換算表!$F$16,IF(AA38="ベスト32",[5]点数換算表!$G$16,"")))))))</f>
        <v>0</v>
      </c>
      <c r="AC38" s="23"/>
      <c r="AD38" s="21">
        <f>IF(AC38="",0,IF(AC38="優勝",[5]点数換算表!$B$17,IF(AC38="準優勝",[5]点数換算表!$C$17,IF(AC38="ベスト4",[5]点数換算表!$D$17,IF(AC38="ベスト8",[5]点数換算表!$E$17,IF(AC38="ベスト16",[5]点数換算表!$F$17,IF(AC38="ベスト32",[5]点数換算表!$G$17,"")))))))</f>
        <v>0</v>
      </c>
      <c r="AE38" s="23"/>
      <c r="AF38" s="21">
        <f>IF(AE38="",0,IF(AE38="優勝",[5]点数換算表!$B$18,IF(AE38="準優勝",[5]点数換算表!$C$18,IF(AE38="ベスト4",[5]点数換算表!$D$18,IF(AE38="ベスト8",[5]点数換算表!$E$18,[5]点数換算表!$F$18)))))</f>
        <v>0</v>
      </c>
      <c r="AG38" s="23"/>
      <c r="AH38" s="21">
        <f>IF(AG38="",0,IF(AG38="優勝",[5]点数換算表!$B$19,IF(AG38="準優勝",[5]点数換算表!$C$19,IF(AG38="ベスト4",[5]点数換算表!$D$19,IF(AG38="ベスト8",[5]点数換算表!$E$19,[5]点数換算表!$F$19)))))</f>
        <v>0</v>
      </c>
      <c r="AI38" s="21">
        <f t="shared" si="2"/>
        <v>158</v>
      </c>
    </row>
    <row r="39" spans="1:35" x14ac:dyDescent="0.4">
      <c r="A39" s="21">
        <v>36</v>
      </c>
      <c r="B39" s="21" t="s">
        <v>290</v>
      </c>
      <c r="C39" s="21" t="s">
        <v>277</v>
      </c>
      <c r="D39" s="21">
        <v>3</v>
      </c>
      <c r="E39" s="26" t="s">
        <v>272</v>
      </c>
      <c r="F39" s="35" t="s">
        <v>815</v>
      </c>
      <c r="G39" s="23"/>
      <c r="H39" s="21">
        <f>IF(G39="",0,IF(G39="優勝",[2]点数換算表!$B$2,IF(G39="準優勝",[2]点数換算表!$C$2,IF(G39="ベスト4",[2]点数換算表!$D$2,[2]点数換算表!$E$2))))</f>
        <v>0</v>
      </c>
      <c r="I39" s="23"/>
      <c r="J39" s="21">
        <f>IF(I39="",0,IF(I39="優勝",[2]点数換算表!$B$3,IF(I39="準優勝",[2]点数換算表!$C$3,IF(I39="ベスト4",[2]点数換算表!$D$3,[2]点数換算表!$E$3))))</f>
        <v>0</v>
      </c>
      <c r="K39" s="23" t="s">
        <v>6</v>
      </c>
      <c r="L39" s="21">
        <f>IF(K39="",0,IF(K39="優勝",[2]点数換算表!$B$4,IF(K39="準優勝",[2]点数換算表!$C$4,IF(K39="ベスト4",[2]点数換算表!$D$4,IF(K39="ベスト8",[2]点数換算表!$E$4,IF(K39="ベスト16",[2]点数換算表!$F$4,""))))))</f>
        <v>60</v>
      </c>
      <c r="M39" s="23"/>
      <c r="N39" s="21">
        <f>IF(M39="",0,IF(M39="優勝",点数換算表!$B$5,IF(M39="準優勝",点数換算表!$C$5,IF(M39="ベスト4",点数換算表!$D$5,IF(M39="ベスト8",点数換算表!$E$5,IF(M39="ベスト16",点数換算表!$F$5,IF(M39="ベスト32",点数換算表!$G$5,"")))))))</f>
        <v>0</v>
      </c>
      <c r="O39" s="23"/>
      <c r="P39" s="21">
        <f>IF(O39="",0,IF(O39="優勝",[2]点数換算表!$B$6,IF(O39="準優勝",[2]点数換算表!$C$6,IF(O39="ベスト4",[2]点数換算表!$D$6,IF(O39="ベスト8",[2]点数換算表!$E$6,IF(O39="ベスト16",[2]点数換算表!$F$6,IF(O39="ベスト32",[2]点数換算表!$G$6,"")))))))</f>
        <v>0</v>
      </c>
      <c r="Q39" s="23"/>
      <c r="R39" s="21">
        <f>IF(Q39="",0,IF(Q39="優勝",[2]点数換算表!$B$7,IF(Q39="準優勝",[2]点数換算表!$C$7,IF(Q39="ベスト4",[2]点数換算表!$D$7,IF(Q39="ベスト8",[2]点数換算表!$E$7,[2]点数換算表!$F$7)))))</f>
        <v>0</v>
      </c>
      <c r="S39" s="23"/>
      <c r="T39" s="21">
        <f>IF(S39="",0,IF(S39="優勝",[2]点数換算表!$B$8,IF(S39="準優勝",[2]点数換算表!$C$8,IF(S39="ベスト4",[2]点数換算表!$D$8,IF(S39="ベスト8",[2]点数換算表!$E$8,[2]点数換算表!$F$8)))))</f>
        <v>0</v>
      </c>
      <c r="U39" s="23"/>
      <c r="V39" s="21">
        <f>IF(U39="",0,IF(U39="優勝",[2]点数換算表!$B$13,IF(U39="準優勝",[2]点数換算表!$C$13,IF(U39="ベスト4",[2]点数換算表!$D$13,[2]点数換算表!$E$13))))</f>
        <v>0</v>
      </c>
      <c r="W39" s="23"/>
      <c r="X39" s="21">
        <f>IF(W39="",0,IF(W39="優勝",[2]点数換算表!$B$14,IF(W39="準優勝",[2]点数換算表!$C$14,IF(W39="ベスト4",[2]点数換算表!$D$14,[2]点数換算表!$E$14))))</f>
        <v>0</v>
      </c>
      <c r="Y39" s="23" t="s">
        <v>7</v>
      </c>
      <c r="Z39" s="21">
        <f>IF(Y39="",0,IF(Y39="優勝",[2]点数換算表!$B$15,IF(Y39="準優勝",[2]点数換算表!$C$15,IF(Y39="ベスト4",[2]点数換算表!$D$15,IF(Y39="ベスト8",[2]点数換算表!$E$15,IF(Y39="ベスト16",[2]点数換算表!$F$15,""))))))</f>
        <v>16</v>
      </c>
      <c r="AA39" s="23" t="s">
        <v>7</v>
      </c>
      <c r="AB39" s="21">
        <f>IF(AA39="",0,IF(AA39="優勝",[2]点数換算表!$B$16,IF(AA39="準優勝",[2]点数換算表!$C$16,IF(AA39="ベスト4",[2]点数換算表!$D$16,IF(AA39="ベスト8",[2]点数換算表!$E$16,IF(AA39="ベスト16",[2]点数換算表!$F$16,IF(AA39="ベスト32",[2]点数換算表!$G$16,"")))))))</f>
        <v>80</v>
      </c>
      <c r="AC39" s="23"/>
      <c r="AD39" s="21">
        <f>IF(AC39="",0,IF(AC39="優勝",[2]点数換算表!$B$17,IF(AC39="準優勝",[2]点数換算表!$C$17,IF(AC39="ベスト4",[2]点数換算表!$D$17,IF(AC39="ベスト8",[2]点数換算表!$E$17,IF(AC39="ベスト16",[2]点数換算表!$F$17,IF(AC39="ベスト32",[2]点数換算表!$G$17,"")))))))</f>
        <v>0</v>
      </c>
      <c r="AE39" s="23"/>
      <c r="AF39" s="21">
        <f>IF(AE39="",0,IF(AE39="優勝",[2]点数換算表!$B$18,IF(AE39="準優勝",[2]点数換算表!$C$18,IF(AE39="ベスト4",[2]点数換算表!$D$18,IF(AE39="ベスト8",[2]点数換算表!$E$18,[2]点数換算表!$F$18)))))</f>
        <v>0</v>
      </c>
      <c r="AG39" s="23"/>
      <c r="AH39" s="21">
        <f>IF(AG39="",0,IF(AG39="優勝",[2]点数換算表!$B$19,IF(AG39="準優勝",[2]点数換算表!$C$19,IF(AG39="ベスト4",[2]点数換算表!$D$19,IF(AG39="ベスト8",[2]点数換算表!$E$19,[2]点数換算表!$F$19)))))</f>
        <v>0</v>
      </c>
      <c r="AI39" s="21">
        <f t="shared" si="2"/>
        <v>156</v>
      </c>
    </row>
    <row r="40" spans="1:35" x14ac:dyDescent="0.4">
      <c r="A40" s="21">
        <v>37</v>
      </c>
      <c r="B40" s="21" t="s">
        <v>532</v>
      </c>
      <c r="C40" s="21" t="s">
        <v>525</v>
      </c>
      <c r="D40" s="21">
        <v>3</v>
      </c>
      <c r="E40" s="29" t="s">
        <v>526</v>
      </c>
      <c r="F40" s="35" t="s">
        <v>815</v>
      </c>
      <c r="G40" s="23"/>
      <c r="H40" s="21">
        <f>IF(G40="",0,IF(G40="優勝",[1]点数換算表!$B$2,IF(G40="準優勝",[1]点数換算表!$C$2,IF(G40="ベスト4",[1]点数換算表!$D$2,[1]点数換算表!$E$2))))</f>
        <v>0</v>
      </c>
      <c r="I40" s="23"/>
      <c r="J40" s="21">
        <f>IF(I40="",0,IF(I40="優勝",[1]点数換算表!$B$3,IF(I40="準優勝",[1]点数換算表!$C$3,IF(I40="ベスト4",[1]点数換算表!$D$3,[1]点数換算表!$E$3))))</f>
        <v>0</v>
      </c>
      <c r="K40" s="23" t="s">
        <v>7</v>
      </c>
      <c r="L40" s="21">
        <f>IF(K40="",0,IF(K40="優勝",[1]点数換算表!$B$4,IF(K40="準優勝",[1]点数換算表!$C$4,IF(K40="ベスト4",[1]点数換算表!$D$4,IF(K40="ベスト8",[1]点数換算表!$E$4,IF(K40="ベスト16",[1]点数換算表!$F$4,""))))))</f>
        <v>20</v>
      </c>
      <c r="M40" s="23" t="s">
        <v>214</v>
      </c>
      <c r="N40" s="21">
        <f>IF(M40="",0,IF(M40="優勝",点数換算表!$B$5,IF(M40="準優勝",点数換算表!$C$5,IF(M40="ベスト4",点数換算表!$D$5,IF(M40="ベスト8",点数換算表!$E$5,IF(M40="ベスト16",点数換算表!$F$5,IF(M40="ベスト32",点数換算表!$G$5,"")))))))</f>
        <v>50</v>
      </c>
      <c r="O40" s="23"/>
      <c r="P40" s="21">
        <f>IF(O40="",0,IF(O40="優勝",[1]点数換算表!$B$6,IF(O40="準優勝",[1]点数換算表!$C$6,IF(O40="ベスト4",[1]点数換算表!$D$6,IF(O40="ベスト8",[1]点数換算表!$E$6,IF(O40="ベスト16",[1]点数換算表!$F$6,IF(O40="ベスト32",[1]点数換算表!$G$6,"")))))))</f>
        <v>0</v>
      </c>
      <c r="Q40" s="23"/>
      <c r="R40" s="21">
        <f>IF(Q40="",0,IF(Q40="優勝",[1]点数換算表!$B$7,IF(Q40="準優勝",[1]点数換算表!$C$7,IF(Q40="ベスト4",[1]点数換算表!$D$7,IF(Q40="ベスト8",[1]点数換算表!$E$7,[1]点数換算表!$F$7)))))</f>
        <v>0</v>
      </c>
      <c r="S40" s="23"/>
      <c r="T40" s="21">
        <f>IF(S40="",0,IF(S40="優勝",[1]点数換算表!$B$8,IF(S40="準優勝",[1]点数換算表!$C$8,IF(S40="ベスト4",[1]点数換算表!$D$8,IF(S40="ベスト8",[1]点数換算表!$E$8,[1]点数換算表!$F$8)))))</f>
        <v>0</v>
      </c>
      <c r="U40" s="23"/>
      <c r="V40" s="21">
        <f>IF(U40="",0,IF(U40="優勝",[1]点数換算表!$B$13,IF(U40="準優勝",[1]点数換算表!$C$13,IF(U40="ベスト4",[1]点数換算表!$D$13,[1]点数換算表!$E$13))))</f>
        <v>0</v>
      </c>
      <c r="W40" s="23"/>
      <c r="X40" s="21">
        <f>IF(W40="",0,IF(W40="優勝",[1]点数換算表!$B$14,IF(W40="準優勝",[1]点数換算表!$C$14,IF(W40="ベスト4",[1]点数換算表!$D$14,[1]点数換算表!$E$14))))</f>
        <v>0</v>
      </c>
      <c r="Y40" s="23"/>
      <c r="Z40" s="21">
        <f>IF(Y40="",0,IF(Y40="優勝",[1]点数換算表!$B$15,IF(Y40="準優勝",[1]点数換算表!$C$15,IF(Y40="ベスト4",[1]点数換算表!$D$15,IF(Y40="ベスト8",[1]点数換算表!$E$15,IF(Y40="ベスト16",[1]点数換算表!$F$15,""))))))</f>
        <v>0</v>
      </c>
      <c r="AA40" s="23" t="s">
        <v>7</v>
      </c>
      <c r="AB40" s="21">
        <f>IF(AA40="",0,IF(AA40="優勝",[1]点数換算表!$B$16,IF(AA40="準優勝",[1]点数換算表!$C$16,IF(AA40="ベスト4",[1]点数換算表!$D$16,IF(AA40="ベスト8",[1]点数換算表!$E$16,IF(AA40="ベスト16",[1]点数換算表!$F$16,IF(AA40="ベスト32",[1]点数換算表!$G$16,"")))))))</f>
        <v>80</v>
      </c>
      <c r="AC40" s="23"/>
      <c r="AD40" s="21">
        <f>IF(AC40="",0,IF(AC40="優勝",[1]点数換算表!$B$17,IF(AC40="準優勝",[1]点数換算表!$C$17,IF(AC40="ベスト4",[1]点数換算表!$D$17,IF(AC40="ベスト8",[1]点数換算表!$E$17,IF(AC40="ベスト16",[1]点数換算表!$F$17,IF(AC40="ベスト32",[1]点数換算表!$G$17,"")))))))</f>
        <v>0</v>
      </c>
      <c r="AE40" s="23"/>
      <c r="AF40" s="21">
        <f>IF(AE40="",0,IF(AE40="優勝",[1]点数換算表!$B$18,IF(AE40="準優勝",[1]点数換算表!$C$18,IF(AE40="ベスト4",[1]点数換算表!$D$18,IF(AE40="ベスト8",[1]点数換算表!$E$18,[1]点数換算表!$F$18)))))</f>
        <v>0</v>
      </c>
      <c r="AG40" s="23"/>
      <c r="AH40" s="21">
        <f>IF(AG40="",0,IF(AG40="優勝",[1]点数換算表!$B$19,IF(AG40="準優勝",[1]点数換算表!$C$19,IF(AG40="ベスト4",[1]点数換算表!$D$19,IF(AG40="ベスト8",[1]点数換算表!$E$19,[1]点数換算表!$F$19)))))</f>
        <v>0</v>
      </c>
      <c r="AI40" s="21">
        <f t="shared" si="2"/>
        <v>150</v>
      </c>
    </row>
    <row r="41" spans="1:35" x14ac:dyDescent="0.4">
      <c r="A41" s="21">
        <v>38</v>
      </c>
      <c r="B41" s="23" t="s">
        <v>135</v>
      </c>
      <c r="C41" s="23" t="s">
        <v>64</v>
      </c>
      <c r="D41" s="23">
        <v>3</v>
      </c>
      <c r="E41" s="24" t="s">
        <v>269</v>
      </c>
      <c r="F41" s="34" t="s">
        <v>814</v>
      </c>
      <c r="G41" s="23"/>
      <c r="H41" s="21">
        <f>IF(G41="",0,IF(G41="優勝",点数換算表!$B$2,IF(G41="準優勝",点数換算表!$C$2,IF(G41="ベスト4",点数換算表!$D$2,点数換算表!$E$2))))</f>
        <v>0</v>
      </c>
      <c r="I41" s="23"/>
      <c r="J41" s="21">
        <f>IF(I41="",0,IF(I41="優勝",点数換算表!$B$3,IF(I41="準優勝",点数換算表!$C$3,IF(I41="ベスト4",点数換算表!$D$3,点数換算表!$E$3))))</f>
        <v>0</v>
      </c>
      <c r="K41" s="23"/>
      <c r="L41" s="21">
        <f>IF(K41="",0,IF(K41="優勝",点数換算表!$B$4,IF(K41="準優勝",点数換算表!$C$4,IF(K41="ベスト4",点数換算表!$D$4,IF(K41="ベスト8",点数換算表!$E$4,IF(K41="ベスト16",点数換算表!$F$4,""))))))</f>
        <v>0</v>
      </c>
      <c r="M41" s="23" t="s">
        <v>214</v>
      </c>
      <c r="N41" s="21">
        <f>IF(M41="",0,IF(M41="優勝",点数換算表!$B$5,IF(M41="準優勝",点数換算表!$C$5,IF(M41="ベスト4",点数換算表!$D$5,IF(M41="ベスト8",点数換算表!$E$5,IF(M41="ベスト16",点数換算表!$F$5,IF(M41="ベスト32",点数換算表!$G$5,"")))))))</f>
        <v>50</v>
      </c>
      <c r="O41" s="23" t="s">
        <v>214</v>
      </c>
      <c r="P41" s="21">
        <f>IF(O41="",0,IF(O41="優勝",点数換算表!$B$6,IF(O41="準優勝",点数換算表!$C$6,IF(O41="ベスト4",点数換算表!$D$6,IF(O41="ベスト8",点数換算表!$E$6,IF(O41="ベスト16",点数換算表!$F$6,IF(O41="ベスト32",点数換算表!$G$6,"")))))))</f>
        <v>100</v>
      </c>
      <c r="Q41" s="23"/>
      <c r="R41" s="21">
        <f>IF(Q41="",0,IF(Q41="優勝",点数換算表!$B$7,IF(Q41="準優勝",点数換算表!$C$7,IF(Q41="ベスト4",点数換算表!$D$7,IF(Q41="ベスト8",点数換算表!$E$7,点数換算表!$F$7)))))</f>
        <v>0</v>
      </c>
      <c r="S41" s="23"/>
      <c r="T41" s="21">
        <f>IF(S41="",0,IF(S41="優勝",点数換算表!$B$8,IF(S41="準優勝",点数換算表!$C$8,IF(S41="ベスト4",点数換算表!$D$8,IF(S41="ベスト8",点数換算表!$E$8,点数換算表!$F$8)))))</f>
        <v>0</v>
      </c>
      <c r="U41" s="23"/>
      <c r="V41" s="21">
        <f>IF(U41="",0,IF(U41="優勝",点数換算表!$B$13,IF(U41="準優勝",点数換算表!$C$13,IF(U41="ベスト4",点数換算表!$D$13,点数換算表!$E$13))))</f>
        <v>0</v>
      </c>
      <c r="W41" s="23"/>
      <c r="X41" s="21">
        <f>IF(W41="",0,IF(W41="優勝",点数換算表!$B$14,IF(W41="準優勝",点数換算表!$C$14,IF(W41="ベスト4",点数換算表!$D$14,点数換算表!$E$14))))</f>
        <v>0</v>
      </c>
      <c r="Y41" s="23"/>
      <c r="Z41" s="21">
        <f>IF(Y41="",0,IF(Y41="優勝",点数換算表!$B$15,IF(Y41="準優勝",点数換算表!$C$15,IF(Y41="ベスト4",点数換算表!$D$15,IF(Y41="ベスト8",点数換算表!$E$15,IF(Y41="ベスト16",点数換算表!$F$15,""))))))</f>
        <v>0</v>
      </c>
      <c r="AA41" s="23"/>
      <c r="AB41" s="21">
        <f>IF(AA41="",0,IF(AA41="優勝",点数換算表!$B$16,IF(AA41="準優勝",点数換算表!$C$16,IF(AA41="ベスト4",点数換算表!$D$16,IF(AA41="ベスト8",点数換算表!$E$16,IF(AA41="ベスト16",点数換算表!$F$16,IF(AA41="ベスト32",点数換算表!$G$16,"")))))))</f>
        <v>0</v>
      </c>
      <c r="AC41" s="23"/>
      <c r="AD41" s="21">
        <f>IF(AC41="",0,IF(AC41="優勝",点数換算表!$B$17,IF(AC41="準優勝",点数換算表!$C$17,IF(AC41="ベスト4",点数換算表!$D$17,IF(AC41="ベスト8",点数換算表!$E$17,IF(AC41="ベスト16",点数換算表!$F$17,IF(AC41="ベスト32",点数換算表!$G$17,"")))))))</f>
        <v>0</v>
      </c>
      <c r="AE41" s="23"/>
      <c r="AF41" s="21">
        <f>IF(AE41="",0,IF(AE41="優勝",点数換算表!$B$18,IF(AE41="準優勝",点数換算表!$C$18,IF(AE41="ベスト4",点数換算表!$D$18,IF(AE41="ベスト8",点数換算表!$E$18,点数換算表!$F$18)))))</f>
        <v>0</v>
      </c>
      <c r="AG41" s="23"/>
      <c r="AH41" s="21">
        <f>IF(AG41="",0,IF(AG41="優勝",点数換算表!$B$19,IF(AG41="準優勝",点数換算表!$C$19,IF(AG41="ベスト4",点数換算表!$D$19,IF(AG41="ベスト8",点数換算表!$E$19,点数換算表!$F$19)))))</f>
        <v>0</v>
      </c>
      <c r="AI41" s="21">
        <f t="shared" si="2"/>
        <v>150</v>
      </c>
    </row>
    <row r="42" spans="1:35" x14ac:dyDescent="0.4">
      <c r="A42" s="21">
        <v>39</v>
      </c>
      <c r="B42" s="21" t="s">
        <v>1299</v>
      </c>
      <c r="C42" s="21" t="s">
        <v>1282</v>
      </c>
      <c r="D42" s="21">
        <v>1</v>
      </c>
      <c r="E42" s="24" t="s">
        <v>269</v>
      </c>
      <c r="F42" s="34" t="s">
        <v>814</v>
      </c>
      <c r="G42" s="21"/>
      <c r="H42" s="21">
        <f>IF(G42="",0,IF(G42="優勝",[2]点数換算表!$B$2,IF(G42="準優勝",[2]点数換算表!$C$2,IF(G42="ベスト4",[2]点数換算表!$D$2,[2]点数換算表!$E$2))))</f>
        <v>0</v>
      </c>
      <c r="I42" s="21"/>
      <c r="J42" s="21">
        <f>IF(I42="",0,IF(I42="優勝",[2]点数換算表!$B$3,IF(I42="準優勝",[2]点数換算表!$C$3,IF(I42="ベスト4",[2]点数換算表!$D$3,[2]点数換算表!$E$3))))</f>
        <v>0</v>
      </c>
      <c r="K42" s="21"/>
      <c r="L42" s="21">
        <f>IF(K42="",0,IF(K42="優勝",[2]点数換算表!$B$4,IF(K42="準優勝",[2]点数換算表!$C$4,IF(K42="ベスト4",[2]点数換算表!$D$4,IF(K42="ベスト8",[2]点数換算表!$E$4,IF(K42="ベスト16",[2]点数換算表!$F$4,""))))))</f>
        <v>0</v>
      </c>
      <c r="M42" s="23" t="s">
        <v>9</v>
      </c>
      <c r="N42" s="21">
        <f>IF(M42="",0,IF(M42="優勝",点数換算表!$B$5,IF(M42="準優勝",点数換算表!$C$5,IF(M42="ベスト4",点数換算表!$D$5,IF(M42="ベスト8",点数換算表!$E$5,IF(M42="ベスト16",点数換算表!$F$5,IF(M42="ベスト32",点数換算表!$G$5,"")))))))</f>
        <v>150</v>
      </c>
      <c r="O42" s="23"/>
      <c r="P42" s="21">
        <f>IF(O42="",0,IF(O42="優勝",[2]点数換算表!$B$6,IF(O42="準優勝",[2]点数換算表!$C$6,IF(O42="ベスト4",[2]点数換算表!$D$6,IF(O42="ベスト8",[2]点数換算表!$E$6,IF(O42="ベスト16",[2]点数換算表!$F$6,IF(O42="ベスト32",[2]点数換算表!$G$6,"")))))))</f>
        <v>0</v>
      </c>
      <c r="Q42" s="23"/>
      <c r="R42" s="21">
        <f>IF(Q42="",0,IF(Q42="優勝",[2]点数換算表!$B$7,IF(Q42="準優勝",[2]点数換算表!$C$7,IF(Q42="ベスト4",[2]点数換算表!$D$7,IF(Q42="ベスト8",[2]点数換算表!$E$7,[2]点数換算表!$F$7)))))</f>
        <v>0</v>
      </c>
      <c r="S42" s="23"/>
      <c r="T42" s="21">
        <f>IF(S42="",0,IF(S42="優勝",[2]点数換算表!$B$8,IF(S42="準優勝",[2]点数換算表!$C$8,IF(S42="ベスト4",[2]点数換算表!$D$8,IF(S42="ベスト8",[2]点数換算表!$E$8,[2]点数換算表!$F$8)))))</f>
        <v>0</v>
      </c>
      <c r="U42" s="23"/>
      <c r="V42" s="21">
        <f>IF(U42="",0,IF(U42="優勝",[2]点数換算表!$B$13,IF(U42="準優勝",[2]点数換算表!$C$13,IF(U42="ベスト4",[2]点数換算表!$D$13,[2]点数換算表!$E$13))))</f>
        <v>0</v>
      </c>
      <c r="W42" s="23"/>
      <c r="X42" s="21">
        <f>IF(W42="",0,IF(W42="優勝",[2]点数換算表!$B$14,IF(W42="準優勝",[2]点数換算表!$C$14,IF(W42="ベスト4",[2]点数換算表!$D$14,[2]点数換算表!$E$14))))</f>
        <v>0</v>
      </c>
      <c r="Y42" s="23"/>
      <c r="Z42" s="21">
        <f>IF(Y42="",0,IF(Y42="優勝",[2]点数換算表!$B$15,IF(Y42="準優勝",[2]点数換算表!$C$15,IF(Y42="ベスト4",[2]点数換算表!$D$15,IF(Y42="ベスト8",[2]点数換算表!$E$15,IF(Y42="ベスト16",[2]点数換算表!$F$15,""))))))</f>
        <v>0</v>
      </c>
      <c r="AA42" s="23"/>
      <c r="AB42" s="21">
        <f>IF(AA42="",0,IF(AA42="優勝",[2]点数換算表!$B$16,IF(AA42="準優勝",[2]点数換算表!$C$16,IF(AA42="ベスト4",[2]点数換算表!$D$16,IF(AA42="ベスト8",[2]点数換算表!$E$16,IF(AA42="ベスト16",[2]点数換算表!$F$16,IF(AA42="ベスト32",[2]点数換算表!$G$16,"")))))))</f>
        <v>0</v>
      </c>
      <c r="AC42" s="23"/>
      <c r="AD42" s="21">
        <f>IF(AC42="",0,IF(AC42="優勝",[2]点数換算表!$B$17,IF(AC42="準優勝",[2]点数換算表!$C$17,IF(AC42="ベスト4",[2]点数換算表!$D$17,IF(AC42="ベスト8",[2]点数換算表!$E$17,IF(AC42="ベスト16",[2]点数換算表!$F$17,IF(AC42="ベスト32",[2]点数換算表!$G$17,"")))))))</f>
        <v>0</v>
      </c>
      <c r="AE42" s="23"/>
      <c r="AF42" s="21">
        <f>IF(AE42="",0,IF(AE42="優勝",[2]点数換算表!$B$18,IF(AE42="準優勝",[2]点数換算表!$C$18,IF(AE42="ベスト4",[2]点数換算表!$D$18,IF(AE42="ベスト8",[2]点数換算表!$E$18,[2]点数換算表!$F$18)))))</f>
        <v>0</v>
      </c>
      <c r="AG42" s="23"/>
      <c r="AH42" s="21">
        <f>IF(AG42="",0,IF(AG42="優勝",[2]点数換算表!$B$19,IF(AG42="準優勝",[2]点数換算表!$C$19,IF(AG42="ベスト4",[2]点数換算表!$D$19,IF(AG42="ベスト8",[2]点数換算表!$E$19,[2]点数換算表!$F$19)))))</f>
        <v>0</v>
      </c>
      <c r="AI42" s="21">
        <f t="shared" si="2"/>
        <v>150</v>
      </c>
    </row>
    <row r="43" spans="1:35" x14ac:dyDescent="0.4">
      <c r="A43" s="21">
        <v>40</v>
      </c>
      <c r="B43" s="21" t="s">
        <v>1300</v>
      </c>
      <c r="C43" s="21" t="s">
        <v>1291</v>
      </c>
      <c r="D43" s="21">
        <v>2</v>
      </c>
      <c r="E43" s="24" t="s">
        <v>269</v>
      </c>
      <c r="F43" s="34" t="s">
        <v>814</v>
      </c>
      <c r="G43" s="21"/>
      <c r="H43" s="21">
        <f>IF(G43="",0,IF(G43="優勝",[2]点数換算表!$B$2,IF(G43="準優勝",[2]点数換算表!$C$2,IF(G43="ベスト4",[2]点数換算表!$D$2,[2]点数換算表!$E$2))))</f>
        <v>0</v>
      </c>
      <c r="I43" s="21"/>
      <c r="J43" s="21">
        <f>IF(I43="",0,IF(I43="優勝",[2]点数換算表!$B$3,IF(I43="準優勝",[2]点数換算表!$C$3,IF(I43="ベスト4",[2]点数換算表!$D$3,[2]点数換算表!$E$3))))</f>
        <v>0</v>
      </c>
      <c r="K43" s="21"/>
      <c r="L43" s="21">
        <f>IF(K43="",0,IF(K43="優勝",[2]点数換算表!$B$4,IF(K43="準優勝",[2]点数換算表!$C$4,IF(K43="ベスト4",[2]点数換算表!$D$4,IF(K43="ベスト8",[2]点数換算表!$E$4,IF(K43="ベスト16",[2]点数換算表!$F$4,""))))))</f>
        <v>0</v>
      </c>
      <c r="M43" s="23" t="s">
        <v>9</v>
      </c>
      <c r="N43" s="21">
        <f>IF(M43="",0,IF(M43="優勝",点数換算表!$B$5,IF(M43="準優勝",点数換算表!$C$5,IF(M43="ベスト4",点数換算表!$D$5,IF(M43="ベスト8",点数換算表!$E$5,IF(M43="ベスト16",点数換算表!$F$5,IF(M43="ベスト32",点数換算表!$G$5,"")))))))</f>
        <v>150</v>
      </c>
      <c r="O43" s="23"/>
      <c r="P43" s="21">
        <f>IF(O43="",0,IF(O43="優勝",[2]点数換算表!$B$6,IF(O43="準優勝",[2]点数換算表!$C$6,IF(O43="ベスト4",[2]点数換算表!$D$6,IF(O43="ベスト8",[2]点数換算表!$E$6,IF(O43="ベスト16",[2]点数換算表!$F$6,IF(O43="ベスト32",[2]点数換算表!$G$6,"")))))))</f>
        <v>0</v>
      </c>
      <c r="Q43" s="23"/>
      <c r="R43" s="21">
        <f>IF(Q43="",0,IF(Q43="優勝",[2]点数換算表!$B$7,IF(Q43="準優勝",[2]点数換算表!$C$7,IF(Q43="ベスト4",[2]点数換算表!$D$7,IF(Q43="ベスト8",[2]点数換算表!$E$7,[2]点数換算表!$F$7)))))</f>
        <v>0</v>
      </c>
      <c r="S43" s="23"/>
      <c r="T43" s="21">
        <f>IF(S43="",0,IF(S43="優勝",[2]点数換算表!$B$8,IF(S43="準優勝",[2]点数換算表!$C$8,IF(S43="ベスト4",[2]点数換算表!$D$8,IF(S43="ベスト8",[2]点数換算表!$E$8,[2]点数換算表!$F$8)))))</f>
        <v>0</v>
      </c>
      <c r="U43" s="23"/>
      <c r="V43" s="21">
        <f>IF(U43="",0,IF(U43="優勝",[2]点数換算表!$B$13,IF(U43="準優勝",[2]点数換算表!$C$13,IF(U43="ベスト4",[2]点数換算表!$D$13,[2]点数換算表!$E$13))))</f>
        <v>0</v>
      </c>
      <c r="W43" s="23"/>
      <c r="X43" s="21">
        <f>IF(W43="",0,IF(W43="優勝",[2]点数換算表!$B$14,IF(W43="準優勝",[2]点数換算表!$C$14,IF(W43="ベスト4",[2]点数換算表!$D$14,[2]点数換算表!$E$14))))</f>
        <v>0</v>
      </c>
      <c r="Y43" s="23"/>
      <c r="Z43" s="21">
        <f>IF(Y43="",0,IF(Y43="優勝",[2]点数換算表!$B$15,IF(Y43="準優勝",[2]点数換算表!$C$15,IF(Y43="ベスト4",[2]点数換算表!$D$15,IF(Y43="ベスト8",[2]点数換算表!$E$15,IF(Y43="ベスト16",[2]点数換算表!$F$15,""))))))</f>
        <v>0</v>
      </c>
      <c r="AA43" s="23"/>
      <c r="AB43" s="21">
        <f>IF(AA43="",0,IF(AA43="優勝",[2]点数換算表!$B$16,IF(AA43="準優勝",[2]点数換算表!$C$16,IF(AA43="ベスト4",[2]点数換算表!$D$16,IF(AA43="ベスト8",[2]点数換算表!$E$16,IF(AA43="ベスト16",[2]点数換算表!$F$16,IF(AA43="ベスト32",[2]点数換算表!$G$16,"")))))))</f>
        <v>0</v>
      </c>
      <c r="AC43" s="23"/>
      <c r="AD43" s="21">
        <f>IF(AC43="",0,IF(AC43="優勝",[2]点数換算表!$B$17,IF(AC43="準優勝",[2]点数換算表!$C$17,IF(AC43="ベスト4",[2]点数換算表!$D$17,IF(AC43="ベスト8",[2]点数換算表!$E$17,IF(AC43="ベスト16",[2]点数換算表!$F$17,IF(AC43="ベスト32",[2]点数換算表!$G$17,"")))))))</f>
        <v>0</v>
      </c>
      <c r="AE43" s="23"/>
      <c r="AF43" s="21">
        <f>IF(AE43="",0,IF(AE43="優勝",[2]点数換算表!$B$18,IF(AE43="準優勝",[2]点数換算表!$C$18,IF(AE43="ベスト4",[2]点数換算表!$D$18,IF(AE43="ベスト8",[2]点数換算表!$E$18,[2]点数換算表!$F$18)))))</f>
        <v>0</v>
      </c>
      <c r="AG43" s="23"/>
      <c r="AH43" s="21">
        <f>IF(AG43="",0,IF(AG43="優勝",[2]点数換算表!$B$19,IF(AG43="準優勝",[2]点数換算表!$C$19,IF(AG43="ベスト4",[2]点数換算表!$D$19,IF(AG43="ベスト8",[2]点数換算表!$E$19,[2]点数換算表!$F$19)))))</f>
        <v>0</v>
      </c>
      <c r="AI43" s="21">
        <f t="shared" si="2"/>
        <v>150</v>
      </c>
    </row>
    <row r="44" spans="1:35" x14ac:dyDescent="0.4">
      <c r="A44" s="21">
        <v>41</v>
      </c>
      <c r="B44" s="21" t="s">
        <v>534</v>
      </c>
      <c r="C44" s="21" t="s">
        <v>528</v>
      </c>
      <c r="D44" s="21">
        <v>4</v>
      </c>
      <c r="E44" s="29" t="s">
        <v>526</v>
      </c>
      <c r="F44" s="35" t="s">
        <v>815</v>
      </c>
      <c r="G44" s="23"/>
      <c r="H44" s="21">
        <f>IF(G44="",0,IF(G44="優勝",[1]点数換算表!$B$2,IF(G44="準優勝",[1]点数換算表!$C$2,IF(G44="ベスト4",[1]点数換算表!$D$2,[1]点数換算表!$E$2))))</f>
        <v>0</v>
      </c>
      <c r="I44" s="23"/>
      <c r="J44" s="21">
        <f>IF(I44="",0,IF(I44="優勝",[1]点数換算表!$B$3,IF(I44="準優勝",[1]点数換算表!$C$3,IF(I44="ベスト4",[1]点数換算表!$D$3,[1]点数換算表!$E$3))))</f>
        <v>0</v>
      </c>
      <c r="K44" s="23" t="s">
        <v>6</v>
      </c>
      <c r="L44" s="21">
        <f>IF(K44="",0,IF(K44="優勝",[1]点数換算表!$B$4,IF(K44="準優勝",[1]点数換算表!$C$4,IF(K44="ベスト4",[1]点数換算表!$D$4,IF(K44="ベスト8",[1]点数換算表!$E$4,IF(K44="ベスト16",[1]点数換算表!$F$4,""))))))</f>
        <v>60</v>
      </c>
      <c r="M44" s="23" t="s">
        <v>214</v>
      </c>
      <c r="N44" s="21">
        <f>IF(M44="",0,IF(M44="優勝",点数換算表!$B$5,IF(M44="準優勝",点数換算表!$C$5,IF(M44="ベスト4",点数換算表!$D$5,IF(M44="ベスト8",点数換算表!$E$5,IF(M44="ベスト16",点数換算表!$F$5,IF(M44="ベスト32",点数換算表!$G$5,"")))))))</f>
        <v>50</v>
      </c>
      <c r="O44" s="23"/>
      <c r="P44" s="21">
        <f>IF(O44="",0,IF(O44="優勝",[1]点数換算表!$B$6,IF(O44="準優勝",[1]点数換算表!$C$6,IF(O44="ベスト4",[1]点数換算表!$D$6,IF(O44="ベスト8",[1]点数換算表!$E$6,IF(O44="ベスト16",[1]点数換算表!$F$6,IF(O44="ベスト32",[1]点数換算表!$G$6,"")))))))</f>
        <v>0</v>
      </c>
      <c r="Q44" s="23"/>
      <c r="R44" s="21">
        <f>IF(Q44="",0,IF(Q44="優勝",[1]点数換算表!$B$7,IF(Q44="準優勝",[1]点数換算表!$C$7,IF(Q44="ベスト4",[1]点数換算表!$D$7,IF(Q44="ベスト8",[1]点数換算表!$E$7,[1]点数換算表!$F$7)))))</f>
        <v>0</v>
      </c>
      <c r="S44" s="23"/>
      <c r="T44" s="21">
        <f>IF(S44="",0,IF(S44="優勝",[1]点数換算表!$B$8,IF(S44="準優勝",[1]点数換算表!$C$8,IF(S44="ベスト4",[1]点数換算表!$D$8,IF(S44="ベスト8",[1]点数換算表!$E$8,[1]点数換算表!$F$8)))))</f>
        <v>0</v>
      </c>
      <c r="U44" s="23"/>
      <c r="V44" s="21">
        <f>IF(U44="",0,IF(U44="優勝",[1]点数換算表!$B$13,IF(U44="準優勝",[1]点数換算表!$C$13,IF(U44="ベスト4",[1]点数換算表!$D$13,[1]点数換算表!$E$13))))</f>
        <v>0</v>
      </c>
      <c r="W44" s="23"/>
      <c r="X44" s="21">
        <f>IF(W44="",0,IF(W44="優勝",[1]点数換算表!$B$14,IF(W44="準優勝",[1]点数換算表!$C$14,IF(W44="ベスト4",[1]点数換算表!$D$14,[1]点数換算表!$E$14))))</f>
        <v>0</v>
      </c>
      <c r="Y44" s="23" t="s">
        <v>9</v>
      </c>
      <c r="Z44" s="21">
        <f>IF(Y44="",0,IF(Y44="優勝",[1]点数換算表!$B$15,IF(Y44="準優勝",[1]点数換算表!$C$15,IF(Y44="ベスト4",[1]点数換算表!$D$15,IF(Y44="ベスト8",[1]点数換算表!$E$15,IF(Y44="ベスト16",[1]点数換算表!$F$15,""))))))</f>
        <v>32</v>
      </c>
      <c r="AA44" s="23"/>
      <c r="AB44" s="21">
        <f>IF(AA44="",0,IF(AA44="優勝",[1]点数換算表!$B$16,IF(AA44="準優勝",[1]点数換算表!$C$16,IF(AA44="ベスト4",[1]点数換算表!$D$16,IF(AA44="ベスト8",[1]点数換算表!$E$16,IF(AA44="ベスト16",[1]点数換算表!$F$16,IF(AA44="ベスト32",[1]点数換算表!$G$16,"")))))))</f>
        <v>0</v>
      </c>
      <c r="AC44" s="23"/>
      <c r="AD44" s="21">
        <f>IF(AC44="",0,IF(AC44="優勝",[1]点数換算表!$B$17,IF(AC44="準優勝",[1]点数換算表!$C$17,IF(AC44="ベスト4",[1]点数換算表!$D$17,IF(AC44="ベスト8",[1]点数換算表!$E$17,IF(AC44="ベスト16",[1]点数換算表!$F$17,IF(AC44="ベスト32",[1]点数換算表!$G$17,"")))))))</f>
        <v>0</v>
      </c>
      <c r="AE44" s="23"/>
      <c r="AF44" s="21">
        <f>IF(AE44="",0,IF(AE44="優勝",[1]点数換算表!$B$18,IF(AE44="準優勝",[1]点数換算表!$C$18,IF(AE44="ベスト4",[1]点数換算表!$D$18,IF(AE44="ベスト8",[1]点数換算表!$E$18,[1]点数換算表!$F$18)))))</f>
        <v>0</v>
      </c>
      <c r="AG44" s="23"/>
      <c r="AH44" s="21">
        <f>IF(AG44="",0,IF(AG44="優勝",[1]点数換算表!$B$19,IF(AG44="準優勝",[1]点数換算表!$C$19,IF(AG44="ベスト4",[1]点数換算表!$D$19,IF(AG44="ベスト8",[1]点数換算表!$E$19,[1]点数換算表!$F$19)))))</f>
        <v>0</v>
      </c>
      <c r="AI44" s="21">
        <f t="shared" si="2"/>
        <v>142</v>
      </c>
    </row>
    <row r="45" spans="1:35" x14ac:dyDescent="0.4">
      <c r="A45" s="21">
        <v>42</v>
      </c>
      <c r="B45" s="23" t="s">
        <v>66</v>
      </c>
      <c r="C45" s="23" t="s">
        <v>52</v>
      </c>
      <c r="D45" s="23">
        <v>2</v>
      </c>
      <c r="E45" s="24" t="s">
        <v>269</v>
      </c>
      <c r="F45" s="34" t="s">
        <v>814</v>
      </c>
      <c r="G45" s="23"/>
      <c r="H45" s="21">
        <f>IF(G45="",0,IF(G45="優勝",点数換算表!$B$2,IF(G45="準優勝",点数換算表!$C$2,IF(G45="ベスト4",点数換算表!$D$2,点数換算表!$E$2))))</f>
        <v>0</v>
      </c>
      <c r="I45" s="23"/>
      <c r="J45" s="21">
        <f>IF(I45="",0,IF(I45="優勝",点数換算表!$B$3,IF(I45="準優勝",点数換算表!$C$3,IF(I45="ベスト4",点数換算表!$D$3,点数換算表!$E$3))))</f>
        <v>0</v>
      </c>
      <c r="K45" s="23"/>
      <c r="L45" s="21">
        <f>IF(K45="",0,IF(K45="優勝",点数換算表!$B$4,IF(K45="準優勝",点数換算表!$C$4,IF(K45="ベスト4",点数換算表!$D$4,IF(K45="ベスト8",点数換算表!$E$4,IF(K45="ベスト16",点数換算表!$F$4,""))))))</f>
        <v>0</v>
      </c>
      <c r="M45" s="23" t="s">
        <v>7</v>
      </c>
      <c r="N45" s="21">
        <f>IF(M45="",0,IF(M45="優勝",点数換算表!$B$5,IF(M45="準優勝",点数換算表!$C$5,IF(M45="ベスト4",点数換算表!$D$5,IF(M45="ベスト8",点数換算表!$E$5,IF(M45="ベスト16",点数換算表!$F$5,IF(M45="ベスト32",点数換算表!$G$5,"")))))))</f>
        <v>100</v>
      </c>
      <c r="O45" s="23"/>
      <c r="P45" s="21">
        <f>IF(O45="",0,IF(O45="優勝",点数換算表!$B$6,IF(O45="準優勝",点数換算表!$C$6,IF(O45="ベスト4",点数換算表!$D$6,IF(O45="ベスト8",点数換算表!$E$6,IF(O45="ベスト16",点数換算表!$F$6,IF(O45="ベスト32",点数換算表!$G$6,"")))))))</f>
        <v>0</v>
      </c>
      <c r="Q45" s="23"/>
      <c r="R45" s="21">
        <f>IF(Q45="",0,IF(Q45="優勝",点数換算表!$B$7,IF(Q45="準優勝",点数換算表!$C$7,IF(Q45="ベスト4",点数換算表!$D$7,IF(Q45="ベスト8",点数換算表!$E$7,点数換算表!$F$7)))))</f>
        <v>0</v>
      </c>
      <c r="S45" s="23"/>
      <c r="T45" s="21">
        <f>IF(S45="",0,IF(S45="優勝",点数換算表!$B$8,IF(S45="準優勝",点数換算表!$C$8,IF(S45="ベスト4",点数換算表!$D$8,IF(S45="ベスト8",点数換算表!$E$8,点数換算表!$F$8)))))</f>
        <v>0</v>
      </c>
      <c r="U45" s="23"/>
      <c r="V45" s="21">
        <f>IF(U45="",0,IF(U45="優勝",点数換算表!$B$13,IF(U45="準優勝",点数換算表!$C$13,IF(U45="ベスト4",点数換算表!$D$13,点数換算表!$E$13))))</f>
        <v>0</v>
      </c>
      <c r="W45" s="23"/>
      <c r="X45" s="21">
        <f>IF(W45="",0,IF(W45="優勝",点数換算表!$B$14,IF(W45="準優勝",点数換算表!$C$14,IF(W45="ベスト4",点数換算表!$D$14,点数換算表!$E$14))))</f>
        <v>0</v>
      </c>
      <c r="Y45" s="23"/>
      <c r="Z45" s="21">
        <f>IF(Y45="",0,IF(Y45="優勝",点数換算表!$B$15,IF(Y45="準優勝",点数換算表!$C$15,IF(Y45="ベスト4",点数換算表!$D$15,IF(Y45="ベスト8",点数換算表!$E$15,IF(Y45="ベスト16",点数換算表!$F$15,""))))))</f>
        <v>0</v>
      </c>
      <c r="AA45" s="23" t="s">
        <v>214</v>
      </c>
      <c r="AB45" s="21">
        <f>IF(AA45="",0,IF(AA45="優勝",点数換算表!$B$16,IF(AA45="準優勝",点数換算表!$C$16,IF(AA45="ベスト4",点数換算表!$D$16,IF(AA45="ベスト8",点数換算表!$E$16,IF(AA45="ベスト16",点数換算表!$F$16,IF(AA45="ベスト32",点数換算表!$G$16,"")))))))</f>
        <v>40</v>
      </c>
      <c r="AC45" s="23"/>
      <c r="AD45" s="21">
        <f>IF(AC45="",0,IF(AC45="優勝",点数換算表!$B$17,IF(AC45="準優勝",点数換算表!$C$17,IF(AC45="ベスト4",点数換算表!$D$17,IF(AC45="ベスト8",点数換算表!$E$17,IF(AC45="ベスト16",点数換算表!$F$17,IF(AC45="ベスト32",点数換算表!$G$17,"")))))))</f>
        <v>0</v>
      </c>
      <c r="AE45" s="23"/>
      <c r="AF45" s="21">
        <f>IF(AE45="",0,IF(AE45="優勝",点数換算表!$B$18,IF(AE45="準優勝",点数換算表!$C$18,IF(AE45="ベスト4",点数換算表!$D$18,IF(AE45="ベスト8",点数換算表!$E$18,点数換算表!$F$18)))))</f>
        <v>0</v>
      </c>
      <c r="AG45" s="23"/>
      <c r="AH45" s="21">
        <f>IF(AG45="",0,IF(AG45="優勝",点数換算表!$B$19,IF(AG45="準優勝",点数換算表!$C$19,IF(AG45="ベスト4",点数換算表!$D$19,IF(AG45="ベスト8",点数換算表!$E$19,点数換算表!$F$19)))))</f>
        <v>0</v>
      </c>
      <c r="AI45" s="21">
        <f t="shared" si="2"/>
        <v>140</v>
      </c>
    </row>
    <row r="46" spans="1:35" x14ac:dyDescent="0.4">
      <c r="A46" s="21">
        <v>43</v>
      </c>
      <c r="B46" s="21" t="s">
        <v>217</v>
      </c>
      <c r="C46" s="21" t="s">
        <v>216</v>
      </c>
      <c r="D46" s="21">
        <v>1</v>
      </c>
      <c r="E46" s="24" t="s">
        <v>269</v>
      </c>
      <c r="F46" s="34" t="s">
        <v>814</v>
      </c>
      <c r="G46" s="23" t="s">
        <v>9</v>
      </c>
      <c r="H46" s="21">
        <f>IF(G46="",0,IF(G46="優勝",点数換算表!$B$2,IF(G46="準優勝",点数換算表!$C$2,IF(G46="ベスト4",点数換算表!$D$2,点数換算表!$E$2))))</f>
        <v>20</v>
      </c>
      <c r="I46" s="23"/>
      <c r="J46" s="21">
        <f>IF(I46="",0,IF(I46="優勝",点数換算表!$B$3,IF(I46="準優勝",点数換算表!$C$3,IF(I46="ベスト4",点数換算表!$D$3,点数換算表!$E$3))))</f>
        <v>0</v>
      </c>
      <c r="K46" s="23" t="s">
        <v>6</v>
      </c>
      <c r="L46" s="21">
        <f>IF(K46="",0,IF(K46="優勝",点数換算表!$B$4,IF(K46="準優勝",点数換算表!$C$4,IF(K46="ベスト4",点数換算表!$D$4,IF(K46="ベスト8",点数換算表!$E$4,IF(K46="ベスト16",点数換算表!$F$4,""))))))</f>
        <v>60</v>
      </c>
      <c r="M46" s="23" t="s">
        <v>214</v>
      </c>
      <c r="N46" s="21">
        <f>IF(M46="",0,IF(M46="優勝",点数換算表!$B$5,IF(M46="準優勝",点数換算表!$C$5,IF(M46="ベスト4",点数換算表!$D$5,IF(M46="ベスト8",点数換算表!$E$5,IF(M46="ベスト16",点数換算表!$F$5,IF(M46="ベスト32",点数換算表!$G$5,"")))))))</f>
        <v>50</v>
      </c>
      <c r="O46" s="23"/>
      <c r="P46" s="21">
        <f>IF(O46="",0,IF(O46="優勝",点数換算表!$B$6,IF(O46="準優勝",点数換算表!$C$6,IF(O46="ベスト4",点数換算表!$D$6,IF(O46="ベスト8",点数換算表!$E$6,IF(O46="ベスト16",点数換算表!$F$6,IF(O46="ベスト32",点数換算表!$G$6,"")))))))</f>
        <v>0</v>
      </c>
      <c r="Q46" s="23"/>
      <c r="R46" s="21">
        <f>IF(Q46="",0,IF(Q46="優勝",点数換算表!$B$7,IF(Q46="準優勝",点数換算表!$C$7,IF(Q46="ベスト4",点数換算表!$D$7,IF(Q46="ベスト8",点数換算表!$E$7,点数換算表!$F$7)))))</f>
        <v>0</v>
      </c>
      <c r="S46" s="23"/>
      <c r="T46" s="21">
        <f>IF(S46="",0,IF(S46="優勝",点数換算表!$B$8,IF(S46="準優勝",点数換算表!$C$8,IF(S46="ベスト4",点数換算表!$D$8,IF(S46="ベスト8",点数換算表!$E$8,点数換算表!$F$8)))))</f>
        <v>0</v>
      </c>
      <c r="U46" s="23"/>
      <c r="V46" s="21">
        <f>IF(U46="",0,IF(U46="優勝",点数換算表!$B$13,IF(U46="準優勝",点数換算表!$C$13,IF(U46="ベスト4",点数換算表!$D$13,点数換算表!$E$13))))</f>
        <v>0</v>
      </c>
      <c r="W46" s="23"/>
      <c r="X46" s="21">
        <f>IF(W46="",0,IF(W46="優勝",点数換算表!$B$14,IF(W46="準優勝",点数換算表!$C$14,IF(W46="ベスト4",点数換算表!$D$14,点数換算表!$E$14))))</f>
        <v>0</v>
      </c>
      <c r="Y46" s="23"/>
      <c r="Z46" s="21">
        <f>IF(Y46="",0,IF(Y46="優勝",点数換算表!$B$15,IF(Y46="準優勝",点数換算表!$C$15,IF(Y46="ベスト4",点数換算表!$D$15,IF(Y46="ベスト8",点数換算表!$E$15,IF(Y46="ベスト16",点数換算表!$F$15,""))))))</f>
        <v>0</v>
      </c>
      <c r="AA46" s="23"/>
      <c r="AB46" s="21">
        <f>IF(AA46="",0,IF(AA46="優勝",点数換算表!$B$16,IF(AA46="準優勝",点数換算表!$C$16,IF(AA46="ベスト4",点数換算表!$D$16,IF(AA46="ベスト8",点数換算表!$E$16,IF(AA46="ベスト16",点数換算表!$F$16,IF(AA46="ベスト32",点数換算表!$G$16,"")))))))</f>
        <v>0</v>
      </c>
      <c r="AC46" s="23"/>
      <c r="AD46" s="21">
        <f>IF(AC46="",0,IF(AC46="優勝",点数換算表!$B$17,IF(AC46="準優勝",点数換算表!$C$17,IF(AC46="ベスト4",点数換算表!$D$17,IF(AC46="ベスト8",点数換算表!$E$17,IF(AC46="ベスト16",点数換算表!$F$17,IF(AC46="ベスト32",点数換算表!$G$17,"")))))))</f>
        <v>0</v>
      </c>
      <c r="AE46" s="23"/>
      <c r="AF46" s="21">
        <f>IF(AE46="",0,IF(AE46="優勝",点数換算表!$B$18,IF(AE46="準優勝",点数換算表!$C$18,IF(AE46="ベスト4",点数換算表!$D$18,IF(AE46="ベスト8",点数換算表!$E$18,点数換算表!$F$18)))))</f>
        <v>0</v>
      </c>
      <c r="AG46" s="23"/>
      <c r="AH46" s="21">
        <f>IF(AG46="",0,IF(AG46="優勝",点数換算表!$B$19,IF(AG46="準優勝",点数換算表!$C$19,IF(AG46="ベスト4",点数換算表!$D$19,IF(AG46="ベスト8",点数換算表!$E$19,点数換算表!$F$19)))))</f>
        <v>0</v>
      </c>
      <c r="AI46" s="21">
        <f t="shared" si="2"/>
        <v>130</v>
      </c>
    </row>
    <row r="47" spans="1:35" x14ac:dyDescent="0.4">
      <c r="A47" s="21">
        <v>44</v>
      </c>
      <c r="B47" s="21" t="s">
        <v>847</v>
      </c>
      <c r="C47" s="21" t="s">
        <v>848</v>
      </c>
      <c r="D47" s="21">
        <v>1</v>
      </c>
      <c r="E47" s="26" t="s">
        <v>272</v>
      </c>
      <c r="F47" s="35" t="s">
        <v>815</v>
      </c>
      <c r="G47" s="23"/>
      <c r="H47" s="21">
        <f>IF(G47="",0,IF(G47="優勝",点数換算表!$B$2,IF(G47="準優勝",点数換算表!$C$2,IF(G47="ベスト4",点数換算表!$D$2,点数換算表!$E$2))))</f>
        <v>0</v>
      </c>
      <c r="I47" s="23"/>
      <c r="J47" s="21">
        <f>IF(I47="",0,IF(I47="優勝",点数換算表!$B$3,IF(I47="準優勝",点数換算表!$C$3,IF(I47="ベスト4",点数換算表!$D$3,点数換算表!$E$3))))</f>
        <v>0</v>
      </c>
      <c r="K47" s="23" t="s">
        <v>8</v>
      </c>
      <c r="L47" s="21">
        <f>IF(K47="",0,IF(K47="優勝",点数換算表!$B$4,IF(K47="準優勝",点数換算表!$C$4,IF(K47="ベスト4",点数換算表!$D$4,IF(K47="ベスト8",点数換算表!$E$4,IF(K47="ベスト16",点数換算表!$F$4,""))))))</f>
        <v>80</v>
      </c>
      <c r="M47" s="23" t="s">
        <v>214</v>
      </c>
      <c r="N47" s="21">
        <f>IF(M47="",0,IF(M47="優勝",点数換算表!$B$5,IF(M47="準優勝",点数換算表!$C$5,IF(M47="ベスト4",点数換算表!$D$5,IF(M47="ベスト8",点数換算表!$E$5,IF(M47="ベスト16",点数換算表!$F$5,IF(M47="ベスト32",点数換算表!$G$5,"")))))))</f>
        <v>50</v>
      </c>
      <c r="O47" s="23"/>
      <c r="P47" s="21">
        <f>IF(O47="",0,IF(O47="優勝",点数換算表!$B$6,IF(O47="準優勝",点数換算表!$C$6,IF(O47="ベスト4",点数換算表!$D$6,IF(O47="ベスト8",点数換算表!$E$6,IF(O47="ベスト16",点数換算表!$F$6,IF(O47="ベスト32",点数換算表!$G$6,"")))))))</f>
        <v>0</v>
      </c>
      <c r="Q47" s="23"/>
      <c r="R47" s="21">
        <f>IF(Q47="",0,IF(Q47="優勝",点数換算表!$B$7,IF(Q47="準優勝",点数換算表!$C$7,IF(Q47="ベスト4",点数換算表!$D$7,IF(Q47="ベスト8",点数換算表!$E$7,点数換算表!$F$7)))))</f>
        <v>0</v>
      </c>
      <c r="S47" s="23"/>
      <c r="T47" s="21">
        <f>IF(S47="",0,IF(S47="優勝",点数換算表!$B$8,IF(S47="準優勝",点数換算表!$C$8,IF(S47="ベスト4",点数換算表!$D$8,IF(S47="ベスト8",点数換算表!$E$8,点数換算表!$F$8)))))</f>
        <v>0</v>
      </c>
      <c r="U47" s="23"/>
      <c r="V47" s="21">
        <f>IF(U47="",0,IF(U47="優勝",点数換算表!$B$13,IF(U47="準優勝",点数換算表!$C$13,IF(U47="ベスト4",点数換算表!$D$13,点数換算表!$E$13))))</f>
        <v>0</v>
      </c>
      <c r="W47" s="23"/>
      <c r="X47" s="21">
        <f>IF(W47="",0,IF(W47="優勝",点数換算表!$B$14,IF(W47="準優勝",点数換算表!$C$14,IF(W47="ベスト4",点数換算表!$D$14,点数換算表!$E$14))))</f>
        <v>0</v>
      </c>
      <c r="Y47" s="23"/>
      <c r="Z47" s="21">
        <f>IF(Y47="",0,IF(Y47="優勝",点数換算表!$B$15,IF(Y47="準優勝",点数換算表!$C$15,IF(Y47="ベスト4",点数換算表!$D$15,IF(Y47="ベスト8",点数換算表!$E$15,IF(Y47="ベスト16",点数換算表!$F$15,""))))))</f>
        <v>0</v>
      </c>
      <c r="AA47" s="23"/>
      <c r="AB47" s="21">
        <f>IF(AA47="",0,IF(AA47="優勝",点数換算表!$B$16,IF(AA47="準優勝",点数換算表!$C$16,IF(AA47="ベスト4",点数換算表!$D$16,IF(AA47="ベスト8",点数換算表!$E$16,IF(AA47="ベスト16",点数換算表!$F$16,IF(AA47="ベスト32",点数換算表!$G$16,"")))))))</f>
        <v>0</v>
      </c>
      <c r="AC47" s="23"/>
      <c r="AD47" s="21">
        <f>IF(AC47="",0,IF(AC47="優勝",点数換算表!$B$17,IF(AC47="準優勝",点数換算表!$C$17,IF(AC47="ベスト4",点数換算表!$D$17,IF(AC47="ベスト8",点数換算表!$E$17,IF(AC47="ベスト16",点数換算表!$F$17,IF(AC47="ベスト32",点数換算表!$G$17,"")))))))</f>
        <v>0</v>
      </c>
      <c r="AE47" s="23"/>
      <c r="AF47" s="21">
        <f>IF(AE47="",0,IF(AE47="優勝",点数換算表!$B$18,IF(AE47="準優勝",点数換算表!$C$18,IF(AE47="ベスト4",点数換算表!$D$18,IF(AE47="ベスト8",点数換算表!$E$18,点数換算表!$F$18)))))</f>
        <v>0</v>
      </c>
      <c r="AG47" s="23"/>
      <c r="AH47" s="21">
        <f>IF(AG47="",0,IF(AG47="優勝",点数換算表!$B$19,IF(AG47="準優勝",点数換算表!$C$19,IF(AG47="ベスト4",点数換算表!$D$19,IF(AG47="ベスト8",点数換算表!$E$19,点数換算表!$F$19)))))</f>
        <v>0</v>
      </c>
      <c r="AI47" s="21">
        <f t="shared" si="2"/>
        <v>130</v>
      </c>
    </row>
    <row r="48" spans="1:35" x14ac:dyDescent="0.4">
      <c r="A48" s="21">
        <v>45</v>
      </c>
      <c r="B48" s="23" t="s">
        <v>60</v>
      </c>
      <c r="C48" s="23" t="s">
        <v>61</v>
      </c>
      <c r="D48" s="23">
        <v>3</v>
      </c>
      <c r="E48" s="24" t="s">
        <v>269</v>
      </c>
      <c r="F48" s="34" t="s">
        <v>814</v>
      </c>
      <c r="G48" s="23"/>
      <c r="H48" s="21">
        <f>IF(G48="",0,IF(G48="優勝",点数換算表!$B$2,IF(G48="準優勝",点数換算表!$C$2,IF(G48="ベスト4",点数換算表!$D$2,点数換算表!$E$2))))</f>
        <v>0</v>
      </c>
      <c r="I48" s="23"/>
      <c r="J48" s="21">
        <f>IF(I48="",0,IF(I48="優勝",点数換算表!$B$3,IF(I48="準優勝",点数換算表!$C$3,IF(I48="ベスト4",点数換算表!$D$3,点数換算表!$E$3))))</f>
        <v>0</v>
      </c>
      <c r="K48" s="23"/>
      <c r="L48" s="21">
        <f>IF(K48="",0,IF(K48="優勝",点数換算表!$B$4,IF(K48="準優勝",点数換算表!$C$4,IF(K48="ベスト4",点数換算表!$D$4,IF(K48="ベスト8",点数換算表!$E$4,IF(K48="ベスト16",点数換算表!$F$4,""))))))</f>
        <v>0</v>
      </c>
      <c r="M48" s="23" t="s">
        <v>214</v>
      </c>
      <c r="N48" s="21">
        <f>IF(M48="",0,IF(M48="優勝",点数換算表!$B$5,IF(M48="準優勝",点数換算表!$C$5,IF(M48="ベスト4",点数換算表!$D$5,IF(M48="ベスト8",点数換算表!$E$5,IF(M48="ベスト16",点数換算表!$F$5,IF(M48="ベスト32",点数換算表!$G$5,"")))))))</f>
        <v>50</v>
      </c>
      <c r="O48" s="23"/>
      <c r="P48" s="21">
        <f>IF(O48="",0,IF(O48="優勝",点数換算表!$B$6,IF(O48="準優勝",点数換算表!$C$6,IF(O48="ベスト4",点数換算表!$D$6,IF(O48="ベスト8",点数換算表!$E$6,IF(O48="ベスト16",点数換算表!$F$6,IF(O48="ベスト32",点数換算表!$G$6,"")))))))</f>
        <v>0</v>
      </c>
      <c r="Q48" s="23"/>
      <c r="R48" s="21">
        <f>IF(Q48="",0,IF(Q48="優勝",点数換算表!$B$7,IF(Q48="準優勝",点数換算表!$C$7,IF(Q48="ベスト4",点数換算表!$D$7,IF(Q48="ベスト8",点数換算表!$E$7,点数換算表!$F$7)))))</f>
        <v>0</v>
      </c>
      <c r="S48" s="23"/>
      <c r="T48" s="21">
        <f>IF(S48="",0,IF(S48="優勝",点数換算表!$B$8,IF(S48="準優勝",点数換算表!$C$8,IF(S48="ベスト4",点数換算表!$D$8,IF(S48="ベスト8",点数換算表!$E$8,点数換算表!$F$8)))))</f>
        <v>0</v>
      </c>
      <c r="U48" s="23"/>
      <c r="V48" s="21">
        <f>IF(U48="",0,IF(U48="優勝",点数換算表!$B$13,IF(U48="準優勝",点数換算表!$C$13,IF(U48="ベスト4",点数換算表!$D$13,点数換算表!$E$13))))</f>
        <v>0</v>
      </c>
      <c r="W48" s="23"/>
      <c r="X48" s="21">
        <f>IF(W48="",0,IF(W48="優勝",点数換算表!$B$14,IF(W48="準優勝",点数換算表!$C$14,IF(W48="ベスト4",点数換算表!$D$14,点数換算表!$E$14))))</f>
        <v>0</v>
      </c>
      <c r="Y48" s="23" t="s">
        <v>9</v>
      </c>
      <c r="Z48" s="21">
        <f>IF(Y48="",0,IF(Y48="優勝",点数換算表!$B$15,IF(Y48="準優勝",点数換算表!$C$15,IF(Y48="ベスト4",点数換算表!$D$15,IF(Y48="ベスト8",点数換算表!$E$15,IF(Y48="ベスト16",点数換算表!$F$15,""))))))</f>
        <v>32</v>
      </c>
      <c r="AA48" s="23" t="s">
        <v>214</v>
      </c>
      <c r="AB48" s="21">
        <f>IF(AA48="",0,IF(AA48="優勝",点数換算表!$B$16,IF(AA48="準優勝",点数換算表!$C$16,IF(AA48="ベスト4",点数換算表!$D$16,IF(AA48="ベスト8",点数換算表!$E$16,IF(AA48="ベスト16",点数換算表!$F$16,IF(AA48="ベスト32",点数換算表!$G$16,"")))))))</f>
        <v>40</v>
      </c>
      <c r="AC48" s="23"/>
      <c r="AD48" s="21">
        <f>IF(AC48="",0,IF(AC48="優勝",点数換算表!$B$17,IF(AC48="準優勝",点数換算表!$C$17,IF(AC48="ベスト4",点数換算表!$D$17,IF(AC48="ベスト8",点数換算表!$E$17,IF(AC48="ベスト16",点数換算表!$F$17,IF(AC48="ベスト32",点数換算表!$G$17,"")))))))</f>
        <v>0</v>
      </c>
      <c r="AE48" s="23"/>
      <c r="AF48" s="21">
        <f>IF(AE48="",0,IF(AE48="優勝",点数換算表!$B$18,IF(AE48="準優勝",点数換算表!$C$18,IF(AE48="ベスト4",点数換算表!$D$18,IF(AE48="ベスト8",点数換算表!$E$18,点数換算表!$F$18)))))</f>
        <v>0</v>
      </c>
      <c r="AG48" s="23"/>
      <c r="AH48" s="21">
        <f>IF(AG48="",0,IF(AG48="優勝",点数換算表!$B$19,IF(AG48="準優勝",点数換算表!$C$19,IF(AG48="ベスト4",点数換算表!$D$19,IF(AG48="ベスト8",点数換算表!$E$19,点数換算表!$F$19)))))</f>
        <v>0</v>
      </c>
      <c r="AI48" s="21">
        <f t="shared" si="2"/>
        <v>122</v>
      </c>
    </row>
    <row r="49" spans="1:35" x14ac:dyDescent="0.4">
      <c r="A49" s="21">
        <v>46</v>
      </c>
      <c r="B49" s="21" t="s">
        <v>531</v>
      </c>
      <c r="C49" s="21" t="s">
        <v>525</v>
      </c>
      <c r="D49" s="21">
        <v>4</v>
      </c>
      <c r="E49" s="29" t="s">
        <v>526</v>
      </c>
      <c r="F49" s="35" t="s">
        <v>815</v>
      </c>
      <c r="G49" s="23"/>
      <c r="H49" s="21">
        <f>IF(G49="",0,IF(G49="優勝",[1]点数換算表!$B$2,IF(G49="準優勝",[1]点数換算表!$C$2,IF(G49="ベスト4",[1]点数換算表!$D$2,[1]点数換算表!$E$2))))</f>
        <v>0</v>
      </c>
      <c r="I49" s="23"/>
      <c r="J49" s="21">
        <f>IF(I49="",0,IF(I49="優勝",[1]点数換算表!$B$3,IF(I49="準優勝",[1]点数換算表!$C$3,IF(I49="ベスト4",[1]点数換算表!$D$3,[1]点数換算表!$E$3))))</f>
        <v>0</v>
      </c>
      <c r="K49" s="23" t="s">
        <v>9</v>
      </c>
      <c r="L49" s="21">
        <f>IF(K49="",0,IF(K49="優勝",[1]点数換算表!$B$4,IF(K49="準優勝",[1]点数換算表!$C$4,IF(K49="ベスト4",[1]点数換算表!$D$4,IF(K49="ベスト8",[1]点数換算表!$E$4,IF(K49="ベスト16",[1]点数換算表!$F$4,""))))))</f>
        <v>40</v>
      </c>
      <c r="M49" s="23"/>
      <c r="N49" s="21">
        <f>IF(M49="",0,IF(M49="優勝",点数換算表!$B$5,IF(M49="準優勝",点数換算表!$C$5,IF(M49="ベスト4",点数換算表!$D$5,IF(M49="ベスト8",点数換算表!$E$5,IF(M49="ベスト16",点数換算表!$F$5,IF(M49="ベスト32",点数換算表!$G$5,"")))))))</f>
        <v>0</v>
      </c>
      <c r="O49" s="23"/>
      <c r="P49" s="21">
        <f>IF(O49="",0,IF(O49="優勝",[1]点数換算表!$B$6,IF(O49="準優勝",[1]点数換算表!$C$6,IF(O49="ベスト4",[1]点数換算表!$D$6,IF(O49="ベスト8",[1]点数換算表!$E$6,IF(O49="ベスト16",[1]点数換算表!$F$6,IF(O49="ベスト32",[1]点数換算表!$G$6,"")))))))</f>
        <v>0</v>
      </c>
      <c r="Q49" s="23"/>
      <c r="R49" s="21">
        <f>IF(Q49="",0,IF(Q49="優勝",[1]点数換算表!$B$7,IF(Q49="準優勝",[1]点数換算表!$C$7,IF(Q49="ベスト4",[1]点数換算表!$D$7,IF(Q49="ベスト8",[1]点数換算表!$E$7,[1]点数換算表!$F$7)))))</f>
        <v>0</v>
      </c>
      <c r="S49" s="23"/>
      <c r="T49" s="21">
        <f>IF(S49="",0,IF(S49="優勝",[1]点数換算表!$B$8,IF(S49="準優勝",[1]点数換算表!$C$8,IF(S49="ベスト4",[1]点数換算表!$D$8,IF(S49="ベスト8",[1]点数換算表!$E$8,[1]点数換算表!$F$8)))))</f>
        <v>0</v>
      </c>
      <c r="U49" s="23"/>
      <c r="V49" s="21">
        <f>IF(U49="",0,IF(U49="優勝",[1]点数換算表!$B$13,IF(U49="準優勝",[1]点数換算表!$C$13,IF(U49="ベスト4",[1]点数換算表!$D$13,[1]点数換算表!$E$13))))</f>
        <v>0</v>
      </c>
      <c r="W49" s="23"/>
      <c r="X49" s="21">
        <f>IF(W49="",0,IF(W49="優勝",[1]点数換算表!$B$14,IF(W49="準優勝",[1]点数換算表!$C$14,IF(W49="ベスト4",[1]点数換算表!$D$14,[1]点数換算表!$E$14))))</f>
        <v>0</v>
      </c>
      <c r="Y49" s="23"/>
      <c r="Z49" s="21">
        <f>IF(Y49="",0,IF(Y49="優勝",[1]点数換算表!$B$15,IF(Y49="準優勝",[1]点数換算表!$C$15,IF(Y49="ベスト4",[1]点数換算表!$D$15,IF(Y49="ベスト8",[1]点数換算表!$E$15,IF(Y49="ベスト16",[1]点数換算表!$F$15,""))))))</f>
        <v>0</v>
      </c>
      <c r="AA49" s="23"/>
      <c r="AB49" s="21">
        <f>IF(AA49="",0,IF(AA49="優勝",[1]点数換算表!$B$16,IF(AA49="準優勝",[1]点数換算表!$C$16,IF(AA49="ベスト4",[1]点数換算表!$D$16,IF(AA49="ベスト8",[1]点数換算表!$E$16,IF(AA49="ベスト16",[1]点数換算表!$F$16,IF(AA49="ベスト32",[1]点数換算表!$G$16,"")))))))</f>
        <v>0</v>
      </c>
      <c r="AC49" s="23" t="s">
        <v>214</v>
      </c>
      <c r="AD49" s="21">
        <f>IF(AC49="",0,IF(AC49="優勝",[1]点数換算表!$B$17,IF(AC49="準優勝",[1]点数換算表!$C$17,IF(AC49="ベスト4",[1]点数換算表!$D$17,IF(AC49="ベスト8",[1]点数換算表!$E$17,IF(AC49="ベスト16",[1]点数換算表!$F$17,IF(AC49="ベスト32",[1]点数換算表!$G$17,"")))))))</f>
        <v>80</v>
      </c>
      <c r="AE49" s="23"/>
      <c r="AF49" s="21">
        <f>IF(AE49="",0,IF(AE49="優勝",[1]点数換算表!$B$18,IF(AE49="準優勝",[1]点数換算表!$C$18,IF(AE49="ベスト4",[1]点数換算表!$D$18,IF(AE49="ベスト8",[1]点数換算表!$E$18,[1]点数換算表!$F$18)))))</f>
        <v>0</v>
      </c>
      <c r="AG49" s="23"/>
      <c r="AH49" s="21">
        <f>IF(AG49="",0,IF(AG49="優勝",[1]点数換算表!$B$19,IF(AG49="準優勝",[1]点数換算表!$C$19,IF(AG49="ベスト4",[1]点数換算表!$D$19,IF(AG49="ベスト8",[1]点数換算表!$E$19,[1]点数換算表!$F$19)))))</f>
        <v>0</v>
      </c>
      <c r="AI49" s="21">
        <f t="shared" si="2"/>
        <v>120</v>
      </c>
    </row>
    <row r="50" spans="1:35" x14ac:dyDescent="0.4">
      <c r="A50" s="21">
        <v>47</v>
      </c>
      <c r="B50" s="23" t="s">
        <v>63</v>
      </c>
      <c r="C50" s="23" t="s">
        <v>64</v>
      </c>
      <c r="D50" s="23">
        <v>3</v>
      </c>
      <c r="E50" s="24" t="s">
        <v>269</v>
      </c>
      <c r="F50" s="34" t="s">
        <v>814</v>
      </c>
      <c r="G50" s="23"/>
      <c r="H50" s="21">
        <f>IF(G50="",0,IF(G50="優勝",点数換算表!$B$2,IF(G50="準優勝",点数換算表!$C$2,IF(G50="ベスト4",点数換算表!$D$2,点数換算表!$E$2))))</f>
        <v>0</v>
      </c>
      <c r="I50" s="23"/>
      <c r="J50" s="21">
        <f>IF(I50="",0,IF(I50="優勝",点数換算表!$B$3,IF(I50="準優勝",点数換算表!$C$3,IF(I50="ベスト4",点数換算表!$D$3,点数換算表!$E$3))))</f>
        <v>0</v>
      </c>
      <c r="K50" s="23"/>
      <c r="L50" s="21">
        <f>IF(K50="",0,IF(K50="優勝",点数換算表!$B$4,IF(K50="準優勝",点数換算表!$C$4,IF(K50="ベスト4",点数換算表!$D$4,IF(K50="ベスト8",点数換算表!$E$4,IF(K50="ベスト16",点数換算表!$F$4,""))))))</f>
        <v>0</v>
      </c>
      <c r="M50" s="23"/>
      <c r="N50" s="21">
        <f>IF(M50="",0,IF(M50="優勝",点数換算表!$B$5,IF(M50="準優勝",点数換算表!$C$5,IF(M50="ベスト4",点数換算表!$D$5,IF(M50="ベスト8",点数換算表!$E$5,IF(M50="ベスト16",点数換算表!$F$5,IF(M50="ベスト32",点数換算表!$G$5,"")))))))</f>
        <v>0</v>
      </c>
      <c r="O50" s="23"/>
      <c r="P50" s="21">
        <f>IF(O50="",0,IF(O50="優勝",点数換算表!$B$6,IF(O50="準優勝",点数換算表!$C$6,IF(O50="ベスト4",点数換算表!$D$6,IF(O50="ベスト8",点数換算表!$E$6,IF(O50="ベスト16",点数換算表!$F$6,IF(O50="ベスト32",点数換算表!$G$6,"")))))))</f>
        <v>0</v>
      </c>
      <c r="Q50" s="23"/>
      <c r="R50" s="21">
        <f>IF(Q50="",0,IF(Q50="優勝",点数換算表!$B$7,IF(Q50="準優勝",点数換算表!$C$7,IF(Q50="ベスト4",点数換算表!$D$7,IF(Q50="ベスト8",点数換算表!$E$7,点数換算表!$F$7)))))</f>
        <v>0</v>
      </c>
      <c r="S50" s="23"/>
      <c r="T50" s="21">
        <f>IF(S50="",0,IF(S50="優勝",点数換算表!$B$8,IF(S50="準優勝",点数換算表!$C$8,IF(S50="ベスト4",点数換算表!$D$8,IF(S50="ベスト8",点数換算表!$E$8,点数換算表!$F$8)))))</f>
        <v>0</v>
      </c>
      <c r="U50" s="23"/>
      <c r="V50" s="21">
        <f>IF(U50="",0,IF(U50="優勝",点数換算表!$B$13,IF(U50="準優勝",点数換算表!$C$13,IF(U50="ベスト4",点数換算表!$D$13,点数換算表!$E$13))))</f>
        <v>0</v>
      </c>
      <c r="W50" s="23"/>
      <c r="X50" s="21">
        <f>IF(W50="",0,IF(W50="優勝",点数換算表!$B$14,IF(W50="準優勝",点数換算表!$C$14,IF(W50="ベスト4",点数換算表!$D$14,点数換算表!$E$14))))</f>
        <v>0</v>
      </c>
      <c r="Y50" s="23"/>
      <c r="Z50" s="21">
        <f>IF(Y50="",0,IF(Y50="優勝",点数換算表!$B$15,IF(Y50="準優勝",点数換算表!$C$15,IF(Y50="ベスト4",点数換算表!$D$15,IF(Y50="ベスト8",点数換算表!$E$15,IF(Y50="ベスト16",点数換算表!$F$15,""))))))</f>
        <v>0</v>
      </c>
      <c r="AA50" s="23" t="s">
        <v>214</v>
      </c>
      <c r="AB50" s="21">
        <f>IF(AA50="",0,IF(AA50="優勝",点数換算表!$B$16,IF(AA50="準優勝",点数換算表!$C$16,IF(AA50="ベスト4",点数換算表!$D$16,IF(AA50="ベスト8",点数換算表!$E$16,IF(AA50="ベスト16",点数換算表!$F$16,IF(AA50="ベスト32",点数換算表!$G$16,"")))))))</f>
        <v>40</v>
      </c>
      <c r="AC50" s="23" t="s">
        <v>214</v>
      </c>
      <c r="AD50" s="21">
        <f>IF(AC50="",0,IF(AC50="優勝",点数換算表!$B$17,IF(AC50="準優勝",点数換算表!$C$17,IF(AC50="ベスト4",点数換算表!$D$17,IF(AC50="ベスト8",点数換算表!$E$17,IF(AC50="ベスト16",点数換算表!$F$17,IF(AC50="ベスト32",点数換算表!$G$17,"")))))))</f>
        <v>80</v>
      </c>
      <c r="AE50" s="23"/>
      <c r="AF50" s="21">
        <f>IF(AE50="",0,IF(AE50="優勝",点数換算表!$B$18,IF(AE50="準優勝",点数換算表!$C$18,IF(AE50="ベスト4",点数換算表!$D$18,IF(AE50="ベスト8",点数換算表!$E$18,点数換算表!$F$18)))))</f>
        <v>0</v>
      </c>
      <c r="AG50" s="23"/>
      <c r="AH50" s="21">
        <f>IF(AG50="",0,IF(AG50="優勝",点数換算表!$B$19,IF(AG50="準優勝",点数換算表!$C$19,IF(AG50="ベスト4",点数換算表!$D$19,IF(AG50="ベスト8",点数換算表!$E$19,点数換算表!$F$19)))))</f>
        <v>0</v>
      </c>
      <c r="AI50" s="21">
        <f t="shared" si="2"/>
        <v>120</v>
      </c>
    </row>
    <row r="51" spans="1:35" x14ac:dyDescent="0.4">
      <c r="A51" s="21">
        <v>48</v>
      </c>
      <c r="B51" s="21" t="s">
        <v>294</v>
      </c>
      <c r="C51" s="21" t="s">
        <v>271</v>
      </c>
      <c r="D51" s="21">
        <v>3</v>
      </c>
      <c r="E51" s="26" t="s">
        <v>272</v>
      </c>
      <c r="F51" s="35" t="s">
        <v>815</v>
      </c>
      <c r="G51" s="23"/>
      <c r="H51" s="21">
        <f>IF(G51="",0,IF(G51="優勝",[2]点数換算表!$B$2,IF(G51="準優勝",[2]点数換算表!$C$2,IF(G51="ベスト4",[2]点数換算表!$D$2,[2]点数換算表!$E$2))))</f>
        <v>0</v>
      </c>
      <c r="I51" s="23"/>
      <c r="J51" s="21">
        <f>IF(I51="",0,IF(I51="優勝",[2]点数換算表!$B$3,IF(I51="準優勝",[2]点数換算表!$C$3,IF(I51="ベスト4",[2]点数換算表!$D$3,[2]点数換算表!$E$3))))</f>
        <v>0</v>
      </c>
      <c r="K51" s="23" t="s">
        <v>7</v>
      </c>
      <c r="L51" s="21">
        <f>IF(K51="",0,IF(K51="優勝",[2]点数換算表!$B$4,IF(K51="準優勝",[2]点数換算表!$C$4,IF(K51="ベスト4",[2]点数換算表!$D$4,IF(K51="ベスト8",[2]点数換算表!$E$4,IF(K51="ベスト16",[2]点数換算表!$F$4,""))))))</f>
        <v>20</v>
      </c>
      <c r="M51" s="23" t="s">
        <v>7</v>
      </c>
      <c r="N51" s="21">
        <f>IF(M51="",0,IF(M51="優勝",点数換算表!$B$5,IF(M51="準優勝",点数換算表!$C$5,IF(M51="ベスト4",点数換算表!$D$5,IF(M51="ベスト8",点数換算表!$E$5,IF(M51="ベスト16",点数換算表!$F$5,IF(M51="ベスト32",点数換算表!$G$5,"")))))))</f>
        <v>100</v>
      </c>
      <c r="O51" s="23"/>
      <c r="P51" s="21">
        <f>IF(O51="",0,IF(O51="優勝",[2]点数換算表!$B$6,IF(O51="準優勝",[2]点数換算表!$C$6,IF(O51="ベスト4",[2]点数換算表!$D$6,IF(O51="ベスト8",[2]点数換算表!$E$6,IF(O51="ベスト16",[2]点数換算表!$F$6,IF(O51="ベスト32",[2]点数換算表!$G$6,"")))))))</f>
        <v>0</v>
      </c>
      <c r="Q51" s="23"/>
      <c r="R51" s="21">
        <f>IF(Q51="",0,IF(Q51="優勝",[2]点数換算表!$B$7,IF(Q51="準優勝",[2]点数換算表!$C$7,IF(Q51="ベスト4",[2]点数換算表!$D$7,IF(Q51="ベスト8",[2]点数換算表!$E$7,[2]点数換算表!$F$7)))))</f>
        <v>0</v>
      </c>
      <c r="S51" s="23"/>
      <c r="T51" s="21">
        <f>IF(S51="",0,IF(S51="優勝",[2]点数換算表!$B$8,IF(S51="準優勝",[2]点数換算表!$C$8,IF(S51="ベスト4",[2]点数換算表!$D$8,IF(S51="ベスト8",[2]点数換算表!$E$8,[2]点数換算表!$F$8)))))</f>
        <v>0</v>
      </c>
      <c r="U51" s="23"/>
      <c r="V51" s="21">
        <f>IF(U51="",0,IF(U51="優勝",[2]点数換算表!$B$13,IF(U51="準優勝",[2]点数換算表!$C$13,IF(U51="ベスト4",[2]点数換算表!$D$13,[2]点数換算表!$E$13))))</f>
        <v>0</v>
      </c>
      <c r="W51" s="23"/>
      <c r="X51" s="21">
        <f>IF(W51="",0,IF(W51="優勝",[2]点数換算表!$B$14,IF(W51="準優勝",[2]点数換算表!$C$14,IF(W51="ベスト4",[2]点数換算表!$D$14,[2]点数換算表!$E$14))))</f>
        <v>0</v>
      </c>
      <c r="Y51" s="23"/>
      <c r="Z51" s="21">
        <f>IF(Y51="",0,IF(Y51="優勝",[2]点数換算表!$B$15,IF(Y51="準優勝",[2]点数換算表!$C$15,IF(Y51="ベスト4",[2]点数換算表!$D$15,IF(Y51="ベスト8",[2]点数換算表!$E$15,IF(Y51="ベスト16",[2]点数換算表!$F$15,""))))))</f>
        <v>0</v>
      </c>
      <c r="AA51" s="23"/>
      <c r="AB51" s="21">
        <f>IF(AA51="",0,IF(AA51="優勝",[2]点数換算表!$B$16,IF(AA51="準優勝",[2]点数換算表!$C$16,IF(AA51="ベスト4",[2]点数換算表!$D$16,IF(AA51="ベスト8",[2]点数換算表!$E$16,IF(AA51="ベスト16",[2]点数換算表!$F$16,IF(AA51="ベスト32",[2]点数換算表!$G$16,"")))))))</f>
        <v>0</v>
      </c>
      <c r="AC51" s="23"/>
      <c r="AD51" s="21">
        <f>IF(AC51="",0,IF(AC51="優勝",[2]点数換算表!$B$17,IF(AC51="準優勝",[2]点数換算表!$C$17,IF(AC51="ベスト4",[2]点数換算表!$D$17,IF(AC51="ベスト8",[2]点数換算表!$E$17,IF(AC51="ベスト16",[2]点数換算表!$F$17,IF(AC51="ベスト32",[2]点数換算表!$G$17,"")))))))</f>
        <v>0</v>
      </c>
      <c r="AE51" s="23"/>
      <c r="AF51" s="21">
        <f>IF(AE51="",0,IF(AE51="優勝",[2]点数換算表!$B$18,IF(AE51="準優勝",[2]点数換算表!$C$18,IF(AE51="ベスト4",[2]点数換算表!$D$18,IF(AE51="ベスト8",[2]点数換算表!$E$18,[2]点数換算表!$F$18)))))</f>
        <v>0</v>
      </c>
      <c r="AG51" s="23"/>
      <c r="AH51" s="21">
        <f>IF(AG51="",0,IF(AG51="優勝",[2]点数換算表!$B$19,IF(AG51="準優勝",[2]点数換算表!$C$19,IF(AG51="ベスト4",[2]点数換算表!$D$19,IF(AG51="ベスト8",[2]点数換算表!$E$19,[2]点数換算表!$F$19)))))</f>
        <v>0</v>
      </c>
      <c r="AI51" s="21">
        <f t="shared" si="2"/>
        <v>120</v>
      </c>
    </row>
    <row r="52" spans="1:35" ht="19.5" x14ac:dyDescent="0.4">
      <c r="A52" s="21">
        <v>49</v>
      </c>
      <c r="B52" s="15" t="s">
        <v>1059</v>
      </c>
      <c r="C52" s="15" t="s">
        <v>1056</v>
      </c>
      <c r="D52" s="15">
        <v>2</v>
      </c>
      <c r="E52" s="27" t="s">
        <v>382</v>
      </c>
      <c r="F52" s="35" t="s">
        <v>815</v>
      </c>
      <c r="G52" s="23"/>
      <c r="H52" s="21">
        <f>IF(G52="",0,IF(G52="優勝",点数換算表!$B$2,IF(G52="準優勝",点数換算表!$C$2,IF(G52="ベスト4",点数換算表!$D$2,点数換算表!$E$2))))</f>
        <v>0</v>
      </c>
      <c r="I52" s="23"/>
      <c r="J52" s="21">
        <f>IF(I52="",0,IF(I52="優勝",点数換算表!$B$3,IF(I52="準優勝",点数換算表!$C$3,IF(I52="ベスト4",点数換算表!$D$3,点数換算表!$E$3))))</f>
        <v>0</v>
      </c>
      <c r="K52" s="23" t="s">
        <v>7</v>
      </c>
      <c r="L52" s="21">
        <f>IF(K52="",0,IF(K52="優勝",点数換算表!$B$4,IF(K52="準優勝",点数換算表!$C$4,IF(K52="ベスト4",点数換算表!$D$4,IF(K52="ベスト8",点数換算表!$E$4,IF(K52="ベスト16",点数換算表!$F$4,""))))))</f>
        <v>20</v>
      </c>
      <c r="M52" s="23" t="s">
        <v>7</v>
      </c>
      <c r="N52" s="21">
        <f>IF(M52="",0,IF(M52="優勝",点数換算表!$B$5,IF(M52="準優勝",点数換算表!$C$5,IF(M52="ベスト4",点数換算表!$D$5,IF(M52="ベスト8",点数換算表!$E$5,IF(M52="ベスト16",点数換算表!$F$5,IF(M52="ベスト32",点数換算表!$G$5,"")))))))</f>
        <v>100</v>
      </c>
      <c r="O52" s="23"/>
      <c r="P52" s="21">
        <f>IF(O52="",0,IF(O52="優勝",点数換算表!$B$6,IF(O52="準優勝",点数換算表!$C$6,IF(O52="ベスト4",点数換算表!$D$6,IF(O52="ベスト8",点数換算表!$E$6,IF(O52="ベスト16",点数換算表!$F$6,IF(O52="ベスト32",点数換算表!$G$6,"")))))))</f>
        <v>0</v>
      </c>
      <c r="Q52" s="23"/>
      <c r="R52" s="21">
        <f>IF(Q52="",0,IF(Q52="優勝",点数換算表!$B$7,IF(Q52="準優勝",点数換算表!$C$7,IF(Q52="ベスト4",点数換算表!$D$7,IF(Q52="ベスト8",点数換算表!$E$7,点数換算表!$F$7)))))</f>
        <v>0</v>
      </c>
      <c r="S52" s="23"/>
      <c r="T52" s="21">
        <f>IF(S52="",0,IF(S52="優勝",点数換算表!$B$8,IF(S52="準優勝",点数換算表!$C$8,IF(S52="ベスト4",点数換算表!$D$8,IF(S52="ベスト8",点数換算表!$E$8,点数換算表!$F$8)))))</f>
        <v>0</v>
      </c>
      <c r="U52" s="23"/>
      <c r="V52" s="21">
        <f>IF(U52="",0,IF(U52="優勝",点数換算表!$B$13,IF(U52="準優勝",点数換算表!$C$13,IF(U52="ベスト4",点数換算表!$D$13,点数換算表!$E$13))))</f>
        <v>0</v>
      </c>
      <c r="W52" s="23"/>
      <c r="X52" s="21">
        <f>IF(W52="",0,IF(W52="優勝",点数換算表!$B$14,IF(W52="準優勝",点数換算表!$C$14,IF(W52="ベスト4",点数換算表!$D$14,点数換算表!$E$14))))</f>
        <v>0</v>
      </c>
      <c r="Y52" s="23"/>
      <c r="Z52" s="21">
        <f>IF(Y52="",0,IF(Y52="優勝",点数換算表!$B$15,IF(Y52="準優勝",点数換算表!$C$15,IF(Y52="ベスト4",点数換算表!$D$15,IF(Y52="ベスト8",点数換算表!$E$15,IF(Y52="ベスト16",点数換算表!$F$15,""))))))</f>
        <v>0</v>
      </c>
      <c r="AA52" s="23"/>
      <c r="AB52" s="21">
        <f>IF(AA52="",0,IF(AA52="優勝",点数換算表!$B$16,IF(AA52="準優勝",点数換算表!$C$16,IF(AA52="ベスト4",点数換算表!$D$16,IF(AA52="ベスト8",点数換算表!$E$16,IF(AA52="ベスト16",点数換算表!$F$16,IF(AA52="ベスト32",点数換算表!$G$16,"")))))))</f>
        <v>0</v>
      </c>
      <c r="AC52" s="23"/>
      <c r="AD52" s="21">
        <f>IF(AC52="",0,IF(AC52="優勝",点数換算表!$B$17,IF(AC52="準優勝",点数換算表!$C$17,IF(AC52="ベスト4",点数換算表!$D$17,IF(AC52="ベスト8",点数換算表!$E$17,IF(AC52="ベスト16",点数換算表!$F$17,IF(AC52="ベスト32",点数換算表!$G$17,"")))))))</f>
        <v>0</v>
      </c>
      <c r="AE52" s="23"/>
      <c r="AF52" s="21">
        <f>IF(AE52="",0,IF(AE52="優勝",点数換算表!$B$18,IF(AE52="準優勝",点数換算表!$C$18,IF(AE52="ベスト4",点数換算表!$D$18,IF(AE52="ベスト8",点数換算表!$E$18,点数換算表!$F$18)))))</f>
        <v>0</v>
      </c>
      <c r="AG52" s="23"/>
      <c r="AH52" s="21">
        <f>IF(AG52="",0,IF(AG52="優勝",点数換算表!$B$19,IF(AG52="準優勝",点数換算表!$C$19,IF(AG52="ベスト4",点数換算表!$D$19,IF(AG52="ベスト8",点数換算表!$E$19,点数換算表!$F$19)))))</f>
        <v>0</v>
      </c>
      <c r="AI52" s="21">
        <f t="shared" si="2"/>
        <v>120</v>
      </c>
    </row>
    <row r="53" spans="1:35" x14ac:dyDescent="0.4">
      <c r="A53" s="21">
        <v>50</v>
      </c>
      <c r="B53" s="21" t="s">
        <v>618</v>
      </c>
      <c r="C53" s="21" t="s">
        <v>619</v>
      </c>
      <c r="D53" s="21">
        <v>2</v>
      </c>
      <c r="E53" s="30" t="s">
        <v>620</v>
      </c>
      <c r="F53" s="34" t="s">
        <v>814</v>
      </c>
      <c r="G53" s="23"/>
      <c r="H53" s="21">
        <f>IF(G53="",0,IF(G53="優勝",[6]点数換算表!$B$2,IF(G53="準優勝",[6]点数換算表!$C$2,IF(G53="ベスト4",[6]点数換算表!$D$2,[6]点数換算表!$E$2))))</f>
        <v>0</v>
      </c>
      <c r="I53" s="23"/>
      <c r="J53" s="21">
        <f>IF(I53="",0,IF(I53="優勝",[6]点数換算表!$B$3,IF(I53="準優勝",[6]点数換算表!$C$3,IF(I53="ベスト4",[6]点数換算表!$D$3,[6]点数換算表!$E$3))))</f>
        <v>0</v>
      </c>
      <c r="K53" s="23" t="s">
        <v>10</v>
      </c>
      <c r="L53" s="21">
        <f>IF(K53="",0,IF(K53="優勝",[6]点数換算表!$B$4,IF(K53="準優勝",[6]点数換算表!$C$4,IF(K53="ベスト4",[6]点数換算表!$D$4,IF(K53="ベスト8",[6]点数換算表!$E$4,IF(K53="ベスト16",[6]点数換算表!$F$4,""))))))</f>
        <v>100</v>
      </c>
      <c r="M53" s="23"/>
      <c r="N53" s="21">
        <f>IF(M53="",0,IF(M53="優勝",点数換算表!$B$5,IF(M53="準優勝",点数換算表!$C$5,IF(M53="ベスト4",点数換算表!$D$5,IF(M53="ベスト8",点数換算表!$E$5,IF(M53="ベスト16",点数換算表!$F$5,IF(M53="ベスト32",点数換算表!$G$5,"")))))))</f>
        <v>0</v>
      </c>
      <c r="O53" s="23"/>
      <c r="P53" s="21">
        <f>IF(O53="",0,IF(O53="優勝",[6]点数換算表!$B$6,IF(O53="準優勝",[6]点数換算表!$C$6,IF(O53="ベスト4",[6]点数換算表!$D$6,IF(O53="ベスト8",[6]点数換算表!$E$6,IF(O53="ベスト16",[6]点数換算表!$F$6,IF(O53="ベスト32",[6]点数換算表!$G$6,"")))))))</f>
        <v>0</v>
      </c>
      <c r="Q53" s="23"/>
      <c r="R53" s="21">
        <f>IF(Q53="",0,IF(Q53="優勝",[6]点数換算表!$B$7,IF(Q53="準優勝",[6]点数換算表!$C$7,IF(Q53="ベスト4",[6]点数換算表!$D$7,IF(Q53="ベスト8",[6]点数換算表!$E$7,[6]点数換算表!$F$7)))))</f>
        <v>0</v>
      </c>
      <c r="S53" s="23"/>
      <c r="T53" s="21">
        <f>IF(S53="",0,IF(S53="優勝",[6]点数換算表!$B$8,IF(S53="準優勝",[6]点数換算表!$C$8,IF(S53="ベスト4",[6]点数換算表!$D$8,IF(S53="ベスト8",[6]点数換算表!$E$8,[6]点数換算表!$F$8)))))</f>
        <v>0</v>
      </c>
      <c r="U53" s="23"/>
      <c r="V53" s="21">
        <f>IF(U53="",0,IF(U53="優勝",[6]点数換算表!$B$13,IF(U53="準優勝",[6]点数換算表!$C$13,IF(U53="ベスト4",[6]点数換算表!$D$13,[6]点数換算表!$E$13))))</f>
        <v>0</v>
      </c>
      <c r="W53" s="23"/>
      <c r="X53" s="21">
        <f>IF(W53="",0,IF(W53="優勝",[6]点数換算表!$B$14,IF(W53="準優勝",[6]点数換算表!$C$14,IF(W53="ベスト4",[6]点数換算表!$D$14,[6]点数換算表!$E$14))))</f>
        <v>0</v>
      </c>
      <c r="Y53" s="23" t="s">
        <v>7</v>
      </c>
      <c r="Z53" s="21">
        <f>IF(Y53="",0,IF(Y53="優勝",[6]点数換算表!$B$15,IF(Y53="準優勝",[6]点数換算表!$C$15,IF(Y53="ベスト4",[6]点数換算表!$D$15,IF(Y53="ベスト8",[6]点数換算表!$E$15,IF(Y53="ベスト16",[6]点数換算表!$F$15,""))))))</f>
        <v>16</v>
      </c>
      <c r="AA53" s="23"/>
      <c r="AB53" s="21">
        <f>IF(AA53="",0,IF(AA53="優勝",[6]点数換算表!$B$16,IF(AA53="準優勝",[6]点数換算表!$C$16,IF(AA53="ベスト4",[6]点数換算表!$D$16,IF(AA53="ベスト8",[6]点数換算表!$E$16,IF(AA53="ベスト16",[6]点数換算表!$F$16,IF(AA53="ベスト32",[6]点数換算表!$G$16,"")))))))</f>
        <v>0</v>
      </c>
      <c r="AC53" s="23"/>
      <c r="AD53" s="21">
        <f>IF(AC53="",0,IF(AC53="優勝",[6]点数換算表!$B$17,IF(AC53="準優勝",[6]点数換算表!$C$17,IF(AC53="ベスト4",[6]点数換算表!$D$17,IF(AC53="ベスト8",[6]点数換算表!$E$17,IF(AC53="ベスト16",[6]点数換算表!$F$17,IF(AC53="ベスト32",[6]点数換算表!$G$17,"")))))))</f>
        <v>0</v>
      </c>
      <c r="AE53" s="23"/>
      <c r="AF53" s="21">
        <f>IF(AE53="",0,IF(AE53="優勝",[6]点数換算表!$B$18,IF(AE53="準優勝",[6]点数換算表!$C$18,IF(AE53="ベスト4",[6]点数換算表!$D$18,IF(AE53="ベスト8",[6]点数換算表!$E$18,[6]点数換算表!$F$18)))))</f>
        <v>0</v>
      </c>
      <c r="AG53" s="23"/>
      <c r="AH53" s="21">
        <f>IF(AG53="",0,IF(AG53="優勝",[6]点数換算表!$B$19,IF(AG53="準優勝",[6]点数換算表!$C$19,IF(AG53="ベスト4",[6]点数換算表!$D$19,IF(AG53="ベスト8",[6]点数換算表!$E$19,[6]点数換算表!$F$19)))))</f>
        <v>0</v>
      </c>
      <c r="AI53" s="21">
        <f t="shared" si="2"/>
        <v>116</v>
      </c>
    </row>
    <row r="54" spans="1:35" x14ac:dyDescent="0.4">
      <c r="A54" s="21">
        <v>51</v>
      </c>
      <c r="B54" s="21" t="s">
        <v>715</v>
      </c>
      <c r="C54" s="21" t="s">
        <v>716</v>
      </c>
      <c r="D54" s="21">
        <v>4</v>
      </c>
      <c r="E54" s="33" t="s">
        <v>717</v>
      </c>
      <c r="F54" s="34" t="s">
        <v>814</v>
      </c>
      <c r="G54" s="23"/>
      <c r="H54" s="21">
        <f>IF(G54="",0,IF(G54="優勝",[5]点数換算表!$B$2,IF(G54="準優勝",[5]点数換算表!$C$2,IF(G54="ベスト4",[5]点数換算表!$D$2,[5]点数換算表!$E$2))))</f>
        <v>0</v>
      </c>
      <c r="I54" s="23"/>
      <c r="J54" s="21">
        <f>IF(I54="",0,IF(I54="優勝",[5]点数換算表!$B$3,IF(I54="準優勝",[5]点数換算表!$C$3,IF(I54="ベスト4",[5]点数換算表!$D$3,[5]点数換算表!$E$3))))</f>
        <v>0</v>
      </c>
      <c r="K54" s="23" t="s">
        <v>10</v>
      </c>
      <c r="L54" s="21">
        <f>IF(K54="",0,IF(K54="優勝",[5]点数換算表!$B$4,IF(K54="準優勝",[5]点数換算表!$C$4,IF(K54="ベスト4",[5]点数換算表!$D$4,IF(K54="ベスト8",[5]点数換算表!$E$4,IF(K54="ベスト16",[5]点数換算表!$F$4,""))))))</f>
        <v>100</v>
      </c>
      <c r="M54" s="23"/>
      <c r="N54" s="21">
        <f>IF(M54="",0,IF(M54="優勝",点数換算表!$B$5,IF(M54="準優勝",点数換算表!$C$5,IF(M54="ベスト4",点数換算表!$D$5,IF(M54="ベスト8",点数換算表!$E$5,IF(M54="ベスト16",点数換算表!$F$5,IF(M54="ベスト32",点数換算表!$G$5,"")))))))</f>
        <v>0</v>
      </c>
      <c r="O54" s="23"/>
      <c r="P54" s="21">
        <f>IF(O54="",0,IF(O54="優勝",[5]点数換算表!$B$6,IF(O54="準優勝",[5]点数換算表!$C$6,IF(O54="ベスト4",[5]点数換算表!$D$6,IF(O54="ベスト8",[5]点数換算表!$E$6,IF(O54="ベスト16",[5]点数換算表!$F$6,IF(O54="ベスト32",[5]点数換算表!$G$6,"")))))))</f>
        <v>0</v>
      </c>
      <c r="Q54" s="23"/>
      <c r="R54" s="21">
        <f>IF(Q54="",0,IF(Q54="優勝",[5]点数換算表!$B$7,IF(Q54="準優勝",[5]点数換算表!$C$7,IF(Q54="ベスト4",[5]点数換算表!$D$7,IF(Q54="ベスト8",[5]点数換算表!$E$7,[5]点数換算表!$F$7)))))</f>
        <v>0</v>
      </c>
      <c r="S54" s="23"/>
      <c r="T54" s="21">
        <f>IF(S54="",0,IF(S54="優勝",[5]点数換算表!$B$8,IF(S54="準優勝",[5]点数換算表!$C$8,IF(S54="ベスト4",[5]点数換算表!$D$8,IF(S54="ベスト8",[5]点数換算表!$E$8,[5]点数換算表!$F$8)))))</f>
        <v>0</v>
      </c>
      <c r="U54" s="23"/>
      <c r="V54" s="21">
        <f>IF(U54="",0,IF(U54="優勝",[5]点数換算表!$B$13,IF(U54="準優勝",[5]点数換算表!$C$13,IF(U54="ベスト4",[5]点数換算表!$D$13,[5]点数換算表!$E$13))))</f>
        <v>0</v>
      </c>
      <c r="W54" s="23"/>
      <c r="X54" s="21">
        <f>IF(W54="",0,IF(W54="優勝",[5]点数換算表!$B$14,IF(W54="準優勝",[5]点数換算表!$C$14,IF(W54="ベスト4",[5]点数換算表!$D$14,[5]点数換算表!$E$14))))</f>
        <v>0</v>
      </c>
      <c r="Y54" s="23" t="s">
        <v>7</v>
      </c>
      <c r="Z54" s="21">
        <f>IF(Y54="",0,IF(Y54="優勝",[5]点数換算表!$B$15,IF(Y54="準優勝",[5]点数換算表!$C$15,IF(Y54="ベスト4",[5]点数換算表!$D$15,IF(Y54="ベスト8",[5]点数換算表!$E$15,IF(Y54="ベスト16",[5]点数換算表!$F$15,""))))))</f>
        <v>16</v>
      </c>
      <c r="AA54" s="23"/>
      <c r="AB54" s="21">
        <f>IF(AA54="",0,IF(AA54="優勝",[5]点数換算表!$B$16,IF(AA54="準優勝",[5]点数換算表!$C$16,IF(AA54="ベスト4",[5]点数換算表!$D$16,IF(AA54="ベスト8",[5]点数換算表!$E$16,IF(AA54="ベスト16",[5]点数換算表!$F$16,IF(AA54="ベスト32",[5]点数換算表!$G$16,"")))))))</f>
        <v>0</v>
      </c>
      <c r="AC54" s="23"/>
      <c r="AD54" s="21">
        <f>IF(AC54="",0,IF(AC54="優勝",[5]点数換算表!$B$17,IF(AC54="準優勝",[5]点数換算表!$C$17,IF(AC54="ベスト4",[5]点数換算表!$D$17,IF(AC54="ベスト8",[5]点数換算表!$E$17,IF(AC54="ベスト16",[5]点数換算表!$F$17,IF(AC54="ベスト32",[5]点数換算表!$G$17,"")))))))</f>
        <v>0</v>
      </c>
      <c r="AE54" s="23"/>
      <c r="AF54" s="21">
        <f>IF(AE54="",0,IF(AE54="優勝",[5]点数換算表!$B$18,IF(AE54="準優勝",[5]点数換算表!$C$18,IF(AE54="ベスト4",[5]点数換算表!$D$18,IF(AE54="ベスト8",[5]点数換算表!$E$18,[5]点数換算表!$F$18)))))</f>
        <v>0</v>
      </c>
      <c r="AG54" s="23"/>
      <c r="AH54" s="21">
        <f>IF(AG54="",0,IF(AG54="優勝",[5]点数換算表!$B$19,IF(AG54="準優勝",[5]点数換算表!$C$19,IF(AG54="ベスト4",[5]点数換算表!$D$19,IF(AG54="ベスト8",[5]点数換算表!$E$19,[5]点数換算表!$F$19)))))</f>
        <v>0</v>
      </c>
      <c r="AI54" s="21">
        <f t="shared" si="2"/>
        <v>116</v>
      </c>
    </row>
    <row r="55" spans="1:35" x14ac:dyDescent="0.4">
      <c r="A55" s="21">
        <v>52</v>
      </c>
      <c r="B55" s="21" t="s">
        <v>296</v>
      </c>
      <c r="C55" s="21" t="s">
        <v>297</v>
      </c>
      <c r="D55" s="21">
        <v>3</v>
      </c>
      <c r="E55" s="26" t="s">
        <v>272</v>
      </c>
      <c r="F55" s="35" t="s">
        <v>815</v>
      </c>
      <c r="G55" s="23"/>
      <c r="H55" s="21">
        <f>IF(G55="",0,IF(G55="優勝",[2]点数換算表!$B$2,IF(G55="準優勝",[2]点数換算表!$C$2,IF(G55="ベスト4",[2]点数換算表!$D$2,[2]点数換算表!$E$2))))</f>
        <v>0</v>
      </c>
      <c r="I55" s="23"/>
      <c r="J55" s="21">
        <f>IF(I55="",0,IF(I55="優勝",[2]点数換算表!$B$3,IF(I55="準優勝",[2]点数換算表!$C$3,IF(I55="ベスト4",[2]点数換算表!$D$3,[2]点数換算表!$E$3))))</f>
        <v>0</v>
      </c>
      <c r="K55" s="23" t="s">
        <v>7</v>
      </c>
      <c r="L55" s="21">
        <f>IF(K55="",0,IF(K55="優勝",[2]点数換算表!$B$4,IF(K55="準優勝",[2]点数換算表!$C$4,IF(K55="ベスト4",[2]点数換算表!$D$4,IF(K55="ベスト8",[2]点数換算表!$E$4,IF(K55="ベスト16",[2]点数換算表!$F$4,""))))))</f>
        <v>20</v>
      </c>
      <c r="M55" s="23" t="s">
        <v>214</v>
      </c>
      <c r="N55" s="21">
        <f>IF(M55="",0,IF(M55="優勝",点数換算表!$B$5,IF(M55="準優勝",点数換算表!$C$5,IF(M55="ベスト4",点数換算表!$D$5,IF(M55="ベスト8",点数換算表!$E$5,IF(M55="ベスト16",点数換算表!$F$5,IF(M55="ベスト32",点数換算表!$G$5,"")))))))</f>
        <v>50</v>
      </c>
      <c r="O55" s="23"/>
      <c r="P55" s="21">
        <f>IF(O55="",0,IF(O55="優勝",[2]点数換算表!$B$6,IF(O55="準優勝",[2]点数換算表!$C$6,IF(O55="ベスト4",[2]点数換算表!$D$6,IF(O55="ベスト8",[2]点数換算表!$E$6,IF(O55="ベスト16",[2]点数換算表!$F$6,IF(O55="ベスト32",[2]点数換算表!$G$6,"")))))))</f>
        <v>0</v>
      </c>
      <c r="Q55" s="23"/>
      <c r="R55" s="21">
        <f>IF(Q55="",0,IF(Q55="優勝",[2]点数換算表!$B$7,IF(Q55="準優勝",[2]点数換算表!$C$7,IF(Q55="ベスト4",[2]点数換算表!$D$7,IF(Q55="ベスト8",[2]点数換算表!$E$7,[2]点数換算表!$F$7)))))</f>
        <v>0</v>
      </c>
      <c r="S55" s="23"/>
      <c r="T55" s="21">
        <f>IF(S55="",0,IF(S55="優勝",[2]点数換算表!$B$8,IF(S55="準優勝",[2]点数換算表!$C$8,IF(S55="ベスト4",[2]点数換算表!$D$8,IF(S55="ベスト8",[2]点数換算表!$E$8,[2]点数換算表!$F$8)))))</f>
        <v>0</v>
      </c>
      <c r="U55" s="23"/>
      <c r="V55" s="21">
        <f>IF(U55="",0,IF(U55="優勝",[2]点数換算表!$B$13,IF(U55="準優勝",[2]点数換算表!$C$13,IF(U55="ベスト4",[2]点数換算表!$D$13,[2]点数換算表!$E$13))))</f>
        <v>0</v>
      </c>
      <c r="W55" s="23"/>
      <c r="X55" s="21">
        <f>IF(W55="",0,IF(W55="優勝",[2]点数換算表!$B$14,IF(W55="準優勝",[2]点数換算表!$C$14,IF(W55="ベスト4",[2]点数換算表!$D$14,[2]点数換算表!$E$14))))</f>
        <v>0</v>
      </c>
      <c r="Y55" s="23"/>
      <c r="Z55" s="21">
        <f>IF(Y55="",0,IF(Y55="優勝",[2]点数換算表!$B$15,IF(Y55="準優勝",[2]点数換算表!$C$15,IF(Y55="ベスト4",[2]点数換算表!$D$15,IF(Y55="ベスト8",[2]点数換算表!$E$15,IF(Y55="ベスト16",[2]点数換算表!$F$15,""))))))</f>
        <v>0</v>
      </c>
      <c r="AA55" s="23" t="s">
        <v>214</v>
      </c>
      <c r="AB55" s="21">
        <f>IF(AA55="",0,IF(AA55="優勝",[2]点数換算表!$B$16,IF(AA55="準優勝",[2]点数換算表!$C$16,IF(AA55="ベスト4",[2]点数換算表!$D$16,IF(AA55="ベスト8",[2]点数換算表!$E$16,IF(AA55="ベスト16",[2]点数換算表!$F$16,IF(AA55="ベスト32",[2]点数換算表!$G$16,"")))))))</f>
        <v>40</v>
      </c>
      <c r="AC55" s="23"/>
      <c r="AD55" s="21">
        <f>IF(AC55="",0,IF(AC55="優勝",[2]点数換算表!$B$17,IF(AC55="準優勝",[2]点数換算表!$C$17,IF(AC55="ベスト4",[2]点数換算表!$D$17,IF(AC55="ベスト8",[2]点数換算表!$E$17,IF(AC55="ベスト16",[2]点数換算表!$F$17,IF(AC55="ベスト32",[2]点数換算表!$G$17,"")))))))</f>
        <v>0</v>
      </c>
      <c r="AE55" s="23"/>
      <c r="AF55" s="21">
        <f>IF(AE55="",0,IF(AE55="優勝",[2]点数換算表!$B$18,IF(AE55="準優勝",[2]点数換算表!$C$18,IF(AE55="ベスト4",[2]点数換算表!$D$18,IF(AE55="ベスト8",[2]点数換算表!$E$18,[2]点数換算表!$F$18)))))</f>
        <v>0</v>
      </c>
      <c r="AG55" s="23"/>
      <c r="AH55" s="21">
        <f>IF(AG55="",0,IF(AG55="優勝",[2]点数換算表!$B$19,IF(AG55="準優勝",[2]点数換算表!$C$19,IF(AG55="ベスト4",[2]点数換算表!$D$19,IF(AG55="ベスト8",[2]点数換算表!$E$19,[2]点数換算表!$F$19)))))</f>
        <v>0</v>
      </c>
      <c r="AI55" s="21">
        <f t="shared" si="2"/>
        <v>110</v>
      </c>
    </row>
    <row r="56" spans="1:35" x14ac:dyDescent="0.4">
      <c r="A56" s="21">
        <v>53</v>
      </c>
      <c r="B56" s="21" t="s">
        <v>1232</v>
      </c>
      <c r="C56" s="21" t="s">
        <v>450</v>
      </c>
      <c r="D56" s="21">
        <v>3</v>
      </c>
      <c r="E56" s="28" t="s">
        <v>451</v>
      </c>
      <c r="F56" s="35" t="s">
        <v>815</v>
      </c>
      <c r="G56" s="23"/>
      <c r="H56" s="21">
        <f>IF(G56="",0,IF(G56="優勝",[7]点数換算表!$B$2,IF(G56="準優勝",[7]点数換算表!$C$2,IF(G56="ベスト4",[7]点数換算表!$D$2,[7]点数換算表!$E$2))))</f>
        <v>0</v>
      </c>
      <c r="I56" s="23"/>
      <c r="J56" s="21">
        <f>IF(I56="",0,IF(I56="優勝",[7]点数換算表!$B$3,IF(I56="準優勝",[7]点数換算表!$C$3,IF(I56="ベスト4",[7]点数換算表!$D$3,[7]点数換算表!$E$3))))</f>
        <v>0</v>
      </c>
      <c r="K56" s="23" t="s">
        <v>6</v>
      </c>
      <c r="L56" s="21">
        <f>IF(K56="",0,IF(K56="優勝",[7]点数換算表!$B$4,IF(K56="準優勝",[7]点数換算表!$C$4,IF(K56="ベスト4",[7]点数換算表!$D$4,IF(K56="ベスト8",[7]点数換算表!$E$4,IF(K56="ベスト16",[7]点数換算表!$F$4,""))))))</f>
        <v>60</v>
      </c>
      <c r="M56" s="23"/>
      <c r="N56" s="21">
        <f>IF(M56="",0,IF(M56="優勝",点数換算表!$B$5,IF(M56="準優勝",点数換算表!$C$5,IF(M56="ベスト4",点数換算表!$D$5,IF(M56="ベスト8",点数換算表!$E$5,IF(M56="ベスト16",点数換算表!$F$5,IF(M56="ベスト32",点数換算表!$G$5,"")))))))</f>
        <v>0</v>
      </c>
      <c r="O56" s="23"/>
      <c r="P56" s="21">
        <f>IF(O56="",0,IF(O56="優勝",[7]点数換算表!$B$6,IF(O56="準優勝",[7]点数換算表!$C$6,IF(O56="ベスト4",[7]点数換算表!$D$6,IF(O56="ベスト8",[7]点数換算表!$E$6,IF(O56="ベスト16",[7]点数換算表!$F$6,IF(O56="ベスト32",[7]点数換算表!$G$6,"")))))))</f>
        <v>0</v>
      </c>
      <c r="Q56" s="23"/>
      <c r="R56" s="21">
        <f>IF(Q56="",0,IF(Q56="優勝",[7]点数換算表!$B$7,IF(Q56="準優勝",[7]点数換算表!$C$7,IF(Q56="ベスト4",[7]点数換算表!$D$7,IF(Q56="ベスト8",[7]点数換算表!$E$7,[7]点数換算表!$F$7)))))</f>
        <v>0</v>
      </c>
      <c r="S56" s="23"/>
      <c r="T56" s="21">
        <f>IF(S56="",0,IF(S56="優勝",[7]点数換算表!$B$8,IF(S56="準優勝",[7]点数換算表!$C$8,IF(S56="ベスト4",[7]点数換算表!$D$8,IF(S56="ベスト8",[7]点数換算表!$E$8,[7]点数換算表!$F$8)))))</f>
        <v>0</v>
      </c>
      <c r="U56" s="23"/>
      <c r="V56" s="21">
        <f>IF(U56="",0,IF(U56="優勝",[7]点数換算表!$B$13,IF(U56="準優勝",[7]点数換算表!$C$13,IF(U56="ベスト4",[7]点数換算表!$D$13,[7]点数換算表!$E$13))))</f>
        <v>0</v>
      </c>
      <c r="W56" s="23"/>
      <c r="X56" s="21">
        <f>IF(W56="",0,IF(W56="優勝",[7]点数換算表!$B$14,IF(W56="準優勝",[7]点数換算表!$C$14,IF(W56="ベスト4",[7]点数換算表!$D$14,[7]点数換算表!$E$14))))</f>
        <v>0</v>
      </c>
      <c r="Y56" s="23" t="s">
        <v>6</v>
      </c>
      <c r="Z56" s="21">
        <f>IF(Y56="",0,IF(Y56="優勝",[7]点数換算表!$B$15,IF(Y56="準優勝",[7]点数換算表!$C$15,IF(Y56="ベスト4",[7]点数換算表!$D$15,IF(Y56="ベスト8",[7]点数換算表!$E$15,IF(Y56="ベスト16",[7]点数換算表!$F$15,""))))))</f>
        <v>48</v>
      </c>
      <c r="AA56" s="23"/>
      <c r="AB56" s="21">
        <f>IF(AA56="",0,IF(AA56="優勝",[7]点数換算表!$B$16,IF(AA56="準優勝",[7]点数換算表!$C$16,IF(AA56="ベスト4",[7]点数換算表!$D$16,IF(AA56="ベスト8",[7]点数換算表!$E$16,IF(AA56="ベスト16",[7]点数換算表!$F$16,IF(AA56="ベスト32",[7]点数換算表!$G$16,"")))))))</f>
        <v>0</v>
      </c>
      <c r="AC56" s="23"/>
      <c r="AD56" s="21">
        <f>IF(AC56="",0,IF(AC56="優勝",[7]点数換算表!$B$17,IF(AC56="準優勝",[7]点数換算表!$C$17,IF(AC56="ベスト4",[7]点数換算表!$D$17,IF(AC56="ベスト8",[7]点数換算表!$E$17,IF(AC56="ベスト16",[7]点数換算表!$F$17,IF(AC56="ベスト32",[7]点数換算表!$G$17,"")))))))</f>
        <v>0</v>
      </c>
      <c r="AE56" s="23"/>
      <c r="AF56" s="21">
        <f>IF(AE56="",0,IF(AE56="優勝",[7]点数換算表!$B$18,IF(AE56="準優勝",[7]点数換算表!$C$18,IF(AE56="ベスト4",[7]点数換算表!$D$18,IF(AE56="ベスト8",[7]点数換算表!$E$18,[7]点数換算表!$F$18)))))</f>
        <v>0</v>
      </c>
      <c r="AG56" s="23"/>
      <c r="AH56" s="21">
        <f>IF(AG56="",0,IF(AG56="優勝",[7]点数換算表!$B$19,IF(AG56="準優勝",[7]点数換算表!$C$19,IF(AG56="ベスト4",[7]点数換算表!$D$19,IF(AG56="ベスト8",[7]点数換算表!$E$19,[7]点数換算表!$F$19)))))</f>
        <v>0</v>
      </c>
      <c r="AI56" s="21">
        <f t="shared" si="2"/>
        <v>108</v>
      </c>
    </row>
    <row r="57" spans="1:35" x14ac:dyDescent="0.4">
      <c r="A57" s="21">
        <v>54</v>
      </c>
      <c r="B57" s="21" t="s">
        <v>718</v>
      </c>
      <c r="C57" s="21" t="s">
        <v>716</v>
      </c>
      <c r="D57" s="21">
        <v>3</v>
      </c>
      <c r="E57" s="33" t="s">
        <v>717</v>
      </c>
      <c r="F57" s="34" t="s">
        <v>814</v>
      </c>
      <c r="G57" s="23"/>
      <c r="H57" s="21">
        <f>IF(G57="",0,IF(G57="優勝",[5]点数換算表!$B$2,IF(G57="準優勝",[5]点数換算表!$C$2,IF(G57="ベスト4",[5]点数換算表!$D$2,[5]点数換算表!$E$2))))</f>
        <v>0</v>
      </c>
      <c r="I57" s="23"/>
      <c r="J57" s="21">
        <f>IF(I57="",0,IF(I57="優勝",[5]点数換算表!$B$3,IF(I57="準優勝",[5]点数換算表!$C$3,IF(I57="ベスト4",[5]点数換算表!$D$3,[5]点数換算表!$E$3))))</f>
        <v>0</v>
      </c>
      <c r="K57" s="23" t="s">
        <v>6</v>
      </c>
      <c r="L57" s="21">
        <f>IF(K57="",0,IF(K57="優勝",[5]点数換算表!$B$4,IF(K57="準優勝",[5]点数換算表!$C$4,IF(K57="ベスト4",[5]点数換算表!$D$4,IF(K57="ベスト8",[5]点数換算表!$E$4,IF(K57="ベスト16",[5]点数換算表!$F$4,""))))))</f>
        <v>60</v>
      </c>
      <c r="M57" s="23"/>
      <c r="N57" s="21">
        <f>IF(M57="",0,IF(M57="優勝",点数換算表!$B$5,IF(M57="準優勝",点数換算表!$C$5,IF(M57="ベスト4",点数換算表!$D$5,IF(M57="ベスト8",点数換算表!$E$5,IF(M57="ベスト16",点数換算表!$F$5,IF(M57="ベスト32",点数換算表!$G$5,"")))))))</f>
        <v>0</v>
      </c>
      <c r="O57" s="23"/>
      <c r="P57" s="21">
        <f>IF(O57="",0,IF(O57="優勝",[5]点数換算表!$B$6,IF(O57="準優勝",[5]点数換算表!$C$6,IF(O57="ベスト4",[5]点数換算表!$D$6,IF(O57="ベスト8",[5]点数換算表!$E$6,IF(O57="ベスト16",[5]点数換算表!$F$6,IF(O57="ベスト32",[5]点数換算表!$G$6,"")))))))</f>
        <v>0</v>
      </c>
      <c r="Q57" s="23"/>
      <c r="R57" s="21">
        <f>IF(Q57="",0,IF(Q57="優勝",[5]点数換算表!$B$7,IF(Q57="準優勝",[5]点数換算表!$C$7,IF(Q57="ベスト4",[5]点数換算表!$D$7,IF(Q57="ベスト8",[5]点数換算表!$E$7,[5]点数換算表!$F$7)))))</f>
        <v>0</v>
      </c>
      <c r="S57" s="23"/>
      <c r="T57" s="21">
        <f>IF(S57="",0,IF(S57="優勝",[5]点数換算表!$B$8,IF(S57="準優勝",[5]点数換算表!$C$8,IF(S57="ベスト4",[5]点数換算表!$D$8,IF(S57="ベスト8",[5]点数換算表!$E$8,[5]点数換算表!$F$8)))))</f>
        <v>0</v>
      </c>
      <c r="U57" s="23"/>
      <c r="V57" s="21">
        <f>IF(U57="",0,IF(U57="優勝",[5]点数換算表!$B$13,IF(U57="準優勝",[5]点数換算表!$C$13,IF(U57="ベスト4",[5]点数換算表!$D$13,[5]点数換算表!$E$13))))</f>
        <v>0</v>
      </c>
      <c r="W57" s="23"/>
      <c r="X57" s="21">
        <f>IF(W57="",0,IF(W57="優勝",[5]点数換算表!$B$14,IF(W57="準優勝",[5]点数換算表!$C$14,IF(W57="ベスト4",[5]点数換算表!$D$14,[5]点数換算表!$E$14))))</f>
        <v>0</v>
      </c>
      <c r="Y57" s="23" t="s">
        <v>6</v>
      </c>
      <c r="Z57" s="21">
        <f>IF(Y57="",0,IF(Y57="優勝",[5]点数換算表!$B$15,IF(Y57="準優勝",[5]点数換算表!$C$15,IF(Y57="ベスト4",[5]点数換算表!$D$15,IF(Y57="ベスト8",[5]点数換算表!$E$15,IF(Y57="ベスト16",[5]点数換算表!$F$15,""))))))</f>
        <v>48</v>
      </c>
      <c r="AA57" s="23"/>
      <c r="AB57" s="21">
        <f>IF(AA57="",0,IF(AA57="優勝",[5]点数換算表!$B$16,IF(AA57="準優勝",[5]点数換算表!$C$16,IF(AA57="ベスト4",[5]点数換算表!$D$16,IF(AA57="ベスト8",[5]点数換算表!$E$16,IF(AA57="ベスト16",[5]点数換算表!$F$16,IF(AA57="ベスト32",[5]点数換算表!$G$16,"")))))))</f>
        <v>0</v>
      </c>
      <c r="AC57" s="23"/>
      <c r="AD57" s="21">
        <f>IF(AC57="",0,IF(AC57="優勝",[5]点数換算表!$B$17,IF(AC57="準優勝",[5]点数換算表!$C$17,IF(AC57="ベスト4",[5]点数換算表!$D$17,IF(AC57="ベスト8",[5]点数換算表!$E$17,IF(AC57="ベスト16",[5]点数換算表!$F$17,IF(AC57="ベスト32",[5]点数換算表!$G$17,"")))))))</f>
        <v>0</v>
      </c>
      <c r="AE57" s="23"/>
      <c r="AF57" s="21">
        <f>IF(AE57="",0,IF(AE57="優勝",[5]点数換算表!$B$18,IF(AE57="準優勝",[5]点数換算表!$C$18,IF(AE57="ベスト4",[5]点数換算表!$D$18,IF(AE57="ベスト8",[5]点数換算表!$E$18,[5]点数換算表!$F$18)))))</f>
        <v>0</v>
      </c>
      <c r="AG57" s="23"/>
      <c r="AH57" s="21">
        <f>IF(AG57="",0,IF(AG57="優勝",[5]点数換算表!$B$19,IF(AG57="準優勝",[5]点数換算表!$C$19,IF(AG57="ベスト4",[5]点数換算表!$D$19,IF(AG57="ベスト8",[5]点数換算表!$E$19,[5]点数換算表!$F$19)))))</f>
        <v>0</v>
      </c>
      <c r="AI57" s="21">
        <f t="shared" si="2"/>
        <v>108</v>
      </c>
    </row>
    <row r="58" spans="1:35" x14ac:dyDescent="0.4">
      <c r="A58" s="21">
        <v>55</v>
      </c>
      <c r="B58" s="21" t="s">
        <v>292</v>
      </c>
      <c r="C58" s="21" t="s">
        <v>271</v>
      </c>
      <c r="D58" s="21">
        <v>4</v>
      </c>
      <c r="E58" s="26" t="s">
        <v>272</v>
      </c>
      <c r="F58" s="35" t="s">
        <v>815</v>
      </c>
      <c r="G58" s="23"/>
      <c r="H58" s="21">
        <f>IF(G58="",0,IF(G58="優勝",[2]点数換算表!$B$2,IF(G58="準優勝",[2]点数換算表!$C$2,IF(G58="ベスト4",[2]点数換算表!$D$2,[2]点数換算表!$E$2))))</f>
        <v>0</v>
      </c>
      <c r="I58" s="23"/>
      <c r="J58" s="21">
        <f>IF(I58="",0,IF(I58="優勝",[2]点数換算表!$B$3,IF(I58="準優勝",[2]点数換算表!$C$3,IF(I58="ベスト4",[2]点数換算表!$D$3,[2]点数換算表!$E$3))))</f>
        <v>0</v>
      </c>
      <c r="K58" s="23"/>
      <c r="L58" s="21">
        <f>IF(K58="",0,IF(K58="優勝",[2]点数換算表!$B$4,IF(K58="準優勝",[2]点数換算表!$C$4,IF(K58="ベスト4",[2]点数換算表!$D$4,IF(K58="ベスト8",[2]点数換算表!$E$4,IF(K58="ベスト16",[2]点数換算表!$F$4,""))))))</f>
        <v>0</v>
      </c>
      <c r="M58" s="23" t="s">
        <v>214</v>
      </c>
      <c r="N58" s="21">
        <f>IF(M58="",0,IF(M58="優勝",点数換算表!$B$5,IF(M58="準優勝",点数換算表!$C$5,IF(M58="ベスト4",点数換算表!$D$5,IF(M58="ベスト8",点数換算表!$E$5,IF(M58="ベスト16",点数換算表!$F$5,IF(M58="ベスト32",点数換算表!$G$5,"")))))))</f>
        <v>50</v>
      </c>
      <c r="O58" s="23"/>
      <c r="P58" s="21">
        <f>IF(O58="",0,IF(O58="優勝",[2]点数換算表!$B$6,IF(O58="準優勝",[2]点数換算表!$C$6,IF(O58="ベスト4",[2]点数換算表!$D$6,IF(O58="ベスト8",[2]点数換算表!$E$6,IF(O58="ベスト16",[2]点数換算表!$F$6,IF(O58="ベスト32",[2]点数換算表!$G$6,"")))))))</f>
        <v>0</v>
      </c>
      <c r="Q58" s="23"/>
      <c r="R58" s="21">
        <f>IF(Q58="",0,IF(Q58="優勝",[2]点数換算表!$B$7,IF(Q58="準優勝",[2]点数換算表!$C$7,IF(Q58="ベスト4",[2]点数換算表!$D$7,IF(Q58="ベスト8",[2]点数換算表!$E$7,[2]点数換算表!$F$7)))))</f>
        <v>0</v>
      </c>
      <c r="S58" s="23"/>
      <c r="T58" s="21">
        <f>IF(S58="",0,IF(S58="優勝",[2]点数換算表!$B$8,IF(S58="準優勝",[2]点数換算表!$C$8,IF(S58="ベスト4",[2]点数換算表!$D$8,IF(S58="ベスト8",[2]点数換算表!$E$8,[2]点数換算表!$F$8)))))</f>
        <v>0</v>
      </c>
      <c r="U58" s="23"/>
      <c r="V58" s="21">
        <f>IF(U58="",0,IF(U58="優勝",[2]点数換算表!$B$13,IF(U58="準優勝",[2]点数換算表!$C$13,IF(U58="ベスト4",[2]点数換算表!$D$13,[2]点数換算表!$E$13))))</f>
        <v>0</v>
      </c>
      <c r="W58" s="23"/>
      <c r="X58" s="21">
        <f>IF(W58="",0,IF(W58="優勝",[2]点数換算表!$B$14,IF(W58="準優勝",[2]点数換算表!$C$14,IF(W58="ベスト4",[2]点数換算表!$D$14,[2]点数換算表!$E$14))))</f>
        <v>0</v>
      </c>
      <c r="Y58" s="23" t="s">
        <v>7</v>
      </c>
      <c r="Z58" s="21">
        <f>IF(Y58="",0,IF(Y58="優勝",[2]点数換算表!$B$15,IF(Y58="準優勝",[2]点数換算表!$C$15,IF(Y58="ベスト4",[2]点数換算表!$D$15,IF(Y58="ベスト8",[2]点数換算表!$E$15,IF(Y58="ベスト16",[2]点数換算表!$F$15,""))))))</f>
        <v>16</v>
      </c>
      <c r="AA58" s="23" t="s">
        <v>214</v>
      </c>
      <c r="AB58" s="21">
        <f>IF(AA58="",0,IF(AA58="優勝",[2]点数換算表!$B$16,IF(AA58="準優勝",[2]点数換算表!$C$16,IF(AA58="ベスト4",[2]点数換算表!$D$16,IF(AA58="ベスト8",[2]点数換算表!$E$16,IF(AA58="ベスト16",[2]点数換算表!$F$16,IF(AA58="ベスト32",[2]点数換算表!$G$16,"")))))))</f>
        <v>40</v>
      </c>
      <c r="AC58" s="23"/>
      <c r="AD58" s="21">
        <f>IF(AC58="",0,IF(AC58="優勝",[2]点数換算表!$B$17,IF(AC58="準優勝",[2]点数換算表!$C$17,IF(AC58="ベスト4",[2]点数換算表!$D$17,IF(AC58="ベスト8",[2]点数換算表!$E$17,IF(AC58="ベスト16",[2]点数換算表!$F$17,IF(AC58="ベスト32",[2]点数換算表!$G$17,"")))))))</f>
        <v>0</v>
      </c>
      <c r="AE58" s="23"/>
      <c r="AF58" s="21">
        <f>IF(AE58="",0,IF(AE58="優勝",[2]点数換算表!$B$18,IF(AE58="準優勝",[2]点数換算表!$C$18,IF(AE58="ベスト4",[2]点数換算表!$D$18,IF(AE58="ベスト8",[2]点数換算表!$E$18,[2]点数換算表!$F$18)))))</f>
        <v>0</v>
      </c>
      <c r="AG58" s="23"/>
      <c r="AH58" s="21">
        <f>IF(AG58="",0,IF(AG58="優勝",[2]点数換算表!$B$19,IF(AG58="準優勝",[2]点数換算表!$C$19,IF(AG58="ベスト4",[2]点数換算表!$D$19,IF(AG58="ベスト8",[2]点数換算表!$E$19,[2]点数換算表!$F$19)))))</f>
        <v>0</v>
      </c>
      <c r="AI58" s="21">
        <f t="shared" si="2"/>
        <v>106</v>
      </c>
    </row>
    <row r="59" spans="1:35" x14ac:dyDescent="0.4">
      <c r="A59" s="21">
        <v>56</v>
      </c>
      <c r="B59" s="21" t="s">
        <v>301</v>
      </c>
      <c r="C59" s="21" t="s">
        <v>277</v>
      </c>
      <c r="D59" s="21">
        <v>4</v>
      </c>
      <c r="E59" s="26" t="s">
        <v>272</v>
      </c>
      <c r="F59" s="35" t="s">
        <v>815</v>
      </c>
      <c r="G59" s="23"/>
      <c r="H59" s="21">
        <f>IF(G59="",0,IF(G59="優勝",[2]点数換算表!$B$2,IF(G59="準優勝",[2]点数換算表!$C$2,IF(G59="ベスト4",[2]点数換算表!$D$2,[2]点数換算表!$E$2))))</f>
        <v>0</v>
      </c>
      <c r="I59" s="23"/>
      <c r="J59" s="21">
        <f>IF(I59="",0,IF(I59="優勝",[2]点数換算表!$B$3,IF(I59="準優勝",[2]点数換算表!$C$3,IF(I59="ベスト4",[2]点数換算表!$D$3,[2]点数換算表!$E$3))))</f>
        <v>0</v>
      </c>
      <c r="K59" s="23" t="s">
        <v>7</v>
      </c>
      <c r="L59" s="21">
        <f>IF(K59="",0,IF(K59="優勝",[2]点数換算表!$B$4,IF(K59="準優勝",[2]点数換算表!$C$4,IF(K59="ベスト4",[2]点数換算表!$D$4,IF(K59="ベスト8",[2]点数換算表!$E$4,IF(K59="ベスト16",[2]点数換算表!$F$4,""))))))</f>
        <v>20</v>
      </c>
      <c r="M59" s="23"/>
      <c r="N59" s="21">
        <f>IF(M59="",0,IF(M59="優勝",点数換算表!$B$5,IF(M59="準優勝",点数換算表!$C$5,IF(M59="ベスト4",点数換算表!$D$5,IF(M59="ベスト8",点数換算表!$E$5,IF(M59="ベスト16",点数換算表!$F$5,IF(M59="ベスト32",点数換算表!$G$5,"")))))))</f>
        <v>0</v>
      </c>
      <c r="O59" s="23"/>
      <c r="P59" s="21">
        <f>IF(O59="",0,IF(O59="優勝",[2]点数換算表!$B$6,IF(O59="準優勝",[2]点数換算表!$C$6,IF(O59="ベスト4",[2]点数換算表!$D$6,IF(O59="ベスト8",[2]点数換算表!$E$6,IF(O59="ベスト16",[2]点数換算表!$F$6,IF(O59="ベスト32",[2]点数換算表!$G$6,"")))))))</f>
        <v>0</v>
      </c>
      <c r="Q59" s="23"/>
      <c r="R59" s="21">
        <f>IF(Q59="",0,IF(Q59="優勝",[2]点数換算表!$B$7,IF(Q59="準優勝",[2]点数換算表!$C$7,IF(Q59="ベスト4",[2]点数換算表!$D$7,IF(Q59="ベスト8",[2]点数換算表!$E$7,[2]点数換算表!$F$7)))))</f>
        <v>0</v>
      </c>
      <c r="S59" s="23"/>
      <c r="T59" s="21">
        <f>IF(S59="",0,IF(S59="優勝",[2]点数換算表!$B$8,IF(S59="準優勝",[2]点数換算表!$C$8,IF(S59="ベスト4",[2]点数換算表!$D$8,IF(S59="ベスト8",[2]点数換算表!$E$8,[2]点数換算表!$F$8)))))</f>
        <v>0</v>
      </c>
      <c r="U59" s="23"/>
      <c r="V59" s="21">
        <f>IF(U59="",0,IF(U59="優勝",[2]点数換算表!$B$13,IF(U59="準優勝",[2]点数換算表!$C$13,IF(U59="ベスト4",[2]点数換算表!$D$13,[2]点数換算表!$E$13))))</f>
        <v>0</v>
      </c>
      <c r="W59" s="23"/>
      <c r="X59" s="21">
        <f>IF(W59="",0,IF(W59="優勝",[2]点数換算表!$B$14,IF(W59="準優勝",[2]点数換算表!$C$14,IF(W59="ベスト4",[2]点数換算表!$D$14,[2]点数換算表!$E$14))))</f>
        <v>0</v>
      </c>
      <c r="Y59" s="23"/>
      <c r="Z59" s="21">
        <f>IF(Y59="",0,IF(Y59="優勝",[2]点数換算表!$B$15,IF(Y59="準優勝",[2]点数換算表!$C$15,IF(Y59="ベスト4",[2]点数換算表!$D$15,IF(Y59="ベスト8",[2]点数換算表!$E$15,IF(Y59="ベスト16",[2]点数換算表!$F$15,""))))))</f>
        <v>0</v>
      </c>
      <c r="AA59" s="23" t="s">
        <v>7</v>
      </c>
      <c r="AB59" s="21">
        <f>IF(AA59="",0,IF(AA59="優勝",[2]点数換算表!$B$16,IF(AA59="準優勝",[2]点数換算表!$C$16,IF(AA59="ベスト4",[2]点数換算表!$D$16,IF(AA59="ベスト8",[2]点数換算表!$E$16,IF(AA59="ベスト16",[2]点数換算表!$F$16,IF(AA59="ベスト32",[2]点数換算表!$G$16,"")))))))</f>
        <v>80</v>
      </c>
      <c r="AC59" s="23"/>
      <c r="AD59" s="21">
        <f>IF(AC59="",0,IF(AC59="優勝",[2]点数換算表!$B$17,IF(AC59="準優勝",[2]点数換算表!$C$17,IF(AC59="ベスト4",[2]点数換算表!$D$17,IF(AC59="ベスト8",[2]点数換算表!$E$17,IF(AC59="ベスト16",[2]点数換算表!$F$17,IF(AC59="ベスト32",[2]点数換算表!$G$17,"")))))))</f>
        <v>0</v>
      </c>
      <c r="AE59" s="23"/>
      <c r="AF59" s="21">
        <f>IF(AE59="",0,IF(AE59="優勝",[2]点数換算表!$B$18,IF(AE59="準優勝",[2]点数換算表!$C$18,IF(AE59="ベスト4",[2]点数換算表!$D$18,IF(AE59="ベスト8",[2]点数換算表!$E$18,[2]点数換算表!$F$18)))))</f>
        <v>0</v>
      </c>
      <c r="AG59" s="23"/>
      <c r="AH59" s="21">
        <f>IF(AG59="",0,IF(AG59="優勝",[2]点数換算表!$B$19,IF(AG59="準優勝",[2]点数換算表!$C$19,IF(AG59="ベスト4",[2]点数換算表!$D$19,IF(AG59="ベスト8",[2]点数換算表!$E$19,[2]点数換算表!$F$19)))))</f>
        <v>0</v>
      </c>
      <c r="AI59" s="21">
        <f t="shared" si="2"/>
        <v>100</v>
      </c>
    </row>
    <row r="60" spans="1:35" x14ac:dyDescent="0.4">
      <c r="A60" s="21">
        <v>57</v>
      </c>
      <c r="B60" s="21" t="s">
        <v>215</v>
      </c>
      <c r="C60" s="21" t="s">
        <v>216</v>
      </c>
      <c r="D60" s="21">
        <v>1</v>
      </c>
      <c r="E60" s="24" t="s">
        <v>269</v>
      </c>
      <c r="F60" s="34" t="s">
        <v>814</v>
      </c>
      <c r="G60" s="23" t="s">
        <v>8</v>
      </c>
      <c r="H60" s="21">
        <f>IF(G60="",0,IF(G60="優勝",点数換算表!$B$2,IF(G60="準優勝",点数換算表!$C$2,IF(G60="ベスト4",点数換算表!$D$2,点数換算表!$E$2))))</f>
        <v>100</v>
      </c>
      <c r="I60" s="23" t="s">
        <v>6</v>
      </c>
      <c r="J60" s="21">
        <f>IF(I60="",0,IF(I60="優勝",点数換算表!$B$3,IF(I60="準優勝",点数換算表!$C$3,IF(I60="ベスト4",点数換算表!$D$3,点数換算表!$E$3))))</f>
        <v>100</v>
      </c>
      <c r="K60" s="23"/>
      <c r="L60" s="21">
        <f>IF(K60="",0,IF(K60="優勝",点数換算表!$B$4,IF(K60="準優勝",点数換算表!$C$4,IF(K60="ベスト4",点数換算表!$D$4,IF(K60="ベスト8",点数換算表!$E$4,IF(K60="ベスト16",点数換算表!$F$4,""))))))</f>
        <v>0</v>
      </c>
      <c r="M60" s="23"/>
      <c r="N60" s="21">
        <f>IF(M60="",0,IF(M60="優勝",点数換算表!$B$5,IF(M60="準優勝",点数換算表!$C$5,IF(M60="ベスト4",点数換算表!$D$5,IF(M60="ベスト8",点数換算表!$E$5,IF(M60="ベスト16",点数換算表!$F$5,IF(M60="ベスト32",点数換算表!$G$5,"")))))))</f>
        <v>0</v>
      </c>
      <c r="O60" s="23"/>
      <c r="P60" s="21">
        <f>IF(O60="",0,IF(O60="優勝",点数換算表!$B$6,IF(O60="準優勝",点数換算表!$C$6,IF(O60="ベスト4",点数換算表!$D$6,IF(O60="ベスト8",点数換算表!$E$6,IF(O60="ベスト16",点数換算表!$F$6,IF(O60="ベスト32",点数換算表!$G$6,"")))))))</f>
        <v>0</v>
      </c>
      <c r="Q60" s="23"/>
      <c r="R60" s="21">
        <f>IF(Q60="",0,IF(Q60="優勝",点数換算表!$B$7,IF(Q60="準優勝",点数換算表!$C$7,IF(Q60="ベスト4",点数換算表!$D$7,IF(Q60="ベスト8",点数換算表!$E$7,点数換算表!$F$7)))))</f>
        <v>0</v>
      </c>
      <c r="S60" s="23"/>
      <c r="T60" s="21">
        <f>IF(S60="",0,IF(S60="優勝",点数換算表!$B$8,IF(S60="準優勝",点数換算表!$C$8,IF(S60="ベスト4",点数換算表!$D$8,IF(S60="ベスト8",点数換算表!$E$8,点数換算表!$F$8)))))</f>
        <v>0</v>
      </c>
      <c r="U60" s="23"/>
      <c r="V60" s="21">
        <f>IF(U60="",0,IF(U60="優勝",点数換算表!$B$13,IF(U60="準優勝",点数換算表!$C$13,IF(U60="ベスト4",点数換算表!$D$13,点数換算表!$E$13))))</f>
        <v>0</v>
      </c>
      <c r="W60" s="23"/>
      <c r="X60" s="21">
        <f>IF(W60="",0,IF(W60="優勝",点数換算表!$B$14,IF(W60="準優勝",点数換算表!$C$14,IF(W60="ベスト4",点数換算表!$D$14,点数換算表!$E$14))))</f>
        <v>0</v>
      </c>
      <c r="Y60" s="23"/>
      <c r="Z60" s="21">
        <f>IF(Y60="",0,IF(Y60="優勝",点数換算表!$B$15,IF(Y60="準優勝",点数換算表!$C$15,IF(Y60="ベスト4",点数換算表!$D$15,IF(Y60="ベスト8",点数換算表!$E$15,IF(Y60="ベスト16",点数換算表!$F$15,""))))))</f>
        <v>0</v>
      </c>
      <c r="AA60" s="23"/>
      <c r="AB60" s="21">
        <f>IF(AA60="",0,IF(AA60="優勝",点数換算表!$B$16,IF(AA60="準優勝",点数換算表!$C$16,IF(AA60="ベスト4",点数換算表!$D$16,IF(AA60="ベスト8",点数換算表!$E$16,IF(AA60="ベスト16",点数換算表!$F$16,IF(AA60="ベスト32",点数換算表!$G$16,"")))))))</f>
        <v>0</v>
      </c>
      <c r="AC60" s="23"/>
      <c r="AD60" s="21">
        <f>IF(AC60="",0,IF(AC60="優勝",点数換算表!$B$17,IF(AC60="準優勝",点数換算表!$C$17,IF(AC60="ベスト4",点数換算表!$D$17,IF(AC60="ベスト8",点数換算表!$E$17,IF(AC60="ベスト16",点数換算表!$F$17,IF(AC60="ベスト32",点数換算表!$G$17,"")))))))</f>
        <v>0</v>
      </c>
      <c r="AE60" s="23"/>
      <c r="AF60" s="21">
        <f>IF(AE60="",0,IF(AE60="優勝",点数換算表!$B$18,IF(AE60="準優勝",点数換算表!$C$18,IF(AE60="ベスト4",点数換算表!$D$18,IF(AE60="ベスト8",点数換算表!$E$18,点数換算表!$F$18)))))</f>
        <v>0</v>
      </c>
      <c r="AG60" s="23"/>
      <c r="AH60" s="21">
        <f>IF(AG60="",0,IF(AG60="優勝",点数換算表!$B$19,IF(AG60="準優勝",点数換算表!$C$19,IF(AG60="ベスト4",点数換算表!$D$19,IF(AG60="ベスト8",点数換算表!$E$19,点数換算表!$F$19)))))</f>
        <v>0</v>
      </c>
      <c r="AI60" s="21">
        <f t="shared" si="2"/>
        <v>100</v>
      </c>
    </row>
    <row r="61" spans="1:35" x14ac:dyDescent="0.4">
      <c r="A61" s="21">
        <v>58</v>
      </c>
      <c r="B61" s="23" t="s">
        <v>136</v>
      </c>
      <c r="C61" s="23" t="s">
        <v>64</v>
      </c>
      <c r="D61" s="23">
        <v>3</v>
      </c>
      <c r="E61" s="24" t="s">
        <v>269</v>
      </c>
      <c r="F61" s="34" t="s">
        <v>814</v>
      </c>
      <c r="G61" s="23"/>
      <c r="H61" s="21">
        <f>IF(G61="",0,IF(G61="優勝",点数換算表!$B$2,IF(G61="準優勝",点数換算表!$C$2,IF(G61="ベスト4",点数換算表!$D$2,点数換算表!$E$2))))</f>
        <v>0</v>
      </c>
      <c r="I61" s="23"/>
      <c r="J61" s="21">
        <f>IF(I61="",0,IF(I61="優勝",点数換算表!$B$3,IF(I61="準優勝",点数換算表!$C$3,IF(I61="ベスト4",点数換算表!$D$3,点数換算表!$E$3))))</f>
        <v>0</v>
      </c>
      <c r="K61" s="23"/>
      <c r="L61" s="21">
        <f>IF(K61="",0,IF(K61="優勝",点数換算表!$B$4,IF(K61="準優勝",点数換算表!$C$4,IF(K61="ベスト4",点数換算表!$D$4,IF(K61="ベスト8",点数換算表!$E$4,IF(K61="ベスト16",点数換算表!$F$4,""))))))</f>
        <v>0</v>
      </c>
      <c r="M61" s="23"/>
      <c r="N61" s="21">
        <f>IF(M61="",0,IF(M61="優勝",点数換算表!$B$5,IF(M61="準優勝",点数換算表!$C$5,IF(M61="ベスト4",点数換算表!$D$5,IF(M61="ベスト8",点数換算表!$E$5,IF(M61="ベスト16",点数換算表!$F$5,IF(M61="ベスト32",点数換算表!$G$5,"")))))))</f>
        <v>0</v>
      </c>
      <c r="O61" s="23" t="s">
        <v>214</v>
      </c>
      <c r="P61" s="21">
        <f>IF(O61="",0,IF(O61="優勝",点数換算表!$B$6,IF(O61="準優勝",点数換算表!$C$6,IF(O61="ベスト4",点数換算表!$D$6,IF(O61="ベスト8",点数換算表!$E$6,IF(O61="ベスト16",点数換算表!$F$6,IF(O61="ベスト32",点数換算表!$G$6,"")))))))</f>
        <v>100</v>
      </c>
      <c r="Q61" s="23"/>
      <c r="R61" s="21">
        <f>IF(Q61="",0,IF(Q61="優勝",点数換算表!$B$7,IF(Q61="準優勝",点数換算表!$C$7,IF(Q61="ベスト4",点数換算表!$D$7,IF(Q61="ベスト8",点数換算表!$E$7,点数換算表!$F$7)))))</f>
        <v>0</v>
      </c>
      <c r="S61" s="23"/>
      <c r="T61" s="21">
        <f>IF(S61="",0,IF(S61="優勝",点数換算表!$B$8,IF(S61="準優勝",点数換算表!$C$8,IF(S61="ベスト4",点数換算表!$D$8,IF(S61="ベスト8",点数換算表!$E$8,点数換算表!$F$8)))))</f>
        <v>0</v>
      </c>
      <c r="U61" s="23"/>
      <c r="V61" s="21">
        <f>IF(U61="",0,IF(U61="優勝",点数換算表!$B$13,IF(U61="準優勝",点数換算表!$C$13,IF(U61="ベスト4",点数換算表!$D$13,点数換算表!$E$13))))</f>
        <v>0</v>
      </c>
      <c r="W61" s="23"/>
      <c r="X61" s="21">
        <f>IF(W61="",0,IF(W61="優勝",点数換算表!$B$14,IF(W61="準優勝",点数換算表!$C$14,IF(W61="ベスト4",点数換算表!$D$14,点数換算表!$E$14))))</f>
        <v>0</v>
      </c>
      <c r="Y61" s="23"/>
      <c r="Z61" s="21">
        <f>IF(Y61="",0,IF(Y61="優勝",点数換算表!$B$15,IF(Y61="準優勝",点数換算表!$C$15,IF(Y61="ベスト4",点数換算表!$D$15,IF(Y61="ベスト8",点数換算表!$E$15,IF(Y61="ベスト16",点数換算表!$F$15,""))))))</f>
        <v>0</v>
      </c>
      <c r="AA61" s="23"/>
      <c r="AB61" s="21">
        <f>IF(AA61="",0,IF(AA61="優勝",点数換算表!$B$16,IF(AA61="準優勝",点数換算表!$C$16,IF(AA61="ベスト4",点数換算表!$D$16,IF(AA61="ベスト8",点数換算表!$E$16,IF(AA61="ベスト16",点数換算表!$F$16,IF(AA61="ベスト32",点数換算表!$G$16,"")))))))</f>
        <v>0</v>
      </c>
      <c r="AC61" s="23"/>
      <c r="AD61" s="21">
        <f>IF(AC61="",0,IF(AC61="優勝",点数換算表!$B$17,IF(AC61="準優勝",点数換算表!$C$17,IF(AC61="ベスト4",点数換算表!$D$17,IF(AC61="ベスト8",点数換算表!$E$17,IF(AC61="ベスト16",点数換算表!$F$17,IF(AC61="ベスト32",点数換算表!$G$17,"")))))))</f>
        <v>0</v>
      </c>
      <c r="AE61" s="23"/>
      <c r="AF61" s="21">
        <f>IF(AE61="",0,IF(AE61="優勝",点数換算表!$B$18,IF(AE61="準優勝",点数換算表!$C$18,IF(AE61="ベスト4",点数換算表!$D$18,IF(AE61="ベスト8",点数換算表!$E$18,点数換算表!$F$18)))))</f>
        <v>0</v>
      </c>
      <c r="AG61" s="23"/>
      <c r="AH61" s="21">
        <f>IF(AG61="",0,IF(AG61="優勝",点数換算表!$B$19,IF(AG61="準優勝",点数換算表!$C$19,IF(AG61="ベスト4",点数換算表!$D$19,IF(AG61="ベスト8",点数換算表!$E$19,点数換算表!$F$19)))))</f>
        <v>0</v>
      </c>
      <c r="AI61" s="21">
        <f t="shared" si="2"/>
        <v>100</v>
      </c>
    </row>
    <row r="62" spans="1:35" x14ac:dyDescent="0.4">
      <c r="A62" s="21">
        <v>59</v>
      </c>
      <c r="B62" s="23" t="s">
        <v>126</v>
      </c>
      <c r="C62" s="23" t="s">
        <v>64</v>
      </c>
      <c r="D62" s="23">
        <v>2</v>
      </c>
      <c r="E62" s="24" t="s">
        <v>269</v>
      </c>
      <c r="F62" s="34" t="s">
        <v>814</v>
      </c>
      <c r="G62" s="23"/>
      <c r="H62" s="21">
        <f>IF(G62="",0,IF(G62="優勝",点数換算表!$B$2,IF(G62="準優勝",点数換算表!$C$2,IF(G62="ベスト4",点数換算表!$D$2,点数換算表!$E$2))))</f>
        <v>0</v>
      </c>
      <c r="I62" s="23"/>
      <c r="J62" s="21">
        <f>IF(I62="",0,IF(I62="優勝",点数換算表!$B$3,IF(I62="準優勝",点数換算表!$C$3,IF(I62="ベスト4",点数換算表!$D$3,点数換算表!$E$3))))</f>
        <v>0</v>
      </c>
      <c r="K62" s="23"/>
      <c r="L62" s="21">
        <f>IF(K62="",0,IF(K62="優勝",点数換算表!$B$4,IF(K62="準優勝",点数換算表!$C$4,IF(K62="ベスト4",点数換算表!$D$4,IF(K62="ベスト8",点数換算表!$E$4,IF(K62="ベスト16",点数換算表!$F$4,""))))))</f>
        <v>0</v>
      </c>
      <c r="M62" s="23"/>
      <c r="N62" s="21">
        <f>IF(M62="",0,IF(M62="優勝",点数換算表!$B$5,IF(M62="準優勝",点数換算表!$C$5,IF(M62="ベスト4",点数換算表!$D$5,IF(M62="ベスト8",点数換算表!$E$5,IF(M62="ベスト16",点数換算表!$F$5,IF(M62="ベスト32",点数換算表!$G$5,"")))))))</f>
        <v>0</v>
      </c>
      <c r="O62" s="23" t="s">
        <v>214</v>
      </c>
      <c r="P62" s="21">
        <f>IF(O62="",0,IF(O62="優勝",点数換算表!$B$6,IF(O62="準優勝",点数換算表!$C$6,IF(O62="ベスト4",点数換算表!$D$6,IF(O62="ベスト8",点数換算表!$E$6,IF(O62="ベスト16",点数換算表!$F$6,IF(O62="ベスト32",点数換算表!$G$6,"")))))))</f>
        <v>100</v>
      </c>
      <c r="Q62" s="23"/>
      <c r="R62" s="21">
        <f>IF(Q62="",0,IF(Q62="優勝",点数換算表!$B$7,IF(Q62="準優勝",点数換算表!$C$7,IF(Q62="ベスト4",点数換算表!$D$7,IF(Q62="ベスト8",点数換算表!$E$7,点数換算表!$F$7)))))</f>
        <v>0</v>
      </c>
      <c r="S62" s="23"/>
      <c r="T62" s="21">
        <f>IF(S62="",0,IF(S62="優勝",点数換算表!$B$8,IF(S62="準優勝",点数換算表!$C$8,IF(S62="ベスト4",点数換算表!$D$8,IF(S62="ベスト8",点数換算表!$E$8,点数換算表!$F$8)))))</f>
        <v>0</v>
      </c>
      <c r="U62" s="23"/>
      <c r="V62" s="21">
        <f>IF(U62="",0,IF(U62="優勝",点数換算表!$B$13,IF(U62="準優勝",点数換算表!$C$13,IF(U62="ベスト4",点数換算表!$D$13,点数換算表!$E$13))))</f>
        <v>0</v>
      </c>
      <c r="W62" s="23"/>
      <c r="X62" s="21">
        <f>IF(W62="",0,IF(W62="優勝",点数換算表!$B$14,IF(W62="準優勝",点数換算表!$C$14,IF(W62="ベスト4",点数換算表!$D$14,点数換算表!$E$14))))</f>
        <v>0</v>
      </c>
      <c r="Y62" s="23"/>
      <c r="Z62" s="21">
        <f>IF(Y62="",0,IF(Y62="優勝",点数換算表!$B$15,IF(Y62="準優勝",点数換算表!$C$15,IF(Y62="ベスト4",点数換算表!$D$15,IF(Y62="ベスト8",点数換算表!$E$15,IF(Y62="ベスト16",点数換算表!$F$15,""))))))</f>
        <v>0</v>
      </c>
      <c r="AA62" s="23"/>
      <c r="AB62" s="21">
        <f>IF(AA62="",0,IF(AA62="優勝",点数換算表!$B$16,IF(AA62="準優勝",点数換算表!$C$16,IF(AA62="ベスト4",点数換算表!$D$16,IF(AA62="ベスト8",点数換算表!$E$16,IF(AA62="ベスト16",点数換算表!$F$16,IF(AA62="ベスト32",点数換算表!$G$16,"")))))))</f>
        <v>0</v>
      </c>
      <c r="AC62" s="23"/>
      <c r="AD62" s="21">
        <f>IF(AC62="",0,IF(AC62="優勝",点数換算表!$B$17,IF(AC62="準優勝",点数換算表!$C$17,IF(AC62="ベスト4",点数換算表!$D$17,IF(AC62="ベスト8",点数換算表!$E$17,IF(AC62="ベスト16",点数換算表!$F$17,IF(AC62="ベスト32",点数換算表!$G$17,"")))))))</f>
        <v>0</v>
      </c>
      <c r="AE62" s="23"/>
      <c r="AF62" s="21">
        <f>IF(AE62="",0,IF(AE62="優勝",点数換算表!$B$18,IF(AE62="準優勝",点数換算表!$C$18,IF(AE62="ベスト4",点数換算表!$D$18,IF(AE62="ベスト8",点数換算表!$E$18,点数換算表!$F$18)))))</f>
        <v>0</v>
      </c>
      <c r="AG62" s="23"/>
      <c r="AH62" s="21">
        <f>IF(AG62="",0,IF(AG62="優勝",点数換算表!$B$19,IF(AG62="準優勝",点数換算表!$C$19,IF(AG62="ベスト4",点数換算表!$D$19,IF(AG62="ベスト8",点数換算表!$E$19,点数換算表!$F$19)))))</f>
        <v>0</v>
      </c>
      <c r="AI62" s="21">
        <f t="shared" si="2"/>
        <v>100</v>
      </c>
    </row>
    <row r="63" spans="1:35" x14ac:dyDescent="0.4">
      <c r="A63" s="21">
        <v>60</v>
      </c>
      <c r="B63" s="21" t="s">
        <v>919</v>
      </c>
      <c r="C63" s="21" t="s">
        <v>920</v>
      </c>
      <c r="D63" s="21">
        <v>2</v>
      </c>
      <c r="E63" s="28" t="s">
        <v>451</v>
      </c>
      <c r="F63" s="35" t="s">
        <v>815</v>
      </c>
      <c r="G63" s="23"/>
      <c r="H63" s="21">
        <f>IF(G63="",0,IF(G63="優勝",点数換算表!$B$2,IF(G63="準優勝",点数換算表!$C$2,IF(G63="ベスト4",点数換算表!$D$2,点数換算表!$E$2))))</f>
        <v>0</v>
      </c>
      <c r="I63" s="23"/>
      <c r="J63" s="21">
        <f>IF(I63="",0,IF(I63="優勝",点数換算表!$B$3,IF(I63="準優勝",点数換算表!$C$3,IF(I63="ベスト4",点数換算表!$D$3,点数換算表!$E$3))))</f>
        <v>0</v>
      </c>
      <c r="K63" s="23" t="s">
        <v>10</v>
      </c>
      <c r="L63" s="21">
        <f>IF(K63="",0,IF(K63="優勝",点数換算表!$B$4,IF(K63="準優勝",点数換算表!$C$4,IF(K63="ベスト4",点数換算表!$D$4,IF(K63="ベスト8",点数換算表!$E$4,IF(K63="ベスト16",点数換算表!$F$4,""))))))</f>
        <v>100</v>
      </c>
      <c r="M63" s="23"/>
      <c r="N63" s="21">
        <f>IF(M63="",0,IF(M63="優勝",点数換算表!$B$5,IF(M63="準優勝",点数換算表!$C$5,IF(M63="ベスト4",点数換算表!$D$5,IF(M63="ベスト8",点数換算表!$E$5,IF(M63="ベスト16",点数換算表!$F$5,IF(M63="ベスト32",点数換算表!$G$5,"")))))))</f>
        <v>0</v>
      </c>
      <c r="O63" s="23"/>
      <c r="P63" s="21">
        <f>IF(O63="",0,IF(O63="優勝",点数換算表!$B$6,IF(O63="準優勝",点数換算表!$C$6,IF(O63="ベスト4",点数換算表!$D$6,IF(O63="ベスト8",点数換算表!$E$6,IF(O63="ベスト16",点数換算表!$F$6,IF(O63="ベスト32",点数換算表!$G$6,"")))))))</f>
        <v>0</v>
      </c>
      <c r="Q63" s="23"/>
      <c r="R63" s="21">
        <f>IF(Q63="",0,IF(Q63="優勝",点数換算表!$B$7,IF(Q63="準優勝",点数換算表!$C$7,IF(Q63="ベスト4",点数換算表!$D$7,IF(Q63="ベスト8",点数換算表!$E$7,点数換算表!$F$7)))))</f>
        <v>0</v>
      </c>
      <c r="S63" s="23"/>
      <c r="T63" s="21">
        <f>IF(S63="",0,IF(S63="優勝",点数換算表!$B$8,IF(S63="準優勝",点数換算表!$C$8,IF(S63="ベスト4",点数換算表!$D$8,IF(S63="ベスト8",点数換算表!$E$8,点数換算表!$F$8)))))</f>
        <v>0</v>
      </c>
      <c r="U63" s="23"/>
      <c r="V63" s="21">
        <f>IF(U63="",0,IF(U63="優勝",点数換算表!$B$13,IF(U63="準優勝",点数換算表!$C$13,IF(U63="ベスト4",点数換算表!$D$13,点数換算表!$E$13))))</f>
        <v>0</v>
      </c>
      <c r="W63" s="23"/>
      <c r="X63" s="21">
        <f>IF(W63="",0,IF(W63="優勝",点数換算表!$B$14,IF(W63="準優勝",点数換算表!$C$14,IF(W63="ベスト4",点数換算表!$D$14,点数換算表!$E$14))))</f>
        <v>0</v>
      </c>
      <c r="Y63" s="23"/>
      <c r="Z63" s="21">
        <f>IF(Y63="",0,IF(Y63="優勝",点数換算表!$B$15,IF(Y63="準優勝",点数換算表!$C$15,IF(Y63="ベスト4",点数換算表!$D$15,IF(Y63="ベスト8",点数換算表!$E$15,IF(Y63="ベスト16",点数換算表!$F$15,""))))))</f>
        <v>0</v>
      </c>
      <c r="AA63" s="23"/>
      <c r="AB63" s="21">
        <f>IF(AA63="",0,IF(AA63="優勝",点数換算表!$B$16,IF(AA63="準優勝",点数換算表!$C$16,IF(AA63="ベスト4",点数換算表!$D$16,IF(AA63="ベスト8",点数換算表!$E$16,IF(AA63="ベスト16",点数換算表!$F$16,IF(AA63="ベスト32",点数換算表!$G$16,"")))))))</f>
        <v>0</v>
      </c>
      <c r="AC63" s="23"/>
      <c r="AD63" s="21">
        <f>IF(AC63="",0,IF(AC63="優勝",点数換算表!$B$17,IF(AC63="準優勝",点数換算表!$C$17,IF(AC63="ベスト4",点数換算表!$D$17,IF(AC63="ベスト8",点数換算表!$E$17,IF(AC63="ベスト16",点数換算表!$F$17,IF(AC63="ベスト32",点数換算表!$G$17,"")))))))</f>
        <v>0</v>
      </c>
      <c r="AE63" s="23"/>
      <c r="AF63" s="21">
        <f>IF(AE63="",0,IF(AE63="優勝",点数換算表!$B$18,IF(AE63="準優勝",点数換算表!$C$18,IF(AE63="ベスト4",点数換算表!$D$18,IF(AE63="ベスト8",点数換算表!$E$18,点数換算表!$F$18)))))</f>
        <v>0</v>
      </c>
      <c r="AG63" s="23"/>
      <c r="AH63" s="21">
        <f>IF(AG63="",0,IF(AG63="優勝",点数換算表!$B$19,IF(AG63="準優勝",点数換算表!$C$19,IF(AG63="ベスト4",点数換算表!$D$19,IF(AG63="ベスト8",点数換算表!$E$19,点数換算表!$F$19)))))</f>
        <v>0</v>
      </c>
      <c r="AI63" s="21">
        <f t="shared" si="2"/>
        <v>100</v>
      </c>
    </row>
    <row r="64" spans="1:35" x14ac:dyDescent="0.4">
      <c r="A64" s="21">
        <v>61</v>
      </c>
      <c r="B64" s="21" t="s">
        <v>1242</v>
      </c>
      <c r="C64" s="21" t="s">
        <v>850</v>
      </c>
      <c r="D64" s="21">
        <v>3</v>
      </c>
      <c r="E64" s="26" t="s">
        <v>272</v>
      </c>
      <c r="F64" s="35" t="s">
        <v>815</v>
      </c>
      <c r="G64" s="23"/>
      <c r="H64" s="21">
        <f>IF(G64="",0,IF(G64="優勝",[2]点数換算表!$B$2,IF(G64="準優勝",[2]点数換算表!$C$2,IF(G64="ベスト4",[2]点数換算表!$D$2,[2]点数換算表!$E$2))))</f>
        <v>0</v>
      </c>
      <c r="I64" s="23"/>
      <c r="J64" s="21">
        <f>IF(I64="",0,IF(I64="優勝",[2]点数換算表!$B$3,IF(I64="準優勝",[2]点数換算表!$C$3,IF(I64="ベスト4",[2]点数換算表!$D$3,[2]点数換算表!$E$3))))</f>
        <v>0</v>
      </c>
      <c r="K64" s="23"/>
      <c r="L64" s="21">
        <f>IF(K64="",0,IF(K64="優勝",[2]点数換算表!$B$4,IF(K64="準優勝",[2]点数換算表!$C$4,IF(K64="ベスト4",[2]点数換算表!$D$4,IF(K64="ベスト8",[2]点数換算表!$E$4,IF(K64="ベスト16",[2]点数換算表!$F$4,""))))))</f>
        <v>0</v>
      </c>
      <c r="M64" s="23" t="s">
        <v>7</v>
      </c>
      <c r="N64" s="21">
        <f>IF(M64="",0,IF(M64="優勝",点数換算表!$B$5,IF(M64="準優勝",点数換算表!$C$5,IF(M64="ベスト4",点数換算表!$D$5,IF(M64="ベスト8",点数換算表!$E$5,IF(M64="ベスト16",点数換算表!$F$5,IF(M64="ベスト32",点数換算表!$G$5,"")))))))</f>
        <v>100</v>
      </c>
      <c r="O64" s="23"/>
      <c r="P64" s="21">
        <f>IF(O64="",0,IF(O64="優勝",[2]点数換算表!$B$6,IF(O64="準優勝",[2]点数換算表!$C$6,IF(O64="ベスト4",[2]点数換算表!$D$6,IF(O64="ベスト8",[2]点数換算表!$E$6,IF(O64="ベスト16",[2]点数換算表!$F$6,IF(O64="ベスト32",[2]点数換算表!$G$6,"")))))))</f>
        <v>0</v>
      </c>
      <c r="Q64" s="23"/>
      <c r="R64" s="21">
        <f>IF(Q64="",0,IF(Q64="優勝",[2]点数換算表!$B$7,IF(Q64="準優勝",[2]点数換算表!$C$7,IF(Q64="ベスト4",[2]点数換算表!$D$7,IF(Q64="ベスト8",[2]点数換算表!$E$7,[2]点数換算表!$F$7)))))</f>
        <v>0</v>
      </c>
      <c r="S64" s="23"/>
      <c r="T64" s="21">
        <f>IF(S64="",0,IF(S64="優勝",[2]点数換算表!$B$8,IF(S64="準優勝",[2]点数換算表!$C$8,IF(S64="ベスト4",[2]点数換算表!$D$8,IF(S64="ベスト8",[2]点数換算表!$E$8,[2]点数換算表!$F$8)))))</f>
        <v>0</v>
      </c>
      <c r="U64" s="23"/>
      <c r="V64" s="21">
        <f>IF(U64="",0,IF(U64="優勝",[2]点数換算表!$B$13,IF(U64="準優勝",[2]点数換算表!$C$13,IF(U64="ベスト4",[2]点数換算表!$D$13,[2]点数換算表!$E$13))))</f>
        <v>0</v>
      </c>
      <c r="W64" s="23"/>
      <c r="X64" s="21">
        <f>IF(W64="",0,IF(W64="優勝",[2]点数換算表!$B$14,IF(W64="準優勝",[2]点数換算表!$C$14,IF(W64="ベスト4",[2]点数換算表!$D$14,[2]点数換算表!$E$14))))</f>
        <v>0</v>
      </c>
      <c r="Y64" s="23"/>
      <c r="Z64" s="21">
        <f>IF(Y64="",0,IF(Y64="優勝",[2]点数換算表!$B$15,IF(Y64="準優勝",[2]点数換算表!$C$15,IF(Y64="ベスト4",[2]点数換算表!$D$15,IF(Y64="ベスト8",[2]点数換算表!$E$15,IF(Y64="ベスト16",[2]点数換算表!$F$15,""))))))</f>
        <v>0</v>
      </c>
      <c r="AA64" s="23"/>
      <c r="AB64" s="21">
        <f>IF(AA64="",0,IF(AA64="優勝",[2]点数換算表!$B$16,IF(AA64="準優勝",[2]点数換算表!$C$16,IF(AA64="ベスト4",[2]点数換算表!$D$16,IF(AA64="ベスト8",[2]点数換算表!$E$16,IF(AA64="ベスト16",[2]点数換算表!$F$16,IF(AA64="ベスト32",[2]点数換算表!$G$16,"")))))))</f>
        <v>0</v>
      </c>
      <c r="AC64" s="23"/>
      <c r="AD64" s="21">
        <f>IF(AC64="",0,IF(AC64="優勝",[2]点数換算表!$B$17,IF(AC64="準優勝",[2]点数換算表!$C$17,IF(AC64="ベスト4",[2]点数換算表!$D$17,IF(AC64="ベスト8",[2]点数換算表!$E$17,IF(AC64="ベスト16",[2]点数換算表!$F$17,IF(AC64="ベスト32",[2]点数換算表!$G$17,"")))))))</f>
        <v>0</v>
      </c>
      <c r="AE64" s="23"/>
      <c r="AF64" s="21">
        <f>IF(AE64="",0,IF(AE64="優勝",[2]点数換算表!$B$18,IF(AE64="準優勝",[2]点数換算表!$C$18,IF(AE64="ベスト4",[2]点数換算表!$D$18,IF(AE64="ベスト8",[2]点数換算表!$E$18,[2]点数換算表!$F$18)))))</f>
        <v>0</v>
      </c>
      <c r="AG64" s="23"/>
      <c r="AH64" s="21">
        <f>IF(AG64="",0,IF(AG64="優勝",[2]点数換算表!$B$19,IF(AG64="準優勝",[2]点数換算表!$C$19,IF(AG64="ベスト4",[2]点数換算表!$D$19,IF(AG64="ベスト8",[2]点数換算表!$E$19,[2]点数換算表!$F$19)))))</f>
        <v>0</v>
      </c>
      <c r="AI64" s="21">
        <f t="shared" si="2"/>
        <v>100</v>
      </c>
    </row>
    <row r="65" spans="1:35" x14ac:dyDescent="0.4">
      <c r="A65" s="21">
        <v>62</v>
      </c>
      <c r="B65" s="21" t="s">
        <v>1290</v>
      </c>
      <c r="C65" s="21" t="s">
        <v>1291</v>
      </c>
      <c r="D65" s="21">
        <v>1</v>
      </c>
      <c r="E65" s="24" t="s">
        <v>269</v>
      </c>
      <c r="F65" s="34" t="s">
        <v>814</v>
      </c>
      <c r="G65" s="21"/>
      <c r="H65" s="21">
        <f>IF(G65="",0,IF(G65="優勝",[2]点数換算表!$B$2,IF(G65="準優勝",[2]点数換算表!$C$2,IF(G65="ベスト4",[2]点数換算表!$D$2,[2]点数換算表!$E$2))))</f>
        <v>0</v>
      </c>
      <c r="I65" s="21"/>
      <c r="J65" s="21">
        <f>IF(I65="",0,IF(I65="優勝",[2]点数換算表!$B$3,IF(I65="準優勝",[2]点数換算表!$C$3,IF(I65="ベスト4",[2]点数換算表!$D$3,[2]点数換算表!$E$3))))</f>
        <v>0</v>
      </c>
      <c r="K65" s="21"/>
      <c r="L65" s="21">
        <f>IF(K65="",0,IF(K65="優勝",[2]点数換算表!$B$4,IF(K65="準優勝",[2]点数換算表!$C$4,IF(K65="ベスト4",[2]点数換算表!$D$4,IF(K65="ベスト8",[2]点数換算表!$E$4,IF(K65="ベスト16",[2]点数換算表!$F$4,""))))))</f>
        <v>0</v>
      </c>
      <c r="M65" s="23" t="s">
        <v>7</v>
      </c>
      <c r="N65" s="21">
        <f>IF(M65="",0,IF(M65="優勝",点数換算表!$B$5,IF(M65="準優勝",点数換算表!$C$5,IF(M65="ベスト4",点数換算表!$D$5,IF(M65="ベスト8",点数換算表!$E$5,IF(M65="ベスト16",点数換算表!$F$5,IF(M65="ベスト32",点数換算表!$G$5,"")))))))</f>
        <v>100</v>
      </c>
      <c r="O65" s="23"/>
      <c r="P65" s="21">
        <f>IF(O65="",0,IF(O65="優勝",[2]点数換算表!$B$6,IF(O65="準優勝",[2]点数換算表!$C$6,IF(O65="ベスト4",[2]点数換算表!$D$6,IF(O65="ベスト8",[2]点数換算表!$E$6,IF(O65="ベスト16",[2]点数換算表!$F$6,IF(O65="ベスト32",[2]点数換算表!$G$6,"")))))))</f>
        <v>0</v>
      </c>
      <c r="Q65" s="23"/>
      <c r="R65" s="21">
        <f>IF(Q65="",0,IF(Q65="優勝",[2]点数換算表!$B$7,IF(Q65="準優勝",[2]点数換算表!$C$7,IF(Q65="ベスト4",[2]点数換算表!$D$7,IF(Q65="ベスト8",[2]点数換算表!$E$7,[2]点数換算表!$F$7)))))</f>
        <v>0</v>
      </c>
      <c r="S65" s="23"/>
      <c r="T65" s="21">
        <f>IF(S65="",0,IF(S65="優勝",[2]点数換算表!$B$8,IF(S65="準優勝",[2]点数換算表!$C$8,IF(S65="ベスト4",[2]点数換算表!$D$8,IF(S65="ベスト8",[2]点数換算表!$E$8,[2]点数換算表!$F$8)))))</f>
        <v>0</v>
      </c>
      <c r="U65" s="23"/>
      <c r="V65" s="21">
        <f>IF(U65="",0,IF(U65="優勝",[2]点数換算表!$B$13,IF(U65="準優勝",[2]点数換算表!$C$13,IF(U65="ベスト4",[2]点数換算表!$D$13,[2]点数換算表!$E$13))))</f>
        <v>0</v>
      </c>
      <c r="W65" s="23"/>
      <c r="X65" s="21">
        <f>IF(W65="",0,IF(W65="優勝",[2]点数換算表!$B$14,IF(W65="準優勝",[2]点数換算表!$C$14,IF(W65="ベスト4",[2]点数換算表!$D$14,[2]点数換算表!$E$14))))</f>
        <v>0</v>
      </c>
      <c r="Y65" s="23"/>
      <c r="Z65" s="21">
        <f>IF(Y65="",0,IF(Y65="優勝",[2]点数換算表!$B$15,IF(Y65="準優勝",[2]点数換算表!$C$15,IF(Y65="ベスト4",[2]点数換算表!$D$15,IF(Y65="ベスト8",[2]点数換算表!$E$15,IF(Y65="ベスト16",[2]点数換算表!$F$15,""))))))</f>
        <v>0</v>
      </c>
      <c r="AA65" s="23"/>
      <c r="AB65" s="21">
        <f>IF(AA65="",0,IF(AA65="優勝",[2]点数換算表!$B$16,IF(AA65="準優勝",[2]点数換算表!$C$16,IF(AA65="ベスト4",[2]点数換算表!$D$16,IF(AA65="ベスト8",[2]点数換算表!$E$16,IF(AA65="ベスト16",[2]点数換算表!$F$16,IF(AA65="ベスト32",[2]点数換算表!$G$16,"")))))))</f>
        <v>0</v>
      </c>
      <c r="AC65" s="23"/>
      <c r="AD65" s="21">
        <f>IF(AC65="",0,IF(AC65="優勝",[2]点数換算表!$B$17,IF(AC65="準優勝",[2]点数換算表!$C$17,IF(AC65="ベスト4",[2]点数換算表!$D$17,IF(AC65="ベスト8",[2]点数換算表!$E$17,IF(AC65="ベスト16",[2]点数換算表!$F$17,IF(AC65="ベスト32",[2]点数換算表!$G$17,"")))))))</f>
        <v>0</v>
      </c>
      <c r="AE65" s="23"/>
      <c r="AF65" s="21">
        <f>IF(AE65="",0,IF(AE65="優勝",[2]点数換算表!$B$18,IF(AE65="準優勝",[2]点数換算表!$C$18,IF(AE65="ベスト4",[2]点数換算表!$D$18,IF(AE65="ベスト8",[2]点数換算表!$E$18,[2]点数換算表!$F$18)))))</f>
        <v>0</v>
      </c>
      <c r="AG65" s="23"/>
      <c r="AH65" s="21">
        <f>IF(AG65="",0,IF(AG65="優勝",[2]点数換算表!$B$19,IF(AG65="準優勝",[2]点数換算表!$C$19,IF(AG65="ベスト4",[2]点数換算表!$D$19,IF(AG65="ベスト8",[2]点数換算表!$E$19,[2]点数換算表!$F$19)))))</f>
        <v>0</v>
      </c>
      <c r="AI65" s="21">
        <f t="shared" si="2"/>
        <v>100</v>
      </c>
    </row>
    <row r="66" spans="1:35" x14ac:dyDescent="0.4">
      <c r="A66" s="21">
        <v>63</v>
      </c>
      <c r="B66" s="21" t="s">
        <v>1292</v>
      </c>
      <c r="C66" s="21" t="s">
        <v>1289</v>
      </c>
      <c r="D66" s="21">
        <v>2</v>
      </c>
      <c r="E66" s="24" t="s">
        <v>269</v>
      </c>
      <c r="F66" s="34" t="s">
        <v>814</v>
      </c>
      <c r="G66" s="21"/>
      <c r="H66" s="21">
        <f>IF(G66="",0,IF(G66="優勝",[2]点数換算表!$B$2,IF(G66="準優勝",[2]点数換算表!$C$2,IF(G66="ベスト4",[2]点数換算表!$D$2,[2]点数換算表!$E$2))))</f>
        <v>0</v>
      </c>
      <c r="I66" s="21"/>
      <c r="J66" s="21">
        <f>IF(I66="",0,IF(I66="優勝",[2]点数換算表!$B$3,IF(I66="準優勝",[2]点数換算表!$C$3,IF(I66="ベスト4",[2]点数換算表!$D$3,[2]点数換算表!$E$3))))</f>
        <v>0</v>
      </c>
      <c r="K66" s="21"/>
      <c r="L66" s="21">
        <f>IF(K66="",0,IF(K66="優勝",[2]点数換算表!$B$4,IF(K66="準優勝",[2]点数換算表!$C$4,IF(K66="ベスト4",[2]点数換算表!$D$4,IF(K66="ベスト8",[2]点数換算表!$E$4,IF(K66="ベスト16",[2]点数換算表!$F$4,""))))))</f>
        <v>0</v>
      </c>
      <c r="M66" s="23" t="s">
        <v>7</v>
      </c>
      <c r="N66" s="21">
        <f>IF(M66="",0,IF(M66="優勝",点数換算表!$B$5,IF(M66="準優勝",点数換算表!$C$5,IF(M66="ベスト4",点数換算表!$D$5,IF(M66="ベスト8",点数換算表!$E$5,IF(M66="ベスト16",点数換算表!$F$5,IF(M66="ベスト32",点数換算表!$G$5,"")))))))</f>
        <v>100</v>
      </c>
      <c r="O66" s="23"/>
      <c r="P66" s="21">
        <f>IF(O66="",0,IF(O66="優勝",[2]点数換算表!$B$6,IF(O66="準優勝",[2]点数換算表!$C$6,IF(O66="ベスト4",[2]点数換算表!$D$6,IF(O66="ベスト8",[2]点数換算表!$E$6,IF(O66="ベスト16",[2]点数換算表!$F$6,IF(O66="ベスト32",[2]点数換算表!$G$6,"")))))))</f>
        <v>0</v>
      </c>
      <c r="Q66" s="23"/>
      <c r="R66" s="21">
        <f>IF(Q66="",0,IF(Q66="優勝",[2]点数換算表!$B$7,IF(Q66="準優勝",[2]点数換算表!$C$7,IF(Q66="ベスト4",[2]点数換算表!$D$7,IF(Q66="ベスト8",[2]点数換算表!$E$7,[2]点数換算表!$F$7)))))</f>
        <v>0</v>
      </c>
      <c r="S66" s="23"/>
      <c r="T66" s="21">
        <f>IF(S66="",0,IF(S66="優勝",[2]点数換算表!$B$8,IF(S66="準優勝",[2]点数換算表!$C$8,IF(S66="ベスト4",[2]点数換算表!$D$8,IF(S66="ベスト8",[2]点数換算表!$E$8,[2]点数換算表!$F$8)))))</f>
        <v>0</v>
      </c>
      <c r="U66" s="23"/>
      <c r="V66" s="21">
        <f>IF(U66="",0,IF(U66="優勝",[2]点数換算表!$B$13,IF(U66="準優勝",[2]点数換算表!$C$13,IF(U66="ベスト4",[2]点数換算表!$D$13,[2]点数換算表!$E$13))))</f>
        <v>0</v>
      </c>
      <c r="W66" s="23"/>
      <c r="X66" s="21">
        <f>IF(W66="",0,IF(W66="優勝",[2]点数換算表!$B$14,IF(W66="準優勝",[2]点数換算表!$C$14,IF(W66="ベスト4",[2]点数換算表!$D$14,[2]点数換算表!$E$14))))</f>
        <v>0</v>
      </c>
      <c r="Y66" s="23"/>
      <c r="Z66" s="21">
        <f>IF(Y66="",0,IF(Y66="優勝",[2]点数換算表!$B$15,IF(Y66="準優勝",[2]点数換算表!$C$15,IF(Y66="ベスト4",[2]点数換算表!$D$15,IF(Y66="ベスト8",[2]点数換算表!$E$15,IF(Y66="ベスト16",[2]点数換算表!$F$15,""))))))</f>
        <v>0</v>
      </c>
      <c r="AA66" s="23"/>
      <c r="AB66" s="21">
        <f>IF(AA66="",0,IF(AA66="優勝",[2]点数換算表!$B$16,IF(AA66="準優勝",[2]点数換算表!$C$16,IF(AA66="ベスト4",[2]点数換算表!$D$16,IF(AA66="ベスト8",[2]点数換算表!$E$16,IF(AA66="ベスト16",[2]点数換算表!$F$16,IF(AA66="ベスト32",[2]点数換算表!$G$16,"")))))))</f>
        <v>0</v>
      </c>
      <c r="AC66" s="23"/>
      <c r="AD66" s="21">
        <f>IF(AC66="",0,IF(AC66="優勝",[2]点数換算表!$B$17,IF(AC66="準優勝",[2]点数換算表!$C$17,IF(AC66="ベスト4",[2]点数換算表!$D$17,IF(AC66="ベスト8",[2]点数換算表!$E$17,IF(AC66="ベスト16",[2]点数換算表!$F$17,IF(AC66="ベスト32",[2]点数換算表!$G$17,"")))))))</f>
        <v>0</v>
      </c>
      <c r="AE66" s="23"/>
      <c r="AF66" s="21">
        <f>IF(AE66="",0,IF(AE66="優勝",[2]点数換算表!$B$18,IF(AE66="準優勝",[2]点数換算表!$C$18,IF(AE66="ベスト4",[2]点数換算表!$D$18,IF(AE66="ベスト8",[2]点数換算表!$E$18,[2]点数換算表!$F$18)))))</f>
        <v>0</v>
      </c>
      <c r="AG66" s="23"/>
      <c r="AH66" s="21">
        <f>IF(AG66="",0,IF(AG66="優勝",[2]点数換算表!$B$19,IF(AG66="準優勝",[2]点数換算表!$C$19,IF(AG66="ベスト4",[2]点数換算表!$D$19,IF(AG66="ベスト8",[2]点数換算表!$E$19,[2]点数換算表!$F$19)))))</f>
        <v>0</v>
      </c>
      <c r="AI66" s="21">
        <f t="shared" si="2"/>
        <v>100</v>
      </c>
    </row>
    <row r="67" spans="1:35" x14ac:dyDescent="0.4">
      <c r="A67" s="21">
        <v>64</v>
      </c>
      <c r="B67" s="21" t="s">
        <v>1293</v>
      </c>
      <c r="C67" s="21" t="s">
        <v>1294</v>
      </c>
      <c r="D67" s="21">
        <v>4</v>
      </c>
      <c r="E67" s="24" t="s">
        <v>269</v>
      </c>
      <c r="F67" s="34" t="s">
        <v>814</v>
      </c>
      <c r="G67" s="21"/>
      <c r="H67" s="21">
        <f>IF(G67="",0,IF(G67="優勝",[2]点数換算表!$B$2,IF(G67="準優勝",[2]点数換算表!$C$2,IF(G67="ベスト4",[2]点数換算表!$D$2,[2]点数換算表!$E$2))))</f>
        <v>0</v>
      </c>
      <c r="I67" s="21"/>
      <c r="J67" s="21">
        <f>IF(I67="",0,IF(I67="優勝",[2]点数換算表!$B$3,IF(I67="準優勝",[2]点数換算表!$C$3,IF(I67="ベスト4",[2]点数換算表!$D$3,[2]点数換算表!$E$3))))</f>
        <v>0</v>
      </c>
      <c r="K67" s="21"/>
      <c r="L67" s="21">
        <f>IF(K67="",0,IF(K67="優勝",[2]点数換算表!$B$4,IF(K67="準優勝",[2]点数換算表!$C$4,IF(K67="ベスト4",[2]点数換算表!$D$4,IF(K67="ベスト8",[2]点数換算表!$E$4,IF(K67="ベスト16",[2]点数換算表!$F$4,""))))))</f>
        <v>0</v>
      </c>
      <c r="M67" s="23" t="s">
        <v>7</v>
      </c>
      <c r="N67" s="21">
        <f>IF(M67="",0,IF(M67="優勝",点数換算表!$B$5,IF(M67="準優勝",点数換算表!$C$5,IF(M67="ベスト4",点数換算表!$D$5,IF(M67="ベスト8",点数換算表!$E$5,IF(M67="ベスト16",点数換算表!$F$5,IF(M67="ベスト32",点数換算表!$G$5,"")))))))</f>
        <v>100</v>
      </c>
      <c r="O67" s="23"/>
      <c r="P67" s="21">
        <f>IF(O67="",0,IF(O67="優勝",[2]点数換算表!$B$6,IF(O67="準優勝",[2]点数換算表!$C$6,IF(O67="ベスト4",[2]点数換算表!$D$6,IF(O67="ベスト8",[2]点数換算表!$E$6,IF(O67="ベスト16",[2]点数換算表!$F$6,IF(O67="ベスト32",[2]点数換算表!$G$6,"")))))))</f>
        <v>0</v>
      </c>
      <c r="Q67" s="23"/>
      <c r="R67" s="21">
        <f>IF(Q67="",0,IF(Q67="優勝",[2]点数換算表!$B$7,IF(Q67="準優勝",[2]点数換算表!$C$7,IF(Q67="ベスト4",[2]点数換算表!$D$7,IF(Q67="ベスト8",[2]点数換算表!$E$7,[2]点数換算表!$F$7)))))</f>
        <v>0</v>
      </c>
      <c r="S67" s="23"/>
      <c r="T67" s="21">
        <f>IF(S67="",0,IF(S67="優勝",[2]点数換算表!$B$8,IF(S67="準優勝",[2]点数換算表!$C$8,IF(S67="ベスト4",[2]点数換算表!$D$8,IF(S67="ベスト8",[2]点数換算表!$E$8,[2]点数換算表!$F$8)))))</f>
        <v>0</v>
      </c>
      <c r="U67" s="23"/>
      <c r="V67" s="21">
        <f>IF(U67="",0,IF(U67="優勝",[2]点数換算表!$B$13,IF(U67="準優勝",[2]点数換算表!$C$13,IF(U67="ベスト4",[2]点数換算表!$D$13,[2]点数換算表!$E$13))))</f>
        <v>0</v>
      </c>
      <c r="W67" s="23"/>
      <c r="X67" s="21">
        <f>IF(W67="",0,IF(W67="優勝",[2]点数換算表!$B$14,IF(W67="準優勝",[2]点数換算表!$C$14,IF(W67="ベスト4",[2]点数換算表!$D$14,[2]点数換算表!$E$14))))</f>
        <v>0</v>
      </c>
      <c r="Y67" s="23"/>
      <c r="Z67" s="21">
        <f>IF(Y67="",0,IF(Y67="優勝",[2]点数換算表!$B$15,IF(Y67="準優勝",[2]点数換算表!$C$15,IF(Y67="ベスト4",[2]点数換算表!$D$15,IF(Y67="ベスト8",[2]点数換算表!$E$15,IF(Y67="ベスト16",[2]点数換算表!$F$15,""))))))</f>
        <v>0</v>
      </c>
      <c r="AA67" s="23"/>
      <c r="AB67" s="21">
        <f>IF(AA67="",0,IF(AA67="優勝",[2]点数換算表!$B$16,IF(AA67="準優勝",[2]点数換算表!$C$16,IF(AA67="ベスト4",[2]点数換算表!$D$16,IF(AA67="ベスト8",[2]点数換算表!$E$16,IF(AA67="ベスト16",[2]点数換算表!$F$16,IF(AA67="ベスト32",[2]点数換算表!$G$16,"")))))))</f>
        <v>0</v>
      </c>
      <c r="AC67" s="23"/>
      <c r="AD67" s="21">
        <f>IF(AC67="",0,IF(AC67="優勝",[2]点数換算表!$B$17,IF(AC67="準優勝",[2]点数換算表!$C$17,IF(AC67="ベスト4",[2]点数換算表!$D$17,IF(AC67="ベスト8",[2]点数換算表!$E$17,IF(AC67="ベスト16",[2]点数換算表!$F$17,IF(AC67="ベスト32",[2]点数換算表!$G$17,"")))))))</f>
        <v>0</v>
      </c>
      <c r="AE67" s="23"/>
      <c r="AF67" s="21">
        <f>IF(AE67="",0,IF(AE67="優勝",[2]点数換算表!$B$18,IF(AE67="準優勝",[2]点数換算表!$C$18,IF(AE67="ベスト4",[2]点数換算表!$D$18,IF(AE67="ベスト8",[2]点数換算表!$E$18,[2]点数換算表!$F$18)))))</f>
        <v>0</v>
      </c>
      <c r="AG67" s="23"/>
      <c r="AH67" s="21">
        <f>IF(AG67="",0,IF(AG67="優勝",[2]点数換算表!$B$19,IF(AG67="準優勝",[2]点数換算表!$C$19,IF(AG67="ベスト4",[2]点数換算表!$D$19,IF(AG67="ベスト8",[2]点数換算表!$E$19,[2]点数換算表!$F$19)))))</f>
        <v>0</v>
      </c>
      <c r="AI67" s="21">
        <f t="shared" si="2"/>
        <v>100</v>
      </c>
    </row>
    <row r="68" spans="1:35" x14ac:dyDescent="0.4">
      <c r="A68" s="21">
        <v>65</v>
      </c>
      <c r="B68" s="21" t="s">
        <v>1295</v>
      </c>
      <c r="C68" s="21" t="s">
        <v>1296</v>
      </c>
      <c r="D68" s="21">
        <v>3</v>
      </c>
      <c r="E68" s="24" t="s">
        <v>269</v>
      </c>
      <c r="F68" s="34" t="s">
        <v>814</v>
      </c>
      <c r="G68" s="21"/>
      <c r="H68" s="21">
        <f>IF(G68="",0,IF(G68="優勝",[2]点数換算表!$B$2,IF(G68="準優勝",[2]点数換算表!$C$2,IF(G68="ベスト4",[2]点数換算表!$D$2,[2]点数換算表!$E$2))))</f>
        <v>0</v>
      </c>
      <c r="I68" s="21"/>
      <c r="J68" s="21">
        <f>IF(I68="",0,IF(I68="優勝",[2]点数換算表!$B$3,IF(I68="準優勝",[2]点数換算表!$C$3,IF(I68="ベスト4",[2]点数換算表!$D$3,[2]点数換算表!$E$3))))</f>
        <v>0</v>
      </c>
      <c r="K68" s="21"/>
      <c r="L68" s="21">
        <f>IF(K68="",0,IF(K68="優勝",[2]点数換算表!$B$4,IF(K68="準優勝",[2]点数換算表!$C$4,IF(K68="ベスト4",[2]点数換算表!$D$4,IF(K68="ベスト8",[2]点数換算表!$E$4,IF(K68="ベスト16",[2]点数換算表!$F$4,""))))))</f>
        <v>0</v>
      </c>
      <c r="M68" s="23" t="s">
        <v>7</v>
      </c>
      <c r="N68" s="21">
        <f>IF(M68="",0,IF(M68="優勝",点数換算表!$B$5,IF(M68="準優勝",点数換算表!$C$5,IF(M68="ベスト4",点数換算表!$D$5,IF(M68="ベスト8",点数換算表!$E$5,IF(M68="ベスト16",点数換算表!$F$5,IF(M68="ベスト32",点数換算表!$G$5,"")))))))</f>
        <v>100</v>
      </c>
      <c r="O68" s="23"/>
      <c r="P68" s="21">
        <f>IF(O68="",0,IF(O68="優勝",[2]点数換算表!$B$6,IF(O68="準優勝",[2]点数換算表!$C$6,IF(O68="ベスト4",[2]点数換算表!$D$6,IF(O68="ベスト8",[2]点数換算表!$E$6,IF(O68="ベスト16",[2]点数換算表!$F$6,IF(O68="ベスト32",[2]点数換算表!$G$6,"")))))))</f>
        <v>0</v>
      </c>
      <c r="Q68" s="23"/>
      <c r="R68" s="21">
        <f>IF(Q68="",0,IF(Q68="優勝",[2]点数換算表!$B$7,IF(Q68="準優勝",[2]点数換算表!$C$7,IF(Q68="ベスト4",[2]点数換算表!$D$7,IF(Q68="ベスト8",[2]点数換算表!$E$7,[2]点数換算表!$F$7)))))</f>
        <v>0</v>
      </c>
      <c r="S68" s="23"/>
      <c r="T68" s="21">
        <f>IF(S68="",0,IF(S68="優勝",[2]点数換算表!$B$8,IF(S68="準優勝",[2]点数換算表!$C$8,IF(S68="ベスト4",[2]点数換算表!$D$8,IF(S68="ベスト8",[2]点数換算表!$E$8,[2]点数換算表!$F$8)))))</f>
        <v>0</v>
      </c>
      <c r="U68" s="23"/>
      <c r="V68" s="21">
        <f>IF(U68="",0,IF(U68="優勝",[2]点数換算表!$B$13,IF(U68="準優勝",[2]点数換算表!$C$13,IF(U68="ベスト4",[2]点数換算表!$D$13,[2]点数換算表!$E$13))))</f>
        <v>0</v>
      </c>
      <c r="W68" s="23"/>
      <c r="X68" s="21">
        <f>IF(W68="",0,IF(W68="優勝",[2]点数換算表!$B$14,IF(W68="準優勝",[2]点数換算表!$C$14,IF(W68="ベスト4",[2]点数換算表!$D$14,[2]点数換算表!$E$14))))</f>
        <v>0</v>
      </c>
      <c r="Y68" s="23"/>
      <c r="Z68" s="21">
        <f>IF(Y68="",0,IF(Y68="優勝",[2]点数換算表!$B$15,IF(Y68="準優勝",[2]点数換算表!$C$15,IF(Y68="ベスト4",[2]点数換算表!$D$15,IF(Y68="ベスト8",[2]点数換算表!$E$15,IF(Y68="ベスト16",[2]点数換算表!$F$15,""))))))</f>
        <v>0</v>
      </c>
      <c r="AA68" s="23"/>
      <c r="AB68" s="21">
        <f>IF(AA68="",0,IF(AA68="優勝",[2]点数換算表!$B$16,IF(AA68="準優勝",[2]点数換算表!$C$16,IF(AA68="ベスト4",[2]点数換算表!$D$16,IF(AA68="ベスト8",[2]点数換算表!$E$16,IF(AA68="ベスト16",[2]点数換算表!$F$16,IF(AA68="ベスト32",[2]点数換算表!$G$16,"")))))))</f>
        <v>0</v>
      </c>
      <c r="AC68" s="23"/>
      <c r="AD68" s="21">
        <f>IF(AC68="",0,IF(AC68="優勝",[2]点数換算表!$B$17,IF(AC68="準優勝",[2]点数換算表!$C$17,IF(AC68="ベスト4",[2]点数換算表!$D$17,IF(AC68="ベスト8",[2]点数換算表!$E$17,IF(AC68="ベスト16",[2]点数換算表!$F$17,IF(AC68="ベスト32",[2]点数換算表!$G$17,"")))))))</f>
        <v>0</v>
      </c>
      <c r="AE68" s="23"/>
      <c r="AF68" s="21">
        <f>IF(AE68="",0,IF(AE68="優勝",[2]点数換算表!$B$18,IF(AE68="準優勝",[2]点数換算表!$C$18,IF(AE68="ベスト4",[2]点数換算表!$D$18,IF(AE68="ベスト8",[2]点数換算表!$E$18,[2]点数換算表!$F$18)))))</f>
        <v>0</v>
      </c>
      <c r="AG68" s="23"/>
      <c r="AH68" s="21">
        <f>IF(AG68="",0,IF(AG68="優勝",[2]点数換算表!$B$19,IF(AG68="準優勝",[2]点数換算表!$C$19,IF(AG68="ベスト4",[2]点数換算表!$D$19,IF(AG68="ベスト8",[2]点数換算表!$E$19,[2]点数換算表!$F$19)))))</f>
        <v>0</v>
      </c>
      <c r="AI68" s="21">
        <f t="shared" ref="AI68:AI99" si="3">MAX(H68,J68)+SUM(L68:T68)+MAX(V68,X68)+SUM(Z68:AH68)</f>
        <v>100</v>
      </c>
    </row>
    <row r="69" spans="1:35" x14ac:dyDescent="0.4">
      <c r="A69" s="21">
        <v>66</v>
      </c>
      <c r="B69" s="21" t="s">
        <v>1297</v>
      </c>
      <c r="C69" s="21" t="s">
        <v>1298</v>
      </c>
      <c r="D69" s="21">
        <v>3</v>
      </c>
      <c r="E69" s="24" t="s">
        <v>269</v>
      </c>
      <c r="F69" s="34" t="s">
        <v>814</v>
      </c>
      <c r="G69" s="21"/>
      <c r="H69" s="21">
        <f>IF(G69="",0,IF(G69="優勝",[2]点数換算表!$B$2,IF(G69="準優勝",[2]点数換算表!$C$2,IF(G69="ベスト4",[2]点数換算表!$D$2,[2]点数換算表!$E$2))))</f>
        <v>0</v>
      </c>
      <c r="I69" s="21"/>
      <c r="J69" s="21">
        <f>IF(I69="",0,IF(I69="優勝",[2]点数換算表!$B$3,IF(I69="準優勝",[2]点数換算表!$C$3,IF(I69="ベスト4",[2]点数換算表!$D$3,[2]点数換算表!$E$3))))</f>
        <v>0</v>
      </c>
      <c r="K69" s="21"/>
      <c r="L69" s="21">
        <f>IF(K69="",0,IF(K69="優勝",[2]点数換算表!$B$4,IF(K69="準優勝",[2]点数換算表!$C$4,IF(K69="ベスト4",[2]点数換算表!$D$4,IF(K69="ベスト8",[2]点数換算表!$E$4,IF(K69="ベスト16",[2]点数換算表!$F$4,""))))))</f>
        <v>0</v>
      </c>
      <c r="M69" s="23" t="s">
        <v>7</v>
      </c>
      <c r="N69" s="21">
        <f>IF(M69="",0,IF(M69="優勝",点数換算表!$B$5,IF(M69="準優勝",点数換算表!$C$5,IF(M69="ベスト4",点数換算表!$D$5,IF(M69="ベスト8",点数換算表!$E$5,IF(M69="ベスト16",点数換算表!$F$5,IF(M69="ベスト32",点数換算表!$G$5,"")))))))</f>
        <v>100</v>
      </c>
      <c r="O69" s="23"/>
      <c r="P69" s="21">
        <f>IF(O69="",0,IF(O69="優勝",[2]点数換算表!$B$6,IF(O69="準優勝",[2]点数換算表!$C$6,IF(O69="ベスト4",[2]点数換算表!$D$6,IF(O69="ベスト8",[2]点数換算表!$E$6,IF(O69="ベスト16",[2]点数換算表!$F$6,IF(O69="ベスト32",[2]点数換算表!$G$6,"")))))))</f>
        <v>0</v>
      </c>
      <c r="Q69" s="23"/>
      <c r="R69" s="21">
        <f>IF(Q69="",0,IF(Q69="優勝",[2]点数換算表!$B$7,IF(Q69="準優勝",[2]点数換算表!$C$7,IF(Q69="ベスト4",[2]点数換算表!$D$7,IF(Q69="ベスト8",[2]点数換算表!$E$7,[2]点数換算表!$F$7)))))</f>
        <v>0</v>
      </c>
      <c r="S69" s="23"/>
      <c r="T69" s="21">
        <f>IF(S69="",0,IF(S69="優勝",[2]点数換算表!$B$8,IF(S69="準優勝",[2]点数換算表!$C$8,IF(S69="ベスト4",[2]点数換算表!$D$8,IF(S69="ベスト8",[2]点数換算表!$E$8,[2]点数換算表!$F$8)))))</f>
        <v>0</v>
      </c>
      <c r="U69" s="23"/>
      <c r="V69" s="21">
        <f>IF(U69="",0,IF(U69="優勝",[2]点数換算表!$B$13,IF(U69="準優勝",[2]点数換算表!$C$13,IF(U69="ベスト4",[2]点数換算表!$D$13,[2]点数換算表!$E$13))))</f>
        <v>0</v>
      </c>
      <c r="W69" s="23"/>
      <c r="X69" s="21">
        <f>IF(W69="",0,IF(W69="優勝",[2]点数換算表!$B$14,IF(W69="準優勝",[2]点数換算表!$C$14,IF(W69="ベスト4",[2]点数換算表!$D$14,[2]点数換算表!$E$14))))</f>
        <v>0</v>
      </c>
      <c r="Y69" s="23"/>
      <c r="Z69" s="21">
        <f>IF(Y69="",0,IF(Y69="優勝",[2]点数換算表!$B$15,IF(Y69="準優勝",[2]点数換算表!$C$15,IF(Y69="ベスト4",[2]点数換算表!$D$15,IF(Y69="ベスト8",[2]点数換算表!$E$15,IF(Y69="ベスト16",[2]点数換算表!$F$15,""))))))</f>
        <v>0</v>
      </c>
      <c r="AA69" s="23"/>
      <c r="AB69" s="21">
        <f>IF(AA69="",0,IF(AA69="優勝",[2]点数換算表!$B$16,IF(AA69="準優勝",[2]点数換算表!$C$16,IF(AA69="ベスト4",[2]点数換算表!$D$16,IF(AA69="ベスト8",[2]点数換算表!$E$16,IF(AA69="ベスト16",[2]点数換算表!$F$16,IF(AA69="ベスト32",[2]点数換算表!$G$16,"")))))))</f>
        <v>0</v>
      </c>
      <c r="AC69" s="23"/>
      <c r="AD69" s="21">
        <f>IF(AC69="",0,IF(AC69="優勝",[2]点数換算表!$B$17,IF(AC69="準優勝",[2]点数換算表!$C$17,IF(AC69="ベスト4",[2]点数換算表!$D$17,IF(AC69="ベスト8",[2]点数換算表!$E$17,IF(AC69="ベスト16",[2]点数換算表!$F$17,IF(AC69="ベスト32",[2]点数換算表!$G$17,"")))))))</f>
        <v>0</v>
      </c>
      <c r="AE69" s="23"/>
      <c r="AF69" s="21">
        <f>IF(AE69="",0,IF(AE69="優勝",[2]点数換算表!$B$18,IF(AE69="準優勝",[2]点数換算表!$C$18,IF(AE69="ベスト4",[2]点数換算表!$D$18,IF(AE69="ベスト8",[2]点数換算表!$E$18,[2]点数換算表!$F$18)))))</f>
        <v>0</v>
      </c>
      <c r="AG69" s="23"/>
      <c r="AH69" s="21">
        <f>IF(AG69="",0,IF(AG69="優勝",[2]点数換算表!$B$19,IF(AG69="準優勝",[2]点数換算表!$C$19,IF(AG69="ベスト4",[2]点数換算表!$D$19,IF(AG69="ベスト8",[2]点数換算表!$E$19,[2]点数換算表!$F$19)))))</f>
        <v>0</v>
      </c>
      <c r="AI69" s="21">
        <f t="shared" si="3"/>
        <v>100</v>
      </c>
    </row>
    <row r="70" spans="1:35" x14ac:dyDescent="0.4">
      <c r="A70" s="21">
        <v>67</v>
      </c>
      <c r="B70" s="21" t="s">
        <v>1235</v>
      </c>
      <c r="C70" s="21" t="s">
        <v>59</v>
      </c>
      <c r="D70" s="21">
        <v>4</v>
      </c>
      <c r="E70" s="24" t="s">
        <v>269</v>
      </c>
      <c r="F70" s="34" t="s">
        <v>814</v>
      </c>
      <c r="G70" s="23"/>
      <c r="H70" s="21">
        <f>IF(G70="",0,IF(G70="優勝",[5]点数換算表!$B$2,IF(G70="準優勝",[5]点数換算表!$C$2,IF(G70="ベスト4",[5]点数換算表!$D$2,[5]点数換算表!$E$2))))</f>
        <v>0</v>
      </c>
      <c r="I70" s="23"/>
      <c r="J70" s="21">
        <f>IF(I70="",0,IF(I70="優勝",[5]点数換算表!$B$3,IF(I70="準優勝",[5]点数換算表!$C$3,IF(I70="ベスト4",[5]点数換算表!$D$3,[5]点数換算表!$E$3))))</f>
        <v>0</v>
      </c>
      <c r="K70" s="23"/>
      <c r="L70" s="21">
        <f>IF(K70="",0,IF(K70="優勝",[5]点数換算表!$B$4,IF(K70="準優勝",[5]点数換算表!$C$4,IF(K70="ベスト4",[5]点数換算表!$D$4,IF(K70="ベスト8",[5]点数換算表!$E$4,IF(K70="ベスト16",[5]点数換算表!$F$4,""))))))</f>
        <v>0</v>
      </c>
      <c r="M70" s="23"/>
      <c r="N70" s="21">
        <f>IF(M70="",0,IF(M70="優勝",点数換算表!$B$5,IF(M70="準優勝",点数換算表!$C$5,IF(M70="ベスト4",点数換算表!$D$5,IF(M70="ベスト8",点数換算表!$E$5,IF(M70="ベスト16",点数換算表!$F$5,IF(M70="ベスト32",点数換算表!$G$5,"")))))))</f>
        <v>0</v>
      </c>
      <c r="O70" s="23"/>
      <c r="P70" s="21">
        <f>IF(O70="",0,IF(O70="優勝",[5]点数換算表!$B$6,IF(O70="準優勝",[5]点数換算表!$C$6,IF(O70="ベスト4",[5]点数換算表!$D$6,IF(O70="ベスト8",[5]点数換算表!$E$6,IF(O70="ベスト16",[5]点数換算表!$F$6,IF(O70="ベスト32",[5]点数換算表!$G$6,"")))))))</f>
        <v>0</v>
      </c>
      <c r="Q70" s="23"/>
      <c r="R70" s="21">
        <f>IF(Q70="",0,IF(Q70="優勝",[5]点数換算表!$B$7,IF(Q70="準優勝",[5]点数換算表!$C$7,IF(Q70="ベスト4",[5]点数換算表!$D$7,IF(Q70="ベスト8",[5]点数換算表!$E$7,[5]点数換算表!$F$7)))))</f>
        <v>0</v>
      </c>
      <c r="S70" s="23"/>
      <c r="T70" s="21">
        <f>IF(S70="",0,IF(S70="優勝",[5]点数換算表!$B$8,IF(S70="準優勝",[5]点数換算表!$C$8,IF(S70="ベスト4",[5]点数換算表!$D$8,IF(S70="ベスト8",[5]点数換算表!$E$8,[5]点数換算表!$F$8)))))</f>
        <v>0</v>
      </c>
      <c r="U70" s="23"/>
      <c r="V70" s="21">
        <f>IF(U70="",0,IF(U70="優勝",[5]点数換算表!$B$13,IF(U70="準優勝",[5]点数換算表!$C$13,IF(U70="ベスト4",[5]点数換算表!$D$13,[5]点数換算表!$E$13))))</f>
        <v>0</v>
      </c>
      <c r="W70" s="23"/>
      <c r="X70" s="21">
        <f>IF(W70="",0,IF(W70="優勝",[5]点数換算表!$B$14,IF(W70="準優勝",[5]点数換算表!$C$14,IF(W70="ベスト4",[5]点数換算表!$D$14,[5]点数換算表!$E$14))))</f>
        <v>0</v>
      </c>
      <c r="Y70" s="23" t="s">
        <v>7</v>
      </c>
      <c r="Z70" s="21">
        <f>IF(Y70="",0,IF(Y70="優勝",[5]点数換算表!$B$15,IF(Y70="準優勝",[5]点数換算表!$C$15,IF(Y70="ベスト4",[5]点数換算表!$D$15,IF(Y70="ベスト8",[5]点数換算表!$E$15,IF(Y70="ベスト16",[5]点数換算表!$F$15,""))))))</f>
        <v>16</v>
      </c>
      <c r="AA70" s="23" t="s">
        <v>7</v>
      </c>
      <c r="AB70" s="21">
        <f>IF(AA70="",0,IF(AA70="優勝",[5]点数換算表!$B$16,IF(AA70="準優勝",[5]点数換算表!$C$16,IF(AA70="ベスト4",[5]点数換算表!$D$16,IF(AA70="ベスト8",[5]点数換算表!$E$16,IF(AA70="ベスト16",[5]点数換算表!$F$16,IF(AA70="ベスト32",[5]点数換算表!$G$16,"")))))))</f>
        <v>80</v>
      </c>
      <c r="AC70" s="23"/>
      <c r="AD70" s="21">
        <f>IF(AC70="",0,IF(AC70="優勝",[5]点数換算表!$B$17,IF(AC70="準優勝",[5]点数換算表!$C$17,IF(AC70="ベスト4",[5]点数換算表!$D$17,IF(AC70="ベスト8",[5]点数換算表!$E$17,IF(AC70="ベスト16",[5]点数換算表!$F$17,IF(AC70="ベスト32",[5]点数換算表!$G$17,"")))))))</f>
        <v>0</v>
      </c>
      <c r="AE70" s="23"/>
      <c r="AF70" s="21">
        <f>IF(AE70="",0,IF(AE70="優勝",[5]点数換算表!$B$18,IF(AE70="準優勝",[5]点数換算表!$C$18,IF(AE70="ベスト4",[5]点数換算表!$D$18,IF(AE70="ベスト8",[5]点数換算表!$E$18,[5]点数換算表!$F$18)))))</f>
        <v>0</v>
      </c>
      <c r="AG70" s="23"/>
      <c r="AH70" s="21">
        <f>IF(AG70="",0,IF(AG70="優勝",[5]点数換算表!$B$19,IF(AG70="準優勝",[5]点数換算表!$C$19,IF(AG70="ベスト4",[5]点数換算表!$D$19,IF(AG70="ベスト8",[5]点数換算表!$E$19,[5]点数換算表!$F$19)))))</f>
        <v>0</v>
      </c>
      <c r="AI70" s="21">
        <f t="shared" si="3"/>
        <v>96</v>
      </c>
    </row>
    <row r="71" spans="1:35" x14ac:dyDescent="0.4">
      <c r="A71" s="21">
        <v>68</v>
      </c>
      <c r="B71" s="21" t="s">
        <v>291</v>
      </c>
      <c r="C71" s="21" t="s">
        <v>285</v>
      </c>
      <c r="D71" s="21">
        <v>3</v>
      </c>
      <c r="E71" s="26" t="s">
        <v>272</v>
      </c>
      <c r="F71" s="35" t="s">
        <v>815</v>
      </c>
      <c r="G71" s="23"/>
      <c r="H71" s="21">
        <f>IF(G71="",0,IF(G71="優勝",[2]点数換算表!$B$2,IF(G71="準優勝",[2]点数換算表!$C$2,IF(G71="ベスト4",[2]点数換算表!$D$2,[2]点数換算表!$E$2))))</f>
        <v>0</v>
      </c>
      <c r="I71" s="23"/>
      <c r="J71" s="21">
        <f>IF(I71="",0,IF(I71="優勝",[2]点数換算表!$B$3,IF(I71="準優勝",[2]点数換算表!$C$3,IF(I71="ベスト4",[2]点数換算表!$D$3,[2]点数換算表!$E$3))))</f>
        <v>0</v>
      </c>
      <c r="K71" s="23" t="s">
        <v>9</v>
      </c>
      <c r="L71" s="21">
        <f>IF(K71="",0,IF(K71="優勝",[2]点数換算表!$B$4,IF(K71="準優勝",[2]点数換算表!$C$4,IF(K71="ベスト4",[2]点数換算表!$D$4,IF(K71="ベスト8",[2]点数換算表!$E$4,IF(K71="ベスト16",[2]点数換算表!$F$4,""))))))</f>
        <v>40</v>
      </c>
      <c r="M71" s="23"/>
      <c r="N71" s="21">
        <f>IF(M71="",0,IF(M71="優勝",点数換算表!$B$5,IF(M71="準優勝",点数換算表!$C$5,IF(M71="ベスト4",点数換算表!$D$5,IF(M71="ベスト8",点数換算表!$E$5,IF(M71="ベスト16",点数換算表!$F$5,IF(M71="ベスト32",点数換算表!$G$5,"")))))))</f>
        <v>0</v>
      </c>
      <c r="O71" s="23"/>
      <c r="P71" s="21">
        <f>IF(O71="",0,IF(O71="優勝",[2]点数換算表!$B$6,IF(O71="準優勝",[2]点数換算表!$C$6,IF(O71="ベスト4",[2]点数換算表!$D$6,IF(O71="ベスト8",[2]点数換算表!$E$6,IF(O71="ベスト16",[2]点数換算表!$F$6,IF(O71="ベスト32",[2]点数換算表!$G$6,"")))))))</f>
        <v>0</v>
      </c>
      <c r="Q71" s="23"/>
      <c r="R71" s="21">
        <f>IF(Q71="",0,IF(Q71="優勝",[2]点数換算表!$B$7,IF(Q71="準優勝",[2]点数換算表!$C$7,IF(Q71="ベスト4",[2]点数換算表!$D$7,IF(Q71="ベスト8",[2]点数換算表!$E$7,[2]点数換算表!$F$7)))))</f>
        <v>0</v>
      </c>
      <c r="S71" s="23"/>
      <c r="T71" s="21">
        <f>IF(S71="",0,IF(S71="優勝",[2]点数換算表!$B$8,IF(S71="準優勝",[2]点数換算表!$C$8,IF(S71="ベスト4",[2]点数換算表!$D$8,IF(S71="ベスト8",[2]点数換算表!$E$8,[2]点数換算表!$F$8)))))</f>
        <v>0</v>
      </c>
      <c r="U71" s="23"/>
      <c r="V71" s="21">
        <f>IF(U71="",0,IF(U71="優勝",[2]点数換算表!$B$13,IF(U71="準優勝",[2]点数換算表!$C$13,IF(U71="ベスト4",[2]点数換算表!$D$13,[2]点数換算表!$E$13))))</f>
        <v>0</v>
      </c>
      <c r="W71" s="23"/>
      <c r="X71" s="21">
        <f>IF(W71="",0,IF(W71="優勝",[2]点数換算表!$B$14,IF(W71="準優勝",[2]点数換算表!$C$14,IF(W71="ベスト4",[2]点数換算表!$D$14,[2]点数換算表!$E$14))))</f>
        <v>0</v>
      </c>
      <c r="Y71" s="23" t="s">
        <v>7</v>
      </c>
      <c r="Z71" s="21">
        <f>IF(Y71="",0,IF(Y71="優勝",[2]点数換算表!$B$15,IF(Y71="準優勝",[2]点数換算表!$C$15,IF(Y71="ベスト4",[2]点数換算表!$D$15,IF(Y71="ベスト8",[2]点数換算表!$E$15,IF(Y71="ベスト16",[2]点数換算表!$F$15,""))))))</f>
        <v>16</v>
      </c>
      <c r="AA71" s="23" t="s">
        <v>214</v>
      </c>
      <c r="AB71" s="21">
        <f>IF(AA71="",0,IF(AA71="優勝",[2]点数換算表!$B$16,IF(AA71="準優勝",[2]点数換算表!$C$16,IF(AA71="ベスト4",[2]点数換算表!$D$16,IF(AA71="ベスト8",[2]点数換算表!$E$16,IF(AA71="ベスト16",[2]点数換算表!$F$16,IF(AA71="ベスト32",[2]点数換算表!$G$16,"")))))))</f>
        <v>40</v>
      </c>
      <c r="AC71" s="23"/>
      <c r="AD71" s="21">
        <f>IF(AC71="",0,IF(AC71="優勝",[2]点数換算表!$B$17,IF(AC71="準優勝",[2]点数換算表!$C$17,IF(AC71="ベスト4",[2]点数換算表!$D$17,IF(AC71="ベスト8",[2]点数換算表!$E$17,IF(AC71="ベスト16",[2]点数換算表!$F$17,IF(AC71="ベスト32",[2]点数換算表!$G$17,"")))))))</f>
        <v>0</v>
      </c>
      <c r="AE71" s="23"/>
      <c r="AF71" s="21">
        <f>IF(AE71="",0,IF(AE71="優勝",[2]点数換算表!$B$18,IF(AE71="準優勝",[2]点数換算表!$C$18,IF(AE71="ベスト4",[2]点数換算表!$D$18,IF(AE71="ベスト8",[2]点数換算表!$E$18,[2]点数換算表!$F$18)))))</f>
        <v>0</v>
      </c>
      <c r="AG71" s="23"/>
      <c r="AH71" s="21">
        <f>IF(AG71="",0,IF(AG71="優勝",[2]点数換算表!$B$19,IF(AG71="準優勝",[2]点数換算表!$C$19,IF(AG71="ベスト4",[2]点数換算表!$D$19,IF(AG71="ベスト8",[2]点数換算表!$E$19,[2]点数換算表!$F$19)))))</f>
        <v>0</v>
      </c>
      <c r="AI71" s="21">
        <f t="shared" si="3"/>
        <v>96</v>
      </c>
    </row>
    <row r="72" spans="1:35" x14ac:dyDescent="0.4">
      <c r="A72" s="21">
        <v>69</v>
      </c>
      <c r="B72" s="21" t="s">
        <v>621</v>
      </c>
      <c r="C72" s="21" t="s">
        <v>622</v>
      </c>
      <c r="D72" s="21">
        <v>3</v>
      </c>
      <c r="E72" s="30" t="s">
        <v>620</v>
      </c>
      <c r="F72" s="34" t="s">
        <v>814</v>
      </c>
      <c r="G72" s="23"/>
      <c r="H72" s="21">
        <f>IF(G72="",0,IF(G72="優勝",[6]点数換算表!$B$2,IF(G72="準優勝",[6]点数換算表!$C$2,IF(G72="ベスト4",[6]点数換算表!$D$2,[6]点数換算表!$E$2))))</f>
        <v>0</v>
      </c>
      <c r="I72" s="23"/>
      <c r="J72" s="21">
        <f>IF(I72="",0,IF(I72="優勝",[6]点数換算表!$B$3,IF(I72="準優勝",[6]点数換算表!$C$3,IF(I72="ベスト4",[6]点数換算表!$D$3,[6]点数換算表!$E$3))))</f>
        <v>0</v>
      </c>
      <c r="K72" s="23" t="s">
        <v>7</v>
      </c>
      <c r="L72" s="21">
        <f>IF(K72="",0,IF(K72="優勝",[6]点数換算表!$B$4,IF(K72="準優勝",[6]点数換算表!$C$4,IF(K72="ベスト4",[6]点数換算表!$D$4,IF(K72="ベスト8",[6]点数換算表!$E$4,IF(K72="ベスト16",[6]点数換算表!$F$4,""))))))</f>
        <v>20</v>
      </c>
      <c r="M72" s="23"/>
      <c r="N72" s="21">
        <f>IF(M72="",0,IF(M72="優勝",点数換算表!$B$5,IF(M72="準優勝",点数換算表!$C$5,IF(M72="ベスト4",点数換算表!$D$5,IF(M72="ベスト8",点数換算表!$E$5,IF(M72="ベスト16",点数換算表!$F$5,IF(M72="ベスト32",点数換算表!$G$5,"")))))))</f>
        <v>0</v>
      </c>
      <c r="O72" s="23"/>
      <c r="P72" s="21">
        <f>IF(O72="",0,IF(O72="優勝",[6]点数換算表!$B$6,IF(O72="準優勝",[6]点数換算表!$C$6,IF(O72="ベスト4",[6]点数換算表!$D$6,IF(O72="ベスト8",[6]点数換算表!$E$6,IF(O72="ベスト16",[6]点数換算表!$F$6,IF(O72="ベスト32",[6]点数換算表!$G$6,"")))))))</f>
        <v>0</v>
      </c>
      <c r="Q72" s="23"/>
      <c r="R72" s="21">
        <f>IF(Q72="",0,IF(Q72="優勝",[6]点数換算表!$B$7,IF(Q72="準優勝",[6]点数換算表!$C$7,IF(Q72="ベスト4",[6]点数換算表!$D$7,IF(Q72="ベスト8",[6]点数換算表!$E$7,[6]点数換算表!$F$7)))))</f>
        <v>0</v>
      </c>
      <c r="S72" s="23"/>
      <c r="T72" s="21">
        <f>IF(S72="",0,IF(S72="優勝",[6]点数換算表!$B$8,IF(S72="準優勝",[6]点数換算表!$C$8,IF(S72="ベスト4",[6]点数換算表!$D$8,IF(S72="ベスト8",[6]点数換算表!$E$8,[6]点数換算表!$F$8)))))</f>
        <v>0</v>
      </c>
      <c r="U72" s="23"/>
      <c r="V72" s="21">
        <f>IF(U72="",0,IF(U72="優勝",[6]点数換算表!$B$13,IF(U72="準優勝",[6]点数換算表!$C$13,IF(U72="ベスト4",[6]点数換算表!$D$13,[6]点数換算表!$E$13))))</f>
        <v>0</v>
      </c>
      <c r="W72" s="23"/>
      <c r="X72" s="21">
        <f>IF(W72="",0,IF(W72="優勝",[6]点数換算表!$B$14,IF(W72="準優勝",[6]点数換算表!$C$14,IF(W72="ベスト4",[6]点数換算表!$D$14,[6]点数換算表!$E$14))))</f>
        <v>0</v>
      </c>
      <c r="Y72" s="23" t="s">
        <v>9</v>
      </c>
      <c r="Z72" s="21">
        <f>IF(Y72="",0,IF(Y72="優勝",[6]点数換算表!$B$15,IF(Y72="準優勝",[6]点数換算表!$C$15,IF(Y72="ベスト4",[6]点数換算表!$D$15,IF(Y72="ベスト8",[6]点数換算表!$E$15,IF(Y72="ベスト16",[6]点数換算表!$F$15,""))))))</f>
        <v>32</v>
      </c>
      <c r="AA72" s="23" t="s">
        <v>214</v>
      </c>
      <c r="AB72" s="21">
        <f>IF(AA72="",0,IF(AA72="優勝",[6]点数換算表!$B$16,IF(AA72="準優勝",[6]点数換算表!$C$16,IF(AA72="ベスト4",[6]点数換算表!$D$16,IF(AA72="ベスト8",[6]点数換算表!$E$16,IF(AA72="ベスト16",[6]点数換算表!$F$16,IF(AA72="ベスト32",[6]点数換算表!$G$16,"")))))))</f>
        <v>40</v>
      </c>
      <c r="AC72" s="23"/>
      <c r="AD72" s="21">
        <f>IF(AC72="",0,IF(AC72="優勝",[6]点数換算表!$B$17,IF(AC72="準優勝",[6]点数換算表!$C$17,IF(AC72="ベスト4",[6]点数換算表!$D$17,IF(AC72="ベスト8",[6]点数換算表!$E$17,IF(AC72="ベスト16",[6]点数換算表!$F$17,IF(AC72="ベスト32",[6]点数換算表!$G$17,"")))))))</f>
        <v>0</v>
      </c>
      <c r="AE72" s="23"/>
      <c r="AF72" s="21">
        <f>IF(AE72="",0,IF(AE72="優勝",[6]点数換算表!$B$18,IF(AE72="準優勝",[6]点数換算表!$C$18,IF(AE72="ベスト4",[6]点数換算表!$D$18,IF(AE72="ベスト8",[6]点数換算表!$E$18,[6]点数換算表!$F$18)))))</f>
        <v>0</v>
      </c>
      <c r="AG72" s="23"/>
      <c r="AH72" s="21">
        <f>IF(AG72="",0,IF(AG72="優勝",[6]点数換算表!$B$19,IF(AG72="準優勝",[6]点数換算表!$C$19,IF(AG72="ベスト4",[6]点数換算表!$D$19,IF(AG72="ベスト8",[6]点数換算表!$E$19,[6]点数換算表!$F$19)))))</f>
        <v>0</v>
      </c>
      <c r="AI72" s="21">
        <f t="shared" si="3"/>
        <v>92</v>
      </c>
    </row>
    <row r="73" spans="1:35" x14ac:dyDescent="0.4">
      <c r="A73" s="21">
        <v>70</v>
      </c>
      <c r="B73" s="21" t="s">
        <v>623</v>
      </c>
      <c r="C73" s="21" t="s">
        <v>619</v>
      </c>
      <c r="D73" s="21">
        <v>4</v>
      </c>
      <c r="E73" s="30" t="s">
        <v>620</v>
      </c>
      <c r="F73" s="34" t="s">
        <v>814</v>
      </c>
      <c r="G73" s="23"/>
      <c r="H73" s="21">
        <f>IF(G73="",0,IF(G73="優勝",[6]点数換算表!$B$2,IF(G73="準優勝",[6]点数換算表!$C$2,IF(G73="ベスト4",[6]点数換算表!$D$2,[6]点数換算表!$E$2))))</f>
        <v>0</v>
      </c>
      <c r="I73" s="23"/>
      <c r="J73" s="21">
        <f>IF(I73="",0,IF(I73="優勝",[6]点数換算表!$B$3,IF(I73="準優勝",[6]点数換算表!$C$3,IF(I73="ベスト4",[6]点数換算表!$D$3,[6]点数換算表!$E$3))))</f>
        <v>0</v>
      </c>
      <c r="K73" s="23" t="s">
        <v>6</v>
      </c>
      <c r="L73" s="21">
        <f>IF(K73="",0,IF(K73="優勝",[6]点数換算表!$B$4,IF(K73="準優勝",[6]点数換算表!$C$4,IF(K73="ベスト4",[6]点数換算表!$D$4,IF(K73="ベスト8",[6]点数換算表!$E$4,IF(K73="ベスト16",[6]点数換算表!$F$4,""))))))</f>
        <v>60</v>
      </c>
      <c r="M73" s="23"/>
      <c r="N73" s="21">
        <f>IF(M73="",0,IF(M73="優勝",点数換算表!$B$5,IF(M73="準優勝",点数換算表!$C$5,IF(M73="ベスト4",点数換算表!$D$5,IF(M73="ベスト8",点数換算表!$E$5,IF(M73="ベスト16",点数換算表!$F$5,IF(M73="ベスト32",点数換算表!$G$5,"")))))))</f>
        <v>0</v>
      </c>
      <c r="O73" s="23"/>
      <c r="P73" s="21">
        <f>IF(O73="",0,IF(O73="優勝",[6]点数換算表!$B$6,IF(O73="準優勝",[6]点数換算表!$C$6,IF(O73="ベスト4",[6]点数換算表!$D$6,IF(O73="ベスト8",[6]点数換算表!$E$6,IF(O73="ベスト16",[6]点数換算表!$F$6,IF(O73="ベスト32",[6]点数換算表!$G$6,"")))))))</f>
        <v>0</v>
      </c>
      <c r="Q73" s="23"/>
      <c r="R73" s="21">
        <f>IF(Q73="",0,IF(Q73="優勝",[6]点数換算表!$B$7,IF(Q73="準優勝",[6]点数換算表!$C$7,IF(Q73="ベスト4",[6]点数換算表!$D$7,IF(Q73="ベスト8",[6]点数換算表!$E$7,[6]点数換算表!$F$7)))))</f>
        <v>0</v>
      </c>
      <c r="S73" s="23"/>
      <c r="T73" s="21">
        <f>IF(S73="",0,IF(S73="優勝",[6]点数換算表!$B$8,IF(S73="準優勝",[6]点数換算表!$C$8,IF(S73="ベスト4",[6]点数換算表!$D$8,IF(S73="ベスト8",[6]点数換算表!$E$8,[6]点数換算表!$F$8)))))</f>
        <v>0</v>
      </c>
      <c r="U73" s="23"/>
      <c r="V73" s="21">
        <f>IF(U73="",0,IF(U73="優勝",[6]点数換算表!$B$13,IF(U73="準優勝",[6]点数換算表!$C$13,IF(U73="ベスト4",[6]点数換算表!$D$13,[6]点数換算表!$E$13))))</f>
        <v>0</v>
      </c>
      <c r="W73" s="23"/>
      <c r="X73" s="21">
        <f>IF(W73="",0,IF(W73="優勝",[6]点数換算表!$B$14,IF(W73="準優勝",[6]点数換算表!$C$14,IF(W73="ベスト4",[6]点数換算表!$D$14,[6]点数換算表!$E$14))))</f>
        <v>0</v>
      </c>
      <c r="Y73" s="23" t="s">
        <v>9</v>
      </c>
      <c r="Z73" s="21">
        <f>IF(Y73="",0,IF(Y73="優勝",[6]点数換算表!$B$15,IF(Y73="準優勝",[6]点数換算表!$C$15,IF(Y73="ベスト4",[6]点数換算表!$D$15,IF(Y73="ベスト8",[6]点数換算表!$E$15,IF(Y73="ベスト16",[6]点数換算表!$F$15,""))))))</f>
        <v>32</v>
      </c>
      <c r="AA73" s="23"/>
      <c r="AB73" s="21">
        <f>IF(AA73="",0,IF(AA73="優勝",[6]点数換算表!$B$16,IF(AA73="準優勝",[6]点数換算表!$C$16,IF(AA73="ベスト4",[6]点数換算表!$D$16,IF(AA73="ベスト8",[6]点数換算表!$E$16,IF(AA73="ベスト16",[6]点数換算表!$F$16,IF(AA73="ベスト32",[6]点数換算表!$G$16,"")))))))</f>
        <v>0</v>
      </c>
      <c r="AC73" s="23"/>
      <c r="AD73" s="21">
        <f>IF(AC73="",0,IF(AC73="優勝",[6]点数換算表!$B$17,IF(AC73="準優勝",[6]点数換算表!$C$17,IF(AC73="ベスト4",[6]点数換算表!$D$17,IF(AC73="ベスト8",[6]点数換算表!$E$17,IF(AC73="ベスト16",[6]点数換算表!$F$17,IF(AC73="ベスト32",[6]点数換算表!$G$17,"")))))))</f>
        <v>0</v>
      </c>
      <c r="AE73" s="23"/>
      <c r="AF73" s="21">
        <f>IF(AE73="",0,IF(AE73="優勝",[6]点数換算表!$B$18,IF(AE73="準優勝",[6]点数換算表!$C$18,IF(AE73="ベスト4",[6]点数換算表!$D$18,IF(AE73="ベスト8",[6]点数換算表!$E$18,[6]点数換算表!$F$18)))))</f>
        <v>0</v>
      </c>
      <c r="AG73" s="23"/>
      <c r="AH73" s="21">
        <f>IF(AG73="",0,IF(AG73="優勝",[6]点数換算表!$B$19,IF(AG73="準優勝",[6]点数換算表!$C$19,IF(AG73="ベスト4",[6]点数換算表!$D$19,IF(AG73="ベスト8",[6]点数換算表!$E$19,[6]点数換算表!$F$19)))))</f>
        <v>0</v>
      </c>
      <c r="AI73" s="21">
        <f t="shared" si="3"/>
        <v>92</v>
      </c>
    </row>
    <row r="74" spans="1:35" x14ac:dyDescent="0.4">
      <c r="A74" s="21">
        <v>71</v>
      </c>
      <c r="B74" s="21" t="s">
        <v>385</v>
      </c>
      <c r="C74" s="21" t="s">
        <v>386</v>
      </c>
      <c r="D74" s="21">
        <v>3</v>
      </c>
      <c r="E74" s="27" t="s">
        <v>382</v>
      </c>
      <c r="F74" s="35" t="s">
        <v>815</v>
      </c>
      <c r="G74" s="23"/>
      <c r="H74" s="21">
        <f>IF(G74="",0,IF(G74="優勝",[4]点数換算表!$B$2,IF(G74="準優勝",[4]点数換算表!$C$2,IF(G74="ベスト4",[4]点数換算表!$D$2,[4]点数換算表!$E$2))))</f>
        <v>0</v>
      </c>
      <c r="I74" s="23"/>
      <c r="J74" s="21">
        <f>IF(I74="",0,IF(I74="優勝",[4]点数換算表!$B$3,IF(I74="準優勝",[4]点数換算表!$C$3,IF(I74="ベスト4",[4]点数換算表!$D$3,[4]点数換算表!$E$3))))</f>
        <v>0</v>
      </c>
      <c r="K74" s="23" t="s">
        <v>6</v>
      </c>
      <c r="L74" s="21">
        <f>IF(K74="",0,IF(K74="優勝",[4]点数換算表!$B$4,IF(K74="準優勝",[4]点数換算表!$C$4,IF(K74="ベスト4",[4]点数換算表!$D$4,IF(K74="ベスト8",[4]点数換算表!$E$4,IF(K74="ベスト16",[4]点数換算表!$F$4,""))))))</f>
        <v>60</v>
      </c>
      <c r="M74" s="23"/>
      <c r="N74" s="21">
        <f>IF(M74="",0,IF(M74="優勝",点数換算表!$B$5,IF(M74="準優勝",点数換算表!$C$5,IF(M74="ベスト4",点数換算表!$D$5,IF(M74="ベスト8",点数換算表!$E$5,IF(M74="ベスト16",点数換算表!$F$5,IF(M74="ベスト32",点数換算表!$G$5,"")))))))</f>
        <v>0</v>
      </c>
      <c r="O74" s="23"/>
      <c r="P74" s="21">
        <f>IF(O74="",0,IF(O74="優勝",[4]点数換算表!$B$6,IF(O74="準優勝",[4]点数換算表!$C$6,IF(O74="ベスト4",[4]点数換算表!$D$6,IF(O74="ベスト8",[4]点数換算表!$E$6,IF(O74="ベスト16",[4]点数換算表!$F$6,IF(O74="ベスト32",[4]点数換算表!$G$6,"")))))))</f>
        <v>0</v>
      </c>
      <c r="Q74" s="23"/>
      <c r="R74" s="21">
        <f>IF(Q74="",0,IF(Q74="優勝",[4]点数換算表!$B$7,IF(Q74="準優勝",[4]点数換算表!$C$7,IF(Q74="ベスト4",[4]点数換算表!$D$7,IF(Q74="ベスト8",[4]点数換算表!$E$7,[4]点数換算表!$F$7)))))</f>
        <v>0</v>
      </c>
      <c r="S74" s="23"/>
      <c r="T74" s="21">
        <f>IF(S74="",0,IF(S74="優勝",[4]点数換算表!$B$8,IF(S74="準優勝",[4]点数換算表!$C$8,IF(S74="ベスト4",[4]点数換算表!$D$8,IF(S74="ベスト8",[4]点数換算表!$E$8,[4]点数換算表!$F$8)))))</f>
        <v>0</v>
      </c>
      <c r="U74" s="23"/>
      <c r="V74" s="21">
        <f>IF(U74="",0,IF(U74="優勝",[4]点数換算表!$B$13,IF(U74="準優勝",[4]点数換算表!$C$13,IF(U74="ベスト4",[4]点数換算表!$D$13,[4]点数換算表!$E$13))))</f>
        <v>0</v>
      </c>
      <c r="W74" s="23"/>
      <c r="X74" s="21">
        <f>IF(W74="",0,IF(W74="優勝",[4]点数換算表!$B$14,IF(W74="準優勝",[4]点数換算表!$C$14,IF(W74="ベスト4",[4]点数換算表!$D$14,[4]点数換算表!$E$14))))</f>
        <v>0</v>
      </c>
      <c r="Y74" s="23" t="s">
        <v>9</v>
      </c>
      <c r="Z74" s="21">
        <f>IF(Y74="",0,IF(Y74="優勝",[4]点数換算表!$B$15,IF(Y74="準優勝",[4]点数換算表!$C$15,IF(Y74="ベスト4",[4]点数換算表!$D$15,IF(Y74="ベスト8",[4]点数換算表!$E$15,IF(Y74="ベスト16",[4]点数換算表!$F$15,""))))))</f>
        <v>32</v>
      </c>
      <c r="AA74" s="23"/>
      <c r="AB74" s="21">
        <f>IF(AA74="",0,IF(AA74="優勝",[4]点数換算表!$B$16,IF(AA74="準優勝",[4]点数換算表!$C$16,IF(AA74="ベスト4",[4]点数換算表!$D$16,IF(AA74="ベスト8",[4]点数換算表!$E$16,IF(AA74="ベスト16",[4]点数換算表!$F$16,IF(AA74="ベスト32",[4]点数換算表!$G$16,"")))))))</f>
        <v>0</v>
      </c>
      <c r="AC74" s="23"/>
      <c r="AD74" s="21">
        <f>IF(AC74="",0,IF(AC74="優勝",[4]点数換算表!$B$17,IF(AC74="準優勝",[4]点数換算表!$C$17,IF(AC74="ベスト4",[4]点数換算表!$D$17,IF(AC74="ベスト8",[4]点数換算表!$E$17,IF(AC74="ベスト16",[4]点数換算表!$F$17,IF(AC74="ベスト32",[4]点数換算表!$G$17,"")))))))</f>
        <v>0</v>
      </c>
      <c r="AE74" s="23"/>
      <c r="AF74" s="21">
        <f>IF(AE74="",0,IF(AE74="優勝",[4]点数換算表!$B$18,IF(AE74="準優勝",[4]点数換算表!$C$18,IF(AE74="ベスト4",[4]点数換算表!$D$18,IF(AE74="ベスト8",[4]点数換算表!$E$18,[4]点数換算表!$F$18)))))</f>
        <v>0</v>
      </c>
      <c r="AG74" s="23"/>
      <c r="AH74" s="21">
        <f>IF(AG74="",0,IF(AG74="優勝",[4]点数換算表!$B$19,IF(AG74="準優勝",[4]点数換算表!$C$19,IF(AG74="ベスト4",[4]点数換算表!$D$19,IF(AG74="ベスト8",[4]点数換算表!$E$19,[4]点数換算表!$F$19)))))</f>
        <v>0</v>
      </c>
      <c r="AI74" s="21">
        <f t="shared" si="3"/>
        <v>92</v>
      </c>
    </row>
    <row r="75" spans="1:35" x14ac:dyDescent="0.4">
      <c r="A75" s="21">
        <v>72</v>
      </c>
      <c r="B75" s="21" t="s">
        <v>624</v>
      </c>
      <c r="C75" s="21" t="s">
        <v>619</v>
      </c>
      <c r="D75" s="21">
        <v>2</v>
      </c>
      <c r="E75" s="30" t="s">
        <v>620</v>
      </c>
      <c r="F75" s="34" t="s">
        <v>814</v>
      </c>
      <c r="G75" s="23"/>
      <c r="H75" s="21">
        <f>IF(G75="",0,IF(G75="優勝",[6]点数換算表!$B$2,IF(G75="準優勝",[6]点数換算表!$C$2,IF(G75="ベスト4",[6]点数換算表!$D$2,[6]点数換算表!$E$2))))</f>
        <v>0</v>
      </c>
      <c r="I75" s="23"/>
      <c r="J75" s="21">
        <f>IF(I75="",0,IF(I75="優勝",[6]点数換算表!$B$3,IF(I75="準優勝",[6]点数換算表!$C$3,IF(I75="ベスト4",[6]点数換算表!$D$3,[6]点数換算表!$E$3))))</f>
        <v>0</v>
      </c>
      <c r="K75" s="23" t="s">
        <v>7</v>
      </c>
      <c r="L75" s="21">
        <f>IF(K75="",0,IF(K75="優勝",[6]点数換算表!$B$4,IF(K75="準優勝",[6]点数換算表!$C$4,IF(K75="ベスト4",[6]点数換算表!$D$4,IF(K75="ベスト8",[6]点数換算表!$E$4,IF(K75="ベスト16",[6]点数換算表!$F$4,""))))))</f>
        <v>20</v>
      </c>
      <c r="M75" s="23"/>
      <c r="N75" s="21">
        <f>IF(M75="",0,IF(M75="優勝",点数換算表!$B$5,IF(M75="準優勝",点数換算表!$C$5,IF(M75="ベスト4",点数換算表!$D$5,IF(M75="ベスト8",点数換算表!$E$5,IF(M75="ベスト16",点数換算表!$F$5,IF(M75="ベスト32",点数換算表!$G$5,"")))))))</f>
        <v>0</v>
      </c>
      <c r="O75" s="23"/>
      <c r="P75" s="21">
        <f>IF(O75="",0,IF(O75="優勝",[6]点数換算表!$B$6,IF(O75="準優勝",[6]点数換算表!$C$6,IF(O75="ベスト4",[6]点数換算表!$D$6,IF(O75="ベスト8",[6]点数換算表!$E$6,IF(O75="ベスト16",[6]点数換算表!$F$6,IF(O75="ベスト32",[6]点数換算表!$G$6,"")))))))</f>
        <v>0</v>
      </c>
      <c r="Q75" s="23"/>
      <c r="R75" s="21">
        <f>IF(Q75="",0,IF(Q75="優勝",[6]点数換算表!$B$7,IF(Q75="準優勝",[6]点数換算表!$C$7,IF(Q75="ベスト4",[6]点数換算表!$D$7,IF(Q75="ベスト8",[6]点数換算表!$E$7,[6]点数換算表!$F$7)))))</f>
        <v>0</v>
      </c>
      <c r="S75" s="23"/>
      <c r="T75" s="21">
        <f>IF(S75="",0,IF(S75="優勝",[6]点数換算表!$B$8,IF(S75="準優勝",[6]点数換算表!$C$8,IF(S75="ベスト4",[6]点数換算表!$D$8,IF(S75="ベスト8",[6]点数換算表!$E$8,[6]点数換算表!$F$8)))))</f>
        <v>0</v>
      </c>
      <c r="U75" s="23"/>
      <c r="V75" s="21">
        <f>IF(U75="",0,IF(U75="優勝",[6]点数換算表!$B$13,IF(U75="準優勝",[6]点数換算表!$C$13,IF(U75="ベスト4",[6]点数換算表!$D$13,[6]点数換算表!$E$13))))</f>
        <v>0</v>
      </c>
      <c r="W75" s="23"/>
      <c r="X75" s="21">
        <f>IF(W75="",0,IF(W75="優勝",[6]点数換算表!$B$14,IF(W75="準優勝",[6]点数換算表!$C$14,IF(W75="ベスト4",[6]点数換算表!$D$14,[6]点数換算表!$E$14))))</f>
        <v>0</v>
      </c>
      <c r="Y75" s="23" t="s">
        <v>8</v>
      </c>
      <c r="Z75" s="21">
        <f>IF(Y75="",0,IF(Y75="優勝",[6]点数換算表!$B$15,IF(Y75="準優勝",[6]点数換算表!$C$15,IF(Y75="ベスト4",[6]点数換算表!$D$15,IF(Y75="ベスト8",[6]点数換算表!$E$15,IF(Y75="ベスト16",[6]点数換算表!$F$15,""))))))</f>
        <v>64</v>
      </c>
      <c r="AA75" s="23"/>
      <c r="AB75" s="21">
        <f>IF(AA75="",0,IF(AA75="優勝",[6]点数換算表!$B$16,IF(AA75="準優勝",[6]点数換算表!$C$16,IF(AA75="ベスト4",[6]点数換算表!$D$16,IF(AA75="ベスト8",[6]点数換算表!$E$16,IF(AA75="ベスト16",[6]点数換算表!$F$16,IF(AA75="ベスト32",[6]点数換算表!$G$16,"")))))))</f>
        <v>0</v>
      </c>
      <c r="AC75" s="23"/>
      <c r="AD75" s="21">
        <f>IF(AC75="",0,IF(AC75="優勝",[6]点数換算表!$B$17,IF(AC75="準優勝",[6]点数換算表!$C$17,IF(AC75="ベスト4",[6]点数換算表!$D$17,IF(AC75="ベスト8",[6]点数換算表!$E$17,IF(AC75="ベスト16",[6]点数換算表!$F$17,IF(AC75="ベスト32",[6]点数換算表!$G$17,"")))))))</f>
        <v>0</v>
      </c>
      <c r="AE75" s="23"/>
      <c r="AF75" s="21">
        <f>IF(AE75="",0,IF(AE75="優勝",[6]点数換算表!$B$18,IF(AE75="準優勝",[6]点数換算表!$C$18,IF(AE75="ベスト4",[6]点数換算表!$D$18,IF(AE75="ベスト8",[6]点数換算表!$E$18,[6]点数換算表!$F$18)))))</f>
        <v>0</v>
      </c>
      <c r="AG75" s="23"/>
      <c r="AH75" s="21">
        <f>IF(AG75="",0,IF(AG75="優勝",[6]点数換算表!$B$19,IF(AG75="準優勝",[6]点数換算表!$C$19,IF(AG75="ベスト4",[6]点数換算表!$D$19,IF(AG75="ベスト8",[6]点数換算表!$E$19,[6]点数換算表!$F$19)))))</f>
        <v>0</v>
      </c>
      <c r="AI75" s="21">
        <f t="shared" si="3"/>
        <v>84</v>
      </c>
    </row>
    <row r="76" spans="1:35" x14ac:dyDescent="0.4">
      <c r="A76" s="21">
        <v>73</v>
      </c>
      <c r="B76" s="21" t="s">
        <v>300</v>
      </c>
      <c r="C76" s="21" t="s">
        <v>285</v>
      </c>
      <c r="D76" s="21">
        <v>4</v>
      </c>
      <c r="E76" s="26" t="s">
        <v>272</v>
      </c>
      <c r="F76" s="35" t="s">
        <v>815</v>
      </c>
      <c r="G76" s="23"/>
      <c r="H76" s="21">
        <f>IF(G76="",0,IF(G76="優勝",[2]点数換算表!$B$2,IF(G76="準優勝",[2]点数換算表!$C$2,IF(G76="ベスト4",[2]点数換算表!$D$2,[2]点数換算表!$E$2))))</f>
        <v>0</v>
      </c>
      <c r="I76" s="23"/>
      <c r="J76" s="21">
        <f>IF(I76="",0,IF(I76="優勝",[2]点数換算表!$B$3,IF(I76="準優勝",[2]点数換算表!$C$3,IF(I76="ベスト4",[2]点数換算表!$D$3,[2]点数換算表!$E$3))))</f>
        <v>0</v>
      </c>
      <c r="K76" s="23" t="s">
        <v>9</v>
      </c>
      <c r="L76" s="21">
        <f>IF(K76="",0,IF(K76="優勝",[2]点数換算表!$B$4,IF(K76="準優勝",[2]点数換算表!$C$4,IF(K76="ベスト4",[2]点数換算表!$D$4,IF(K76="ベスト8",[2]点数換算表!$E$4,IF(K76="ベスト16",[2]点数換算表!$F$4,""))))))</f>
        <v>40</v>
      </c>
      <c r="M76" s="23"/>
      <c r="N76" s="21">
        <f>IF(M76="",0,IF(M76="優勝",点数換算表!$B$5,IF(M76="準優勝",点数換算表!$C$5,IF(M76="ベスト4",点数換算表!$D$5,IF(M76="ベスト8",点数換算表!$E$5,IF(M76="ベスト16",点数換算表!$F$5,IF(M76="ベスト32",点数換算表!$G$5,"")))))))</f>
        <v>0</v>
      </c>
      <c r="O76" s="23"/>
      <c r="P76" s="21">
        <f>IF(O76="",0,IF(O76="優勝",[2]点数換算表!$B$6,IF(O76="準優勝",[2]点数換算表!$C$6,IF(O76="ベスト4",[2]点数換算表!$D$6,IF(O76="ベスト8",[2]点数換算表!$E$6,IF(O76="ベスト16",[2]点数換算表!$F$6,IF(O76="ベスト32",[2]点数換算表!$G$6,"")))))))</f>
        <v>0</v>
      </c>
      <c r="Q76" s="23"/>
      <c r="R76" s="21">
        <f>IF(Q76="",0,IF(Q76="優勝",[2]点数換算表!$B$7,IF(Q76="準優勝",[2]点数換算表!$C$7,IF(Q76="ベスト4",[2]点数換算表!$D$7,IF(Q76="ベスト8",[2]点数換算表!$E$7,[2]点数換算表!$F$7)))))</f>
        <v>0</v>
      </c>
      <c r="S76" s="23"/>
      <c r="T76" s="21">
        <f>IF(S76="",0,IF(S76="優勝",[2]点数換算表!$B$8,IF(S76="準優勝",[2]点数換算表!$C$8,IF(S76="ベスト4",[2]点数換算表!$D$8,IF(S76="ベスト8",[2]点数換算表!$E$8,[2]点数換算表!$F$8)))))</f>
        <v>0</v>
      </c>
      <c r="U76" s="23"/>
      <c r="V76" s="21">
        <f>IF(U76="",0,IF(U76="優勝",[2]点数換算表!$B$13,IF(U76="準優勝",[2]点数換算表!$C$13,IF(U76="ベスト4",[2]点数換算表!$D$13,[2]点数換算表!$E$13))))</f>
        <v>0</v>
      </c>
      <c r="W76" s="23"/>
      <c r="X76" s="21">
        <f>IF(W76="",0,IF(W76="優勝",[2]点数換算表!$B$14,IF(W76="準優勝",[2]点数換算表!$C$14,IF(W76="ベスト4",[2]点数換算表!$D$14,[2]点数換算表!$E$14))))</f>
        <v>0</v>
      </c>
      <c r="Y76" s="23"/>
      <c r="Z76" s="21">
        <f>IF(Y76="",0,IF(Y76="優勝",[2]点数換算表!$B$15,IF(Y76="準優勝",[2]点数換算表!$C$15,IF(Y76="ベスト4",[2]点数換算表!$D$15,IF(Y76="ベスト8",[2]点数換算表!$E$15,IF(Y76="ベスト16",[2]点数換算表!$F$15,""))))))</f>
        <v>0</v>
      </c>
      <c r="AA76" s="23" t="s">
        <v>214</v>
      </c>
      <c r="AB76" s="21">
        <f>IF(AA76="",0,IF(AA76="優勝",[2]点数換算表!$B$16,IF(AA76="準優勝",[2]点数換算表!$C$16,IF(AA76="ベスト4",[2]点数換算表!$D$16,IF(AA76="ベスト8",[2]点数換算表!$E$16,IF(AA76="ベスト16",[2]点数換算表!$F$16,IF(AA76="ベスト32",[2]点数換算表!$G$16,"")))))))</f>
        <v>40</v>
      </c>
      <c r="AC76" s="23"/>
      <c r="AD76" s="21">
        <f>IF(AC76="",0,IF(AC76="優勝",[2]点数換算表!$B$17,IF(AC76="準優勝",[2]点数換算表!$C$17,IF(AC76="ベスト4",[2]点数換算表!$D$17,IF(AC76="ベスト8",[2]点数換算表!$E$17,IF(AC76="ベスト16",[2]点数換算表!$F$17,IF(AC76="ベスト32",[2]点数換算表!$G$17,"")))))))</f>
        <v>0</v>
      </c>
      <c r="AE76" s="23"/>
      <c r="AF76" s="21">
        <f>IF(AE76="",0,IF(AE76="優勝",[2]点数換算表!$B$18,IF(AE76="準優勝",[2]点数換算表!$C$18,IF(AE76="ベスト4",[2]点数換算表!$D$18,IF(AE76="ベスト8",[2]点数換算表!$E$18,[2]点数換算表!$F$18)))))</f>
        <v>0</v>
      </c>
      <c r="AG76" s="23"/>
      <c r="AH76" s="21">
        <f>IF(AG76="",0,IF(AG76="優勝",[2]点数換算表!$B$19,IF(AG76="準優勝",[2]点数換算表!$C$19,IF(AG76="ベスト4",[2]点数換算表!$D$19,IF(AG76="ベスト8",[2]点数換算表!$E$19,[2]点数換算表!$F$19)))))</f>
        <v>0</v>
      </c>
      <c r="AI76" s="21">
        <f t="shared" si="3"/>
        <v>80</v>
      </c>
    </row>
    <row r="77" spans="1:35" x14ac:dyDescent="0.4">
      <c r="A77" s="21">
        <v>74</v>
      </c>
      <c r="B77" s="21" t="s">
        <v>625</v>
      </c>
      <c r="C77" s="21" t="s">
        <v>626</v>
      </c>
      <c r="D77" s="21">
        <v>1</v>
      </c>
      <c r="E77" s="30" t="s">
        <v>620</v>
      </c>
      <c r="F77" s="34" t="s">
        <v>814</v>
      </c>
      <c r="G77" s="23"/>
      <c r="H77" s="21">
        <f>IF(G77="",0,IF(G77="優勝",[6]点数換算表!$B$2,IF(G77="準優勝",[6]点数換算表!$C$2,IF(G77="ベスト4",[6]点数換算表!$D$2,[6]点数換算表!$E$2))))</f>
        <v>0</v>
      </c>
      <c r="I77" s="23"/>
      <c r="J77" s="21">
        <f>IF(I77="",0,IF(I77="優勝",[6]点数換算表!$B$3,IF(I77="準優勝",[6]点数換算表!$C$3,IF(I77="ベスト4",[6]点数換算表!$D$3,[6]点数換算表!$E$3))))</f>
        <v>0</v>
      </c>
      <c r="K77" s="23" t="s">
        <v>8</v>
      </c>
      <c r="L77" s="21">
        <f>IF(K77="",0,IF(K77="優勝",[6]点数換算表!$B$4,IF(K77="準優勝",[6]点数換算表!$C$4,IF(K77="ベスト4",[6]点数換算表!$D$4,IF(K77="ベスト8",[6]点数換算表!$E$4,IF(K77="ベスト16",[6]点数換算表!$F$4,""))))))</f>
        <v>80</v>
      </c>
      <c r="M77" s="23"/>
      <c r="N77" s="21">
        <f>IF(M77="",0,IF(M77="優勝",点数換算表!$B$5,IF(M77="準優勝",点数換算表!$C$5,IF(M77="ベスト4",点数換算表!$D$5,IF(M77="ベスト8",点数換算表!$E$5,IF(M77="ベスト16",点数換算表!$F$5,IF(M77="ベスト32",点数換算表!$G$5,"")))))))</f>
        <v>0</v>
      </c>
      <c r="O77" s="23"/>
      <c r="P77" s="21">
        <f>IF(O77="",0,IF(O77="優勝",[6]点数換算表!$B$6,IF(O77="準優勝",[6]点数換算表!$C$6,IF(O77="ベスト4",[6]点数換算表!$D$6,IF(O77="ベスト8",[6]点数換算表!$E$6,IF(O77="ベスト16",[6]点数換算表!$F$6,IF(O77="ベスト32",[6]点数換算表!$G$6,"")))))))</f>
        <v>0</v>
      </c>
      <c r="Q77" s="23"/>
      <c r="R77" s="21">
        <f>IF(Q77="",0,IF(Q77="優勝",[6]点数換算表!$B$7,IF(Q77="準優勝",[6]点数換算表!$C$7,IF(Q77="ベスト4",[6]点数換算表!$D$7,IF(Q77="ベスト8",[6]点数換算表!$E$7,[6]点数換算表!$F$7)))))</f>
        <v>0</v>
      </c>
      <c r="S77" s="23"/>
      <c r="T77" s="21">
        <f>IF(S77="",0,IF(S77="優勝",[6]点数換算表!$B$8,IF(S77="準優勝",[6]点数換算表!$C$8,IF(S77="ベスト4",[6]点数換算表!$D$8,IF(S77="ベスト8",[6]点数換算表!$E$8,[6]点数換算表!$F$8)))))</f>
        <v>0</v>
      </c>
      <c r="U77" s="23"/>
      <c r="V77" s="21">
        <f>IF(U77="",0,IF(U77="優勝",[6]点数換算表!$B$13,IF(U77="準優勝",[6]点数換算表!$C$13,IF(U77="ベスト4",[6]点数換算表!$D$13,[6]点数換算表!$E$13))))</f>
        <v>0</v>
      </c>
      <c r="W77" s="23"/>
      <c r="X77" s="21">
        <f>IF(W77="",0,IF(W77="優勝",[6]点数換算表!$B$14,IF(W77="準優勝",[6]点数換算表!$C$14,IF(W77="ベスト4",[6]点数換算表!$D$14,[6]点数換算表!$E$14))))</f>
        <v>0</v>
      </c>
      <c r="Y77" s="23"/>
      <c r="Z77" s="21">
        <f>IF(Y77="",0,IF(Y77="優勝",[6]点数換算表!$B$15,IF(Y77="準優勝",[6]点数換算表!$C$15,IF(Y77="ベスト4",[6]点数換算表!$D$15,IF(Y77="ベスト8",[6]点数換算表!$E$15,IF(Y77="ベスト16",[6]点数換算表!$F$15,""))))))</f>
        <v>0</v>
      </c>
      <c r="AA77" s="23"/>
      <c r="AB77" s="21">
        <f>IF(AA77="",0,IF(AA77="優勝",[6]点数換算表!$B$16,IF(AA77="準優勝",[6]点数換算表!$C$16,IF(AA77="ベスト4",[6]点数換算表!$D$16,IF(AA77="ベスト8",[6]点数換算表!$E$16,IF(AA77="ベスト16",[6]点数換算表!$F$16,IF(AA77="ベスト32",[6]点数換算表!$G$16,"")))))))</f>
        <v>0</v>
      </c>
      <c r="AC77" s="23"/>
      <c r="AD77" s="21">
        <f>IF(AC77="",0,IF(AC77="優勝",[6]点数換算表!$B$17,IF(AC77="準優勝",[6]点数換算表!$C$17,IF(AC77="ベスト4",[6]点数換算表!$D$17,IF(AC77="ベスト8",[6]点数換算表!$E$17,IF(AC77="ベスト16",[6]点数換算表!$F$17,IF(AC77="ベスト32",[6]点数換算表!$G$17,"")))))))</f>
        <v>0</v>
      </c>
      <c r="AE77" s="23"/>
      <c r="AF77" s="21">
        <f>IF(AE77="",0,IF(AE77="優勝",[6]点数換算表!$B$18,IF(AE77="準優勝",[6]点数換算表!$C$18,IF(AE77="ベスト4",[6]点数換算表!$D$18,IF(AE77="ベスト8",[6]点数換算表!$E$18,[6]点数換算表!$F$18)))))</f>
        <v>0</v>
      </c>
      <c r="AG77" s="23"/>
      <c r="AH77" s="21">
        <f>IF(AG77="",0,IF(AG77="優勝",[6]点数換算表!$B$19,IF(AG77="準優勝",[6]点数換算表!$C$19,IF(AG77="ベスト4",[6]点数換算表!$D$19,IF(AG77="ベスト8",[6]点数換算表!$E$19,[6]点数換算表!$F$19)))))</f>
        <v>0</v>
      </c>
      <c r="AI77" s="21">
        <f t="shared" si="3"/>
        <v>80</v>
      </c>
    </row>
    <row r="78" spans="1:35" x14ac:dyDescent="0.4">
      <c r="A78" s="21">
        <v>75</v>
      </c>
      <c r="B78" s="21" t="s">
        <v>720</v>
      </c>
      <c r="C78" s="21" t="s">
        <v>716</v>
      </c>
      <c r="D78" s="21">
        <v>4</v>
      </c>
      <c r="E78" s="33" t="s">
        <v>717</v>
      </c>
      <c r="F78" s="34" t="s">
        <v>814</v>
      </c>
      <c r="G78" s="23"/>
      <c r="H78" s="21">
        <f>IF(G78="",0,IF(G78="優勝",[5]点数換算表!$B$2,IF(G78="準優勝",[5]点数換算表!$C$2,IF(G78="ベスト4",[5]点数換算表!$D$2,[5]点数換算表!$E$2))))</f>
        <v>0</v>
      </c>
      <c r="I78" s="23"/>
      <c r="J78" s="21">
        <f>IF(I78="",0,IF(I78="優勝",[5]点数換算表!$B$3,IF(I78="準優勝",[5]点数換算表!$C$3,IF(I78="ベスト4",[5]点数換算表!$D$3,[5]点数換算表!$E$3))))</f>
        <v>0</v>
      </c>
      <c r="K78" s="23" t="s">
        <v>8</v>
      </c>
      <c r="L78" s="21">
        <f>IF(K78="",0,IF(K78="優勝",[5]点数換算表!$B$4,IF(K78="準優勝",[5]点数換算表!$C$4,IF(K78="ベスト4",[5]点数換算表!$D$4,IF(K78="ベスト8",[5]点数換算表!$E$4,IF(K78="ベスト16",[5]点数換算表!$F$4,""))))))</f>
        <v>80</v>
      </c>
      <c r="M78" s="23"/>
      <c r="N78" s="21">
        <f>IF(M78="",0,IF(M78="優勝",点数換算表!$B$5,IF(M78="準優勝",点数換算表!$C$5,IF(M78="ベスト4",点数換算表!$D$5,IF(M78="ベスト8",点数換算表!$E$5,IF(M78="ベスト16",点数換算表!$F$5,IF(M78="ベスト32",点数換算表!$G$5,"")))))))</f>
        <v>0</v>
      </c>
      <c r="O78" s="23"/>
      <c r="P78" s="21">
        <f>IF(O78="",0,IF(O78="優勝",[5]点数換算表!$B$6,IF(O78="準優勝",[5]点数換算表!$C$6,IF(O78="ベスト4",[5]点数換算表!$D$6,IF(O78="ベスト8",[5]点数換算表!$E$6,IF(O78="ベスト16",[5]点数換算表!$F$6,IF(O78="ベスト32",[5]点数換算表!$G$6,"")))))))</f>
        <v>0</v>
      </c>
      <c r="Q78" s="23"/>
      <c r="R78" s="21">
        <f>IF(Q78="",0,IF(Q78="優勝",[5]点数換算表!$B$7,IF(Q78="準優勝",[5]点数換算表!$C$7,IF(Q78="ベスト4",[5]点数換算表!$D$7,IF(Q78="ベスト8",[5]点数換算表!$E$7,[5]点数換算表!$F$7)))))</f>
        <v>0</v>
      </c>
      <c r="S78" s="23"/>
      <c r="T78" s="21">
        <f>IF(S78="",0,IF(S78="優勝",[5]点数換算表!$B$8,IF(S78="準優勝",[5]点数換算表!$C$8,IF(S78="ベスト4",[5]点数換算表!$D$8,IF(S78="ベスト8",[5]点数換算表!$E$8,[5]点数換算表!$F$8)))))</f>
        <v>0</v>
      </c>
      <c r="U78" s="23"/>
      <c r="V78" s="21">
        <f>IF(U78="",0,IF(U78="優勝",[5]点数換算表!$B$13,IF(U78="準優勝",[5]点数換算表!$C$13,IF(U78="ベスト4",[5]点数換算表!$D$13,[5]点数換算表!$E$13))))</f>
        <v>0</v>
      </c>
      <c r="W78" s="23"/>
      <c r="X78" s="21">
        <f>IF(W78="",0,IF(W78="優勝",[5]点数換算表!$B$14,IF(W78="準優勝",[5]点数換算表!$C$14,IF(W78="ベスト4",[5]点数換算表!$D$14,[5]点数換算表!$E$14))))</f>
        <v>0</v>
      </c>
      <c r="Y78" s="23"/>
      <c r="Z78" s="21">
        <f>IF(Y78="",0,IF(Y78="優勝",[5]点数換算表!$B$15,IF(Y78="準優勝",[5]点数換算表!$C$15,IF(Y78="ベスト4",[5]点数換算表!$D$15,IF(Y78="ベスト8",[5]点数換算表!$E$15,IF(Y78="ベスト16",[5]点数換算表!$F$15,""))))))</f>
        <v>0</v>
      </c>
      <c r="AA78" s="23"/>
      <c r="AB78" s="21">
        <f>IF(AA78="",0,IF(AA78="優勝",[5]点数換算表!$B$16,IF(AA78="準優勝",[5]点数換算表!$C$16,IF(AA78="ベスト4",[5]点数換算表!$D$16,IF(AA78="ベスト8",[5]点数換算表!$E$16,IF(AA78="ベスト16",[5]点数換算表!$F$16,IF(AA78="ベスト32",[5]点数換算表!$G$16,"")))))))</f>
        <v>0</v>
      </c>
      <c r="AC78" s="23"/>
      <c r="AD78" s="21">
        <f>IF(AC78="",0,IF(AC78="優勝",[5]点数換算表!$B$17,IF(AC78="準優勝",[5]点数換算表!$C$17,IF(AC78="ベスト4",[5]点数換算表!$D$17,IF(AC78="ベスト8",[5]点数換算表!$E$17,IF(AC78="ベスト16",[5]点数換算表!$F$17,IF(AC78="ベスト32",[5]点数換算表!$G$17,"")))))))</f>
        <v>0</v>
      </c>
      <c r="AE78" s="23"/>
      <c r="AF78" s="21">
        <f>IF(AE78="",0,IF(AE78="優勝",[5]点数換算表!$B$18,IF(AE78="準優勝",[5]点数換算表!$C$18,IF(AE78="ベスト4",[5]点数換算表!$D$18,IF(AE78="ベスト8",[5]点数換算表!$E$18,[5]点数換算表!$F$18)))))</f>
        <v>0</v>
      </c>
      <c r="AG78" s="23"/>
      <c r="AH78" s="21">
        <f>IF(AG78="",0,IF(AG78="優勝",[5]点数換算表!$B$19,IF(AG78="準優勝",[5]点数換算表!$C$19,IF(AG78="ベスト4",[5]点数換算表!$D$19,IF(AG78="ベスト8",[5]点数換算表!$E$19,[5]点数換算表!$F$19)))))</f>
        <v>0</v>
      </c>
      <c r="AI78" s="21">
        <f t="shared" si="3"/>
        <v>80</v>
      </c>
    </row>
    <row r="79" spans="1:35" x14ac:dyDescent="0.4">
      <c r="A79" s="21">
        <v>76</v>
      </c>
      <c r="B79" s="21" t="s">
        <v>921</v>
      </c>
      <c r="C79" s="21" t="s">
        <v>920</v>
      </c>
      <c r="D79" s="21">
        <v>1</v>
      </c>
      <c r="E79" s="28" t="s">
        <v>451</v>
      </c>
      <c r="F79" s="35" t="s">
        <v>815</v>
      </c>
      <c r="G79" s="23"/>
      <c r="H79" s="21">
        <f>IF(G79="",0,IF(G79="優勝",点数換算表!$B$2,IF(G79="準優勝",点数換算表!$C$2,IF(G79="ベスト4",点数換算表!$D$2,点数換算表!$E$2))))</f>
        <v>0</v>
      </c>
      <c r="I79" s="23"/>
      <c r="J79" s="21">
        <f>IF(I79="",0,IF(I79="優勝",点数換算表!$B$3,IF(I79="準優勝",点数換算表!$C$3,IF(I79="ベスト4",点数換算表!$D$3,点数換算表!$E$3))))</f>
        <v>0</v>
      </c>
      <c r="K79" s="23" t="s">
        <v>8</v>
      </c>
      <c r="L79" s="21">
        <f>IF(K79="",0,IF(K79="優勝",点数換算表!$B$4,IF(K79="準優勝",点数換算表!$C$4,IF(K79="ベスト4",点数換算表!$D$4,IF(K79="ベスト8",点数換算表!$E$4,IF(K79="ベスト16",点数換算表!$F$4,""))))))</f>
        <v>80</v>
      </c>
      <c r="M79" s="23"/>
      <c r="N79" s="21">
        <f>IF(M79="",0,IF(M79="優勝",点数換算表!$B$5,IF(M79="準優勝",点数換算表!$C$5,IF(M79="ベスト4",点数換算表!$D$5,IF(M79="ベスト8",点数換算表!$E$5,IF(M79="ベスト16",点数換算表!$F$5,IF(M79="ベスト32",点数換算表!$G$5,"")))))))</f>
        <v>0</v>
      </c>
      <c r="O79" s="23"/>
      <c r="P79" s="21">
        <f>IF(O79="",0,IF(O79="優勝",点数換算表!$B$6,IF(O79="準優勝",点数換算表!$C$6,IF(O79="ベスト4",点数換算表!$D$6,IF(O79="ベスト8",点数換算表!$E$6,IF(O79="ベスト16",点数換算表!$F$6,IF(O79="ベスト32",点数換算表!$G$6,"")))))))</f>
        <v>0</v>
      </c>
      <c r="Q79" s="23"/>
      <c r="R79" s="21">
        <f>IF(Q79="",0,IF(Q79="優勝",点数換算表!$B$7,IF(Q79="準優勝",点数換算表!$C$7,IF(Q79="ベスト4",点数換算表!$D$7,IF(Q79="ベスト8",点数換算表!$E$7,点数換算表!$F$7)))))</f>
        <v>0</v>
      </c>
      <c r="S79" s="23"/>
      <c r="T79" s="21">
        <f>IF(S79="",0,IF(S79="優勝",点数換算表!$B$8,IF(S79="準優勝",点数換算表!$C$8,IF(S79="ベスト4",点数換算表!$D$8,IF(S79="ベスト8",点数換算表!$E$8,点数換算表!$F$8)))))</f>
        <v>0</v>
      </c>
      <c r="U79" s="23"/>
      <c r="V79" s="21">
        <f>IF(U79="",0,IF(U79="優勝",点数換算表!$B$13,IF(U79="準優勝",点数換算表!$C$13,IF(U79="ベスト4",点数換算表!$D$13,点数換算表!$E$13))))</f>
        <v>0</v>
      </c>
      <c r="W79" s="23"/>
      <c r="X79" s="21">
        <f>IF(W79="",0,IF(W79="優勝",点数換算表!$B$14,IF(W79="準優勝",点数換算表!$C$14,IF(W79="ベスト4",点数換算表!$D$14,点数換算表!$E$14))))</f>
        <v>0</v>
      </c>
      <c r="Y79" s="23"/>
      <c r="Z79" s="21">
        <f>IF(Y79="",0,IF(Y79="優勝",点数換算表!$B$15,IF(Y79="準優勝",点数換算表!$C$15,IF(Y79="ベスト4",点数換算表!$D$15,IF(Y79="ベスト8",点数換算表!$E$15,IF(Y79="ベスト16",点数換算表!$F$15,""))))))</f>
        <v>0</v>
      </c>
      <c r="AA79" s="23"/>
      <c r="AB79" s="21">
        <f>IF(AA79="",0,IF(AA79="優勝",点数換算表!$B$16,IF(AA79="準優勝",点数換算表!$C$16,IF(AA79="ベスト4",点数換算表!$D$16,IF(AA79="ベスト8",点数換算表!$E$16,IF(AA79="ベスト16",点数換算表!$F$16,IF(AA79="ベスト32",点数換算表!$G$16,"")))))))</f>
        <v>0</v>
      </c>
      <c r="AC79" s="23"/>
      <c r="AD79" s="21">
        <f>IF(AC79="",0,IF(AC79="優勝",点数換算表!$B$17,IF(AC79="準優勝",点数換算表!$C$17,IF(AC79="ベスト4",点数換算表!$D$17,IF(AC79="ベスト8",点数換算表!$E$17,IF(AC79="ベスト16",点数換算表!$F$17,IF(AC79="ベスト32",点数換算表!$G$17,"")))))))</f>
        <v>0</v>
      </c>
      <c r="AE79" s="23"/>
      <c r="AF79" s="21">
        <f>IF(AE79="",0,IF(AE79="優勝",点数換算表!$B$18,IF(AE79="準優勝",点数換算表!$C$18,IF(AE79="ベスト4",点数換算表!$D$18,IF(AE79="ベスト8",点数換算表!$E$18,点数換算表!$F$18)))))</f>
        <v>0</v>
      </c>
      <c r="AG79" s="23"/>
      <c r="AH79" s="21">
        <f>IF(AG79="",0,IF(AG79="優勝",点数換算表!$B$19,IF(AG79="準優勝",点数換算表!$C$19,IF(AG79="ベスト4",点数換算表!$D$19,IF(AG79="ベスト8",点数換算表!$E$19,点数換算表!$F$19)))))</f>
        <v>0</v>
      </c>
      <c r="AI79" s="21">
        <f t="shared" si="3"/>
        <v>80</v>
      </c>
    </row>
    <row r="80" spans="1:35" x14ac:dyDescent="0.4">
      <c r="A80" s="21">
        <v>77</v>
      </c>
      <c r="B80" s="21" t="s">
        <v>393</v>
      </c>
      <c r="C80" s="21" t="s">
        <v>381</v>
      </c>
      <c r="D80" s="21">
        <v>2</v>
      </c>
      <c r="E80" s="27" t="s">
        <v>382</v>
      </c>
      <c r="F80" s="35" t="s">
        <v>815</v>
      </c>
      <c r="G80" s="23"/>
      <c r="H80" s="21">
        <f>IF(G80="",0,IF(G80="優勝",[4]点数換算表!$B$2,IF(G80="準優勝",[4]点数換算表!$C$2,IF(G80="ベスト4",[4]点数換算表!$D$2,[4]点数換算表!$E$2))))</f>
        <v>0</v>
      </c>
      <c r="I80" s="23"/>
      <c r="J80" s="21">
        <f>IF(I80="",0,IF(I80="優勝",[4]点数換算表!$B$3,IF(I80="準優勝",[4]点数換算表!$C$3,IF(I80="ベスト4",[4]点数換算表!$D$3,[4]点数換算表!$E$3))))</f>
        <v>0</v>
      </c>
      <c r="K80" s="23" t="s">
        <v>6</v>
      </c>
      <c r="L80" s="21">
        <f>IF(K80="",0,IF(K80="優勝",[4]点数換算表!$B$4,IF(K80="準優勝",[4]点数換算表!$C$4,IF(K80="ベスト4",[4]点数換算表!$D$4,IF(K80="ベスト8",[4]点数換算表!$E$4,IF(K80="ベスト16",[4]点数換算表!$F$4,""))))))</f>
        <v>60</v>
      </c>
      <c r="M80" s="23"/>
      <c r="N80" s="21">
        <f>IF(M80="",0,IF(M80="優勝",点数換算表!$B$5,IF(M80="準優勝",点数換算表!$C$5,IF(M80="ベスト4",点数換算表!$D$5,IF(M80="ベスト8",点数換算表!$E$5,IF(M80="ベスト16",点数換算表!$F$5,IF(M80="ベスト32",点数換算表!$G$5,"")))))))</f>
        <v>0</v>
      </c>
      <c r="O80" s="23"/>
      <c r="P80" s="21">
        <f>IF(O80="",0,IF(O80="優勝",[4]点数換算表!$B$6,IF(O80="準優勝",[4]点数換算表!$C$6,IF(O80="ベスト4",[4]点数換算表!$D$6,IF(O80="ベスト8",[4]点数換算表!$E$6,IF(O80="ベスト16",[4]点数換算表!$F$6,IF(O80="ベスト32",[4]点数換算表!$G$6,"")))))))</f>
        <v>0</v>
      </c>
      <c r="Q80" s="23"/>
      <c r="R80" s="21">
        <f>IF(Q80="",0,IF(Q80="優勝",[4]点数換算表!$B$7,IF(Q80="準優勝",[4]点数換算表!$C$7,IF(Q80="ベスト4",[4]点数換算表!$D$7,IF(Q80="ベスト8",[4]点数換算表!$E$7,[4]点数換算表!$F$7)))))</f>
        <v>0</v>
      </c>
      <c r="S80" s="23"/>
      <c r="T80" s="21">
        <f>IF(S80="",0,IF(S80="優勝",[4]点数換算表!$B$8,IF(S80="準優勝",[4]点数換算表!$C$8,IF(S80="ベスト4",[4]点数換算表!$D$8,IF(S80="ベスト8",[4]点数換算表!$E$8,[4]点数換算表!$F$8)))))</f>
        <v>0</v>
      </c>
      <c r="U80" s="23"/>
      <c r="V80" s="21">
        <f>IF(U80="",0,IF(U80="優勝",[4]点数換算表!$B$13,IF(U80="準優勝",[4]点数換算表!$C$13,IF(U80="ベスト4",[4]点数換算表!$D$13,[4]点数換算表!$E$13))))</f>
        <v>0</v>
      </c>
      <c r="W80" s="23"/>
      <c r="X80" s="21">
        <f>IF(W80="",0,IF(W80="優勝",[4]点数換算表!$B$14,IF(W80="準優勝",[4]点数換算表!$C$14,IF(W80="ベスト4",[4]点数換算表!$D$14,[4]点数換算表!$E$14))))</f>
        <v>0</v>
      </c>
      <c r="Y80" s="23" t="s">
        <v>7</v>
      </c>
      <c r="Z80" s="21">
        <f>IF(Y80="",0,IF(Y80="優勝",[4]点数換算表!$B$15,IF(Y80="準優勝",[4]点数換算表!$C$15,IF(Y80="ベスト4",[4]点数換算表!$D$15,IF(Y80="ベスト8",[4]点数換算表!$E$15,IF(Y80="ベスト16",[4]点数換算表!$F$15,""))))))</f>
        <v>16</v>
      </c>
      <c r="AA80" s="23"/>
      <c r="AB80" s="21">
        <f>IF(AA80="",0,IF(AA80="優勝",[4]点数換算表!$B$16,IF(AA80="準優勝",[4]点数換算表!$C$16,IF(AA80="ベスト4",[4]点数換算表!$D$16,IF(AA80="ベスト8",[4]点数換算表!$E$16,IF(AA80="ベスト16",[4]点数換算表!$F$16,IF(AA80="ベスト32",[4]点数換算表!$G$16,"")))))))</f>
        <v>0</v>
      </c>
      <c r="AC80" s="23"/>
      <c r="AD80" s="21">
        <f>IF(AC80="",0,IF(AC80="優勝",[4]点数換算表!$B$17,IF(AC80="準優勝",[4]点数換算表!$C$17,IF(AC80="ベスト4",[4]点数換算表!$D$17,IF(AC80="ベスト8",[4]点数換算表!$E$17,IF(AC80="ベスト16",[4]点数換算表!$F$17,IF(AC80="ベスト32",[4]点数換算表!$G$17,"")))))))</f>
        <v>0</v>
      </c>
      <c r="AE80" s="23"/>
      <c r="AF80" s="21">
        <f>IF(AE80="",0,IF(AE80="優勝",[4]点数換算表!$B$18,IF(AE80="準優勝",[4]点数換算表!$C$18,IF(AE80="ベスト4",[4]点数換算表!$D$18,IF(AE80="ベスト8",[4]点数換算表!$E$18,[4]点数換算表!$F$18)))))</f>
        <v>0</v>
      </c>
      <c r="AG80" s="23"/>
      <c r="AH80" s="21">
        <f>IF(AG80="",0,IF(AG80="優勝",[4]点数換算表!$B$19,IF(AG80="準優勝",[4]点数換算表!$C$19,IF(AG80="ベスト4",[4]点数換算表!$D$19,IF(AG80="ベスト8",[4]点数換算表!$E$19,[4]点数換算表!$F$19)))))</f>
        <v>0</v>
      </c>
      <c r="AI80" s="21">
        <f t="shared" si="3"/>
        <v>76</v>
      </c>
    </row>
    <row r="81" spans="1:35" x14ac:dyDescent="0.4">
      <c r="A81" s="21">
        <v>78</v>
      </c>
      <c r="B81" s="21" t="s">
        <v>470</v>
      </c>
      <c r="C81" s="21" t="s">
        <v>453</v>
      </c>
      <c r="D81" s="21">
        <v>4</v>
      </c>
      <c r="E81" s="28" t="s">
        <v>451</v>
      </c>
      <c r="F81" s="35" t="s">
        <v>815</v>
      </c>
      <c r="G81" s="23"/>
      <c r="H81" s="21">
        <f>IF(G81="",0,IF(G81="優勝",[7]点数換算表!$B$2,IF(G81="準優勝",[7]点数換算表!$C$2,IF(G81="ベスト4",[7]点数換算表!$D$2,[7]点数換算表!$E$2))))</f>
        <v>0</v>
      </c>
      <c r="I81" s="23"/>
      <c r="J81" s="21">
        <f>IF(I81="",0,IF(I81="優勝",[7]点数換算表!$B$3,IF(I81="準優勝",[7]点数換算表!$C$3,IF(I81="ベスト4",[7]点数換算表!$D$3,[7]点数換算表!$E$3))))</f>
        <v>0</v>
      </c>
      <c r="K81" s="23" t="s">
        <v>9</v>
      </c>
      <c r="L81" s="21">
        <f>IF(K81="",0,IF(K81="優勝",[7]点数換算表!$B$4,IF(K81="準優勝",[7]点数換算表!$C$4,IF(K81="ベスト4",[7]点数換算表!$D$4,IF(K81="ベスト8",[7]点数換算表!$E$4,IF(K81="ベスト16",[7]点数換算表!$F$4,""))))))</f>
        <v>40</v>
      </c>
      <c r="M81" s="23"/>
      <c r="N81" s="21">
        <f>IF(M81="",0,IF(M81="優勝",点数換算表!$B$5,IF(M81="準優勝",点数換算表!$C$5,IF(M81="ベスト4",点数換算表!$D$5,IF(M81="ベスト8",点数換算表!$E$5,IF(M81="ベスト16",点数換算表!$F$5,IF(M81="ベスト32",点数換算表!$G$5,"")))))))</f>
        <v>0</v>
      </c>
      <c r="O81" s="23"/>
      <c r="P81" s="21">
        <f>IF(O81="",0,IF(O81="優勝",[7]点数換算表!$B$6,IF(O81="準優勝",[7]点数換算表!$C$6,IF(O81="ベスト4",[7]点数換算表!$D$6,IF(O81="ベスト8",[7]点数換算表!$E$6,IF(O81="ベスト16",[7]点数換算表!$F$6,IF(O81="ベスト32",[7]点数換算表!$G$6,"")))))))</f>
        <v>0</v>
      </c>
      <c r="Q81" s="23"/>
      <c r="R81" s="21">
        <f>IF(Q81="",0,IF(Q81="優勝",[7]点数換算表!$B$7,IF(Q81="準優勝",[7]点数換算表!$C$7,IF(Q81="ベスト4",[7]点数換算表!$D$7,IF(Q81="ベスト8",[7]点数換算表!$E$7,[7]点数換算表!$F$7)))))</f>
        <v>0</v>
      </c>
      <c r="S81" s="23"/>
      <c r="T81" s="21">
        <f>IF(S81="",0,IF(S81="優勝",[7]点数換算表!$B$8,IF(S81="準優勝",[7]点数換算表!$C$8,IF(S81="ベスト4",[7]点数換算表!$D$8,IF(S81="ベスト8",[7]点数換算表!$E$8,[7]点数換算表!$F$8)))))</f>
        <v>0</v>
      </c>
      <c r="U81" s="23"/>
      <c r="V81" s="21">
        <f>IF(U81="",0,IF(U81="優勝",[7]点数換算表!$B$13,IF(U81="準優勝",[7]点数換算表!$C$13,IF(U81="ベスト4",[7]点数換算表!$D$13,[7]点数換算表!$E$13))))</f>
        <v>0</v>
      </c>
      <c r="W81" s="23"/>
      <c r="X81" s="21">
        <f>IF(W81="",0,IF(W81="優勝",[7]点数換算表!$B$14,IF(W81="準優勝",[7]点数換算表!$C$14,IF(W81="ベスト4",[7]点数換算表!$D$14,[7]点数換算表!$E$14))))</f>
        <v>0</v>
      </c>
      <c r="Y81" s="23" t="s">
        <v>9</v>
      </c>
      <c r="Z81" s="21">
        <f>IF(Y81="",0,IF(Y81="優勝",[7]点数換算表!$B$15,IF(Y81="準優勝",[7]点数換算表!$C$15,IF(Y81="ベスト4",[7]点数換算表!$D$15,IF(Y81="ベスト8",[7]点数換算表!$E$15,IF(Y81="ベスト16",[7]点数換算表!$F$15,""))))))</f>
        <v>32</v>
      </c>
      <c r="AA81" s="23"/>
      <c r="AB81" s="21">
        <f>IF(AA81="",0,IF(AA81="優勝",[7]点数換算表!$B$16,IF(AA81="準優勝",[7]点数換算表!$C$16,IF(AA81="ベスト4",[7]点数換算表!$D$16,IF(AA81="ベスト8",[7]点数換算表!$E$16,IF(AA81="ベスト16",[7]点数換算表!$F$16,IF(AA81="ベスト32",[7]点数換算表!$G$16,"")))))))</f>
        <v>0</v>
      </c>
      <c r="AC81" s="23"/>
      <c r="AD81" s="21">
        <f>IF(AC81="",0,IF(AC81="優勝",[7]点数換算表!$B$17,IF(AC81="準優勝",[7]点数換算表!$C$17,IF(AC81="ベスト4",[7]点数換算表!$D$17,IF(AC81="ベスト8",[7]点数換算表!$E$17,IF(AC81="ベスト16",[7]点数換算表!$F$17,IF(AC81="ベスト32",[7]点数換算表!$G$17,"")))))))</f>
        <v>0</v>
      </c>
      <c r="AE81" s="23"/>
      <c r="AF81" s="21">
        <f>IF(AE81="",0,IF(AE81="優勝",[7]点数換算表!$B$18,IF(AE81="準優勝",[7]点数換算表!$C$18,IF(AE81="ベスト4",[7]点数換算表!$D$18,IF(AE81="ベスト8",[7]点数換算表!$E$18,[7]点数換算表!$F$18)))))</f>
        <v>0</v>
      </c>
      <c r="AG81" s="23"/>
      <c r="AH81" s="21">
        <f>IF(AG81="",0,IF(AG81="優勝",[7]点数換算表!$B$19,IF(AG81="準優勝",[7]点数換算表!$C$19,IF(AG81="ベスト4",[7]点数換算表!$D$19,IF(AG81="ベスト8",[7]点数換算表!$E$19,[7]点数換算表!$F$19)))))</f>
        <v>0</v>
      </c>
      <c r="AI81" s="21">
        <f t="shared" si="3"/>
        <v>72</v>
      </c>
    </row>
    <row r="82" spans="1:35" x14ac:dyDescent="0.4">
      <c r="A82" s="21">
        <v>79</v>
      </c>
      <c r="B82" s="21" t="s">
        <v>388</v>
      </c>
      <c r="C82" s="21" t="s">
        <v>381</v>
      </c>
      <c r="D82" s="21">
        <v>4</v>
      </c>
      <c r="E82" s="27" t="s">
        <v>382</v>
      </c>
      <c r="F82" s="35" t="s">
        <v>815</v>
      </c>
      <c r="G82" s="23"/>
      <c r="H82" s="21">
        <f>IF(G82="",0,IF(G82="優勝",[4]点数換算表!$B$2,IF(G82="準優勝",[4]点数換算表!$C$2,IF(G82="ベスト4",[4]点数換算表!$D$2,[4]点数換算表!$E$2))))</f>
        <v>0</v>
      </c>
      <c r="I82" s="23"/>
      <c r="J82" s="21">
        <f>IF(I82="",0,IF(I82="優勝",[4]点数換算表!$B$3,IF(I82="準優勝",[4]点数換算表!$C$3,IF(I82="ベスト4",[4]点数換算表!$D$3,[4]点数換算表!$E$3))))</f>
        <v>0</v>
      </c>
      <c r="K82" s="23" t="s">
        <v>9</v>
      </c>
      <c r="L82" s="21">
        <f>IF(K82="",0,IF(K82="優勝",[4]点数換算表!$B$4,IF(K82="準優勝",[4]点数換算表!$C$4,IF(K82="ベスト4",[4]点数換算表!$D$4,IF(K82="ベスト8",[4]点数換算表!$E$4,IF(K82="ベスト16",[4]点数換算表!$F$4,""))))))</f>
        <v>40</v>
      </c>
      <c r="M82" s="23"/>
      <c r="N82" s="21">
        <f>IF(M82="",0,IF(M82="優勝",点数換算表!$B$5,IF(M82="準優勝",点数換算表!$C$5,IF(M82="ベスト4",点数換算表!$D$5,IF(M82="ベスト8",点数換算表!$E$5,IF(M82="ベスト16",点数換算表!$F$5,IF(M82="ベスト32",点数換算表!$G$5,"")))))))</f>
        <v>0</v>
      </c>
      <c r="O82" s="23"/>
      <c r="P82" s="21">
        <f>IF(O82="",0,IF(O82="優勝",[4]点数換算表!$B$6,IF(O82="準優勝",[4]点数換算表!$C$6,IF(O82="ベスト4",[4]点数換算表!$D$6,IF(O82="ベスト8",[4]点数換算表!$E$6,IF(O82="ベスト16",[4]点数換算表!$F$6,IF(O82="ベスト32",[4]点数換算表!$G$6,"")))))))</f>
        <v>0</v>
      </c>
      <c r="Q82" s="23"/>
      <c r="R82" s="21">
        <f>IF(Q82="",0,IF(Q82="優勝",[4]点数換算表!$B$7,IF(Q82="準優勝",[4]点数換算表!$C$7,IF(Q82="ベスト4",[4]点数換算表!$D$7,IF(Q82="ベスト8",[4]点数換算表!$E$7,[4]点数換算表!$F$7)))))</f>
        <v>0</v>
      </c>
      <c r="S82" s="23"/>
      <c r="T82" s="21">
        <f>IF(S82="",0,IF(S82="優勝",[4]点数換算表!$B$8,IF(S82="準優勝",[4]点数換算表!$C$8,IF(S82="ベスト4",[4]点数換算表!$D$8,IF(S82="ベスト8",[4]点数換算表!$E$8,[4]点数換算表!$F$8)))))</f>
        <v>0</v>
      </c>
      <c r="U82" s="23"/>
      <c r="V82" s="21">
        <f>IF(U82="",0,IF(U82="優勝",[4]点数換算表!$B$13,IF(U82="準優勝",[4]点数換算表!$C$13,IF(U82="ベスト4",[4]点数換算表!$D$13,[4]点数換算表!$E$13))))</f>
        <v>0</v>
      </c>
      <c r="W82" s="23"/>
      <c r="X82" s="21">
        <f>IF(W82="",0,IF(W82="優勝",[4]点数換算表!$B$14,IF(W82="準優勝",[4]点数換算表!$C$14,IF(W82="ベスト4",[4]点数換算表!$D$14,[4]点数換算表!$E$14))))</f>
        <v>0</v>
      </c>
      <c r="Y82" s="23" t="s">
        <v>9</v>
      </c>
      <c r="Z82" s="21">
        <f>IF(Y82="",0,IF(Y82="優勝",[4]点数換算表!$B$15,IF(Y82="準優勝",[4]点数換算表!$C$15,IF(Y82="ベスト4",[4]点数換算表!$D$15,IF(Y82="ベスト8",[4]点数換算表!$E$15,IF(Y82="ベスト16",[4]点数換算表!$F$15,""))))))</f>
        <v>32</v>
      </c>
      <c r="AA82" s="23"/>
      <c r="AB82" s="21">
        <f>IF(AA82="",0,IF(AA82="優勝",[4]点数換算表!$B$16,IF(AA82="準優勝",[4]点数換算表!$C$16,IF(AA82="ベスト4",[4]点数換算表!$D$16,IF(AA82="ベスト8",[4]点数換算表!$E$16,IF(AA82="ベスト16",[4]点数換算表!$F$16,IF(AA82="ベスト32",[4]点数換算表!$G$16,"")))))))</f>
        <v>0</v>
      </c>
      <c r="AC82" s="23"/>
      <c r="AD82" s="21">
        <f>IF(AC82="",0,IF(AC82="優勝",[4]点数換算表!$B$17,IF(AC82="準優勝",[4]点数換算表!$C$17,IF(AC82="ベスト4",[4]点数換算表!$D$17,IF(AC82="ベスト8",[4]点数換算表!$E$17,IF(AC82="ベスト16",[4]点数換算表!$F$17,IF(AC82="ベスト32",[4]点数換算表!$G$17,"")))))))</f>
        <v>0</v>
      </c>
      <c r="AE82" s="23"/>
      <c r="AF82" s="21">
        <f>IF(AE82="",0,IF(AE82="優勝",[4]点数換算表!$B$18,IF(AE82="準優勝",[4]点数換算表!$C$18,IF(AE82="ベスト4",[4]点数換算表!$D$18,IF(AE82="ベスト8",[4]点数換算表!$E$18,[4]点数換算表!$F$18)))))</f>
        <v>0</v>
      </c>
      <c r="AG82" s="23"/>
      <c r="AH82" s="21">
        <f>IF(AG82="",0,IF(AG82="優勝",[4]点数換算表!$B$19,IF(AG82="準優勝",[4]点数換算表!$C$19,IF(AG82="ベスト4",[4]点数換算表!$D$19,IF(AG82="ベスト8",[4]点数換算表!$E$19,[4]点数換算表!$F$19)))))</f>
        <v>0</v>
      </c>
      <c r="AI82" s="21">
        <f t="shared" si="3"/>
        <v>72</v>
      </c>
    </row>
    <row r="83" spans="1:35" x14ac:dyDescent="0.4">
      <c r="A83" s="21">
        <v>80</v>
      </c>
      <c r="B83" s="21" t="s">
        <v>540</v>
      </c>
      <c r="C83" s="21" t="s">
        <v>525</v>
      </c>
      <c r="D83" s="21">
        <v>1</v>
      </c>
      <c r="E83" s="29" t="s">
        <v>526</v>
      </c>
      <c r="F83" s="35" t="s">
        <v>815</v>
      </c>
      <c r="G83" s="23"/>
      <c r="H83" s="21">
        <f>IF(G83="",0,IF(G83="優勝",[1]点数換算表!$B$2,IF(G83="準優勝",[1]点数換算表!$C$2,IF(G83="ベスト4",[1]点数換算表!$D$2,[1]点数換算表!$E$2))))</f>
        <v>0</v>
      </c>
      <c r="I83" s="23"/>
      <c r="J83" s="21">
        <f>IF(I83="",0,IF(I83="優勝",[1]点数換算表!$B$3,IF(I83="準優勝",[1]点数換算表!$C$3,IF(I83="ベスト4",[1]点数換算表!$D$3,[1]点数換算表!$E$3))))</f>
        <v>0</v>
      </c>
      <c r="K83" s="23" t="s">
        <v>7</v>
      </c>
      <c r="L83" s="21">
        <f>IF(K83="",0,IF(K83="優勝",[1]点数換算表!$B$4,IF(K83="準優勝",[1]点数換算表!$C$4,IF(K83="ベスト4",[1]点数換算表!$D$4,IF(K83="ベスト8",[1]点数換算表!$E$4,IF(K83="ベスト16",[1]点数換算表!$F$4,""))))))</f>
        <v>20</v>
      </c>
      <c r="M83" s="23" t="s">
        <v>214</v>
      </c>
      <c r="N83" s="21">
        <f>IF(M83="",0,IF(M83="優勝",点数換算表!$B$5,IF(M83="準優勝",点数換算表!$C$5,IF(M83="ベスト4",点数換算表!$D$5,IF(M83="ベスト8",点数換算表!$E$5,IF(M83="ベスト16",点数換算表!$F$5,IF(M83="ベスト32",点数換算表!$G$5,"")))))))</f>
        <v>50</v>
      </c>
      <c r="O83" s="23"/>
      <c r="P83" s="21">
        <f>IF(O83="",0,IF(O83="優勝",[1]点数換算表!$B$6,IF(O83="準優勝",[1]点数換算表!$C$6,IF(O83="ベスト4",[1]点数換算表!$D$6,IF(O83="ベスト8",[1]点数換算表!$E$6,IF(O83="ベスト16",[1]点数換算表!$F$6,IF(O83="ベスト32",[1]点数換算表!$G$6,"")))))))</f>
        <v>0</v>
      </c>
      <c r="Q83" s="23"/>
      <c r="R83" s="21">
        <f>IF(Q83="",0,IF(Q83="優勝",[1]点数換算表!$B$7,IF(Q83="準優勝",[1]点数換算表!$C$7,IF(Q83="ベスト4",[1]点数換算表!$D$7,IF(Q83="ベスト8",[1]点数換算表!$E$7,[1]点数換算表!$F$7)))))</f>
        <v>0</v>
      </c>
      <c r="S83" s="23"/>
      <c r="T83" s="21">
        <f>IF(S83="",0,IF(S83="優勝",[1]点数換算表!$B$8,IF(S83="準優勝",[1]点数換算表!$C$8,IF(S83="ベスト4",[1]点数換算表!$D$8,IF(S83="ベスト8",[1]点数換算表!$E$8,[1]点数換算表!$F$8)))))</f>
        <v>0</v>
      </c>
      <c r="U83" s="23"/>
      <c r="V83" s="21">
        <f>IF(U83="",0,IF(U83="優勝",[1]点数換算表!$B$13,IF(U83="準優勝",[1]点数換算表!$C$13,IF(U83="ベスト4",[1]点数換算表!$D$13,[1]点数換算表!$E$13))))</f>
        <v>0</v>
      </c>
      <c r="W83" s="23"/>
      <c r="X83" s="21">
        <f>IF(W83="",0,IF(W83="優勝",[1]点数換算表!$B$14,IF(W83="準優勝",[1]点数換算表!$C$14,IF(W83="ベスト4",[1]点数換算表!$D$14,[1]点数換算表!$E$14))))</f>
        <v>0</v>
      </c>
      <c r="Y83" s="23"/>
      <c r="Z83" s="21">
        <f>IF(Y83="",0,IF(Y83="優勝",[1]点数換算表!$B$15,IF(Y83="準優勝",[1]点数換算表!$C$15,IF(Y83="ベスト4",[1]点数換算表!$D$15,IF(Y83="ベスト8",[1]点数換算表!$E$15,IF(Y83="ベスト16",[1]点数換算表!$F$15,""))))))</f>
        <v>0</v>
      </c>
      <c r="AA83" s="23"/>
      <c r="AB83" s="21">
        <f>IF(AA83="",0,IF(AA83="優勝",[1]点数換算表!$B$16,IF(AA83="準優勝",[1]点数換算表!$C$16,IF(AA83="ベスト4",[1]点数換算表!$D$16,IF(AA83="ベスト8",[1]点数換算表!$E$16,IF(AA83="ベスト16",[1]点数換算表!$F$16,IF(AA83="ベスト32",[1]点数換算表!$G$16,"")))))))</f>
        <v>0</v>
      </c>
      <c r="AC83" s="23"/>
      <c r="AD83" s="21">
        <f>IF(AC83="",0,IF(AC83="優勝",[1]点数換算表!$B$17,IF(AC83="準優勝",[1]点数換算表!$C$17,IF(AC83="ベスト4",[1]点数換算表!$D$17,IF(AC83="ベスト8",[1]点数換算表!$E$17,IF(AC83="ベスト16",[1]点数換算表!$F$17,IF(AC83="ベスト32",[1]点数換算表!$G$17,"")))))))</f>
        <v>0</v>
      </c>
      <c r="AE83" s="23"/>
      <c r="AF83" s="21">
        <f>IF(AE83="",0,IF(AE83="優勝",[1]点数換算表!$B$18,IF(AE83="準優勝",[1]点数換算表!$C$18,IF(AE83="ベスト4",[1]点数換算表!$D$18,IF(AE83="ベスト8",[1]点数換算表!$E$18,[1]点数換算表!$F$18)))))</f>
        <v>0</v>
      </c>
      <c r="AG83" s="23"/>
      <c r="AH83" s="21">
        <f>IF(AG83="",0,IF(AG83="優勝",[1]点数換算表!$B$19,IF(AG83="準優勝",[1]点数換算表!$C$19,IF(AG83="ベスト4",[1]点数換算表!$D$19,IF(AG83="ベスト8",[1]点数換算表!$E$19,[1]点数換算表!$F$19)))))</f>
        <v>0</v>
      </c>
      <c r="AI83" s="21">
        <f t="shared" si="3"/>
        <v>70</v>
      </c>
    </row>
    <row r="84" spans="1:35" x14ac:dyDescent="0.4">
      <c r="A84" s="21">
        <v>81</v>
      </c>
      <c r="B84" s="21" t="s">
        <v>811</v>
      </c>
      <c r="C84" s="21" t="s">
        <v>32</v>
      </c>
      <c r="D84" s="21">
        <v>2</v>
      </c>
      <c r="E84" s="24" t="s">
        <v>269</v>
      </c>
      <c r="F84" s="34" t="s">
        <v>814</v>
      </c>
      <c r="G84" s="23"/>
      <c r="H84" s="21">
        <f>IF(G84="",0,IF(G84="優勝",点数換算表!$B$2,IF(G84="準優勝",点数換算表!$C$2,IF(G84="ベスト4",点数換算表!$D$2,点数換算表!$E$2))))</f>
        <v>0</v>
      </c>
      <c r="I84" s="23"/>
      <c r="J84" s="21">
        <f>IF(I84="",0,IF(I84="優勝",点数換算表!$B$3,IF(I84="準優勝",点数換算表!$C$3,IF(I84="ベスト4",点数換算表!$D$3,点数換算表!$E$3))))</f>
        <v>0</v>
      </c>
      <c r="K84" s="23" t="s">
        <v>7</v>
      </c>
      <c r="L84" s="21">
        <f>IF(K84="",0,IF(K84="優勝",点数換算表!$B$4,IF(K84="準優勝",点数換算表!$C$4,IF(K84="ベスト4",点数換算表!$D$4,IF(K84="ベスト8",点数換算表!$E$4,IF(K84="ベスト16",点数換算表!$F$4,""))))))</f>
        <v>20</v>
      </c>
      <c r="M84" s="23" t="s">
        <v>214</v>
      </c>
      <c r="N84" s="21">
        <f>IF(M84="",0,IF(M84="優勝",点数換算表!$B$5,IF(M84="準優勝",点数換算表!$C$5,IF(M84="ベスト4",点数換算表!$D$5,IF(M84="ベスト8",点数換算表!$E$5,IF(M84="ベスト16",点数換算表!$F$5,IF(M84="ベスト32",点数換算表!$G$5,"")))))))</f>
        <v>50</v>
      </c>
      <c r="O84" s="23"/>
      <c r="P84" s="21">
        <f>IF(O84="",0,IF(O84="優勝",点数換算表!$B$6,IF(O84="準優勝",点数換算表!$C$6,IF(O84="ベスト4",点数換算表!$D$6,IF(O84="ベスト8",点数換算表!$E$6,IF(O84="ベスト16",点数換算表!$F$6,IF(O84="ベスト32",点数換算表!$G$6,"")))))))</f>
        <v>0</v>
      </c>
      <c r="Q84" s="23"/>
      <c r="R84" s="21">
        <f>IF(Q84="",0,IF(Q84="優勝",点数換算表!$B$7,IF(Q84="準優勝",点数換算表!$C$7,IF(Q84="ベスト4",点数換算表!$D$7,IF(Q84="ベスト8",点数換算表!$E$7,点数換算表!$F$7)))))</f>
        <v>0</v>
      </c>
      <c r="S84" s="23"/>
      <c r="T84" s="21">
        <f>IF(S84="",0,IF(S84="優勝",点数換算表!$B$8,IF(S84="準優勝",点数換算表!$C$8,IF(S84="ベスト4",点数換算表!$D$8,IF(S84="ベスト8",点数換算表!$E$8,点数換算表!$F$8)))))</f>
        <v>0</v>
      </c>
      <c r="U84" s="23"/>
      <c r="V84" s="21">
        <f>IF(U84="",0,IF(U84="優勝",点数換算表!$B$13,IF(U84="準優勝",点数換算表!$C$13,IF(U84="ベスト4",点数換算表!$D$13,点数換算表!$E$13))))</f>
        <v>0</v>
      </c>
      <c r="W84" s="23"/>
      <c r="X84" s="21">
        <f>IF(W84="",0,IF(W84="優勝",点数換算表!$B$14,IF(W84="準優勝",点数換算表!$C$14,IF(W84="ベスト4",点数換算表!$D$14,点数換算表!$E$14))))</f>
        <v>0</v>
      </c>
      <c r="Y84" s="23"/>
      <c r="Z84" s="21">
        <f>IF(Y84="",0,IF(Y84="優勝",点数換算表!$B$15,IF(Y84="準優勝",点数換算表!$C$15,IF(Y84="ベスト4",点数換算表!$D$15,IF(Y84="ベスト8",点数換算表!$E$15,IF(Y84="ベスト16",点数換算表!$F$15,""))))))</f>
        <v>0</v>
      </c>
      <c r="AA84" s="23"/>
      <c r="AB84" s="21">
        <f>IF(AA84="",0,IF(AA84="優勝",点数換算表!$B$16,IF(AA84="準優勝",点数換算表!$C$16,IF(AA84="ベスト4",点数換算表!$D$16,IF(AA84="ベスト8",点数換算表!$E$16,IF(AA84="ベスト16",点数換算表!$F$16,IF(AA84="ベスト32",点数換算表!$G$16,"")))))))</f>
        <v>0</v>
      </c>
      <c r="AC84" s="23"/>
      <c r="AD84" s="21">
        <f>IF(AC84="",0,IF(AC84="優勝",点数換算表!$B$17,IF(AC84="準優勝",点数換算表!$C$17,IF(AC84="ベスト4",点数換算表!$D$17,IF(AC84="ベスト8",点数換算表!$E$17,IF(AC84="ベスト16",点数換算表!$F$17,IF(AC84="ベスト32",点数換算表!$G$17,"")))))))</f>
        <v>0</v>
      </c>
      <c r="AE84" s="23"/>
      <c r="AF84" s="21">
        <f>IF(AE84="",0,IF(AE84="優勝",点数換算表!$B$18,IF(AE84="準優勝",点数換算表!$C$18,IF(AE84="ベスト4",点数換算表!$D$18,IF(AE84="ベスト8",点数換算表!$E$18,点数換算表!$F$18)))))</f>
        <v>0</v>
      </c>
      <c r="AG84" s="23"/>
      <c r="AH84" s="21">
        <f>IF(AG84="",0,IF(AG84="優勝",点数換算表!$B$19,IF(AG84="準優勝",点数換算表!$C$19,IF(AG84="ベスト4",点数換算表!$D$19,IF(AG84="ベスト8",点数換算表!$E$19,点数換算表!$F$19)))))</f>
        <v>0</v>
      </c>
      <c r="AI84" s="21">
        <f t="shared" si="3"/>
        <v>70</v>
      </c>
    </row>
    <row r="85" spans="1:35" ht="19.5" x14ac:dyDescent="0.4">
      <c r="A85" s="21">
        <v>82</v>
      </c>
      <c r="B85" s="15" t="s">
        <v>1057</v>
      </c>
      <c r="C85" s="15" t="s">
        <v>1058</v>
      </c>
      <c r="D85" s="15">
        <v>2</v>
      </c>
      <c r="E85" s="27" t="s">
        <v>382</v>
      </c>
      <c r="F85" s="35" t="s">
        <v>815</v>
      </c>
      <c r="G85" s="23"/>
      <c r="H85" s="21">
        <f>IF(G85="",0,IF(G85="優勝",点数換算表!$B$2,IF(G85="準優勝",点数換算表!$C$2,IF(G85="ベスト4",点数換算表!$D$2,点数換算表!$E$2))))</f>
        <v>0</v>
      </c>
      <c r="I85" s="23"/>
      <c r="J85" s="21">
        <f>IF(I85="",0,IF(I85="優勝",点数換算表!$B$3,IF(I85="準優勝",点数換算表!$C$3,IF(I85="ベスト4",点数換算表!$D$3,点数換算表!$E$3))))</f>
        <v>0</v>
      </c>
      <c r="K85" s="23" t="s">
        <v>7</v>
      </c>
      <c r="L85" s="21">
        <f>IF(K85="",0,IF(K85="優勝",点数換算表!$B$4,IF(K85="準優勝",点数換算表!$C$4,IF(K85="ベスト4",点数換算表!$D$4,IF(K85="ベスト8",点数換算表!$E$4,IF(K85="ベスト16",点数換算表!$F$4,""))))))</f>
        <v>20</v>
      </c>
      <c r="M85" s="23" t="s">
        <v>214</v>
      </c>
      <c r="N85" s="21">
        <f>IF(M85="",0,IF(M85="優勝",点数換算表!$B$5,IF(M85="準優勝",点数換算表!$C$5,IF(M85="ベスト4",点数換算表!$D$5,IF(M85="ベスト8",点数換算表!$E$5,IF(M85="ベスト16",点数換算表!$F$5,IF(M85="ベスト32",点数換算表!$G$5,"")))))))</f>
        <v>50</v>
      </c>
      <c r="O85" s="23"/>
      <c r="P85" s="21">
        <f>IF(O85="",0,IF(O85="優勝",点数換算表!$B$6,IF(O85="準優勝",点数換算表!$C$6,IF(O85="ベスト4",点数換算表!$D$6,IF(O85="ベスト8",点数換算表!$E$6,IF(O85="ベスト16",点数換算表!$F$6,IF(O85="ベスト32",点数換算表!$G$6,"")))))))</f>
        <v>0</v>
      </c>
      <c r="Q85" s="23"/>
      <c r="R85" s="21">
        <f>IF(Q85="",0,IF(Q85="優勝",点数換算表!$B$7,IF(Q85="準優勝",点数換算表!$C$7,IF(Q85="ベスト4",点数換算表!$D$7,IF(Q85="ベスト8",点数換算表!$E$7,点数換算表!$F$7)))))</f>
        <v>0</v>
      </c>
      <c r="S85" s="23"/>
      <c r="T85" s="21">
        <f>IF(S85="",0,IF(S85="優勝",点数換算表!$B$8,IF(S85="準優勝",点数換算表!$C$8,IF(S85="ベスト4",点数換算表!$D$8,IF(S85="ベスト8",点数換算表!$E$8,点数換算表!$F$8)))))</f>
        <v>0</v>
      </c>
      <c r="U85" s="23"/>
      <c r="V85" s="21">
        <f>IF(U85="",0,IF(U85="優勝",点数換算表!$B$13,IF(U85="準優勝",点数換算表!$C$13,IF(U85="ベスト4",点数換算表!$D$13,点数換算表!$E$13))))</f>
        <v>0</v>
      </c>
      <c r="W85" s="23"/>
      <c r="X85" s="21">
        <f>IF(W85="",0,IF(W85="優勝",点数換算表!$B$14,IF(W85="準優勝",点数換算表!$C$14,IF(W85="ベスト4",点数換算表!$D$14,点数換算表!$E$14))))</f>
        <v>0</v>
      </c>
      <c r="Y85" s="23"/>
      <c r="Z85" s="21">
        <f>IF(Y85="",0,IF(Y85="優勝",点数換算表!$B$15,IF(Y85="準優勝",点数換算表!$C$15,IF(Y85="ベスト4",点数換算表!$D$15,IF(Y85="ベスト8",点数換算表!$E$15,IF(Y85="ベスト16",点数換算表!$F$15,""))))))</f>
        <v>0</v>
      </c>
      <c r="AA85" s="23"/>
      <c r="AB85" s="21">
        <f>IF(AA85="",0,IF(AA85="優勝",点数換算表!$B$16,IF(AA85="準優勝",点数換算表!$C$16,IF(AA85="ベスト4",点数換算表!$D$16,IF(AA85="ベスト8",点数換算表!$E$16,IF(AA85="ベスト16",点数換算表!$F$16,IF(AA85="ベスト32",点数換算表!$G$16,"")))))))</f>
        <v>0</v>
      </c>
      <c r="AC85" s="23"/>
      <c r="AD85" s="21">
        <f>IF(AC85="",0,IF(AC85="優勝",点数換算表!$B$17,IF(AC85="準優勝",点数換算表!$C$17,IF(AC85="ベスト4",点数換算表!$D$17,IF(AC85="ベスト8",点数換算表!$E$17,IF(AC85="ベスト16",点数換算表!$F$17,IF(AC85="ベスト32",点数換算表!$G$17,"")))))))</f>
        <v>0</v>
      </c>
      <c r="AE85" s="23"/>
      <c r="AF85" s="21">
        <f>IF(AE85="",0,IF(AE85="優勝",点数換算表!$B$18,IF(AE85="準優勝",点数換算表!$C$18,IF(AE85="ベスト4",点数換算表!$D$18,IF(AE85="ベスト8",点数換算表!$E$18,点数換算表!$F$18)))))</f>
        <v>0</v>
      </c>
      <c r="AG85" s="23"/>
      <c r="AH85" s="21">
        <f>IF(AG85="",0,IF(AG85="優勝",点数換算表!$B$19,IF(AG85="準優勝",点数換算表!$C$19,IF(AG85="ベスト4",点数換算表!$D$19,IF(AG85="ベスト8",点数換算表!$E$19,点数換算表!$F$19)))))</f>
        <v>0</v>
      </c>
      <c r="AI85" s="21">
        <f t="shared" si="3"/>
        <v>70</v>
      </c>
    </row>
    <row r="86" spans="1:35" x14ac:dyDescent="0.4">
      <c r="A86" s="21">
        <v>83</v>
      </c>
      <c r="B86" s="21" t="s">
        <v>469</v>
      </c>
      <c r="C86" s="21" t="s">
        <v>452</v>
      </c>
      <c r="D86" s="21">
        <v>4</v>
      </c>
      <c r="E86" s="28" t="s">
        <v>451</v>
      </c>
      <c r="F86" s="35" t="s">
        <v>815</v>
      </c>
      <c r="G86" s="23"/>
      <c r="H86" s="21">
        <f>IF(G86="",0,IF(G86="優勝",[7]点数換算表!$B$2,IF(G86="準優勝",[7]点数換算表!$C$2,IF(G86="ベスト4",[7]点数換算表!$D$2,[7]点数換算表!$E$2))))</f>
        <v>0</v>
      </c>
      <c r="I86" s="23"/>
      <c r="J86" s="21">
        <f>IF(I86="",0,IF(I86="優勝",[7]点数換算表!$B$3,IF(I86="準優勝",[7]点数換算表!$C$3,IF(I86="ベスト4",[7]点数換算表!$D$3,[7]点数換算表!$E$3))))</f>
        <v>0</v>
      </c>
      <c r="K86" s="23" t="s">
        <v>7</v>
      </c>
      <c r="L86" s="21">
        <f>IF(K86="",0,IF(K86="優勝",[7]点数換算表!$B$4,IF(K86="準優勝",[7]点数換算表!$C$4,IF(K86="ベスト4",[7]点数換算表!$D$4,IF(K86="ベスト8",[7]点数換算表!$E$4,IF(K86="ベスト16",[7]点数換算表!$F$4,""))))))</f>
        <v>20</v>
      </c>
      <c r="M86" s="23"/>
      <c r="N86" s="21">
        <f>IF(M86="",0,IF(M86="優勝",点数換算表!$B$5,IF(M86="準優勝",点数換算表!$C$5,IF(M86="ベスト4",点数換算表!$D$5,IF(M86="ベスト8",点数換算表!$E$5,IF(M86="ベスト16",点数換算表!$F$5,IF(M86="ベスト32",点数換算表!$G$5,"")))))))</f>
        <v>0</v>
      </c>
      <c r="O86" s="23"/>
      <c r="P86" s="21">
        <f>IF(O86="",0,IF(O86="優勝",[7]点数換算表!$B$6,IF(O86="準優勝",[7]点数換算表!$C$6,IF(O86="ベスト4",[7]点数換算表!$D$6,IF(O86="ベスト8",[7]点数換算表!$E$6,IF(O86="ベスト16",[7]点数換算表!$F$6,IF(O86="ベスト32",[7]点数換算表!$G$6,"")))))))</f>
        <v>0</v>
      </c>
      <c r="Q86" s="23"/>
      <c r="R86" s="21">
        <f>IF(Q86="",0,IF(Q86="優勝",[7]点数換算表!$B$7,IF(Q86="準優勝",[7]点数換算表!$C$7,IF(Q86="ベスト4",[7]点数換算表!$D$7,IF(Q86="ベスト8",[7]点数換算表!$E$7,[7]点数換算表!$F$7)))))</f>
        <v>0</v>
      </c>
      <c r="S86" s="23"/>
      <c r="T86" s="21">
        <f>IF(S86="",0,IF(S86="優勝",[7]点数換算表!$B$8,IF(S86="準優勝",[7]点数換算表!$C$8,IF(S86="ベスト4",[7]点数換算表!$D$8,IF(S86="ベスト8",[7]点数換算表!$E$8,[7]点数換算表!$F$8)))))</f>
        <v>0</v>
      </c>
      <c r="U86" s="23"/>
      <c r="V86" s="21">
        <f>IF(U86="",0,IF(U86="優勝",[7]点数換算表!$B$13,IF(U86="準優勝",[7]点数換算表!$C$13,IF(U86="ベスト4",[7]点数換算表!$D$13,[7]点数換算表!$E$13))))</f>
        <v>0</v>
      </c>
      <c r="W86" s="23"/>
      <c r="X86" s="21">
        <f>IF(W86="",0,IF(W86="優勝",[7]点数換算表!$B$14,IF(W86="準優勝",[7]点数換算表!$C$14,IF(W86="ベスト4",[7]点数換算表!$D$14,[7]点数換算表!$E$14))))</f>
        <v>0</v>
      </c>
      <c r="Y86" s="23" t="s">
        <v>6</v>
      </c>
      <c r="Z86" s="21">
        <f>IF(Y86="",0,IF(Y86="優勝",[7]点数換算表!$B$15,IF(Y86="準優勝",[7]点数換算表!$C$15,IF(Y86="ベスト4",[7]点数換算表!$D$15,IF(Y86="ベスト8",[7]点数換算表!$E$15,IF(Y86="ベスト16",[7]点数換算表!$F$15,""))))))</f>
        <v>48</v>
      </c>
      <c r="AA86" s="23"/>
      <c r="AB86" s="21">
        <f>IF(AA86="",0,IF(AA86="優勝",[7]点数換算表!$B$16,IF(AA86="準優勝",[7]点数換算表!$C$16,IF(AA86="ベスト4",[7]点数換算表!$D$16,IF(AA86="ベスト8",[7]点数換算表!$E$16,IF(AA86="ベスト16",[7]点数換算表!$F$16,IF(AA86="ベスト32",[7]点数換算表!$G$16,"")))))))</f>
        <v>0</v>
      </c>
      <c r="AC86" s="23"/>
      <c r="AD86" s="21">
        <f>IF(AC86="",0,IF(AC86="優勝",[7]点数換算表!$B$17,IF(AC86="準優勝",[7]点数換算表!$C$17,IF(AC86="ベスト4",[7]点数換算表!$D$17,IF(AC86="ベスト8",[7]点数換算表!$E$17,IF(AC86="ベスト16",[7]点数換算表!$F$17,IF(AC86="ベスト32",[7]点数換算表!$G$17,"")))))))</f>
        <v>0</v>
      </c>
      <c r="AE86" s="23"/>
      <c r="AF86" s="21">
        <f>IF(AE86="",0,IF(AE86="優勝",[7]点数換算表!$B$18,IF(AE86="準優勝",[7]点数換算表!$C$18,IF(AE86="ベスト4",[7]点数換算表!$D$18,IF(AE86="ベスト8",[7]点数換算表!$E$18,[7]点数換算表!$F$18)))))</f>
        <v>0</v>
      </c>
      <c r="AG86" s="23"/>
      <c r="AH86" s="21">
        <f>IF(AG86="",0,IF(AG86="優勝",[7]点数換算表!$B$19,IF(AG86="準優勝",[7]点数換算表!$C$19,IF(AG86="ベスト4",[7]点数換算表!$D$19,IF(AG86="ベスト8",[7]点数換算表!$E$19,[7]点数換算表!$F$19)))))</f>
        <v>0</v>
      </c>
      <c r="AI86" s="21">
        <f t="shared" si="3"/>
        <v>68</v>
      </c>
    </row>
    <row r="87" spans="1:35" x14ac:dyDescent="0.4">
      <c r="A87" s="21">
        <v>84</v>
      </c>
      <c r="B87" s="21" t="s">
        <v>627</v>
      </c>
      <c r="C87" s="21" t="s">
        <v>622</v>
      </c>
      <c r="D87" s="21">
        <v>2</v>
      </c>
      <c r="E87" s="30" t="s">
        <v>620</v>
      </c>
      <c r="F87" s="34" t="s">
        <v>814</v>
      </c>
      <c r="G87" s="23"/>
      <c r="H87" s="21">
        <f>IF(G87="",0,IF(G87="優勝",[6]点数換算表!$B$2,IF(G87="準優勝",[6]点数換算表!$C$2,IF(G87="ベスト4",[6]点数換算表!$D$2,[6]点数換算表!$E$2))))</f>
        <v>0</v>
      </c>
      <c r="I87" s="23"/>
      <c r="J87" s="21">
        <f>IF(I87="",0,IF(I87="優勝",[6]点数換算表!$B$3,IF(I87="準優勝",[6]点数換算表!$C$3,IF(I87="ベスト4",[6]点数換算表!$D$3,[6]点数換算表!$E$3))))</f>
        <v>0</v>
      </c>
      <c r="K87" s="23" t="s">
        <v>7</v>
      </c>
      <c r="L87" s="21">
        <f>IF(K87="",0,IF(K87="優勝",[6]点数換算表!$B$4,IF(K87="準優勝",[6]点数換算表!$C$4,IF(K87="ベスト4",[6]点数換算表!$D$4,IF(K87="ベスト8",[6]点数換算表!$E$4,IF(K87="ベスト16",[6]点数換算表!$F$4,""))))))</f>
        <v>20</v>
      </c>
      <c r="M87" s="23"/>
      <c r="N87" s="21">
        <f>IF(M87="",0,IF(M87="優勝",点数換算表!$B$5,IF(M87="準優勝",点数換算表!$C$5,IF(M87="ベスト4",点数換算表!$D$5,IF(M87="ベスト8",点数換算表!$E$5,IF(M87="ベスト16",点数換算表!$F$5,IF(M87="ベスト32",点数換算表!$G$5,"")))))))</f>
        <v>0</v>
      </c>
      <c r="O87" s="23"/>
      <c r="P87" s="21">
        <f>IF(O87="",0,IF(O87="優勝",[6]点数換算表!$B$6,IF(O87="準優勝",[6]点数換算表!$C$6,IF(O87="ベスト4",[6]点数換算表!$D$6,IF(O87="ベスト8",[6]点数換算表!$E$6,IF(O87="ベスト16",[6]点数換算表!$F$6,IF(O87="ベスト32",[6]点数換算表!$G$6,"")))))))</f>
        <v>0</v>
      </c>
      <c r="Q87" s="23"/>
      <c r="R87" s="21">
        <f>IF(Q87="",0,IF(Q87="優勝",[6]点数換算表!$B$7,IF(Q87="準優勝",[6]点数換算表!$C$7,IF(Q87="ベスト4",[6]点数換算表!$D$7,IF(Q87="ベスト8",[6]点数換算表!$E$7,[6]点数換算表!$F$7)))))</f>
        <v>0</v>
      </c>
      <c r="S87" s="23"/>
      <c r="T87" s="21">
        <f>IF(S87="",0,IF(S87="優勝",[6]点数換算表!$B$8,IF(S87="準優勝",[6]点数換算表!$C$8,IF(S87="ベスト4",[6]点数換算表!$D$8,IF(S87="ベスト8",[6]点数換算表!$E$8,[6]点数換算表!$F$8)))))</f>
        <v>0</v>
      </c>
      <c r="U87" s="23"/>
      <c r="V87" s="21">
        <f>IF(U87="",0,IF(U87="優勝",[6]点数換算表!$B$13,IF(U87="準優勝",[6]点数換算表!$C$13,IF(U87="ベスト4",[6]点数換算表!$D$13,[6]点数換算表!$E$13))))</f>
        <v>0</v>
      </c>
      <c r="W87" s="23"/>
      <c r="X87" s="21">
        <f>IF(W87="",0,IF(W87="優勝",[6]点数換算表!$B$14,IF(W87="準優勝",[6]点数換算表!$C$14,IF(W87="ベスト4",[6]点数換算表!$D$14,[6]点数換算表!$E$14))))</f>
        <v>0</v>
      </c>
      <c r="Y87" s="23" t="s">
        <v>6</v>
      </c>
      <c r="Z87" s="21">
        <f>IF(Y87="",0,IF(Y87="優勝",[6]点数換算表!$B$15,IF(Y87="準優勝",[6]点数換算表!$C$15,IF(Y87="ベスト4",[6]点数換算表!$D$15,IF(Y87="ベスト8",[6]点数換算表!$E$15,IF(Y87="ベスト16",[6]点数換算表!$F$15,""))))))</f>
        <v>48</v>
      </c>
      <c r="AA87" s="23"/>
      <c r="AB87" s="21">
        <f>IF(AA87="",0,IF(AA87="優勝",[6]点数換算表!$B$16,IF(AA87="準優勝",[6]点数換算表!$C$16,IF(AA87="ベスト4",[6]点数換算表!$D$16,IF(AA87="ベスト8",[6]点数換算表!$E$16,IF(AA87="ベスト16",[6]点数換算表!$F$16,IF(AA87="ベスト32",[6]点数換算表!$G$16,"")))))))</f>
        <v>0</v>
      </c>
      <c r="AC87" s="23"/>
      <c r="AD87" s="21">
        <f>IF(AC87="",0,IF(AC87="優勝",[6]点数換算表!$B$17,IF(AC87="準優勝",[6]点数換算表!$C$17,IF(AC87="ベスト4",[6]点数換算表!$D$17,IF(AC87="ベスト8",[6]点数換算表!$E$17,IF(AC87="ベスト16",[6]点数換算表!$F$17,IF(AC87="ベスト32",[6]点数換算表!$G$17,"")))))))</f>
        <v>0</v>
      </c>
      <c r="AE87" s="23"/>
      <c r="AF87" s="21">
        <f>IF(AE87="",0,IF(AE87="優勝",[6]点数換算表!$B$18,IF(AE87="準優勝",[6]点数換算表!$C$18,IF(AE87="ベスト4",[6]点数換算表!$D$18,IF(AE87="ベスト8",[6]点数換算表!$E$18,[6]点数換算表!$F$18)))))</f>
        <v>0</v>
      </c>
      <c r="AG87" s="23"/>
      <c r="AH87" s="21">
        <f>IF(AG87="",0,IF(AG87="優勝",[6]点数換算表!$B$19,IF(AG87="準優勝",[6]点数換算表!$C$19,IF(AG87="ベスト4",[6]点数換算表!$D$19,IF(AG87="ベスト8",[6]点数換算表!$E$19,[6]点数換算表!$F$19)))))</f>
        <v>0</v>
      </c>
      <c r="AI87" s="21">
        <f t="shared" si="3"/>
        <v>68</v>
      </c>
    </row>
    <row r="88" spans="1:35" x14ac:dyDescent="0.4">
      <c r="A88" s="21">
        <v>85</v>
      </c>
      <c r="B88" s="21" t="s">
        <v>288</v>
      </c>
      <c r="C88" s="21" t="s">
        <v>289</v>
      </c>
      <c r="D88" s="21">
        <v>3</v>
      </c>
      <c r="E88" s="26" t="s">
        <v>272</v>
      </c>
      <c r="F88" s="35" t="s">
        <v>815</v>
      </c>
      <c r="G88" s="23"/>
      <c r="H88" s="21">
        <f>IF(G88="",0,IF(G88="優勝",[2]点数換算表!$B$2,IF(G88="準優勝",[2]点数換算表!$C$2,IF(G88="ベスト4",[2]点数換算表!$D$2,[2]点数換算表!$E$2))))</f>
        <v>0</v>
      </c>
      <c r="I88" s="23"/>
      <c r="J88" s="21">
        <f>IF(I88="",0,IF(I88="優勝",[2]点数換算表!$B$3,IF(I88="準優勝",[2]点数換算表!$C$3,IF(I88="ベスト4",[2]点数換算表!$D$3,[2]点数換算表!$E$3))))</f>
        <v>0</v>
      </c>
      <c r="K88" s="23"/>
      <c r="L88" s="21">
        <f>IF(K88="",0,IF(K88="優勝",[2]点数換算表!$B$4,IF(K88="準優勝",[2]点数換算表!$C$4,IF(K88="ベスト4",[2]点数換算表!$D$4,IF(K88="ベスト8",[2]点数換算表!$E$4,IF(K88="ベスト16",[2]点数換算表!$F$4,""))))))</f>
        <v>0</v>
      </c>
      <c r="M88" s="23" t="s">
        <v>214</v>
      </c>
      <c r="N88" s="21">
        <f>IF(M88="",0,IF(M88="優勝",点数換算表!$B$5,IF(M88="準優勝",点数換算表!$C$5,IF(M88="ベスト4",点数換算表!$D$5,IF(M88="ベスト8",点数換算表!$E$5,IF(M88="ベスト16",点数換算表!$F$5,IF(M88="ベスト32",点数換算表!$G$5,"")))))))</f>
        <v>50</v>
      </c>
      <c r="O88" s="23"/>
      <c r="P88" s="21">
        <f>IF(O88="",0,IF(O88="優勝",[2]点数換算表!$B$6,IF(O88="準優勝",[2]点数換算表!$C$6,IF(O88="ベスト4",[2]点数換算表!$D$6,IF(O88="ベスト8",[2]点数換算表!$E$6,IF(O88="ベスト16",[2]点数換算表!$F$6,IF(O88="ベスト32",[2]点数換算表!$G$6,"")))))))</f>
        <v>0</v>
      </c>
      <c r="Q88" s="23"/>
      <c r="R88" s="21">
        <f>IF(Q88="",0,IF(Q88="優勝",[2]点数換算表!$B$7,IF(Q88="準優勝",[2]点数換算表!$C$7,IF(Q88="ベスト4",[2]点数換算表!$D$7,IF(Q88="ベスト8",[2]点数換算表!$E$7,[2]点数換算表!$F$7)))))</f>
        <v>0</v>
      </c>
      <c r="S88" s="23"/>
      <c r="T88" s="21">
        <f>IF(S88="",0,IF(S88="優勝",[2]点数換算表!$B$8,IF(S88="準優勝",[2]点数換算表!$C$8,IF(S88="ベスト4",[2]点数換算表!$D$8,IF(S88="ベスト8",[2]点数換算表!$E$8,[2]点数換算表!$F$8)))))</f>
        <v>0</v>
      </c>
      <c r="U88" s="23"/>
      <c r="V88" s="21">
        <f>IF(U88="",0,IF(U88="優勝",[2]点数換算表!$B$13,IF(U88="準優勝",[2]点数換算表!$C$13,IF(U88="ベスト4",[2]点数換算表!$D$13,[2]点数換算表!$E$13))))</f>
        <v>0</v>
      </c>
      <c r="W88" s="23"/>
      <c r="X88" s="21">
        <f>IF(W88="",0,IF(W88="優勝",[2]点数換算表!$B$14,IF(W88="準優勝",[2]点数換算表!$C$14,IF(W88="ベスト4",[2]点数換算表!$D$14,[2]点数換算表!$E$14))))</f>
        <v>0</v>
      </c>
      <c r="Y88" s="23" t="s">
        <v>7</v>
      </c>
      <c r="Z88" s="21">
        <f>IF(Y88="",0,IF(Y88="優勝",[2]点数換算表!$B$15,IF(Y88="準優勝",[2]点数換算表!$C$15,IF(Y88="ベスト4",[2]点数換算表!$D$15,IF(Y88="ベスト8",[2]点数換算表!$E$15,IF(Y88="ベスト16",[2]点数換算表!$F$15,""))))))</f>
        <v>16</v>
      </c>
      <c r="AA88" s="23"/>
      <c r="AB88" s="21">
        <f>IF(AA88="",0,IF(AA88="優勝",[2]点数換算表!$B$16,IF(AA88="準優勝",[2]点数換算表!$C$16,IF(AA88="ベスト4",[2]点数換算表!$D$16,IF(AA88="ベスト8",[2]点数換算表!$E$16,IF(AA88="ベスト16",[2]点数換算表!$F$16,IF(AA88="ベスト32",[2]点数換算表!$G$16,"")))))))</f>
        <v>0</v>
      </c>
      <c r="AC88" s="23"/>
      <c r="AD88" s="21">
        <f>IF(AC88="",0,IF(AC88="優勝",[2]点数換算表!$B$17,IF(AC88="準優勝",[2]点数換算表!$C$17,IF(AC88="ベスト4",[2]点数換算表!$D$17,IF(AC88="ベスト8",[2]点数換算表!$E$17,IF(AC88="ベスト16",[2]点数換算表!$F$17,IF(AC88="ベスト32",[2]点数換算表!$G$17,"")))))))</f>
        <v>0</v>
      </c>
      <c r="AE88" s="23"/>
      <c r="AF88" s="21">
        <f>IF(AE88="",0,IF(AE88="優勝",[2]点数換算表!$B$18,IF(AE88="準優勝",[2]点数換算表!$C$18,IF(AE88="ベスト4",[2]点数換算表!$D$18,IF(AE88="ベスト8",[2]点数換算表!$E$18,[2]点数換算表!$F$18)))))</f>
        <v>0</v>
      </c>
      <c r="AG88" s="23"/>
      <c r="AH88" s="21">
        <f>IF(AG88="",0,IF(AG88="優勝",[2]点数換算表!$B$19,IF(AG88="準優勝",[2]点数換算表!$C$19,IF(AG88="ベスト4",[2]点数換算表!$D$19,IF(AG88="ベスト8",[2]点数換算表!$E$19,[2]点数換算表!$F$19)))))</f>
        <v>0</v>
      </c>
      <c r="AI88" s="21">
        <f t="shared" si="3"/>
        <v>66</v>
      </c>
    </row>
    <row r="89" spans="1:35" x14ac:dyDescent="0.4">
      <c r="A89" s="21">
        <v>86</v>
      </c>
      <c r="B89" s="21" t="s">
        <v>298</v>
      </c>
      <c r="C89" s="21" t="s">
        <v>271</v>
      </c>
      <c r="D89" s="21">
        <v>3</v>
      </c>
      <c r="E89" s="26" t="s">
        <v>272</v>
      </c>
      <c r="F89" s="35" t="s">
        <v>815</v>
      </c>
      <c r="G89" s="23"/>
      <c r="H89" s="21">
        <f>IF(G89="",0,IF(G89="優勝",[2]点数換算表!$B$2,IF(G89="準優勝",[2]点数換算表!$C$2,IF(G89="ベスト4",[2]点数換算表!$D$2,[2]点数換算表!$E$2))))</f>
        <v>0</v>
      </c>
      <c r="I89" s="23"/>
      <c r="J89" s="21">
        <f>IF(I89="",0,IF(I89="優勝",[2]点数換算表!$B$3,IF(I89="準優勝",[2]点数換算表!$C$3,IF(I89="ベスト4",[2]点数換算表!$D$3,[2]点数換算表!$E$3))))</f>
        <v>0</v>
      </c>
      <c r="K89" s="23" t="s">
        <v>7</v>
      </c>
      <c r="L89" s="21">
        <f>IF(K89="",0,IF(K89="優勝",[2]点数換算表!$B$4,IF(K89="準優勝",[2]点数換算表!$C$4,IF(K89="ベスト4",[2]点数換算表!$D$4,IF(K89="ベスト8",[2]点数換算表!$E$4,IF(K89="ベスト16",[2]点数換算表!$F$4,""))))))</f>
        <v>20</v>
      </c>
      <c r="M89" s="23"/>
      <c r="N89" s="21">
        <f>IF(M89="",0,IF(M89="優勝",点数換算表!$B$5,IF(M89="準優勝",点数換算表!$C$5,IF(M89="ベスト4",点数換算表!$D$5,IF(M89="ベスト8",点数換算表!$E$5,IF(M89="ベスト16",点数換算表!$F$5,IF(M89="ベスト32",点数換算表!$G$5,"")))))))</f>
        <v>0</v>
      </c>
      <c r="O89" s="23"/>
      <c r="P89" s="21">
        <f>IF(O89="",0,IF(O89="優勝",[2]点数換算表!$B$6,IF(O89="準優勝",[2]点数換算表!$C$6,IF(O89="ベスト4",[2]点数換算表!$D$6,IF(O89="ベスト8",[2]点数換算表!$E$6,IF(O89="ベスト16",[2]点数換算表!$F$6,IF(O89="ベスト32",[2]点数換算表!$G$6,"")))))))</f>
        <v>0</v>
      </c>
      <c r="Q89" s="23"/>
      <c r="R89" s="21">
        <f>IF(Q89="",0,IF(Q89="優勝",[2]点数換算表!$B$7,IF(Q89="準優勝",[2]点数換算表!$C$7,IF(Q89="ベスト4",[2]点数換算表!$D$7,IF(Q89="ベスト8",[2]点数換算表!$E$7,[2]点数換算表!$F$7)))))</f>
        <v>0</v>
      </c>
      <c r="S89" s="23"/>
      <c r="T89" s="21">
        <f>IF(S89="",0,IF(S89="優勝",[2]点数換算表!$B$8,IF(S89="準優勝",[2]点数換算表!$C$8,IF(S89="ベスト4",[2]点数換算表!$D$8,IF(S89="ベスト8",[2]点数換算表!$E$8,[2]点数換算表!$F$8)))))</f>
        <v>0</v>
      </c>
      <c r="U89" s="23"/>
      <c r="V89" s="21">
        <f>IF(U89="",0,IF(U89="優勝",[2]点数換算表!$B$13,IF(U89="準優勝",[2]点数換算表!$C$13,IF(U89="ベスト4",[2]点数換算表!$D$13,[2]点数換算表!$E$13))))</f>
        <v>0</v>
      </c>
      <c r="W89" s="23"/>
      <c r="X89" s="21">
        <f>IF(W89="",0,IF(W89="優勝",[2]点数換算表!$B$14,IF(W89="準優勝",[2]点数換算表!$C$14,IF(W89="ベスト4",[2]点数換算表!$D$14,[2]点数換算表!$E$14))))</f>
        <v>0</v>
      </c>
      <c r="Y89" s="23"/>
      <c r="Z89" s="21">
        <f>IF(Y89="",0,IF(Y89="優勝",[2]点数換算表!$B$15,IF(Y89="準優勝",[2]点数換算表!$C$15,IF(Y89="ベスト4",[2]点数換算表!$D$15,IF(Y89="ベスト8",[2]点数換算表!$E$15,IF(Y89="ベスト16",[2]点数換算表!$F$15,""))))))</f>
        <v>0</v>
      </c>
      <c r="AA89" s="23" t="s">
        <v>214</v>
      </c>
      <c r="AB89" s="21">
        <f>IF(AA89="",0,IF(AA89="優勝",[2]点数換算表!$B$16,IF(AA89="準優勝",[2]点数換算表!$C$16,IF(AA89="ベスト4",[2]点数換算表!$D$16,IF(AA89="ベスト8",[2]点数換算表!$E$16,IF(AA89="ベスト16",[2]点数換算表!$F$16,IF(AA89="ベスト32",[2]点数換算表!$G$16,"")))))))</f>
        <v>40</v>
      </c>
      <c r="AC89" s="23"/>
      <c r="AD89" s="21">
        <f>IF(AC89="",0,IF(AC89="優勝",[2]点数換算表!$B$17,IF(AC89="準優勝",[2]点数換算表!$C$17,IF(AC89="ベスト4",[2]点数換算表!$D$17,IF(AC89="ベスト8",[2]点数換算表!$E$17,IF(AC89="ベスト16",[2]点数換算表!$F$17,IF(AC89="ベスト32",[2]点数換算表!$G$17,"")))))))</f>
        <v>0</v>
      </c>
      <c r="AE89" s="23"/>
      <c r="AF89" s="21">
        <f>IF(AE89="",0,IF(AE89="優勝",[2]点数換算表!$B$18,IF(AE89="準優勝",[2]点数換算表!$C$18,IF(AE89="ベスト4",[2]点数換算表!$D$18,IF(AE89="ベスト8",[2]点数換算表!$E$18,[2]点数換算表!$F$18)))))</f>
        <v>0</v>
      </c>
      <c r="AG89" s="23"/>
      <c r="AH89" s="21">
        <f>IF(AG89="",0,IF(AG89="優勝",[2]点数換算表!$B$19,IF(AG89="準優勝",[2]点数換算表!$C$19,IF(AG89="ベスト4",[2]点数換算表!$D$19,IF(AG89="ベスト8",[2]点数換算表!$E$19,[2]点数換算表!$F$19)))))</f>
        <v>0</v>
      </c>
      <c r="AI89" s="21">
        <f t="shared" si="3"/>
        <v>60</v>
      </c>
    </row>
    <row r="90" spans="1:35" x14ac:dyDescent="0.4">
      <c r="A90" s="21">
        <v>87</v>
      </c>
      <c r="B90" s="21" t="s">
        <v>628</v>
      </c>
      <c r="C90" s="21" t="s">
        <v>619</v>
      </c>
      <c r="D90" s="21">
        <v>4</v>
      </c>
      <c r="E90" s="30" t="s">
        <v>620</v>
      </c>
      <c r="F90" s="34" t="s">
        <v>814</v>
      </c>
      <c r="G90" s="23"/>
      <c r="H90" s="21">
        <f>IF(G90="",0,IF(G90="優勝",[6]点数換算表!$B$2,IF(G90="準優勝",[6]点数換算表!$C$2,IF(G90="ベスト4",[6]点数換算表!$D$2,[6]点数換算表!$E$2))))</f>
        <v>0</v>
      </c>
      <c r="I90" s="23"/>
      <c r="J90" s="21">
        <f>IF(I90="",0,IF(I90="優勝",[6]点数換算表!$B$3,IF(I90="準優勝",[6]点数換算表!$C$3,IF(I90="ベスト4",[6]点数換算表!$D$3,[6]点数換算表!$E$3))))</f>
        <v>0</v>
      </c>
      <c r="K90" s="23" t="s">
        <v>6</v>
      </c>
      <c r="L90" s="21">
        <f>IF(K90="",0,IF(K90="優勝",[6]点数換算表!$B$4,IF(K90="準優勝",[6]点数換算表!$C$4,IF(K90="ベスト4",[6]点数換算表!$D$4,IF(K90="ベスト8",[6]点数換算表!$E$4,IF(K90="ベスト16",[6]点数換算表!$F$4,""))))))</f>
        <v>60</v>
      </c>
      <c r="M90" s="23"/>
      <c r="N90" s="21">
        <f>IF(M90="",0,IF(M90="優勝",点数換算表!$B$5,IF(M90="準優勝",点数換算表!$C$5,IF(M90="ベスト4",点数換算表!$D$5,IF(M90="ベスト8",点数換算表!$E$5,IF(M90="ベスト16",点数換算表!$F$5,IF(M90="ベスト32",点数換算表!$G$5,"")))))))</f>
        <v>0</v>
      </c>
      <c r="O90" s="23"/>
      <c r="P90" s="21">
        <f>IF(O90="",0,IF(O90="優勝",[6]点数換算表!$B$6,IF(O90="準優勝",[6]点数換算表!$C$6,IF(O90="ベスト4",[6]点数換算表!$D$6,IF(O90="ベスト8",[6]点数換算表!$E$6,IF(O90="ベスト16",[6]点数換算表!$F$6,IF(O90="ベスト32",[6]点数換算表!$G$6,"")))))))</f>
        <v>0</v>
      </c>
      <c r="Q90" s="23"/>
      <c r="R90" s="21">
        <f>IF(Q90="",0,IF(Q90="優勝",[6]点数換算表!$B$7,IF(Q90="準優勝",[6]点数換算表!$C$7,IF(Q90="ベスト4",[6]点数換算表!$D$7,IF(Q90="ベスト8",[6]点数換算表!$E$7,[6]点数換算表!$F$7)))))</f>
        <v>0</v>
      </c>
      <c r="S90" s="23"/>
      <c r="T90" s="21">
        <f>IF(S90="",0,IF(S90="優勝",[6]点数換算表!$B$8,IF(S90="準優勝",[6]点数換算表!$C$8,IF(S90="ベスト4",[6]点数換算表!$D$8,IF(S90="ベスト8",[6]点数換算表!$E$8,[6]点数換算表!$F$8)))))</f>
        <v>0</v>
      </c>
      <c r="U90" s="23"/>
      <c r="V90" s="21">
        <f>IF(U90="",0,IF(U90="優勝",[6]点数換算表!$B$13,IF(U90="準優勝",[6]点数換算表!$C$13,IF(U90="ベスト4",[6]点数換算表!$D$13,[6]点数換算表!$E$13))))</f>
        <v>0</v>
      </c>
      <c r="W90" s="23"/>
      <c r="X90" s="21">
        <f>IF(W90="",0,IF(W90="優勝",[6]点数換算表!$B$14,IF(W90="準優勝",[6]点数換算表!$C$14,IF(W90="ベスト4",[6]点数換算表!$D$14,[6]点数換算表!$E$14))))</f>
        <v>0</v>
      </c>
      <c r="Y90" s="23"/>
      <c r="Z90" s="21">
        <f>IF(Y90="",0,IF(Y90="優勝",[6]点数換算表!$B$15,IF(Y90="準優勝",[6]点数換算表!$C$15,IF(Y90="ベスト4",[6]点数換算表!$D$15,IF(Y90="ベスト8",[6]点数換算表!$E$15,IF(Y90="ベスト16",[6]点数換算表!$F$15,""))))))</f>
        <v>0</v>
      </c>
      <c r="AA90" s="23"/>
      <c r="AB90" s="21">
        <f>IF(AA90="",0,IF(AA90="優勝",[6]点数換算表!$B$16,IF(AA90="準優勝",[6]点数換算表!$C$16,IF(AA90="ベスト4",[6]点数換算表!$D$16,IF(AA90="ベスト8",[6]点数換算表!$E$16,IF(AA90="ベスト16",[6]点数換算表!$F$16,IF(AA90="ベスト32",[6]点数換算表!$G$16,"")))))))</f>
        <v>0</v>
      </c>
      <c r="AC90" s="23"/>
      <c r="AD90" s="21">
        <f>IF(AC90="",0,IF(AC90="優勝",[6]点数換算表!$B$17,IF(AC90="準優勝",[6]点数換算表!$C$17,IF(AC90="ベスト4",[6]点数換算表!$D$17,IF(AC90="ベスト8",[6]点数換算表!$E$17,IF(AC90="ベスト16",[6]点数換算表!$F$17,IF(AC90="ベスト32",[6]点数換算表!$G$17,"")))))))</f>
        <v>0</v>
      </c>
      <c r="AE90" s="23"/>
      <c r="AF90" s="21">
        <f>IF(AE90="",0,IF(AE90="優勝",[6]点数換算表!$B$18,IF(AE90="準優勝",[6]点数換算表!$C$18,IF(AE90="ベスト4",[6]点数換算表!$D$18,IF(AE90="ベスト8",[6]点数換算表!$E$18,[6]点数換算表!$F$18)))))</f>
        <v>0</v>
      </c>
      <c r="AG90" s="23"/>
      <c r="AH90" s="21">
        <f>IF(AG90="",0,IF(AG90="優勝",[6]点数換算表!$B$19,IF(AG90="準優勝",[6]点数換算表!$C$19,IF(AG90="ベスト4",[6]点数換算表!$D$19,IF(AG90="ベスト8",[6]点数換算表!$E$19,[6]点数換算表!$F$19)))))</f>
        <v>0</v>
      </c>
      <c r="AI90" s="21">
        <f t="shared" si="3"/>
        <v>60</v>
      </c>
    </row>
    <row r="91" spans="1:35" x14ac:dyDescent="0.4">
      <c r="A91" s="21">
        <v>88</v>
      </c>
      <c r="B91" s="21" t="s">
        <v>922</v>
      </c>
      <c r="C91" s="21" t="s">
        <v>923</v>
      </c>
      <c r="D91" s="21">
        <v>2</v>
      </c>
      <c r="E91" s="28" t="s">
        <v>451</v>
      </c>
      <c r="F91" s="35" t="s">
        <v>815</v>
      </c>
      <c r="G91" s="23"/>
      <c r="H91" s="21">
        <f>IF(G91="",0,IF(G91="優勝",点数換算表!$B$2,IF(G91="準優勝",点数換算表!$C$2,IF(G91="ベスト4",点数換算表!$D$2,点数換算表!$E$2))))</f>
        <v>0</v>
      </c>
      <c r="I91" s="23"/>
      <c r="J91" s="21">
        <f>IF(I91="",0,IF(I91="優勝",点数換算表!$B$3,IF(I91="準優勝",点数換算表!$C$3,IF(I91="ベスト4",点数換算表!$D$3,点数換算表!$E$3))))</f>
        <v>0</v>
      </c>
      <c r="K91" s="23" t="s">
        <v>6</v>
      </c>
      <c r="L91" s="21">
        <f>IF(K91="",0,IF(K91="優勝",点数換算表!$B$4,IF(K91="準優勝",点数換算表!$C$4,IF(K91="ベスト4",点数換算表!$D$4,IF(K91="ベスト8",点数換算表!$E$4,IF(K91="ベスト16",点数換算表!$F$4,""))))))</f>
        <v>60</v>
      </c>
      <c r="M91" s="23"/>
      <c r="N91" s="21">
        <f>IF(M91="",0,IF(M91="優勝",点数換算表!$B$5,IF(M91="準優勝",点数換算表!$C$5,IF(M91="ベスト4",点数換算表!$D$5,IF(M91="ベスト8",点数換算表!$E$5,IF(M91="ベスト16",点数換算表!$F$5,IF(M91="ベスト32",点数換算表!$G$5,"")))))))</f>
        <v>0</v>
      </c>
      <c r="O91" s="23"/>
      <c r="P91" s="21">
        <f>IF(O91="",0,IF(O91="優勝",点数換算表!$B$6,IF(O91="準優勝",点数換算表!$C$6,IF(O91="ベスト4",点数換算表!$D$6,IF(O91="ベスト8",点数換算表!$E$6,IF(O91="ベスト16",点数換算表!$F$6,IF(O91="ベスト32",点数換算表!$G$6,"")))))))</f>
        <v>0</v>
      </c>
      <c r="Q91" s="23"/>
      <c r="R91" s="21">
        <f>IF(Q91="",0,IF(Q91="優勝",点数換算表!$B$7,IF(Q91="準優勝",点数換算表!$C$7,IF(Q91="ベスト4",点数換算表!$D$7,IF(Q91="ベスト8",点数換算表!$E$7,点数換算表!$F$7)))))</f>
        <v>0</v>
      </c>
      <c r="S91" s="23"/>
      <c r="T91" s="21">
        <f>IF(S91="",0,IF(S91="優勝",点数換算表!$B$8,IF(S91="準優勝",点数換算表!$C$8,IF(S91="ベスト4",点数換算表!$D$8,IF(S91="ベスト8",点数換算表!$E$8,点数換算表!$F$8)))))</f>
        <v>0</v>
      </c>
      <c r="U91" s="23"/>
      <c r="V91" s="21">
        <f>IF(U91="",0,IF(U91="優勝",点数換算表!$B$13,IF(U91="準優勝",点数換算表!$C$13,IF(U91="ベスト4",点数換算表!$D$13,点数換算表!$E$13))))</f>
        <v>0</v>
      </c>
      <c r="W91" s="23"/>
      <c r="X91" s="21">
        <f>IF(W91="",0,IF(W91="優勝",点数換算表!$B$14,IF(W91="準優勝",点数換算表!$C$14,IF(W91="ベスト4",点数換算表!$D$14,点数換算表!$E$14))))</f>
        <v>0</v>
      </c>
      <c r="Y91" s="23"/>
      <c r="Z91" s="21">
        <f>IF(Y91="",0,IF(Y91="優勝",点数換算表!$B$15,IF(Y91="準優勝",点数換算表!$C$15,IF(Y91="ベスト4",点数換算表!$D$15,IF(Y91="ベスト8",点数換算表!$E$15,IF(Y91="ベスト16",点数換算表!$F$15,""))))))</f>
        <v>0</v>
      </c>
      <c r="AA91" s="23"/>
      <c r="AB91" s="21">
        <f>IF(AA91="",0,IF(AA91="優勝",点数換算表!$B$16,IF(AA91="準優勝",点数換算表!$C$16,IF(AA91="ベスト4",点数換算表!$D$16,IF(AA91="ベスト8",点数換算表!$E$16,IF(AA91="ベスト16",点数換算表!$F$16,IF(AA91="ベスト32",点数換算表!$G$16,"")))))))</f>
        <v>0</v>
      </c>
      <c r="AC91" s="23"/>
      <c r="AD91" s="21">
        <f>IF(AC91="",0,IF(AC91="優勝",点数換算表!$B$17,IF(AC91="準優勝",点数換算表!$C$17,IF(AC91="ベスト4",点数換算表!$D$17,IF(AC91="ベスト8",点数換算表!$E$17,IF(AC91="ベスト16",点数換算表!$F$17,IF(AC91="ベスト32",点数換算表!$G$17,"")))))))</f>
        <v>0</v>
      </c>
      <c r="AE91" s="23"/>
      <c r="AF91" s="21">
        <f>IF(AE91="",0,IF(AE91="優勝",点数換算表!$B$18,IF(AE91="準優勝",点数換算表!$C$18,IF(AE91="ベスト4",点数換算表!$D$18,IF(AE91="ベスト8",点数換算表!$E$18,点数換算表!$F$18)))))</f>
        <v>0</v>
      </c>
      <c r="AG91" s="23"/>
      <c r="AH91" s="21">
        <f>IF(AG91="",0,IF(AG91="優勝",点数換算表!$B$19,IF(AG91="準優勝",点数換算表!$C$19,IF(AG91="ベスト4",点数換算表!$D$19,IF(AG91="ベスト8",点数換算表!$E$19,点数換算表!$F$19)))))</f>
        <v>0</v>
      </c>
      <c r="AI91" s="21">
        <f t="shared" si="3"/>
        <v>60</v>
      </c>
    </row>
    <row r="92" spans="1:35" x14ac:dyDescent="0.4">
      <c r="A92" s="21">
        <v>89</v>
      </c>
      <c r="B92" s="23" t="s">
        <v>125</v>
      </c>
      <c r="C92" s="23" t="s">
        <v>58</v>
      </c>
      <c r="D92" s="23">
        <v>2</v>
      </c>
      <c r="E92" s="24" t="s">
        <v>269</v>
      </c>
      <c r="F92" s="34" t="s">
        <v>814</v>
      </c>
      <c r="G92" s="23"/>
      <c r="H92" s="21">
        <f>IF(G92="",0,IF(G92="優勝",点数換算表!$B$2,IF(G92="準優勝",点数換算表!$C$2,IF(G92="ベスト4",点数換算表!$D$2,点数換算表!$E$2))))</f>
        <v>0</v>
      </c>
      <c r="I92" s="23"/>
      <c r="J92" s="21">
        <f>IF(I92="",0,IF(I92="優勝",点数換算表!$B$3,IF(I92="準優勝",点数換算表!$C$3,IF(I92="ベスト4",点数換算表!$D$3,点数換算表!$E$3))))</f>
        <v>0</v>
      </c>
      <c r="K92" s="23"/>
      <c r="L92" s="21">
        <f>IF(K92="",0,IF(K92="優勝",点数換算表!$B$4,IF(K92="準優勝",点数換算表!$C$4,IF(K92="ベスト4",点数換算表!$D$4,IF(K92="ベスト8",点数換算表!$E$4,IF(K92="ベスト16",点数換算表!$F$4,""))))))</f>
        <v>0</v>
      </c>
      <c r="M92" s="23"/>
      <c r="N92" s="21">
        <f>IF(M92="",0,IF(M92="優勝",点数換算表!$B$5,IF(M92="準優勝",点数換算表!$C$5,IF(M92="ベスト4",点数換算表!$D$5,IF(M92="ベスト8",点数換算表!$E$5,IF(M92="ベスト16",点数換算表!$F$5,IF(M92="ベスト32",点数換算表!$G$5,"")))))))</f>
        <v>0</v>
      </c>
      <c r="O92" s="23"/>
      <c r="P92" s="21">
        <f>IF(O92="",0,IF(O92="優勝",点数換算表!$B$6,IF(O92="準優勝",点数換算表!$C$6,IF(O92="ベスト4",点数換算表!$D$6,IF(O92="ベスト8",点数換算表!$E$6,IF(O92="ベスト16",点数換算表!$F$6,IF(O92="ベスト32",点数換算表!$G$6,"")))))))</f>
        <v>0</v>
      </c>
      <c r="Q92" s="23"/>
      <c r="R92" s="21">
        <f>IF(Q92="",0,IF(Q92="優勝",点数換算表!$B$7,IF(Q92="準優勝",点数換算表!$C$7,IF(Q92="ベスト4",点数換算表!$D$7,IF(Q92="ベスト8",点数換算表!$E$7,点数換算表!$F$7)))))</f>
        <v>0</v>
      </c>
      <c r="S92" s="23"/>
      <c r="T92" s="21">
        <f>IF(S92="",0,IF(S92="優勝",点数換算表!$B$8,IF(S92="準優勝",点数換算表!$C$8,IF(S92="ベスト4",点数換算表!$D$8,IF(S92="ベスト8",点数換算表!$E$8,点数換算表!$F$8)))))</f>
        <v>0</v>
      </c>
      <c r="U92" s="23" t="s">
        <v>9</v>
      </c>
      <c r="V92" s="21">
        <f>IF(U92="",0,IF(U92="優勝",点数換算表!$B$13,IF(U92="準優勝",点数換算表!$C$13,IF(U92="ベスト4",点数換算表!$D$13,点数換算表!$E$13))))</f>
        <v>16</v>
      </c>
      <c r="W92" s="23" t="s">
        <v>9</v>
      </c>
      <c r="X92" s="21">
        <f>IF(W92="",0,IF(W92="優勝",点数換算表!$B$14,IF(W92="準優勝",点数換算表!$C$14,IF(W92="ベスト4",点数換算表!$D$14,点数換算表!$E$14))))</f>
        <v>40</v>
      </c>
      <c r="Y92" s="23" t="s">
        <v>7</v>
      </c>
      <c r="Z92" s="21">
        <f>IF(Y92="",0,IF(Y92="優勝",点数換算表!$B$15,IF(Y92="準優勝",点数換算表!$C$15,IF(Y92="ベスト4",点数換算表!$D$15,IF(Y92="ベスト8",点数換算表!$E$15,IF(Y92="ベスト16",点数換算表!$F$15,""))))))</f>
        <v>16</v>
      </c>
      <c r="AA92" s="23"/>
      <c r="AB92" s="21">
        <f>IF(AA92="",0,IF(AA92="優勝",点数換算表!$B$16,IF(AA92="準優勝",点数換算表!$C$16,IF(AA92="ベスト4",点数換算表!$D$16,IF(AA92="ベスト8",点数換算表!$E$16,IF(AA92="ベスト16",点数換算表!$F$16,IF(AA92="ベスト32",点数換算表!$G$16,"")))))))</f>
        <v>0</v>
      </c>
      <c r="AC92" s="23"/>
      <c r="AD92" s="21">
        <f>IF(AC92="",0,IF(AC92="優勝",点数換算表!$B$17,IF(AC92="準優勝",点数換算表!$C$17,IF(AC92="ベスト4",点数換算表!$D$17,IF(AC92="ベスト8",点数換算表!$E$17,IF(AC92="ベスト16",点数換算表!$F$17,IF(AC92="ベスト32",点数換算表!$G$17,"")))))))</f>
        <v>0</v>
      </c>
      <c r="AE92" s="23"/>
      <c r="AF92" s="21">
        <f>IF(AE92="",0,IF(AE92="優勝",点数換算表!$B$18,IF(AE92="準優勝",点数換算表!$C$18,IF(AE92="ベスト4",点数換算表!$D$18,IF(AE92="ベスト8",点数換算表!$E$18,点数換算表!$F$18)))))</f>
        <v>0</v>
      </c>
      <c r="AG92" s="23"/>
      <c r="AH92" s="21">
        <f>IF(AG92="",0,IF(AG92="優勝",点数換算表!$B$19,IF(AG92="準優勝",点数換算表!$C$19,IF(AG92="ベスト4",点数換算表!$D$19,IF(AG92="ベスト8",点数換算表!$E$19,点数換算表!$F$19)))))</f>
        <v>0</v>
      </c>
      <c r="AI92" s="21">
        <f t="shared" si="3"/>
        <v>56</v>
      </c>
    </row>
    <row r="93" spans="1:35" x14ac:dyDescent="0.4">
      <c r="A93" s="21">
        <v>90</v>
      </c>
      <c r="B93" s="21" t="s">
        <v>535</v>
      </c>
      <c r="C93" s="21" t="s">
        <v>525</v>
      </c>
      <c r="D93" s="21">
        <v>2</v>
      </c>
      <c r="E93" s="29" t="s">
        <v>526</v>
      </c>
      <c r="F93" s="35" t="s">
        <v>815</v>
      </c>
      <c r="G93" s="23"/>
      <c r="H93" s="21">
        <f>IF(G93="",0,IF(G93="優勝",[1]点数換算表!$B$2,IF(G93="準優勝",[1]点数換算表!$C$2,IF(G93="ベスト4",[1]点数換算表!$D$2,[1]点数換算表!$E$2))))</f>
        <v>0</v>
      </c>
      <c r="I93" s="23"/>
      <c r="J93" s="21">
        <f>IF(I93="",0,IF(I93="優勝",[1]点数換算表!$B$3,IF(I93="準優勝",[1]点数換算表!$C$3,IF(I93="ベスト4",[1]点数換算表!$D$3,[1]点数換算表!$E$3))))</f>
        <v>0</v>
      </c>
      <c r="K93" s="23" t="s">
        <v>9</v>
      </c>
      <c r="L93" s="21">
        <f>IF(K93="",0,IF(K93="優勝",[1]点数換算表!$B$4,IF(K93="準優勝",[1]点数換算表!$C$4,IF(K93="ベスト4",[1]点数換算表!$D$4,IF(K93="ベスト8",[1]点数換算表!$E$4,IF(K93="ベスト16",[1]点数換算表!$F$4,""))))))</f>
        <v>40</v>
      </c>
      <c r="M93" s="23"/>
      <c r="N93" s="21">
        <f>IF(M93="",0,IF(M93="優勝",点数換算表!$B$5,IF(M93="準優勝",点数換算表!$C$5,IF(M93="ベスト4",点数換算表!$D$5,IF(M93="ベスト8",点数換算表!$E$5,IF(M93="ベスト16",点数換算表!$F$5,IF(M93="ベスト32",点数換算表!$G$5,"")))))))</f>
        <v>0</v>
      </c>
      <c r="O93" s="23"/>
      <c r="P93" s="21">
        <f>IF(O93="",0,IF(O93="優勝",[1]点数換算表!$B$6,IF(O93="準優勝",[1]点数換算表!$C$6,IF(O93="ベスト4",[1]点数換算表!$D$6,IF(O93="ベスト8",[1]点数換算表!$E$6,IF(O93="ベスト16",[1]点数換算表!$F$6,IF(O93="ベスト32",[1]点数換算表!$G$6,"")))))))</f>
        <v>0</v>
      </c>
      <c r="Q93" s="23"/>
      <c r="R93" s="21">
        <f>IF(Q93="",0,IF(Q93="優勝",[1]点数換算表!$B$7,IF(Q93="準優勝",[1]点数換算表!$C$7,IF(Q93="ベスト4",[1]点数換算表!$D$7,IF(Q93="ベスト8",[1]点数換算表!$E$7,[1]点数換算表!$F$7)))))</f>
        <v>0</v>
      </c>
      <c r="S93" s="23"/>
      <c r="T93" s="21">
        <f>IF(S93="",0,IF(S93="優勝",[1]点数換算表!$B$8,IF(S93="準優勝",[1]点数換算表!$C$8,IF(S93="ベスト4",[1]点数換算表!$D$8,IF(S93="ベスト8",[1]点数換算表!$E$8,[1]点数換算表!$F$8)))))</f>
        <v>0</v>
      </c>
      <c r="U93" s="23"/>
      <c r="V93" s="21">
        <f>IF(U93="",0,IF(U93="優勝",[1]点数換算表!$B$13,IF(U93="準優勝",[1]点数換算表!$C$13,IF(U93="ベスト4",[1]点数換算表!$D$13,[1]点数換算表!$E$13))))</f>
        <v>0</v>
      </c>
      <c r="W93" s="23"/>
      <c r="X93" s="21">
        <f>IF(W93="",0,IF(W93="優勝",[1]点数換算表!$B$14,IF(W93="準優勝",[1]点数換算表!$C$14,IF(W93="ベスト4",[1]点数換算表!$D$14,[1]点数換算表!$E$14))))</f>
        <v>0</v>
      </c>
      <c r="Y93" s="23" t="s">
        <v>7</v>
      </c>
      <c r="Z93" s="21">
        <f>IF(Y93="",0,IF(Y93="優勝",[1]点数換算表!$B$15,IF(Y93="準優勝",[1]点数換算表!$C$15,IF(Y93="ベスト4",[1]点数換算表!$D$15,IF(Y93="ベスト8",[1]点数換算表!$E$15,IF(Y93="ベスト16",[1]点数換算表!$F$15,""))))))</f>
        <v>16</v>
      </c>
      <c r="AA93" s="23"/>
      <c r="AB93" s="21">
        <f>IF(AA93="",0,IF(AA93="優勝",[1]点数換算表!$B$16,IF(AA93="準優勝",[1]点数換算表!$C$16,IF(AA93="ベスト4",[1]点数換算表!$D$16,IF(AA93="ベスト8",[1]点数換算表!$E$16,IF(AA93="ベスト16",[1]点数換算表!$F$16,IF(AA93="ベスト32",[1]点数換算表!$G$16,"")))))))</f>
        <v>0</v>
      </c>
      <c r="AC93" s="23"/>
      <c r="AD93" s="21">
        <f>IF(AC93="",0,IF(AC93="優勝",[1]点数換算表!$B$17,IF(AC93="準優勝",[1]点数換算表!$C$17,IF(AC93="ベスト4",[1]点数換算表!$D$17,IF(AC93="ベスト8",[1]点数換算表!$E$17,IF(AC93="ベスト16",[1]点数換算表!$F$17,IF(AC93="ベスト32",[1]点数換算表!$G$17,"")))))))</f>
        <v>0</v>
      </c>
      <c r="AE93" s="23"/>
      <c r="AF93" s="21">
        <f>IF(AE93="",0,IF(AE93="優勝",[1]点数換算表!$B$18,IF(AE93="準優勝",[1]点数換算表!$C$18,IF(AE93="ベスト4",[1]点数換算表!$D$18,IF(AE93="ベスト8",[1]点数換算表!$E$18,[1]点数換算表!$F$18)))))</f>
        <v>0</v>
      </c>
      <c r="AG93" s="23"/>
      <c r="AH93" s="21">
        <f>IF(AG93="",0,IF(AG93="優勝",[1]点数換算表!$B$19,IF(AG93="準優勝",[1]点数換算表!$C$19,IF(AG93="ベスト4",[1]点数換算表!$D$19,IF(AG93="ベスト8",[1]点数換算表!$E$19,[1]点数換算表!$F$19)))))</f>
        <v>0</v>
      </c>
      <c r="AI93" s="21">
        <f t="shared" si="3"/>
        <v>56</v>
      </c>
    </row>
    <row r="94" spans="1:35" x14ac:dyDescent="0.4">
      <c r="A94" s="21">
        <v>91</v>
      </c>
      <c r="B94" s="21" t="s">
        <v>629</v>
      </c>
      <c r="C94" s="21" t="s">
        <v>619</v>
      </c>
      <c r="D94" s="21">
        <v>2</v>
      </c>
      <c r="E94" s="30" t="s">
        <v>620</v>
      </c>
      <c r="F94" s="34" t="s">
        <v>814</v>
      </c>
      <c r="G94" s="23"/>
      <c r="H94" s="21">
        <f>IF(G94="",0,IF(G94="優勝",[6]点数換算表!$B$2,IF(G94="準優勝",[6]点数換算表!$C$2,IF(G94="ベスト4",[6]点数換算表!$D$2,[6]点数換算表!$E$2))))</f>
        <v>0</v>
      </c>
      <c r="I94" s="23"/>
      <c r="J94" s="21">
        <f>IF(I94="",0,IF(I94="優勝",[6]点数換算表!$B$3,IF(I94="準優勝",[6]点数換算表!$C$3,IF(I94="ベスト4",[6]点数換算表!$D$3,[6]点数換算表!$E$3))))</f>
        <v>0</v>
      </c>
      <c r="K94" s="23" t="s">
        <v>9</v>
      </c>
      <c r="L94" s="21">
        <f>IF(K94="",0,IF(K94="優勝",[6]点数換算表!$B$4,IF(K94="準優勝",[6]点数換算表!$C$4,IF(K94="ベスト4",[6]点数換算表!$D$4,IF(K94="ベスト8",[6]点数換算表!$E$4,IF(K94="ベスト16",[6]点数換算表!$F$4,""))))))</f>
        <v>40</v>
      </c>
      <c r="M94" s="23"/>
      <c r="N94" s="21">
        <f>IF(M94="",0,IF(M94="優勝",点数換算表!$B$5,IF(M94="準優勝",点数換算表!$C$5,IF(M94="ベスト4",点数換算表!$D$5,IF(M94="ベスト8",点数換算表!$E$5,IF(M94="ベスト16",点数換算表!$F$5,IF(M94="ベスト32",点数換算表!$G$5,"")))))))</f>
        <v>0</v>
      </c>
      <c r="O94" s="23"/>
      <c r="P94" s="21">
        <f>IF(O94="",0,IF(O94="優勝",[6]点数換算表!$B$6,IF(O94="準優勝",[6]点数換算表!$C$6,IF(O94="ベスト4",[6]点数換算表!$D$6,IF(O94="ベスト8",[6]点数換算表!$E$6,IF(O94="ベスト16",[6]点数換算表!$F$6,IF(O94="ベスト32",[6]点数換算表!$G$6,"")))))))</f>
        <v>0</v>
      </c>
      <c r="Q94" s="23"/>
      <c r="R94" s="21">
        <f>IF(Q94="",0,IF(Q94="優勝",[6]点数換算表!$B$7,IF(Q94="準優勝",[6]点数換算表!$C$7,IF(Q94="ベスト4",[6]点数換算表!$D$7,IF(Q94="ベスト8",[6]点数換算表!$E$7,[6]点数換算表!$F$7)))))</f>
        <v>0</v>
      </c>
      <c r="S94" s="23"/>
      <c r="T94" s="21">
        <f>IF(S94="",0,IF(S94="優勝",[6]点数換算表!$B$8,IF(S94="準優勝",[6]点数換算表!$C$8,IF(S94="ベスト4",[6]点数換算表!$D$8,IF(S94="ベスト8",[6]点数換算表!$E$8,[6]点数換算表!$F$8)))))</f>
        <v>0</v>
      </c>
      <c r="U94" s="23"/>
      <c r="V94" s="21">
        <f>IF(U94="",0,IF(U94="優勝",[6]点数換算表!$B$13,IF(U94="準優勝",[6]点数換算表!$C$13,IF(U94="ベスト4",[6]点数換算表!$D$13,[6]点数換算表!$E$13))))</f>
        <v>0</v>
      </c>
      <c r="W94" s="23"/>
      <c r="X94" s="21">
        <f>IF(W94="",0,IF(W94="優勝",[6]点数換算表!$B$14,IF(W94="準優勝",[6]点数換算表!$C$14,IF(W94="ベスト4",[6]点数換算表!$D$14,[6]点数換算表!$E$14))))</f>
        <v>0</v>
      </c>
      <c r="Y94" s="23" t="s">
        <v>7</v>
      </c>
      <c r="Z94" s="21">
        <f>IF(Y94="",0,IF(Y94="優勝",[6]点数換算表!$B$15,IF(Y94="準優勝",[6]点数換算表!$C$15,IF(Y94="ベスト4",[6]点数換算表!$D$15,IF(Y94="ベスト8",[6]点数換算表!$E$15,IF(Y94="ベスト16",[6]点数換算表!$F$15,""))))))</f>
        <v>16</v>
      </c>
      <c r="AA94" s="23"/>
      <c r="AB94" s="21">
        <f>IF(AA94="",0,IF(AA94="優勝",[6]点数換算表!$B$16,IF(AA94="準優勝",[6]点数換算表!$C$16,IF(AA94="ベスト4",[6]点数換算表!$D$16,IF(AA94="ベスト8",[6]点数換算表!$E$16,IF(AA94="ベスト16",[6]点数換算表!$F$16,IF(AA94="ベスト32",[6]点数換算表!$G$16,"")))))))</f>
        <v>0</v>
      </c>
      <c r="AC94" s="23"/>
      <c r="AD94" s="21">
        <f>IF(AC94="",0,IF(AC94="優勝",[6]点数換算表!$B$17,IF(AC94="準優勝",[6]点数換算表!$C$17,IF(AC94="ベスト4",[6]点数換算表!$D$17,IF(AC94="ベスト8",[6]点数換算表!$E$17,IF(AC94="ベスト16",[6]点数換算表!$F$17,IF(AC94="ベスト32",[6]点数換算表!$G$17,"")))))))</f>
        <v>0</v>
      </c>
      <c r="AE94" s="23"/>
      <c r="AF94" s="21">
        <f>IF(AE94="",0,IF(AE94="優勝",[6]点数換算表!$B$18,IF(AE94="準優勝",[6]点数換算表!$C$18,IF(AE94="ベスト4",[6]点数換算表!$D$18,IF(AE94="ベスト8",[6]点数換算表!$E$18,[6]点数換算表!$F$18)))))</f>
        <v>0</v>
      </c>
      <c r="AG94" s="23"/>
      <c r="AH94" s="21">
        <f>IF(AG94="",0,IF(AG94="優勝",[6]点数換算表!$B$19,IF(AG94="準優勝",[6]点数換算表!$C$19,IF(AG94="ベスト4",[6]点数換算表!$D$19,IF(AG94="ベスト8",[6]点数換算表!$E$19,[6]点数換算表!$F$19)))))</f>
        <v>0</v>
      </c>
      <c r="AI94" s="21">
        <f t="shared" si="3"/>
        <v>56</v>
      </c>
    </row>
    <row r="95" spans="1:35" x14ac:dyDescent="0.4">
      <c r="A95" s="21">
        <v>92</v>
      </c>
      <c r="B95" s="21" t="s">
        <v>630</v>
      </c>
      <c r="C95" s="21" t="s">
        <v>622</v>
      </c>
      <c r="D95" s="21">
        <v>2</v>
      </c>
      <c r="E95" s="30" t="s">
        <v>620</v>
      </c>
      <c r="F95" s="34" t="s">
        <v>814</v>
      </c>
      <c r="G95" s="23"/>
      <c r="H95" s="21">
        <f>IF(G95="",0,IF(G95="優勝",[6]点数換算表!$B$2,IF(G95="準優勝",[6]点数換算表!$C$2,IF(G95="ベスト4",[6]点数換算表!$D$2,[6]点数換算表!$E$2))))</f>
        <v>0</v>
      </c>
      <c r="I95" s="23"/>
      <c r="J95" s="21">
        <f>IF(I95="",0,IF(I95="優勝",[6]点数換算表!$B$3,IF(I95="準優勝",[6]点数換算表!$C$3,IF(I95="ベスト4",[6]点数換算表!$D$3,[6]点数換算表!$E$3))))</f>
        <v>0</v>
      </c>
      <c r="K95" s="23" t="s">
        <v>9</v>
      </c>
      <c r="L95" s="21">
        <f>IF(K95="",0,IF(K95="優勝",[6]点数換算表!$B$4,IF(K95="準優勝",[6]点数換算表!$C$4,IF(K95="ベスト4",[6]点数換算表!$D$4,IF(K95="ベスト8",[6]点数換算表!$E$4,IF(K95="ベスト16",[6]点数換算表!$F$4,""))))))</f>
        <v>40</v>
      </c>
      <c r="M95" s="23"/>
      <c r="N95" s="21">
        <f>IF(M95="",0,IF(M95="優勝",点数換算表!$B$5,IF(M95="準優勝",点数換算表!$C$5,IF(M95="ベスト4",点数換算表!$D$5,IF(M95="ベスト8",点数換算表!$E$5,IF(M95="ベスト16",点数換算表!$F$5,IF(M95="ベスト32",点数換算表!$G$5,"")))))))</f>
        <v>0</v>
      </c>
      <c r="O95" s="23"/>
      <c r="P95" s="21">
        <f>IF(O95="",0,IF(O95="優勝",[6]点数換算表!$B$6,IF(O95="準優勝",[6]点数換算表!$C$6,IF(O95="ベスト4",[6]点数換算表!$D$6,IF(O95="ベスト8",[6]点数換算表!$E$6,IF(O95="ベスト16",[6]点数換算表!$F$6,IF(O95="ベスト32",[6]点数換算表!$G$6,"")))))))</f>
        <v>0</v>
      </c>
      <c r="Q95" s="23"/>
      <c r="R95" s="21">
        <f>IF(Q95="",0,IF(Q95="優勝",[6]点数換算表!$B$7,IF(Q95="準優勝",[6]点数換算表!$C$7,IF(Q95="ベスト4",[6]点数換算表!$D$7,IF(Q95="ベスト8",[6]点数換算表!$E$7,[6]点数換算表!$F$7)))))</f>
        <v>0</v>
      </c>
      <c r="S95" s="23"/>
      <c r="T95" s="21">
        <f>IF(S95="",0,IF(S95="優勝",[6]点数換算表!$B$8,IF(S95="準優勝",[6]点数換算表!$C$8,IF(S95="ベスト4",[6]点数換算表!$D$8,IF(S95="ベスト8",[6]点数換算表!$E$8,[6]点数換算表!$F$8)))))</f>
        <v>0</v>
      </c>
      <c r="U95" s="23"/>
      <c r="V95" s="21">
        <f>IF(U95="",0,IF(U95="優勝",[6]点数換算表!$B$13,IF(U95="準優勝",[6]点数換算表!$C$13,IF(U95="ベスト4",[6]点数換算表!$D$13,[6]点数換算表!$E$13))))</f>
        <v>0</v>
      </c>
      <c r="W95" s="23"/>
      <c r="X95" s="21">
        <f>IF(W95="",0,IF(W95="優勝",[6]点数換算表!$B$14,IF(W95="準優勝",[6]点数換算表!$C$14,IF(W95="ベスト4",[6]点数換算表!$D$14,[6]点数換算表!$E$14))))</f>
        <v>0</v>
      </c>
      <c r="Y95" s="23" t="s">
        <v>7</v>
      </c>
      <c r="Z95" s="21">
        <f>IF(Y95="",0,IF(Y95="優勝",[6]点数換算表!$B$15,IF(Y95="準優勝",[6]点数換算表!$C$15,IF(Y95="ベスト4",[6]点数換算表!$D$15,IF(Y95="ベスト8",[6]点数換算表!$E$15,IF(Y95="ベスト16",[6]点数換算表!$F$15,""))))))</f>
        <v>16</v>
      </c>
      <c r="AA95" s="23"/>
      <c r="AB95" s="21">
        <f>IF(AA95="",0,IF(AA95="優勝",[6]点数換算表!$B$16,IF(AA95="準優勝",[6]点数換算表!$C$16,IF(AA95="ベスト4",[6]点数換算表!$D$16,IF(AA95="ベスト8",[6]点数換算表!$E$16,IF(AA95="ベスト16",[6]点数換算表!$F$16,IF(AA95="ベスト32",[6]点数換算表!$G$16,"")))))))</f>
        <v>0</v>
      </c>
      <c r="AC95" s="23"/>
      <c r="AD95" s="21">
        <f>IF(AC95="",0,IF(AC95="優勝",[6]点数換算表!$B$17,IF(AC95="準優勝",[6]点数換算表!$C$17,IF(AC95="ベスト4",[6]点数換算表!$D$17,IF(AC95="ベスト8",[6]点数換算表!$E$17,IF(AC95="ベスト16",[6]点数換算表!$F$17,IF(AC95="ベスト32",[6]点数換算表!$G$17,"")))))))</f>
        <v>0</v>
      </c>
      <c r="AE95" s="23"/>
      <c r="AF95" s="21">
        <f>IF(AE95="",0,IF(AE95="優勝",[6]点数換算表!$B$18,IF(AE95="準優勝",[6]点数換算表!$C$18,IF(AE95="ベスト4",[6]点数換算表!$D$18,IF(AE95="ベスト8",[6]点数換算表!$E$18,[6]点数換算表!$F$18)))))</f>
        <v>0</v>
      </c>
      <c r="AG95" s="23"/>
      <c r="AH95" s="21">
        <f>IF(AG95="",0,IF(AG95="優勝",[6]点数換算表!$B$19,IF(AG95="準優勝",[6]点数換算表!$C$19,IF(AG95="ベスト4",[6]点数換算表!$D$19,IF(AG95="ベスト8",[6]点数換算表!$E$19,[6]点数換算表!$F$19)))))</f>
        <v>0</v>
      </c>
      <c r="AI95" s="21">
        <f t="shared" si="3"/>
        <v>56</v>
      </c>
    </row>
    <row r="96" spans="1:35" x14ac:dyDescent="0.4">
      <c r="A96" s="21">
        <v>93</v>
      </c>
      <c r="B96" s="21" t="s">
        <v>631</v>
      </c>
      <c r="C96" s="21" t="s">
        <v>632</v>
      </c>
      <c r="D96" s="21">
        <v>4</v>
      </c>
      <c r="E96" s="30" t="s">
        <v>620</v>
      </c>
      <c r="F96" s="34" t="s">
        <v>814</v>
      </c>
      <c r="G96" s="23"/>
      <c r="H96" s="21">
        <f>IF(G96="",0,IF(G96="優勝",[6]点数換算表!$B$2,IF(G96="準優勝",[6]点数換算表!$C$2,IF(G96="ベスト4",[6]点数換算表!$D$2,[6]点数換算表!$E$2))))</f>
        <v>0</v>
      </c>
      <c r="I96" s="23"/>
      <c r="J96" s="21">
        <f>IF(I96="",0,IF(I96="優勝",[6]点数換算表!$B$3,IF(I96="準優勝",[6]点数換算表!$C$3,IF(I96="ベスト4",[6]点数換算表!$D$3,[6]点数換算表!$E$3))))</f>
        <v>0</v>
      </c>
      <c r="K96" s="23" t="s">
        <v>9</v>
      </c>
      <c r="L96" s="21">
        <f>IF(K96="",0,IF(K96="優勝",[6]点数換算表!$B$4,IF(K96="準優勝",[6]点数換算表!$C$4,IF(K96="ベスト4",[6]点数換算表!$D$4,IF(K96="ベスト8",[6]点数換算表!$E$4,IF(K96="ベスト16",[6]点数換算表!$F$4,""))))))</f>
        <v>40</v>
      </c>
      <c r="M96" s="23"/>
      <c r="N96" s="21">
        <f>IF(M96="",0,IF(M96="優勝",点数換算表!$B$5,IF(M96="準優勝",点数換算表!$C$5,IF(M96="ベスト4",点数換算表!$D$5,IF(M96="ベスト8",点数換算表!$E$5,IF(M96="ベスト16",点数換算表!$F$5,IF(M96="ベスト32",点数換算表!$G$5,"")))))))</f>
        <v>0</v>
      </c>
      <c r="O96" s="23"/>
      <c r="P96" s="21">
        <f>IF(O96="",0,IF(O96="優勝",[6]点数換算表!$B$6,IF(O96="準優勝",[6]点数換算表!$C$6,IF(O96="ベスト4",[6]点数換算表!$D$6,IF(O96="ベスト8",[6]点数換算表!$E$6,IF(O96="ベスト16",[6]点数換算表!$F$6,IF(O96="ベスト32",[6]点数換算表!$G$6,"")))))))</f>
        <v>0</v>
      </c>
      <c r="Q96" s="23"/>
      <c r="R96" s="21">
        <f>IF(Q96="",0,IF(Q96="優勝",[6]点数換算表!$B$7,IF(Q96="準優勝",[6]点数換算表!$C$7,IF(Q96="ベスト4",[6]点数換算表!$D$7,IF(Q96="ベスト8",[6]点数換算表!$E$7,[6]点数換算表!$F$7)))))</f>
        <v>0</v>
      </c>
      <c r="S96" s="23"/>
      <c r="T96" s="21">
        <f>IF(S96="",0,IF(S96="優勝",[6]点数換算表!$B$8,IF(S96="準優勝",[6]点数換算表!$C$8,IF(S96="ベスト4",[6]点数換算表!$D$8,IF(S96="ベスト8",[6]点数換算表!$E$8,[6]点数換算表!$F$8)))))</f>
        <v>0</v>
      </c>
      <c r="U96" s="23"/>
      <c r="V96" s="21">
        <f>IF(U96="",0,IF(U96="優勝",[6]点数換算表!$B$13,IF(U96="準優勝",[6]点数換算表!$C$13,IF(U96="ベスト4",[6]点数換算表!$D$13,[6]点数換算表!$E$13))))</f>
        <v>0</v>
      </c>
      <c r="W96" s="23"/>
      <c r="X96" s="21">
        <f>IF(W96="",0,IF(W96="優勝",[6]点数換算表!$B$14,IF(W96="準優勝",[6]点数換算表!$C$14,IF(W96="ベスト4",[6]点数換算表!$D$14,[6]点数換算表!$E$14))))</f>
        <v>0</v>
      </c>
      <c r="Y96" s="23" t="s">
        <v>7</v>
      </c>
      <c r="Z96" s="21">
        <f>IF(Y96="",0,IF(Y96="優勝",[6]点数換算表!$B$15,IF(Y96="準優勝",[6]点数換算表!$C$15,IF(Y96="ベスト4",[6]点数換算表!$D$15,IF(Y96="ベスト8",[6]点数換算表!$E$15,IF(Y96="ベスト16",[6]点数換算表!$F$15,""))))))</f>
        <v>16</v>
      </c>
      <c r="AA96" s="23"/>
      <c r="AB96" s="21">
        <f>IF(AA96="",0,IF(AA96="優勝",[6]点数換算表!$B$16,IF(AA96="準優勝",[6]点数換算表!$C$16,IF(AA96="ベスト4",[6]点数換算表!$D$16,IF(AA96="ベスト8",[6]点数換算表!$E$16,IF(AA96="ベスト16",[6]点数換算表!$F$16,IF(AA96="ベスト32",[6]点数換算表!$G$16,"")))))))</f>
        <v>0</v>
      </c>
      <c r="AC96" s="23"/>
      <c r="AD96" s="21">
        <f>IF(AC96="",0,IF(AC96="優勝",[6]点数換算表!$B$17,IF(AC96="準優勝",[6]点数換算表!$C$17,IF(AC96="ベスト4",[6]点数換算表!$D$17,IF(AC96="ベスト8",[6]点数換算表!$E$17,IF(AC96="ベスト16",[6]点数換算表!$F$17,IF(AC96="ベスト32",[6]点数換算表!$G$17,"")))))))</f>
        <v>0</v>
      </c>
      <c r="AE96" s="23"/>
      <c r="AF96" s="21">
        <f>IF(AE96="",0,IF(AE96="優勝",[6]点数換算表!$B$18,IF(AE96="準優勝",[6]点数換算表!$C$18,IF(AE96="ベスト4",[6]点数換算表!$D$18,IF(AE96="ベスト8",[6]点数換算表!$E$18,[6]点数換算表!$F$18)))))</f>
        <v>0</v>
      </c>
      <c r="AG96" s="23"/>
      <c r="AH96" s="21">
        <f>IF(AG96="",0,IF(AG96="優勝",[6]点数換算表!$B$19,IF(AG96="準優勝",[6]点数換算表!$C$19,IF(AG96="ベスト4",[6]点数換算表!$D$19,IF(AG96="ベスト8",[6]点数換算表!$E$19,[6]点数換算表!$F$19)))))</f>
        <v>0</v>
      </c>
      <c r="AI96" s="21">
        <f t="shared" si="3"/>
        <v>56</v>
      </c>
    </row>
    <row r="97" spans="1:35" x14ac:dyDescent="0.4">
      <c r="A97" s="21">
        <v>94</v>
      </c>
      <c r="B97" s="21" t="s">
        <v>721</v>
      </c>
      <c r="C97" s="21" t="s">
        <v>722</v>
      </c>
      <c r="D97" s="21">
        <v>3</v>
      </c>
      <c r="E97" s="33" t="s">
        <v>717</v>
      </c>
      <c r="F97" s="34" t="s">
        <v>814</v>
      </c>
      <c r="G97" s="23"/>
      <c r="H97" s="21">
        <f>IF(G97="",0,IF(G97="優勝",[5]点数換算表!$B$2,IF(G97="準優勝",[5]点数換算表!$C$2,IF(G97="ベスト4",[5]点数換算表!$D$2,[5]点数換算表!$E$2))))</f>
        <v>0</v>
      </c>
      <c r="I97" s="23"/>
      <c r="J97" s="21">
        <f>IF(I97="",0,IF(I97="優勝",[5]点数換算表!$B$3,IF(I97="準優勝",[5]点数換算表!$C$3,IF(I97="ベスト4",[5]点数換算表!$D$3,[5]点数換算表!$E$3))))</f>
        <v>0</v>
      </c>
      <c r="K97" s="23" t="s">
        <v>9</v>
      </c>
      <c r="L97" s="21">
        <f>IF(K97="",0,IF(K97="優勝",[5]点数換算表!$B$4,IF(K97="準優勝",[5]点数換算表!$C$4,IF(K97="ベスト4",[5]点数換算表!$D$4,IF(K97="ベスト8",[5]点数換算表!$E$4,IF(K97="ベスト16",[5]点数換算表!$F$4,""))))))</f>
        <v>40</v>
      </c>
      <c r="M97" s="23"/>
      <c r="N97" s="21">
        <f>IF(M97="",0,IF(M97="優勝",点数換算表!$B$5,IF(M97="準優勝",点数換算表!$C$5,IF(M97="ベスト4",点数換算表!$D$5,IF(M97="ベスト8",点数換算表!$E$5,IF(M97="ベスト16",点数換算表!$F$5,IF(M97="ベスト32",点数換算表!$G$5,"")))))))</f>
        <v>0</v>
      </c>
      <c r="O97" s="23"/>
      <c r="P97" s="21">
        <f>IF(O97="",0,IF(O97="優勝",[5]点数換算表!$B$6,IF(O97="準優勝",[5]点数換算表!$C$6,IF(O97="ベスト4",[5]点数換算表!$D$6,IF(O97="ベスト8",[5]点数換算表!$E$6,IF(O97="ベスト16",[5]点数換算表!$F$6,IF(O97="ベスト32",[5]点数換算表!$G$6,"")))))))</f>
        <v>0</v>
      </c>
      <c r="Q97" s="23"/>
      <c r="R97" s="21">
        <f>IF(Q97="",0,IF(Q97="優勝",[5]点数換算表!$B$7,IF(Q97="準優勝",[5]点数換算表!$C$7,IF(Q97="ベスト4",[5]点数換算表!$D$7,IF(Q97="ベスト8",[5]点数換算表!$E$7,[5]点数換算表!$F$7)))))</f>
        <v>0</v>
      </c>
      <c r="S97" s="23"/>
      <c r="T97" s="21">
        <f>IF(S97="",0,IF(S97="優勝",[5]点数換算表!$B$8,IF(S97="準優勝",[5]点数換算表!$C$8,IF(S97="ベスト4",[5]点数換算表!$D$8,IF(S97="ベスト8",[5]点数換算表!$E$8,[5]点数換算表!$F$8)))))</f>
        <v>0</v>
      </c>
      <c r="U97" s="23"/>
      <c r="V97" s="21">
        <f>IF(U97="",0,IF(U97="優勝",[5]点数換算表!$B$13,IF(U97="準優勝",[5]点数換算表!$C$13,IF(U97="ベスト4",[5]点数換算表!$D$13,[5]点数換算表!$E$13))))</f>
        <v>0</v>
      </c>
      <c r="W97" s="23"/>
      <c r="X97" s="21">
        <f>IF(W97="",0,IF(W97="優勝",[5]点数換算表!$B$14,IF(W97="準優勝",[5]点数換算表!$C$14,IF(W97="ベスト4",[5]点数換算表!$D$14,[5]点数換算表!$E$14))))</f>
        <v>0</v>
      </c>
      <c r="Y97" s="23" t="s">
        <v>7</v>
      </c>
      <c r="Z97" s="21">
        <f>IF(Y97="",0,IF(Y97="優勝",[5]点数換算表!$B$15,IF(Y97="準優勝",[5]点数換算表!$C$15,IF(Y97="ベスト4",[5]点数換算表!$D$15,IF(Y97="ベスト8",[5]点数換算表!$E$15,IF(Y97="ベスト16",[5]点数換算表!$F$15,""))))))</f>
        <v>16</v>
      </c>
      <c r="AA97" s="23"/>
      <c r="AB97" s="21">
        <f>IF(AA97="",0,IF(AA97="優勝",[5]点数換算表!$B$16,IF(AA97="準優勝",[5]点数換算表!$C$16,IF(AA97="ベスト4",[5]点数換算表!$D$16,IF(AA97="ベスト8",[5]点数換算表!$E$16,IF(AA97="ベスト16",[5]点数換算表!$F$16,IF(AA97="ベスト32",[5]点数換算表!$G$16,"")))))))</f>
        <v>0</v>
      </c>
      <c r="AC97" s="23"/>
      <c r="AD97" s="21">
        <f>IF(AC97="",0,IF(AC97="優勝",[5]点数換算表!$B$17,IF(AC97="準優勝",[5]点数換算表!$C$17,IF(AC97="ベスト4",[5]点数換算表!$D$17,IF(AC97="ベスト8",[5]点数換算表!$E$17,IF(AC97="ベスト16",[5]点数換算表!$F$17,IF(AC97="ベスト32",[5]点数換算表!$G$17,"")))))))</f>
        <v>0</v>
      </c>
      <c r="AE97" s="23"/>
      <c r="AF97" s="21">
        <f>IF(AE97="",0,IF(AE97="優勝",[5]点数換算表!$B$18,IF(AE97="準優勝",[5]点数換算表!$C$18,IF(AE97="ベスト4",[5]点数換算表!$D$18,IF(AE97="ベスト8",[5]点数換算表!$E$18,[5]点数換算表!$F$18)))))</f>
        <v>0</v>
      </c>
      <c r="AG97" s="23"/>
      <c r="AH97" s="21">
        <f>IF(AG97="",0,IF(AG97="優勝",[5]点数換算表!$B$19,IF(AG97="準優勝",[5]点数換算表!$C$19,IF(AG97="ベスト4",[5]点数換算表!$D$19,IF(AG97="ベスト8",[5]点数換算表!$E$19,[5]点数換算表!$F$19)))))</f>
        <v>0</v>
      </c>
      <c r="AI97" s="21">
        <f t="shared" si="3"/>
        <v>56</v>
      </c>
    </row>
    <row r="98" spans="1:35" x14ac:dyDescent="0.4">
      <c r="A98" s="21">
        <v>95</v>
      </c>
      <c r="B98" s="21" t="s">
        <v>391</v>
      </c>
      <c r="C98" s="21" t="s">
        <v>381</v>
      </c>
      <c r="D98" s="21">
        <v>3</v>
      </c>
      <c r="E98" s="27" t="s">
        <v>382</v>
      </c>
      <c r="F98" s="35" t="s">
        <v>815</v>
      </c>
      <c r="G98" s="23"/>
      <c r="H98" s="21">
        <f>IF(G98="",0,IF(G98="優勝",[4]点数換算表!$B$2,IF(G98="準優勝",[4]点数換算表!$C$2,IF(G98="ベスト4",[4]点数換算表!$D$2,[4]点数換算表!$E$2))))</f>
        <v>0</v>
      </c>
      <c r="I98" s="23"/>
      <c r="J98" s="21">
        <f>IF(I98="",0,IF(I98="優勝",[4]点数換算表!$B$3,IF(I98="準優勝",[4]点数換算表!$C$3,IF(I98="ベスト4",[4]点数換算表!$D$3,[4]点数換算表!$E$3))))</f>
        <v>0</v>
      </c>
      <c r="K98" s="23" t="s">
        <v>9</v>
      </c>
      <c r="L98" s="21">
        <f>IF(K98="",0,IF(K98="優勝",[4]点数換算表!$B$4,IF(K98="準優勝",[4]点数換算表!$C$4,IF(K98="ベスト4",[4]点数換算表!$D$4,IF(K98="ベスト8",[4]点数換算表!$E$4,IF(K98="ベスト16",[4]点数換算表!$F$4,""))))))</f>
        <v>40</v>
      </c>
      <c r="M98" s="23"/>
      <c r="N98" s="21">
        <f>IF(M98="",0,IF(M98="優勝",点数換算表!$B$5,IF(M98="準優勝",点数換算表!$C$5,IF(M98="ベスト4",点数換算表!$D$5,IF(M98="ベスト8",点数換算表!$E$5,IF(M98="ベスト16",点数換算表!$F$5,IF(M98="ベスト32",点数換算表!$G$5,"")))))))</f>
        <v>0</v>
      </c>
      <c r="O98" s="23"/>
      <c r="P98" s="21">
        <f>IF(O98="",0,IF(O98="優勝",[4]点数換算表!$B$6,IF(O98="準優勝",[4]点数換算表!$C$6,IF(O98="ベスト4",[4]点数換算表!$D$6,IF(O98="ベスト8",[4]点数換算表!$E$6,IF(O98="ベスト16",[4]点数換算表!$F$6,IF(O98="ベスト32",[4]点数換算表!$G$6,"")))))))</f>
        <v>0</v>
      </c>
      <c r="Q98" s="23"/>
      <c r="R98" s="21">
        <f>IF(Q98="",0,IF(Q98="優勝",[4]点数換算表!$B$7,IF(Q98="準優勝",[4]点数換算表!$C$7,IF(Q98="ベスト4",[4]点数換算表!$D$7,IF(Q98="ベスト8",[4]点数換算表!$E$7,[4]点数換算表!$F$7)))))</f>
        <v>0</v>
      </c>
      <c r="S98" s="23"/>
      <c r="T98" s="21">
        <f>IF(S98="",0,IF(S98="優勝",[4]点数換算表!$B$8,IF(S98="準優勝",[4]点数換算表!$C$8,IF(S98="ベスト4",[4]点数換算表!$D$8,IF(S98="ベスト8",[4]点数換算表!$E$8,[4]点数換算表!$F$8)))))</f>
        <v>0</v>
      </c>
      <c r="U98" s="23"/>
      <c r="V98" s="21">
        <f>IF(U98="",0,IF(U98="優勝",[4]点数換算表!$B$13,IF(U98="準優勝",[4]点数換算表!$C$13,IF(U98="ベスト4",[4]点数換算表!$D$13,[4]点数換算表!$E$13))))</f>
        <v>0</v>
      </c>
      <c r="W98" s="23"/>
      <c r="X98" s="21">
        <f>IF(W98="",0,IF(W98="優勝",[4]点数換算表!$B$14,IF(W98="準優勝",[4]点数換算表!$C$14,IF(W98="ベスト4",[4]点数換算表!$D$14,[4]点数換算表!$E$14))))</f>
        <v>0</v>
      </c>
      <c r="Y98" s="23" t="s">
        <v>7</v>
      </c>
      <c r="Z98" s="21">
        <f>IF(Y98="",0,IF(Y98="優勝",[4]点数換算表!$B$15,IF(Y98="準優勝",[4]点数換算表!$C$15,IF(Y98="ベスト4",[4]点数換算表!$D$15,IF(Y98="ベスト8",[4]点数換算表!$E$15,IF(Y98="ベスト16",[4]点数換算表!$F$15,""))))))</f>
        <v>16</v>
      </c>
      <c r="AA98" s="23"/>
      <c r="AB98" s="21">
        <f>IF(AA98="",0,IF(AA98="優勝",[4]点数換算表!$B$16,IF(AA98="準優勝",[4]点数換算表!$C$16,IF(AA98="ベスト4",[4]点数換算表!$D$16,IF(AA98="ベスト8",[4]点数換算表!$E$16,IF(AA98="ベスト16",[4]点数換算表!$F$16,IF(AA98="ベスト32",[4]点数換算表!$G$16,"")))))))</f>
        <v>0</v>
      </c>
      <c r="AC98" s="23"/>
      <c r="AD98" s="21">
        <f>IF(AC98="",0,IF(AC98="優勝",[4]点数換算表!$B$17,IF(AC98="準優勝",[4]点数換算表!$C$17,IF(AC98="ベスト4",[4]点数換算表!$D$17,IF(AC98="ベスト8",[4]点数換算表!$E$17,IF(AC98="ベスト16",[4]点数換算表!$F$17,IF(AC98="ベスト32",[4]点数換算表!$G$17,"")))))))</f>
        <v>0</v>
      </c>
      <c r="AE98" s="23"/>
      <c r="AF98" s="21">
        <f>IF(AE98="",0,IF(AE98="優勝",[4]点数換算表!$B$18,IF(AE98="準優勝",[4]点数換算表!$C$18,IF(AE98="ベスト4",[4]点数換算表!$D$18,IF(AE98="ベスト8",[4]点数換算表!$E$18,[4]点数換算表!$F$18)))))</f>
        <v>0</v>
      </c>
      <c r="AG98" s="23"/>
      <c r="AH98" s="21">
        <f>IF(AG98="",0,IF(AG98="優勝",[4]点数換算表!$B$19,IF(AG98="準優勝",[4]点数換算表!$C$19,IF(AG98="ベスト4",[4]点数換算表!$D$19,IF(AG98="ベスト8",[4]点数換算表!$E$19,[4]点数換算表!$F$19)))))</f>
        <v>0</v>
      </c>
      <c r="AI98" s="21">
        <f t="shared" si="3"/>
        <v>56</v>
      </c>
    </row>
    <row r="99" spans="1:35" x14ac:dyDescent="0.4">
      <c r="A99" s="21">
        <v>96</v>
      </c>
      <c r="B99" s="21" t="s">
        <v>392</v>
      </c>
      <c r="C99" s="21" t="s">
        <v>381</v>
      </c>
      <c r="D99" s="21">
        <v>4</v>
      </c>
      <c r="E99" s="27" t="s">
        <v>382</v>
      </c>
      <c r="F99" s="35" t="s">
        <v>815</v>
      </c>
      <c r="G99" s="23"/>
      <c r="H99" s="21">
        <f>IF(G99="",0,IF(G99="優勝",[4]点数換算表!$B$2,IF(G99="準優勝",[4]点数換算表!$C$2,IF(G99="ベスト4",[4]点数換算表!$D$2,[4]点数換算表!$E$2))))</f>
        <v>0</v>
      </c>
      <c r="I99" s="23"/>
      <c r="J99" s="21">
        <f>IF(I99="",0,IF(I99="優勝",[4]点数換算表!$B$3,IF(I99="準優勝",[4]点数換算表!$C$3,IF(I99="ベスト4",[4]点数換算表!$D$3,[4]点数換算表!$E$3))))</f>
        <v>0</v>
      </c>
      <c r="K99" s="23" t="s">
        <v>9</v>
      </c>
      <c r="L99" s="21">
        <f>IF(K99="",0,IF(K99="優勝",[4]点数換算表!$B$4,IF(K99="準優勝",[4]点数換算表!$C$4,IF(K99="ベスト4",[4]点数換算表!$D$4,IF(K99="ベスト8",[4]点数換算表!$E$4,IF(K99="ベスト16",[4]点数換算表!$F$4,""))))))</f>
        <v>40</v>
      </c>
      <c r="M99" s="23"/>
      <c r="N99" s="21">
        <f>IF(M99="",0,IF(M99="優勝",点数換算表!$B$5,IF(M99="準優勝",点数換算表!$C$5,IF(M99="ベスト4",点数換算表!$D$5,IF(M99="ベスト8",点数換算表!$E$5,IF(M99="ベスト16",点数換算表!$F$5,IF(M99="ベスト32",点数換算表!$G$5,"")))))))</f>
        <v>0</v>
      </c>
      <c r="O99" s="23"/>
      <c r="P99" s="21">
        <f>IF(O99="",0,IF(O99="優勝",[4]点数換算表!$B$6,IF(O99="準優勝",[4]点数換算表!$C$6,IF(O99="ベスト4",[4]点数換算表!$D$6,IF(O99="ベスト8",[4]点数換算表!$E$6,IF(O99="ベスト16",[4]点数換算表!$F$6,IF(O99="ベスト32",[4]点数換算表!$G$6,"")))))))</f>
        <v>0</v>
      </c>
      <c r="Q99" s="23"/>
      <c r="R99" s="21">
        <f>IF(Q99="",0,IF(Q99="優勝",[4]点数換算表!$B$7,IF(Q99="準優勝",[4]点数換算表!$C$7,IF(Q99="ベスト4",[4]点数換算表!$D$7,IF(Q99="ベスト8",[4]点数換算表!$E$7,[4]点数換算表!$F$7)))))</f>
        <v>0</v>
      </c>
      <c r="S99" s="23"/>
      <c r="T99" s="21">
        <f>IF(S99="",0,IF(S99="優勝",[4]点数換算表!$B$8,IF(S99="準優勝",[4]点数換算表!$C$8,IF(S99="ベスト4",[4]点数換算表!$D$8,IF(S99="ベスト8",[4]点数換算表!$E$8,[4]点数換算表!$F$8)))))</f>
        <v>0</v>
      </c>
      <c r="U99" s="23"/>
      <c r="V99" s="21">
        <f>IF(U99="",0,IF(U99="優勝",[4]点数換算表!$B$13,IF(U99="準優勝",[4]点数換算表!$C$13,IF(U99="ベスト4",[4]点数換算表!$D$13,[4]点数換算表!$E$13))))</f>
        <v>0</v>
      </c>
      <c r="W99" s="23"/>
      <c r="X99" s="21">
        <f>IF(W99="",0,IF(W99="優勝",[4]点数換算表!$B$14,IF(W99="準優勝",[4]点数換算表!$C$14,IF(W99="ベスト4",[4]点数換算表!$D$14,[4]点数換算表!$E$14))))</f>
        <v>0</v>
      </c>
      <c r="Y99" s="23" t="s">
        <v>7</v>
      </c>
      <c r="Z99" s="21">
        <f>IF(Y99="",0,IF(Y99="優勝",[4]点数換算表!$B$15,IF(Y99="準優勝",[4]点数換算表!$C$15,IF(Y99="ベスト4",[4]点数換算表!$D$15,IF(Y99="ベスト8",[4]点数換算表!$E$15,IF(Y99="ベスト16",[4]点数換算表!$F$15,""))))))</f>
        <v>16</v>
      </c>
      <c r="AA99" s="23"/>
      <c r="AB99" s="21">
        <f>IF(AA99="",0,IF(AA99="優勝",[4]点数換算表!$B$16,IF(AA99="準優勝",[4]点数換算表!$C$16,IF(AA99="ベスト4",[4]点数換算表!$D$16,IF(AA99="ベスト8",[4]点数換算表!$E$16,IF(AA99="ベスト16",[4]点数換算表!$F$16,IF(AA99="ベスト32",[4]点数換算表!$G$16,"")))))))</f>
        <v>0</v>
      </c>
      <c r="AC99" s="23"/>
      <c r="AD99" s="21">
        <f>IF(AC99="",0,IF(AC99="優勝",[4]点数換算表!$B$17,IF(AC99="準優勝",[4]点数換算表!$C$17,IF(AC99="ベスト4",[4]点数換算表!$D$17,IF(AC99="ベスト8",[4]点数換算表!$E$17,IF(AC99="ベスト16",[4]点数換算表!$F$17,IF(AC99="ベスト32",[4]点数換算表!$G$17,"")))))))</f>
        <v>0</v>
      </c>
      <c r="AE99" s="23"/>
      <c r="AF99" s="21">
        <f>IF(AE99="",0,IF(AE99="優勝",[4]点数換算表!$B$18,IF(AE99="準優勝",[4]点数換算表!$C$18,IF(AE99="ベスト4",[4]点数換算表!$D$18,IF(AE99="ベスト8",[4]点数換算表!$E$18,[4]点数換算表!$F$18)))))</f>
        <v>0</v>
      </c>
      <c r="AG99" s="23"/>
      <c r="AH99" s="21">
        <f>IF(AG99="",0,IF(AG99="優勝",[4]点数換算表!$B$19,IF(AG99="準優勝",[4]点数換算表!$C$19,IF(AG99="ベスト4",[4]点数換算表!$D$19,IF(AG99="ベスト8",[4]点数換算表!$E$19,[4]点数換算表!$F$19)))))</f>
        <v>0</v>
      </c>
      <c r="AI99" s="21">
        <f t="shared" si="3"/>
        <v>56</v>
      </c>
    </row>
    <row r="100" spans="1:35" x14ac:dyDescent="0.4">
      <c r="A100" s="21">
        <v>97</v>
      </c>
      <c r="B100" s="21" t="s">
        <v>476</v>
      </c>
      <c r="C100" s="21" t="s">
        <v>457</v>
      </c>
      <c r="D100" s="21">
        <v>3</v>
      </c>
      <c r="E100" s="28" t="s">
        <v>451</v>
      </c>
      <c r="F100" s="35" t="s">
        <v>815</v>
      </c>
      <c r="G100" s="23"/>
      <c r="H100" s="21">
        <f>IF(G100="",0,IF(G100="優勝",[7]点数換算表!$B$2,IF(G100="準優勝",[7]点数換算表!$C$2,IF(G100="ベスト4",[7]点数換算表!$D$2,[7]点数換算表!$E$2))))</f>
        <v>0</v>
      </c>
      <c r="I100" s="23"/>
      <c r="J100" s="21">
        <f>IF(I100="",0,IF(I100="優勝",[7]点数換算表!$B$3,IF(I100="準優勝",[7]点数換算表!$C$3,IF(I100="ベスト4",[7]点数換算表!$D$3,[7]点数換算表!$E$3))))</f>
        <v>0</v>
      </c>
      <c r="K100" s="23" t="s">
        <v>9</v>
      </c>
      <c r="L100" s="21">
        <f>IF(K100="",0,IF(K100="優勝",[7]点数換算表!$B$4,IF(K100="準優勝",[7]点数換算表!$C$4,IF(K100="ベスト4",[7]点数換算表!$D$4,IF(K100="ベスト8",[7]点数換算表!$E$4,IF(K100="ベスト16",[7]点数換算表!$F$4,""))))))</f>
        <v>40</v>
      </c>
      <c r="M100" s="23"/>
      <c r="N100" s="21">
        <f>IF(M100="",0,IF(M100="優勝",点数換算表!$B$5,IF(M100="準優勝",点数換算表!$C$5,IF(M100="ベスト4",点数換算表!$D$5,IF(M100="ベスト8",点数換算表!$E$5,IF(M100="ベスト16",点数換算表!$F$5,IF(M100="ベスト32",点数換算表!$G$5,"")))))))</f>
        <v>0</v>
      </c>
      <c r="O100" s="23"/>
      <c r="P100" s="21">
        <f>IF(O100="",0,IF(O100="優勝",[7]点数換算表!$B$6,IF(O100="準優勝",[7]点数換算表!$C$6,IF(O100="ベスト4",[7]点数換算表!$D$6,IF(O100="ベスト8",[7]点数換算表!$E$6,IF(O100="ベスト16",[7]点数換算表!$F$6,IF(O100="ベスト32",[7]点数換算表!$G$6,"")))))))</f>
        <v>0</v>
      </c>
      <c r="Q100" s="23"/>
      <c r="R100" s="21">
        <f>IF(Q100="",0,IF(Q100="優勝",[7]点数換算表!$B$7,IF(Q100="準優勝",[7]点数換算表!$C$7,IF(Q100="ベスト4",[7]点数換算表!$D$7,IF(Q100="ベスト8",[7]点数換算表!$E$7,[7]点数換算表!$F$7)))))</f>
        <v>0</v>
      </c>
      <c r="S100" s="23"/>
      <c r="T100" s="21">
        <f>IF(S100="",0,IF(S100="優勝",[7]点数換算表!$B$8,IF(S100="準優勝",[7]点数換算表!$C$8,IF(S100="ベスト4",[7]点数換算表!$D$8,IF(S100="ベスト8",[7]点数換算表!$E$8,[7]点数換算表!$F$8)))))</f>
        <v>0</v>
      </c>
      <c r="U100" s="23"/>
      <c r="V100" s="21">
        <f>IF(U100="",0,IF(U100="優勝",[7]点数換算表!$B$13,IF(U100="準優勝",[7]点数換算表!$C$13,IF(U100="ベスト4",[7]点数換算表!$D$13,[7]点数換算表!$E$13))))</f>
        <v>0</v>
      </c>
      <c r="W100" s="23"/>
      <c r="X100" s="21">
        <f>IF(W100="",0,IF(W100="優勝",[7]点数換算表!$B$14,IF(W100="準優勝",[7]点数換算表!$C$14,IF(W100="ベスト4",[7]点数換算表!$D$14,[7]点数換算表!$E$14))))</f>
        <v>0</v>
      </c>
      <c r="Y100" s="23" t="s">
        <v>7</v>
      </c>
      <c r="Z100" s="21">
        <f>IF(Y100="",0,IF(Y100="優勝",[7]点数換算表!$B$15,IF(Y100="準優勝",[7]点数換算表!$C$15,IF(Y100="ベスト4",[7]点数換算表!$D$15,IF(Y100="ベスト8",[7]点数換算表!$E$15,IF(Y100="ベスト16",[7]点数換算表!$F$15,""))))))</f>
        <v>16</v>
      </c>
      <c r="AA100" s="23"/>
      <c r="AB100" s="21">
        <f>IF(AA100="",0,IF(AA100="優勝",[7]点数換算表!$B$16,IF(AA100="準優勝",[7]点数換算表!$C$16,IF(AA100="ベスト4",[7]点数換算表!$D$16,IF(AA100="ベスト8",[7]点数換算表!$E$16,IF(AA100="ベスト16",[7]点数換算表!$F$16,IF(AA100="ベスト32",[7]点数換算表!$G$16,"")))))))</f>
        <v>0</v>
      </c>
      <c r="AC100" s="23"/>
      <c r="AD100" s="21">
        <f>IF(AC100="",0,IF(AC100="優勝",[7]点数換算表!$B$17,IF(AC100="準優勝",[7]点数換算表!$C$17,IF(AC100="ベスト4",[7]点数換算表!$D$17,IF(AC100="ベスト8",[7]点数換算表!$E$17,IF(AC100="ベスト16",[7]点数換算表!$F$17,IF(AC100="ベスト32",[7]点数換算表!$G$17,"")))))))</f>
        <v>0</v>
      </c>
      <c r="AE100" s="23"/>
      <c r="AF100" s="21">
        <f>IF(AE100="",0,IF(AE100="優勝",[7]点数換算表!$B$18,IF(AE100="準優勝",[7]点数換算表!$C$18,IF(AE100="ベスト4",[7]点数換算表!$D$18,IF(AE100="ベスト8",[7]点数換算表!$E$18,[7]点数換算表!$F$18)))))</f>
        <v>0</v>
      </c>
      <c r="AG100" s="23"/>
      <c r="AH100" s="21">
        <f>IF(AG100="",0,IF(AG100="優勝",[7]点数換算表!$B$19,IF(AG100="準優勝",[7]点数換算表!$C$19,IF(AG100="ベスト4",[7]点数換算表!$D$19,IF(AG100="ベスト8",[7]点数換算表!$E$19,[7]点数換算表!$F$19)))))</f>
        <v>0</v>
      </c>
      <c r="AI100" s="21">
        <f t="shared" ref="AI100:AI131" si="4">MAX(H100,J100)+SUM(L100:T100)+MAX(V100,X100)+SUM(Z100:AH100)</f>
        <v>56</v>
      </c>
    </row>
    <row r="101" spans="1:35" x14ac:dyDescent="0.4">
      <c r="A101" s="21">
        <v>98</v>
      </c>
      <c r="B101" s="21" t="s">
        <v>536</v>
      </c>
      <c r="C101" s="21" t="s">
        <v>525</v>
      </c>
      <c r="D101" s="21">
        <v>4</v>
      </c>
      <c r="E101" s="29" t="s">
        <v>526</v>
      </c>
      <c r="F101" s="35" t="s">
        <v>815</v>
      </c>
      <c r="G101" s="23"/>
      <c r="H101" s="21">
        <f>IF(G101="",0,IF(G101="優勝",[1]点数換算表!$B$2,IF(G101="準優勝",[1]点数換算表!$C$2,IF(G101="ベスト4",[1]点数換算表!$D$2,[1]点数換算表!$E$2))))</f>
        <v>0</v>
      </c>
      <c r="I101" s="23"/>
      <c r="J101" s="21">
        <f>IF(I101="",0,IF(I101="優勝",[1]点数換算表!$B$3,IF(I101="準優勝",[1]点数換算表!$C$3,IF(I101="ベスト4",[1]点数換算表!$D$3,[1]点数換算表!$E$3))))</f>
        <v>0</v>
      </c>
      <c r="K101" s="23" t="s">
        <v>7</v>
      </c>
      <c r="L101" s="21">
        <f>IF(K101="",0,IF(K101="優勝",[1]点数換算表!$B$4,IF(K101="準優勝",[1]点数換算表!$C$4,IF(K101="ベスト4",[1]点数換算表!$D$4,IF(K101="ベスト8",[1]点数換算表!$E$4,IF(K101="ベスト16",[1]点数換算表!$F$4,""))))))</f>
        <v>20</v>
      </c>
      <c r="M101" s="23"/>
      <c r="N101" s="21">
        <f>IF(M101="",0,IF(M101="優勝",点数換算表!$B$5,IF(M101="準優勝",点数換算表!$C$5,IF(M101="ベスト4",点数換算表!$D$5,IF(M101="ベスト8",点数換算表!$E$5,IF(M101="ベスト16",点数換算表!$F$5,IF(M101="ベスト32",点数換算表!$G$5,"")))))))</f>
        <v>0</v>
      </c>
      <c r="O101" s="23"/>
      <c r="P101" s="21">
        <f>IF(O101="",0,IF(O101="優勝",[1]点数換算表!$B$6,IF(O101="準優勝",[1]点数換算表!$C$6,IF(O101="ベスト4",[1]点数換算表!$D$6,IF(O101="ベスト8",[1]点数換算表!$E$6,IF(O101="ベスト16",[1]点数換算表!$F$6,IF(O101="ベスト32",[1]点数換算表!$G$6,"")))))))</f>
        <v>0</v>
      </c>
      <c r="Q101" s="23"/>
      <c r="R101" s="21">
        <f>IF(Q101="",0,IF(Q101="優勝",[1]点数換算表!$B$7,IF(Q101="準優勝",[1]点数換算表!$C$7,IF(Q101="ベスト4",[1]点数換算表!$D$7,IF(Q101="ベスト8",[1]点数換算表!$E$7,[1]点数換算表!$F$7)))))</f>
        <v>0</v>
      </c>
      <c r="S101" s="23"/>
      <c r="T101" s="21">
        <f>IF(S101="",0,IF(S101="優勝",[1]点数換算表!$B$8,IF(S101="準優勝",[1]点数換算表!$C$8,IF(S101="ベスト4",[1]点数換算表!$D$8,IF(S101="ベスト8",[1]点数換算表!$E$8,[1]点数換算表!$F$8)))))</f>
        <v>0</v>
      </c>
      <c r="U101" s="23"/>
      <c r="V101" s="21">
        <f>IF(U101="",0,IF(U101="優勝",[1]点数換算表!$B$13,IF(U101="準優勝",[1]点数換算表!$C$13,IF(U101="ベスト4",[1]点数換算表!$D$13,[1]点数換算表!$E$13))))</f>
        <v>0</v>
      </c>
      <c r="W101" s="23"/>
      <c r="X101" s="21">
        <f>IF(W101="",0,IF(W101="優勝",[1]点数換算表!$B$14,IF(W101="準優勝",[1]点数換算表!$C$14,IF(W101="ベスト4",[1]点数換算表!$D$14,[1]点数換算表!$E$14))))</f>
        <v>0</v>
      </c>
      <c r="Y101" s="23" t="s">
        <v>9</v>
      </c>
      <c r="Z101" s="21">
        <f>IF(Y101="",0,IF(Y101="優勝",[1]点数換算表!$B$15,IF(Y101="準優勝",[1]点数換算表!$C$15,IF(Y101="ベスト4",[1]点数換算表!$D$15,IF(Y101="ベスト8",[1]点数換算表!$E$15,IF(Y101="ベスト16",[1]点数換算表!$F$15,""))))))</f>
        <v>32</v>
      </c>
      <c r="AA101" s="23"/>
      <c r="AB101" s="21">
        <f>IF(AA101="",0,IF(AA101="優勝",[1]点数換算表!$B$16,IF(AA101="準優勝",[1]点数換算表!$C$16,IF(AA101="ベスト4",[1]点数換算表!$D$16,IF(AA101="ベスト8",[1]点数換算表!$E$16,IF(AA101="ベスト16",[1]点数換算表!$F$16,IF(AA101="ベスト32",[1]点数換算表!$G$16,"")))))))</f>
        <v>0</v>
      </c>
      <c r="AC101" s="23"/>
      <c r="AD101" s="21">
        <f>IF(AC101="",0,IF(AC101="優勝",[1]点数換算表!$B$17,IF(AC101="準優勝",[1]点数換算表!$C$17,IF(AC101="ベスト4",[1]点数換算表!$D$17,IF(AC101="ベスト8",[1]点数換算表!$E$17,IF(AC101="ベスト16",[1]点数換算表!$F$17,IF(AC101="ベスト32",[1]点数換算表!$G$17,"")))))))</f>
        <v>0</v>
      </c>
      <c r="AE101" s="23"/>
      <c r="AF101" s="21">
        <f>IF(AE101="",0,IF(AE101="優勝",[1]点数換算表!$B$18,IF(AE101="準優勝",[1]点数換算表!$C$18,IF(AE101="ベスト4",[1]点数換算表!$D$18,IF(AE101="ベスト8",[1]点数換算表!$E$18,[1]点数換算表!$F$18)))))</f>
        <v>0</v>
      </c>
      <c r="AG101" s="23"/>
      <c r="AH101" s="21">
        <f>IF(AG101="",0,IF(AG101="優勝",[1]点数換算表!$B$19,IF(AG101="準優勝",[1]点数換算表!$C$19,IF(AG101="ベスト4",[1]点数換算表!$D$19,IF(AG101="ベスト8",[1]点数換算表!$E$19,[1]点数換算表!$F$19)))))</f>
        <v>0</v>
      </c>
      <c r="AI101" s="21">
        <f t="shared" si="4"/>
        <v>52</v>
      </c>
    </row>
    <row r="102" spans="1:35" x14ac:dyDescent="0.4">
      <c r="A102" s="21">
        <v>99</v>
      </c>
      <c r="B102" s="21" t="s">
        <v>389</v>
      </c>
      <c r="C102" s="21" t="s">
        <v>390</v>
      </c>
      <c r="D102" s="21">
        <v>4</v>
      </c>
      <c r="E102" s="27" t="s">
        <v>382</v>
      </c>
      <c r="F102" s="35" t="s">
        <v>815</v>
      </c>
      <c r="G102" s="23"/>
      <c r="H102" s="21">
        <f>IF(G102="",0,IF(G102="優勝",[4]点数換算表!$B$2,IF(G102="準優勝",[4]点数換算表!$C$2,IF(G102="ベスト4",[4]点数換算表!$D$2,[4]点数換算表!$E$2))))</f>
        <v>0</v>
      </c>
      <c r="I102" s="23"/>
      <c r="J102" s="21">
        <f>IF(I102="",0,IF(I102="優勝",[4]点数換算表!$B$3,IF(I102="準優勝",[4]点数換算表!$C$3,IF(I102="ベスト4",[4]点数換算表!$D$3,[4]点数換算表!$E$3))))</f>
        <v>0</v>
      </c>
      <c r="K102" s="23" t="s">
        <v>7</v>
      </c>
      <c r="L102" s="21">
        <f>IF(K102="",0,IF(K102="優勝",[4]点数換算表!$B$4,IF(K102="準優勝",[4]点数換算表!$C$4,IF(K102="ベスト4",[4]点数換算表!$D$4,IF(K102="ベスト8",[4]点数換算表!$E$4,IF(K102="ベスト16",[4]点数換算表!$F$4,""))))))</f>
        <v>20</v>
      </c>
      <c r="M102" s="23"/>
      <c r="N102" s="21">
        <f>IF(M102="",0,IF(M102="優勝",点数換算表!$B$5,IF(M102="準優勝",点数換算表!$C$5,IF(M102="ベスト4",点数換算表!$D$5,IF(M102="ベスト8",点数換算表!$E$5,IF(M102="ベスト16",点数換算表!$F$5,IF(M102="ベスト32",点数換算表!$G$5,"")))))))</f>
        <v>0</v>
      </c>
      <c r="O102" s="23"/>
      <c r="P102" s="21">
        <f>IF(O102="",0,IF(O102="優勝",[4]点数換算表!$B$6,IF(O102="準優勝",[4]点数換算表!$C$6,IF(O102="ベスト4",[4]点数換算表!$D$6,IF(O102="ベスト8",[4]点数換算表!$E$6,IF(O102="ベスト16",[4]点数換算表!$F$6,IF(O102="ベスト32",[4]点数換算表!$G$6,"")))))))</f>
        <v>0</v>
      </c>
      <c r="Q102" s="23"/>
      <c r="R102" s="21">
        <f>IF(Q102="",0,IF(Q102="優勝",[4]点数換算表!$B$7,IF(Q102="準優勝",[4]点数換算表!$C$7,IF(Q102="ベスト4",[4]点数換算表!$D$7,IF(Q102="ベスト8",[4]点数換算表!$E$7,[4]点数換算表!$F$7)))))</f>
        <v>0</v>
      </c>
      <c r="S102" s="23"/>
      <c r="T102" s="21">
        <f>IF(S102="",0,IF(S102="優勝",[4]点数換算表!$B$8,IF(S102="準優勝",[4]点数換算表!$C$8,IF(S102="ベスト4",[4]点数換算表!$D$8,IF(S102="ベスト8",[4]点数換算表!$E$8,[4]点数換算表!$F$8)))))</f>
        <v>0</v>
      </c>
      <c r="U102" s="23"/>
      <c r="V102" s="21">
        <f>IF(U102="",0,IF(U102="優勝",[4]点数換算表!$B$13,IF(U102="準優勝",[4]点数換算表!$C$13,IF(U102="ベスト4",[4]点数換算表!$D$13,[4]点数換算表!$E$13))))</f>
        <v>0</v>
      </c>
      <c r="W102" s="23"/>
      <c r="X102" s="21">
        <f>IF(W102="",0,IF(W102="優勝",[4]点数換算表!$B$14,IF(W102="準優勝",[4]点数換算表!$C$14,IF(W102="ベスト4",[4]点数換算表!$D$14,[4]点数換算表!$E$14))))</f>
        <v>0</v>
      </c>
      <c r="Y102" s="23" t="s">
        <v>9</v>
      </c>
      <c r="Z102" s="21">
        <f>IF(Y102="",0,IF(Y102="優勝",[4]点数換算表!$B$15,IF(Y102="準優勝",[4]点数換算表!$C$15,IF(Y102="ベスト4",[4]点数換算表!$D$15,IF(Y102="ベスト8",[4]点数換算表!$E$15,IF(Y102="ベスト16",[4]点数換算表!$F$15,""))))))</f>
        <v>32</v>
      </c>
      <c r="AA102" s="23"/>
      <c r="AB102" s="21">
        <f>IF(AA102="",0,IF(AA102="優勝",[4]点数換算表!$B$16,IF(AA102="準優勝",[4]点数換算表!$C$16,IF(AA102="ベスト4",[4]点数換算表!$D$16,IF(AA102="ベスト8",[4]点数換算表!$E$16,IF(AA102="ベスト16",[4]点数換算表!$F$16,IF(AA102="ベスト32",[4]点数換算表!$G$16,"")))))))</f>
        <v>0</v>
      </c>
      <c r="AC102" s="23"/>
      <c r="AD102" s="21">
        <f>IF(AC102="",0,IF(AC102="優勝",[4]点数換算表!$B$17,IF(AC102="準優勝",[4]点数換算表!$C$17,IF(AC102="ベスト4",[4]点数換算表!$D$17,IF(AC102="ベスト8",[4]点数換算表!$E$17,IF(AC102="ベスト16",[4]点数換算表!$F$17,IF(AC102="ベスト32",[4]点数換算表!$G$17,"")))))))</f>
        <v>0</v>
      </c>
      <c r="AE102" s="23"/>
      <c r="AF102" s="21">
        <f>IF(AE102="",0,IF(AE102="優勝",[4]点数換算表!$B$18,IF(AE102="準優勝",[4]点数換算表!$C$18,IF(AE102="ベスト4",[4]点数換算表!$D$18,IF(AE102="ベスト8",[4]点数換算表!$E$18,[4]点数換算表!$F$18)))))</f>
        <v>0</v>
      </c>
      <c r="AG102" s="23"/>
      <c r="AH102" s="21">
        <f>IF(AG102="",0,IF(AG102="優勝",[4]点数換算表!$B$19,IF(AG102="準優勝",[4]点数換算表!$C$19,IF(AG102="ベスト4",[4]点数換算表!$D$19,IF(AG102="ベスト8",[4]点数換算表!$E$19,[4]点数換算表!$F$19)))))</f>
        <v>0</v>
      </c>
      <c r="AI102" s="21">
        <f t="shared" si="4"/>
        <v>52</v>
      </c>
    </row>
    <row r="103" spans="1:35" x14ac:dyDescent="0.4">
      <c r="A103" s="21">
        <v>100</v>
      </c>
      <c r="B103" s="21" t="s">
        <v>293</v>
      </c>
      <c r="C103" s="21" t="s">
        <v>271</v>
      </c>
      <c r="D103" s="21">
        <v>4</v>
      </c>
      <c r="E103" s="26" t="s">
        <v>272</v>
      </c>
      <c r="F103" s="35" t="s">
        <v>815</v>
      </c>
      <c r="G103" s="23"/>
      <c r="H103" s="21">
        <f>IF(G103="",0,IF(G103="優勝",[2]点数換算表!$B$2,IF(G103="準優勝",[2]点数換算表!$C$2,IF(G103="ベスト4",[2]点数換算表!$D$2,[2]点数換算表!$E$2))))</f>
        <v>0</v>
      </c>
      <c r="I103" s="23"/>
      <c r="J103" s="21">
        <f>IF(I103="",0,IF(I103="優勝",[2]点数換算表!$B$3,IF(I103="準優勝",[2]点数換算表!$C$3,IF(I103="ベスト4",[2]点数換算表!$D$3,[2]点数換算表!$E$3))))</f>
        <v>0</v>
      </c>
      <c r="K103" s="23"/>
      <c r="L103" s="21">
        <f>IF(K103="",0,IF(K103="優勝",[2]点数換算表!$B$4,IF(K103="準優勝",[2]点数換算表!$C$4,IF(K103="ベスト4",[2]点数換算表!$D$4,IF(K103="ベスト8",[2]点数換算表!$E$4,IF(K103="ベスト16",[2]点数換算表!$F$4,""))))))</f>
        <v>0</v>
      </c>
      <c r="M103" s="23" t="s">
        <v>214</v>
      </c>
      <c r="N103" s="21">
        <f>IF(M103="",0,IF(M103="優勝",点数換算表!$B$5,IF(M103="準優勝",点数換算表!$C$5,IF(M103="ベスト4",点数換算表!$D$5,IF(M103="ベスト8",点数換算表!$E$5,IF(M103="ベスト16",点数換算表!$F$5,IF(M103="ベスト32",点数換算表!$G$5,"")))))))</f>
        <v>50</v>
      </c>
      <c r="O103" s="23"/>
      <c r="P103" s="21">
        <f>IF(O103="",0,IF(O103="優勝",[2]点数換算表!$B$6,IF(O103="準優勝",[2]点数換算表!$C$6,IF(O103="ベスト4",[2]点数換算表!$D$6,IF(O103="ベスト8",[2]点数換算表!$E$6,IF(O103="ベスト16",[2]点数換算表!$F$6,IF(O103="ベスト32",[2]点数換算表!$G$6,"")))))))</f>
        <v>0</v>
      </c>
      <c r="Q103" s="23"/>
      <c r="R103" s="21">
        <f>IF(Q103="",0,IF(Q103="優勝",[2]点数換算表!$B$7,IF(Q103="準優勝",[2]点数換算表!$C$7,IF(Q103="ベスト4",[2]点数換算表!$D$7,IF(Q103="ベスト8",[2]点数換算表!$E$7,[2]点数換算表!$F$7)))))</f>
        <v>0</v>
      </c>
      <c r="S103" s="23"/>
      <c r="T103" s="21">
        <f>IF(S103="",0,IF(S103="優勝",[2]点数換算表!$B$8,IF(S103="準優勝",[2]点数換算表!$C$8,IF(S103="ベスト4",[2]点数換算表!$D$8,IF(S103="ベスト8",[2]点数換算表!$E$8,[2]点数換算表!$F$8)))))</f>
        <v>0</v>
      </c>
      <c r="U103" s="23"/>
      <c r="V103" s="21">
        <f>IF(U103="",0,IF(U103="優勝",[2]点数換算表!$B$13,IF(U103="準優勝",[2]点数換算表!$C$13,IF(U103="ベスト4",[2]点数換算表!$D$13,[2]点数換算表!$E$13))))</f>
        <v>0</v>
      </c>
      <c r="W103" s="23"/>
      <c r="X103" s="21">
        <f>IF(W103="",0,IF(W103="優勝",[2]点数換算表!$B$14,IF(W103="準優勝",[2]点数換算表!$C$14,IF(W103="ベスト4",[2]点数換算表!$D$14,[2]点数換算表!$E$14))))</f>
        <v>0</v>
      </c>
      <c r="Y103" s="23"/>
      <c r="Z103" s="21">
        <f>IF(Y103="",0,IF(Y103="優勝",[2]点数換算表!$B$15,IF(Y103="準優勝",[2]点数換算表!$C$15,IF(Y103="ベスト4",[2]点数換算表!$D$15,IF(Y103="ベスト8",[2]点数換算表!$E$15,IF(Y103="ベスト16",[2]点数換算表!$F$15,""))))))</f>
        <v>0</v>
      </c>
      <c r="AA103" s="23"/>
      <c r="AB103" s="21">
        <f>IF(AA103="",0,IF(AA103="優勝",[2]点数換算表!$B$16,IF(AA103="準優勝",[2]点数換算表!$C$16,IF(AA103="ベスト4",[2]点数換算表!$D$16,IF(AA103="ベスト8",[2]点数換算表!$E$16,IF(AA103="ベスト16",[2]点数換算表!$F$16,IF(AA103="ベスト32",[2]点数換算表!$G$16,"")))))))</f>
        <v>0</v>
      </c>
      <c r="AC103" s="23"/>
      <c r="AD103" s="21">
        <f>IF(AC103="",0,IF(AC103="優勝",[2]点数換算表!$B$17,IF(AC103="準優勝",[2]点数換算表!$C$17,IF(AC103="ベスト4",[2]点数換算表!$D$17,IF(AC103="ベスト8",[2]点数換算表!$E$17,IF(AC103="ベスト16",[2]点数換算表!$F$17,IF(AC103="ベスト32",[2]点数換算表!$G$17,"")))))))</f>
        <v>0</v>
      </c>
      <c r="AE103" s="23"/>
      <c r="AF103" s="21">
        <f>IF(AE103="",0,IF(AE103="優勝",[2]点数換算表!$B$18,IF(AE103="準優勝",[2]点数換算表!$C$18,IF(AE103="ベスト4",[2]点数換算表!$D$18,IF(AE103="ベスト8",[2]点数換算表!$E$18,[2]点数換算表!$F$18)))))</f>
        <v>0</v>
      </c>
      <c r="AG103" s="23"/>
      <c r="AH103" s="21">
        <f>IF(AG103="",0,IF(AG103="優勝",[2]点数換算表!$B$19,IF(AG103="準優勝",[2]点数換算表!$C$19,IF(AG103="ベスト4",[2]点数換算表!$D$19,IF(AG103="ベスト8",[2]点数換算表!$E$19,[2]点数換算表!$F$19)))))</f>
        <v>0</v>
      </c>
      <c r="AI103" s="21">
        <f t="shared" si="4"/>
        <v>50</v>
      </c>
    </row>
    <row r="104" spans="1:35" x14ac:dyDescent="0.4">
      <c r="A104" s="21">
        <v>101</v>
      </c>
      <c r="B104" s="23" t="s">
        <v>70</v>
      </c>
      <c r="C104" s="23" t="s">
        <v>61</v>
      </c>
      <c r="D104" s="23">
        <v>3</v>
      </c>
      <c r="E104" s="24" t="s">
        <v>269</v>
      </c>
      <c r="F104" s="34" t="s">
        <v>814</v>
      </c>
      <c r="G104" s="23"/>
      <c r="H104" s="21">
        <f>IF(G104="",0,IF(G104="優勝",点数換算表!$B$2,IF(G104="準優勝",点数換算表!$C$2,IF(G104="ベスト4",点数換算表!$D$2,点数換算表!$E$2))))</f>
        <v>0</v>
      </c>
      <c r="I104" s="23"/>
      <c r="J104" s="21">
        <f>IF(I104="",0,IF(I104="優勝",点数換算表!$B$3,IF(I104="準優勝",点数換算表!$C$3,IF(I104="ベスト4",点数換算表!$D$3,点数換算表!$E$3))))</f>
        <v>0</v>
      </c>
      <c r="K104" s="23"/>
      <c r="L104" s="21">
        <f>IF(K104="",0,IF(K104="優勝",点数換算表!$B$4,IF(K104="準優勝",点数換算表!$C$4,IF(K104="ベスト4",点数換算表!$D$4,IF(K104="ベスト8",点数換算表!$E$4,IF(K104="ベスト16",点数換算表!$F$4,""))))))</f>
        <v>0</v>
      </c>
      <c r="M104" s="23" t="s">
        <v>214</v>
      </c>
      <c r="N104" s="21">
        <f>IF(M104="",0,IF(M104="優勝",点数換算表!$B$5,IF(M104="準優勝",点数換算表!$C$5,IF(M104="ベスト4",点数換算表!$D$5,IF(M104="ベスト8",点数換算表!$E$5,IF(M104="ベスト16",点数換算表!$F$5,IF(M104="ベスト32",点数換算表!$G$5,"")))))))</f>
        <v>50</v>
      </c>
      <c r="O104" s="23"/>
      <c r="P104" s="21">
        <f>IF(O104="",0,IF(O104="優勝",点数換算表!$B$6,IF(O104="準優勝",点数換算表!$C$6,IF(O104="ベスト4",点数換算表!$D$6,IF(O104="ベスト8",点数換算表!$E$6,IF(O104="ベスト16",点数換算表!$F$6,IF(O104="ベスト32",点数換算表!$G$6,"")))))))</f>
        <v>0</v>
      </c>
      <c r="Q104" s="23"/>
      <c r="R104" s="21">
        <f>IF(Q104="",0,IF(Q104="優勝",点数換算表!$B$7,IF(Q104="準優勝",点数換算表!$C$7,IF(Q104="ベスト4",点数換算表!$D$7,IF(Q104="ベスト8",点数換算表!$E$7,点数換算表!$F$7)))))</f>
        <v>0</v>
      </c>
      <c r="S104" s="23"/>
      <c r="T104" s="21">
        <f>IF(S104="",0,IF(S104="優勝",点数換算表!$B$8,IF(S104="準優勝",点数換算表!$C$8,IF(S104="ベスト4",点数換算表!$D$8,IF(S104="ベスト8",点数換算表!$E$8,点数換算表!$F$8)))))</f>
        <v>0</v>
      </c>
      <c r="U104" s="23"/>
      <c r="V104" s="21">
        <f>IF(U104="",0,IF(U104="優勝",点数換算表!$B$13,IF(U104="準優勝",点数換算表!$C$13,IF(U104="ベスト4",点数換算表!$D$13,点数換算表!$E$13))))</f>
        <v>0</v>
      </c>
      <c r="W104" s="23"/>
      <c r="X104" s="21">
        <f>IF(W104="",0,IF(W104="優勝",点数換算表!$B$14,IF(W104="準優勝",点数換算表!$C$14,IF(W104="ベスト4",点数換算表!$D$14,点数換算表!$E$14))))</f>
        <v>0</v>
      </c>
      <c r="Y104" s="23"/>
      <c r="Z104" s="21">
        <f>IF(Y104="",0,IF(Y104="優勝",点数換算表!$B$15,IF(Y104="準優勝",点数換算表!$C$15,IF(Y104="ベスト4",点数換算表!$D$15,IF(Y104="ベスト8",点数換算表!$E$15,IF(Y104="ベスト16",点数換算表!$F$15,""))))))</f>
        <v>0</v>
      </c>
      <c r="AA104" s="23"/>
      <c r="AB104" s="21">
        <f>IF(AA104="",0,IF(AA104="優勝",点数換算表!$B$16,IF(AA104="準優勝",点数換算表!$C$16,IF(AA104="ベスト4",点数換算表!$D$16,IF(AA104="ベスト8",点数換算表!$E$16,IF(AA104="ベスト16",点数換算表!$F$16,IF(AA104="ベスト32",点数換算表!$G$16,"")))))))</f>
        <v>0</v>
      </c>
      <c r="AC104" s="23"/>
      <c r="AD104" s="21">
        <f>IF(AC104="",0,IF(AC104="優勝",点数換算表!$B$17,IF(AC104="準優勝",点数換算表!$C$17,IF(AC104="ベスト4",点数換算表!$D$17,IF(AC104="ベスト8",点数換算表!$E$17,IF(AC104="ベスト16",点数換算表!$F$17,IF(AC104="ベスト32",点数換算表!$G$17,"")))))))</f>
        <v>0</v>
      </c>
      <c r="AE104" s="23"/>
      <c r="AF104" s="21">
        <f>IF(AE104="",0,IF(AE104="優勝",点数換算表!$B$18,IF(AE104="準優勝",点数換算表!$C$18,IF(AE104="ベスト4",点数換算表!$D$18,IF(AE104="ベスト8",点数換算表!$E$18,点数換算表!$F$18)))))</f>
        <v>0</v>
      </c>
      <c r="AG104" s="23"/>
      <c r="AH104" s="21">
        <f>IF(AG104="",0,IF(AG104="優勝",点数換算表!$B$19,IF(AG104="準優勝",点数換算表!$C$19,IF(AG104="ベスト4",点数換算表!$D$19,IF(AG104="ベスト8",点数換算表!$E$19,点数換算表!$F$19)))))</f>
        <v>0</v>
      </c>
      <c r="AI104" s="21">
        <f t="shared" si="4"/>
        <v>50</v>
      </c>
    </row>
    <row r="105" spans="1:35" x14ac:dyDescent="0.4">
      <c r="A105" s="21">
        <v>102</v>
      </c>
      <c r="B105" s="21" t="s">
        <v>1238</v>
      </c>
      <c r="C105" s="21" t="s">
        <v>525</v>
      </c>
      <c r="D105" s="21">
        <v>2</v>
      </c>
      <c r="E105" s="29" t="s">
        <v>526</v>
      </c>
      <c r="F105" s="35" t="s">
        <v>815</v>
      </c>
      <c r="G105" s="23"/>
      <c r="H105" s="21">
        <f>IF(G105="",0,IF(G105="優勝",[1]点数換算表!$B$2,IF(G105="準優勝",[1]点数換算表!$C$2,IF(G105="ベスト4",[1]点数換算表!$D$2,[1]点数換算表!$E$2))))</f>
        <v>0</v>
      </c>
      <c r="I105" s="23"/>
      <c r="J105" s="21">
        <f>IF(I105="",0,IF(I105="優勝",[1]点数換算表!$B$3,IF(I105="準優勝",[1]点数換算表!$C$3,IF(I105="ベスト4",[1]点数換算表!$D$3,[1]点数換算表!$E$3))))</f>
        <v>0</v>
      </c>
      <c r="K105" s="23"/>
      <c r="L105" s="21">
        <f>IF(K105="",0,IF(K105="優勝",[1]点数換算表!$B$4,IF(K105="準優勝",[1]点数換算表!$C$4,IF(K105="ベスト4",[1]点数換算表!$D$4,IF(K105="ベスト8",[1]点数換算表!$E$4,IF(K105="ベスト16",[1]点数換算表!$F$4,""))))))</f>
        <v>0</v>
      </c>
      <c r="M105" s="23" t="s">
        <v>214</v>
      </c>
      <c r="N105" s="21">
        <f>IF(M105="",0,IF(M105="優勝",点数換算表!$B$5,IF(M105="準優勝",点数換算表!$C$5,IF(M105="ベスト4",点数換算表!$D$5,IF(M105="ベスト8",点数換算表!$E$5,IF(M105="ベスト16",点数換算表!$F$5,IF(M105="ベスト32",点数換算表!$G$5,"")))))))</f>
        <v>50</v>
      </c>
      <c r="O105" s="23"/>
      <c r="P105" s="21">
        <f>IF(O105="",0,IF(O105="優勝",[1]点数換算表!$B$6,IF(O105="準優勝",[1]点数換算表!$C$6,IF(O105="ベスト4",[1]点数換算表!$D$6,IF(O105="ベスト8",[1]点数換算表!$E$6,IF(O105="ベスト16",[1]点数換算表!$F$6,IF(O105="ベスト32",[1]点数換算表!$G$6,"")))))))</f>
        <v>0</v>
      </c>
      <c r="Q105" s="23"/>
      <c r="R105" s="21">
        <f>IF(Q105="",0,IF(Q105="優勝",[1]点数換算表!$B$7,IF(Q105="準優勝",[1]点数換算表!$C$7,IF(Q105="ベスト4",[1]点数換算表!$D$7,IF(Q105="ベスト8",[1]点数換算表!$E$7,[1]点数換算表!$F$7)))))</f>
        <v>0</v>
      </c>
      <c r="S105" s="23"/>
      <c r="T105" s="21">
        <f>IF(S105="",0,IF(S105="優勝",[1]点数換算表!$B$8,IF(S105="準優勝",[1]点数換算表!$C$8,IF(S105="ベスト4",[1]点数換算表!$D$8,IF(S105="ベスト8",[1]点数換算表!$E$8,[1]点数換算表!$F$8)))))</f>
        <v>0</v>
      </c>
      <c r="U105" s="23"/>
      <c r="V105" s="21">
        <f>IF(U105="",0,IF(U105="優勝",[1]点数換算表!$B$13,IF(U105="準優勝",[1]点数換算表!$C$13,IF(U105="ベスト4",[1]点数換算表!$D$13,[1]点数換算表!$E$13))))</f>
        <v>0</v>
      </c>
      <c r="W105" s="23"/>
      <c r="X105" s="21">
        <f>IF(W105="",0,IF(W105="優勝",[1]点数換算表!$B$14,IF(W105="準優勝",[1]点数換算表!$C$14,IF(W105="ベスト4",[1]点数換算表!$D$14,[1]点数換算表!$E$14))))</f>
        <v>0</v>
      </c>
      <c r="Y105" s="23"/>
      <c r="Z105" s="21">
        <f>IF(Y105="",0,IF(Y105="優勝",[1]点数換算表!$B$15,IF(Y105="準優勝",[1]点数換算表!$C$15,IF(Y105="ベスト4",[1]点数換算表!$D$15,IF(Y105="ベスト8",[1]点数換算表!$E$15,IF(Y105="ベスト16",[1]点数換算表!$F$15,""))))))</f>
        <v>0</v>
      </c>
      <c r="AA105" s="23"/>
      <c r="AB105" s="21">
        <f>IF(AA105="",0,IF(AA105="優勝",[1]点数換算表!$B$16,IF(AA105="準優勝",[1]点数換算表!$C$16,IF(AA105="ベスト4",[1]点数換算表!$D$16,IF(AA105="ベスト8",[1]点数換算表!$E$16,IF(AA105="ベスト16",[1]点数換算表!$F$16,IF(AA105="ベスト32",[1]点数換算表!$G$16,"")))))))</f>
        <v>0</v>
      </c>
      <c r="AC105" s="23"/>
      <c r="AD105" s="21">
        <f>IF(AC105="",0,IF(AC105="優勝",[1]点数換算表!$B$17,IF(AC105="準優勝",[1]点数換算表!$C$17,IF(AC105="ベスト4",[1]点数換算表!$D$17,IF(AC105="ベスト8",[1]点数換算表!$E$17,IF(AC105="ベスト16",[1]点数換算表!$F$17,IF(AC105="ベスト32",[1]点数換算表!$G$17,"")))))))</f>
        <v>0</v>
      </c>
      <c r="AE105" s="23"/>
      <c r="AF105" s="21">
        <f>IF(AE105="",0,IF(AE105="優勝",[1]点数換算表!$B$18,IF(AE105="準優勝",[1]点数換算表!$C$18,IF(AE105="ベスト4",[1]点数換算表!$D$18,IF(AE105="ベスト8",[1]点数換算表!$E$18,[1]点数換算表!$F$18)))))</f>
        <v>0</v>
      </c>
      <c r="AG105" s="23"/>
      <c r="AH105" s="21">
        <f>IF(AG105="",0,IF(AG105="優勝",[1]点数換算表!$B$19,IF(AG105="準優勝",[1]点数換算表!$C$19,IF(AG105="ベスト4",[1]点数換算表!$D$19,IF(AG105="ベスト8",[1]点数換算表!$E$19,[1]点数換算表!$F$19)))))</f>
        <v>0</v>
      </c>
      <c r="AI105" s="21">
        <f t="shared" si="4"/>
        <v>50</v>
      </c>
    </row>
    <row r="106" spans="1:35" x14ac:dyDescent="0.4">
      <c r="A106" s="21">
        <v>103</v>
      </c>
      <c r="B106" s="21" t="s">
        <v>1243</v>
      </c>
      <c r="C106" s="21" t="s">
        <v>848</v>
      </c>
      <c r="D106" s="21">
        <v>3</v>
      </c>
      <c r="E106" s="26" t="s">
        <v>272</v>
      </c>
      <c r="F106" s="35" t="s">
        <v>815</v>
      </c>
      <c r="G106" s="23"/>
      <c r="H106" s="21">
        <f>IF(G106="",0,IF(G106="優勝",[2]点数換算表!$B$2,IF(G106="準優勝",[2]点数換算表!$C$2,IF(G106="ベスト4",[2]点数換算表!$D$2,[2]点数換算表!$E$2))))</f>
        <v>0</v>
      </c>
      <c r="I106" s="23"/>
      <c r="J106" s="21">
        <f>IF(I106="",0,IF(I106="優勝",[2]点数換算表!$B$3,IF(I106="準優勝",[2]点数換算表!$C$3,IF(I106="ベスト4",[2]点数換算表!$D$3,[2]点数換算表!$E$3))))</f>
        <v>0</v>
      </c>
      <c r="K106" s="23"/>
      <c r="L106" s="21">
        <f>IF(K106="",0,IF(K106="優勝",[2]点数換算表!$B$4,IF(K106="準優勝",[2]点数換算表!$C$4,IF(K106="ベスト4",[2]点数換算表!$D$4,IF(K106="ベスト8",[2]点数換算表!$E$4,IF(K106="ベスト16",[2]点数換算表!$F$4,""))))))</f>
        <v>0</v>
      </c>
      <c r="M106" s="23" t="s">
        <v>214</v>
      </c>
      <c r="N106" s="21">
        <f>IF(M106="",0,IF(M106="優勝",点数換算表!$B$5,IF(M106="準優勝",点数換算表!$C$5,IF(M106="ベスト4",点数換算表!$D$5,IF(M106="ベスト8",点数換算表!$E$5,IF(M106="ベスト16",点数換算表!$F$5,IF(M106="ベスト32",点数換算表!$G$5,"")))))))</f>
        <v>50</v>
      </c>
      <c r="O106" s="23"/>
      <c r="P106" s="21">
        <f>IF(O106="",0,IF(O106="優勝",[2]点数換算表!$B$6,IF(O106="準優勝",[2]点数換算表!$C$6,IF(O106="ベスト4",[2]点数換算表!$D$6,IF(O106="ベスト8",[2]点数換算表!$E$6,IF(O106="ベスト16",[2]点数換算表!$F$6,IF(O106="ベスト32",[2]点数換算表!$G$6,"")))))))</f>
        <v>0</v>
      </c>
      <c r="Q106" s="23"/>
      <c r="R106" s="21">
        <f>IF(Q106="",0,IF(Q106="優勝",[2]点数換算表!$B$7,IF(Q106="準優勝",[2]点数換算表!$C$7,IF(Q106="ベスト4",[2]点数換算表!$D$7,IF(Q106="ベスト8",[2]点数換算表!$E$7,[2]点数換算表!$F$7)))))</f>
        <v>0</v>
      </c>
      <c r="S106" s="23"/>
      <c r="T106" s="21">
        <f>IF(S106="",0,IF(S106="優勝",[2]点数換算表!$B$8,IF(S106="準優勝",[2]点数換算表!$C$8,IF(S106="ベスト4",[2]点数換算表!$D$8,IF(S106="ベスト8",[2]点数換算表!$E$8,[2]点数換算表!$F$8)))))</f>
        <v>0</v>
      </c>
      <c r="U106" s="23"/>
      <c r="V106" s="21">
        <f>IF(U106="",0,IF(U106="優勝",[2]点数換算表!$B$13,IF(U106="準優勝",[2]点数換算表!$C$13,IF(U106="ベスト4",[2]点数換算表!$D$13,[2]点数換算表!$E$13))))</f>
        <v>0</v>
      </c>
      <c r="W106" s="23"/>
      <c r="X106" s="21">
        <f>IF(W106="",0,IF(W106="優勝",[2]点数換算表!$B$14,IF(W106="準優勝",[2]点数換算表!$C$14,IF(W106="ベスト4",[2]点数換算表!$D$14,[2]点数換算表!$E$14))))</f>
        <v>0</v>
      </c>
      <c r="Y106" s="23"/>
      <c r="Z106" s="21">
        <f>IF(Y106="",0,IF(Y106="優勝",[2]点数換算表!$B$15,IF(Y106="準優勝",[2]点数換算表!$C$15,IF(Y106="ベスト4",[2]点数換算表!$D$15,IF(Y106="ベスト8",[2]点数換算表!$E$15,IF(Y106="ベスト16",[2]点数換算表!$F$15,""))))))</f>
        <v>0</v>
      </c>
      <c r="AA106" s="23"/>
      <c r="AB106" s="21">
        <f>IF(AA106="",0,IF(AA106="優勝",[2]点数換算表!$B$16,IF(AA106="準優勝",[2]点数換算表!$C$16,IF(AA106="ベスト4",[2]点数換算表!$D$16,IF(AA106="ベスト8",[2]点数換算表!$E$16,IF(AA106="ベスト16",[2]点数換算表!$F$16,IF(AA106="ベスト32",[2]点数換算表!$G$16,"")))))))</f>
        <v>0</v>
      </c>
      <c r="AC106" s="23"/>
      <c r="AD106" s="21">
        <f>IF(AC106="",0,IF(AC106="優勝",[2]点数換算表!$B$17,IF(AC106="準優勝",[2]点数換算表!$C$17,IF(AC106="ベスト4",[2]点数換算表!$D$17,IF(AC106="ベスト8",[2]点数換算表!$E$17,IF(AC106="ベスト16",[2]点数換算表!$F$17,IF(AC106="ベスト32",[2]点数換算表!$G$17,"")))))))</f>
        <v>0</v>
      </c>
      <c r="AE106" s="23"/>
      <c r="AF106" s="21">
        <f>IF(AE106="",0,IF(AE106="優勝",[2]点数換算表!$B$18,IF(AE106="準優勝",[2]点数換算表!$C$18,IF(AE106="ベスト4",[2]点数換算表!$D$18,IF(AE106="ベスト8",[2]点数換算表!$E$18,[2]点数換算表!$F$18)))))</f>
        <v>0</v>
      </c>
      <c r="AG106" s="23"/>
      <c r="AH106" s="21">
        <f>IF(AG106="",0,IF(AG106="優勝",[2]点数換算表!$B$19,IF(AG106="準優勝",[2]点数換算表!$C$19,IF(AG106="ベスト4",[2]点数換算表!$D$19,IF(AG106="ベスト8",[2]点数換算表!$E$19,[2]点数換算表!$F$19)))))</f>
        <v>0</v>
      </c>
      <c r="AI106" s="21">
        <f t="shared" si="4"/>
        <v>50</v>
      </c>
    </row>
    <row r="107" spans="1:35" x14ac:dyDescent="0.4">
      <c r="A107" s="21">
        <v>104</v>
      </c>
      <c r="B107" s="21" t="s">
        <v>1244</v>
      </c>
      <c r="C107" s="21" t="s">
        <v>1247</v>
      </c>
      <c r="D107" s="21">
        <v>1</v>
      </c>
      <c r="E107" s="26" t="s">
        <v>272</v>
      </c>
      <c r="F107" s="35" t="s">
        <v>815</v>
      </c>
      <c r="G107" s="23"/>
      <c r="H107" s="21">
        <f>IF(G107="",0,IF(G107="優勝",[2]点数換算表!$B$2,IF(G107="準優勝",[2]点数換算表!$C$2,IF(G107="ベスト4",[2]点数換算表!$D$2,[2]点数換算表!$E$2))))</f>
        <v>0</v>
      </c>
      <c r="I107" s="23"/>
      <c r="J107" s="21">
        <f>IF(I107="",0,IF(I107="優勝",[2]点数換算表!$B$3,IF(I107="準優勝",[2]点数換算表!$C$3,IF(I107="ベスト4",[2]点数換算表!$D$3,[2]点数換算表!$E$3))))</f>
        <v>0</v>
      </c>
      <c r="K107" s="23"/>
      <c r="L107" s="21">
        <f>IF(K107="",0,IF(K107="優勝",[2]点数換算表!$B$4,IF(K107="準優勝",[2]点数換算表!$C$4,IF(K107="ベスト4",[2]点数換算表!$D$4,IF(K107="ベスト8",[2]点数換算表!$E$4,IF(K107="ベスト16",[2]点数換算表!$F$4,""))))))</f>
        <v>0</v>
      </c>
      <c r="M107" s="23" t="s">
        <v>214</v>
      </c>
      <c r="N107" s="21">
        <f>IF(M107="",0,IF(M107="優勝",点数換算表!$B$5,IF(M107="準優勝",点数換算表!$C$5,IF(M107="ベスト4",点数換算表!$D$5,IF(M107="ベスト8",点数換算表!$E$5,IF(M107="ベスト16",点数換算表!$F$5,IF(M107="ベスト32",点数換算表!$G$5,"")))))))</f>
        <v>50</v>
      </c>
      <c r="O107" s="23"/>
      <c r="P107" s="21">
        <f>IF(O107="",0,IF(O107="優勝",[2]点数換算表!$B$6,IF(O107="準優勝",[2]点数換算表!$C$6,IF(O107="ベスト4",[2]点数換算表!$D$6,IF(O107="ベスト8",[2]点数換算表!$E$6,IF(O107="ベスト16",[2]点数換算表!$F$6,IF(O107="ベスト32",[2]点数換算表!$G$6,"")))))))</f>
        <v>0</v>
      </c>
      <c r="Q107" s="23"/>
      <c r="R107" s="21">
        <f>IF(Q107="",0,IF(Q107="優勝",[2]点数換算表!$B$7,IF(Q107="準優勝",[2]点数換算表!$C$7,IF(Q107="ベスト4",[2]点数換算表!$D$7,IF(Q107="ベスト8",[2]点数換算表!$E$7,[2]点数換算表!$F$7)))))</f>
        <v>0</v>
      </c>
      <c r="S107" s="23"/>
      <c r="T107" s="21">
        <f>IF(S107="",0,IF(S107="優勝",[2]点数換算表!$B$8,IF(S107="準優勝",[2]点数換算表!$C$8,IF(S107="ベスト4",[2]点数換算表!$D$8,IF(S107="ベスト8",[2]点数換算表!$E$8,[2]点数換算表!$F$8)))))</f>
        <v>0</v>
      </c>
      <c r="U107" s="23"/>
      <c r="V107" s="21">
        <f>IF(U107="",0,IF(U107="優勝",[2]点数換算表!$B$13,IF(U107="準優勝",[2]点数換算表!$C$13,IF(U107="ベスト4",[2]点数換算表!$D$13,[2]点数換算表!$E$13))))</f>
        <v>0</v>
      </c>
      <c r="W107" s="23"/>
      <c r="X107" s="21">
        <f>IF(W107="",0,IF(W107="優勝",[2]点数換算表!$B$14,IF(W107="準優勝",[2]点数換算表!$C$14,IF(W107="ベスト4",[2]点数換算表!$D$14,[2]点数換算表!$E$14))))</f>
        <v>0</v>
      </c>
      <c r="Y107" s="23"/>
      <c r="Z107" s="21">
        <f>IF(Y107="",0,IF(Y107="優勝",[2]点数換算表!$B$15,IF(Y107="準優勝",[2]点数換算表!$C$15,IF(Y107="ベスト4",[2]点数換算表!$D$15,IF(Y107="ベスト8",[2]点数換算表!$E$15,IF(Y107="ベスト16",[2]点数換算表!$F$15,""))))))</f>
        <v>0</v>
      </c>
      <c r="AA107" s="23"/>
      <c r="AB107" s="21">
        <f>IF(AA107="",0,IF(AA107="優勝",[2]点数換算表!$B$16,IF(AA107="準優勝",[2]点数換算表!$C$16,IF(AA107="ベスト4",[2]点数換算表!$D$16,IF(AA107="ベスト8",[2]点数換算表!$E$16,IF(AA107="ベスト16",[2]点数換算表!$F$16,IF(AA107="ベスト32",[2]点数換算表!$G$16,"")))))))</f>
        <v>0</v>
      </c>
      <c r="AC107" s="23"/>
      <c r="AD107" s="21">
        <f>IF(AC107="",0,IF(AC107="優勝",[2]点数換算表!$B$17,IF(AC107="準優勝",[2]点数換算表!$C$17,IF(AC107="ベスト4",[2]点数換算表!$D$17,IF(AC107="ベスト8",[2]点数換算表!$E$17,IF(AC107="ベスト16",[2]点数換算表!$F$17,IF(AC107="ベスト32",[2]点数換算表!$G$17,"")))))))</f>
        <v>0</v>
      </c>
      <c r="AE107" s="23"/>
      <c r="AF107" s="21">
        <f>IF(AE107="",0,IF(AE107="優勝",[2]点数換算表!$B$18,IF(AE107="準優勝",[2]点数換算表!$C$18,IF(AE107="ベスト4",[2]点数換算表!$D$18,IF(AE107="ベスト8",[2]点数換算表!$E$18,[2]点数換算表!$F$18)))))</f>
        <v>0</v>
      </c>
      <c r="AG107" s="23"/>
      <c r="AH107" s="21">
        <f>IF(AG107="",0,IF(AG107="優勝",[2]点数換算表!$B$19,IF(AG107="準優勝",[2]点数換算表!$C$19,IF(AG107="ベスト4",[2]点数換算表!$D$19,IF(AG107="ベスト8",[2]点数換算表!$E$19,[2]点数換算表!$F$19)))))</f>
        <v>0</v>
      </c>
      <c r="AI107" s="21">
        <f t="shared" si="4"/>
        <v>50</v>
      </c>
    </row>
    <row r="108" spans="1:35" x14ac:dyDescent="0.4">
      <c r="A108" s="21">
        <v>105</v>
      </c>
      <c r="B108" s="21" t="s">
        <v>1245</v>
      </c>
      <c r="C108" s="21" t="s">
        <v>850</v>
      </c>
      <c r="D108" s="21">
        <v>2</v>
      </c>
      <c r="E108" s="26" t="s">
        <v>272</v>
      </c>
      <c r="F108" s="35" t="s">
        <v>815</v>
      </c>
      <c r="G108" s="23"/>
      <c r="H108" s="21">
        <f>IF(G108="",0,IF(G108="優勝",[2]点数換算表!$B$2,IF(G108="準優勝",[2]点数換算表!$C$2,IF(G108="ベスト4",[2]点数換算表!$D$2,[2]点数換算表!$E$2))))</f>
        <v>0</v>
      </c>
      <c r="I108" s="23"/>
      <c r="J108" s="21">
        <f>IF(I108="",0,IF(I108="優勝",[2]点数換算表!$B$3,IF(I108="準優勝",[2]点数換算表!$C$3,IF(I108="ベスト4",[2]点数換算表!$D$3,[2]点数換算表!$E$3))))</f>
        <v>0</v>
      </c>
      <c r="K108" s="23"/>
      <c r="L108" s="21">
        <f>IF(K108="",0,IF(K108="優勝",[2]点数換算表!$B$4,IF(K108="準優勝",[2]点数換算表!$C$4,IF(K108="ベスト4",[2]点数換算表!$D$4,IF(K108="ベスト8",[2]点数換算表!$E$4,IF(K108="ベスト16",[2]点数換算表!$F$4,""))))))</f>
        <v>0</v>
      </c>
      <c r="M108" s="23" t="s">
        <v>214</v>
      </c>
      <c r="N108" s="21">
        <f>IF(M108="",0,IF(M108="優勝",点数換算表!$B$5,IF(M108="準優勝",点数換算表!$C$5,IF(M108="ベスト4",点数換算表!$D$5,IF(M108="ベスト8",点数換算表!$E$5,IF(M108="ベスト16",点数換算表!$F$5,IF(M108="ベスト32",点数換算表!$G$5,"")))))))</f>
        <v>50</v>
      </c>
      <c r="O108" s="23"/>
      <c r="P108" s="21">
        <f>IF(O108="",0,IF(O108="優勝",[2]点数換算表!$B$6,IF(O108="準優勝",[2]点数換算表!$C$6,IF(O108="ベスト4",[2]点数換算表!$D$6,IF(O108="ベスト8",[2]点数換算表!$E$6,IF(O108="ベスト16",[2]点数換算表!$F$6,IF(O108="ベスト32",[2]点数換算表!$G$6,"")))))))</f>
        <v>0</v>
      </c>
      <c r="Q108" s="23"/>
      <c r="R108" s="21">
        <f>IF(Q108="",0,IF(Q108="優勝",[2]点数換算表!$B$7,IF(Q108="準優勝",[2]点数換算表!$C$7,IF(Q108="ベスト4",[2]点数換算表!$D$7,IF(Q108="ベスト8",[2]点数換算表!$E$7,[2]点数換算表!$F$7)))))</f>
        <v>0</v>
      </c>
      <c r="S108" s="23"/>
      <c r="T108" s="21">
        <f>IF(S108="",0,IF(S108="優勝",[2]点数換算表!$B$8,IF(S108="準優勝",[2]点数換算表!$C$8,IF(S108="ベスト4",[2]点数換算表!$D$8,IF(S108="ベスト8",[2]点数換算表!$E$8,[2]点数換算表!$F$8)))))</f>
        <v>0</v>
      </c>
      <c r="U108" s="23"/>
      <c r="V108" s="21">
        <f>IF(U108="",0,IF(U108="優勝",[2]点数換算表!$B$13,IF(U108="準優勝",[2]点数換算表!$C$13,IF(U108="ベスト4",[2]点数換算表!$D$13,[2]点数換算表!$E$13))))</f>
        <v>0</v>
      </c>
      <c r="W108" s="23"/>
      <c r="X108" s="21">
        <f>IF(W108="",0,IF(W108="優勝",[2]点数換算表!$B$14,IF(W108="準優勝",[2]点数換算表!$C$14,IF(W108="ベスト4",[2]点数換算表!$D$14,[2]点数換算表!$E$14))))</f>
        <v>0</v>
      </c>
      <c r="Y108" s="23"/>
      <c r="Z108" s="21">
        <f>IF(Y108="",0,IF(Y108="優勝",[2]点数換算表!$B$15,IF(Y108="準優勝",[2]点数換算表!$C$15,IF(Y108="ベスト4",[2]点数換算表!$D$15,IF(Y108="ベスト8",[2]点数換算表!$E$15,IF(Y108="ベスト16",[2]点数換算表!$F$15,""))))))</f>
        <v>0</v>
      </c>
      <c r="AA108" s="23"/>
      <c r="AB108" s="21">
        <f>IF(AA108="",0,IF(AA108="優勝",[2]点数換算表!$B$16,IF(AA108="準優勝",[2]点数換算表!$C$16,IF(AA108="ベスト4",[2]点数換算表!$D$16,IF(AA108="ベスト8",[2]点数換算表!$E$16,IF(AA108="ベスト16",[2]点数換算表!$F$16,IF(AA108="ベスト32",[2]点数換算表!$G$16,"")))))))</f>
        <v>0</v>
      </c>
      <c r="AC108" s="23"/>
      <c r="AD108" s="21">
        <f>IF(AC108="",0,IF(AC108="優勝",[2]点数換算表!$B$17,IF(AC108="準優勝",[2]点数換算表!$C$17,IF(AC108="ベスト4",[2]点数換算表!$D$17,IF(AC108="ベスト8",[2]点数換算表!$E$17,IF(AC108="ベスト16",[2]点数換算表!$F$17,IF(AC108="ベスト32",[2]点数換算表!$G$17,"")))))))</f>
        <v>0</v>
      </c>
      <c r="AE108" s="23"/>
      <c r="AF108" s="21">
        <f>IF(AE108="",0,IF(AE108="優勝",[2]点数換算表!$B$18,IF(AE108="準優勝",[2]点数換算表!$C$18,IF(AE108="ベスト4",[2]点数換算表!$D$18,IF(AE108="ベスト8",[2]点数換算表!$E$18,[2]点数換算表!$F$18)))))</f>
        <v>0</v>
      </c>
      <c r="AG108" s="23"/>
      <c r="AH108" s="21">
        <f>IF(AG108="",0,IF(AG108="優勝",[2]点数換算表!$B$19,IF(AG108="準優勝",[2]点数換算表!$C$19,IF(AG108="ベスト4",[2]点数換算表!$D$19,IF(AG108="ベスト8",[2]点数換算表!$E$19,[2]点数換算表!$F$19)))))</f>
        <v>0</v>
      </c>
      <c r="AI108" s="21">
        <f t="shared" si="4"/>
        <v>50</v>
      </c>
    </row>
    <row r="109" spans="1:35" x14ac:dyDescent="0.4">
      <c r="A109" s="21">
        <v>106</v>
      </c>
      <c r="B109" s="21" t="s">
        <v>1246</v>
      </c>
      <c r="C109" s="21" t="s">
        <v>1241</v>
      </c>
      <c r="D109" s="21">
        <v>2</v>
      </c>
      <c r="E109" s="26" t="s">
        <v>272</v>
      </c>
      <c r="F109" s="35" t="s">
        <v>815</v>
      </c>
      <c r="G109" s="23"/>
      <c r="H109" s="21">
        <f>IF(G109="",0,IF(G109="優勝",[2]点数換算表!$B$2,IF(G109="準優勝",[2]点数換算表!$C$2,IF(G109="ベスト4",[2]点数換算表!$D$2,[2]点数換算表!$E$2))))</f>
        <v>0</v>
      </c>
      <c r="I109" s="23"/>
      <c r="J109" s="21">
        <f>IF(I109="",0,IF(I109="優勝",[2]点数換算表!$B$3,IF(I109="準優勝",[2]点数換算表!$C$3,IF(I109="ベスト4",[2]点数換算表!$D$3,[2]点数換算表!$E$3))))</f>
        <v>0</v>
      </c>
      <c r="K109" s="23"/>
      <c r="L109" s="21">
        <f>IF(K109="",0,IF(K109="優勝",[2]点数換算表!$B$4,IF(K109="準優勝",[2]点数換算表!$C$4,IF(K109="ベスト4",[2]点数換算表!$D$4,IF(K109="ベスト8",[2]点数換算表!$E$4,IF(K109="ベスト16",[2]点数換算表!$F$4,""))))))</f>
        <v>0</v>
      </c>
      <c r="M109" s="23" t="s">
        <v>214</v>
      </c>
      <c r="N109" s="21">
        <f>IF(M109="",0,IF(M109="優勝",点数換算表!$B$5,IF(M109="準優勝",点数換算表!$C$5,IF(M109="ベスト4",点数換算表!$D$5,IF(M109="ベスト8",点数換算表!$E$5,IF(M109="ベスト16",点数換算表!$F$5,IF(M109="ベスト32",点数換算表!$G$5,"")))))))</f>
        <v>50</v>
      </c>
      <c r="O109" s="23"/>
      <c r="P109" s="21">
        <f>IF(O109="",0,IF(O109="優勝",[2]点数換算表!$B$6,IF(O109="準優勝",[2]点数換算表!$C$6,IF(O109="ベスト4",[2]点数換算表!$D$6,IF(O109="ベスト8",[2]点数換算表!$E$6,IF(O109="ベスト16",[2]点数換算表!$F$6,IF(O109="ベスト32",[2]点数換算表!$G$6,"")))))))</f>
        <v>0</v>
      </c>
      <c r="Q109" s="23"/>
      <c r="R109" s="21">
        <f>IF(Q109="",0,IF(Q109="優勝",[2]点数換算表!$B$7,IF(Q109="準優勝",[2]点数換算表!$C$7,IF(Q109="ベスト4",[2]点数換算表!$D$7,IF(Q109="ベスト8",[2]点数換算表!$E$7,[2]点数換算表!$F$7)))))</f>
        <v>0</v>
      </c>
      <c r="S109" s="23"/>
      <c r="T109" s="21">
        <f>IF(S109="",0,IF(S109="優勝",[2]点数換算表!$B$8,IF(S109="準優勝",[2]点数換算表!$C$8,IF(S109="ベスト4",[2]点数換算表!$D$8,IF(S109="ベスト8",[2]点数換算表!$E$8,[2]点数換算表!$F$8)))))</f>
        <v>0</v>
      </c>
      <c r="U109" s="23"/>
      <c r="V109" s="21">
        <f>IF(U109="",0,IF(U109="優勝",[2]点数換算表!$B$13,IF(U109="準優勝",[2]点数換算表!$C$13,IF(U109="ベスト4",[2]点数換算表!$D$13,[2]点数換算表!$E$13))))</f>
        <v>0</v>
      </c>
      <c r="W109" s="23"/>
      <c r="X109" s="21">
        <f>IF(W109="",0,IF(W109="優勝",[2]点数換算表!$B$14,IF(W109="準優勝",[2]点数換算表!$C$14,IF(W109="ベスト4",[2]点数換算表!$D$14,[2]点数換算表!$E$14))))</f>
        <v>0</v>
      </c>
      <c r="Y109" s="23"/>
      <c r="Z109" s="21">
        <f>IF(Y109="",0,IF(Y109="優勝",[2]点数換算表!$B$15,IF(Y109="準優勝",[2]点数換算表!$C$15,IF(Y109="ベスト4",[2]点数換算表!$D$15,IF(Y109="ベスト8",[2]点数換算表!$E$15,IF(Y109="ベスト16",[2]点数換算表!$F$15,""))))))</f>
        <v>0</v>
      </c>
      <c r="AA109" s="23"/>
      <c r="AB109" s="21">
        <f>IF(AA109="",0,IF(AA109="優勝",[2]点数換算表!$B$16,IF(AA109="準優勝",[2]点数換算表!$C$16,IF(AA109="ベスト4",[2]点数換算表!$D$16,IF(AA109="ベスト8",[2]点数換算表!$E$16,IF(AA109="ベスト16",[2]点数換算表!$F$16,IF(AA109="ベスト32",[2]点数換算表!$G$16,"")))))))</f>
        <v>0</v>
      </c>
      <c r="AC109" s="23"/>
      <c r="AD109" s="21">
        <f>IF(AC109="",0,IF(AC109="優勝",[2]点数換算表!$B$17,IF(AC109="準優勝",[2]点数換算表!$C$17,IF(AC109="ベスト4",[2]点数換算表!$D$17,IF(AC109="ベスト8",[2]点数換算表!$E$17,IF(AC109="ベスト16",[2]点数換算表!$F$17,IF(AC109="ベスト32",[2]点数換算表!$G$17,"")))))))</f>
        <v>0</v>
      </c>
      <c r="AE109" s="23"/>
      <c r="AF109" s="21">
        <f>IF(AE109="",0,IF(AE109="優勝",[2]点数換算表!$B$18,IF(AE109="準優勝",[2]点数換算表!$C$18,IF(AE109="ベスト4",[2]点数換算表!$D$18,IF(AE109="ベスト8",[2]点数換算表!$E$18,[2]点数換算表!$F$18)))))</f>
        <v>0</v>
      </c>
      <c r="AG109" s="23"/>
      <c r="AH109" s="21">
        <f>IF(AG109="",0,IF(AG109="優勝",[2]点数換算表!$B$19,IF(AG109="準優勝",[2]点数換算表!$C$19,IF(AG109="ベスト4",[2]点数換算表!$D$19,IF(AG109="ベスト8",[2]点数換算表!$E$19,[2]点数換算表!$F$19)))))</f>
        <v>0</v>
      </c>
      <c r="AI109" s="21">
        <f t="shared" si="4"/>
        <v>50</v>
      </c>
    </row>
    <row r="110" spans="1:35" x14ac:dyDescent="0.4">
      <c r="A110" s="21">
        <v>107</v>
      </c>
      <c r="B110" s="21" t="s">
        <v>1281</v>
      </c>
      <c r="C110" s="21" t="s">
        <v>1282</v>
      </c>
      <c r="D110" s="21">
        <v>1</v>
      </c>
      <c r="E110" s="24" t="s">
        <v>269</v>
      </c>
      <c r="F110" s="34" t="s">
        <v>814</v>
      </c>
      <c r="G110" s="21"/>
      <c r="H110" s="21">
        <f>IF(G110="",0,IF(G110="優勝",[2]点数換算表!$B$2,IF(G110="準優勝",[2]点数換算表!$C$2,IF(G110="ベスト4",[2]点数換算表!$D$2,[2]点数換算表!$E$2))))</f>
        <v>0</v>
      </c>
      <c r="I110" s="21"/>
      <c r="J110" s="21">
        <f>IF(I110="",0,IF(I110="優勝",[2]点数換算表!$B$3,IF(I110="準優勝",[2]点数換算表!$C$3,IF(I110="ベスト4",[2]点数換算表!$D$3,[2]点数換算表!$E$3))))</f>
        <v>0</v>
      </c>
      <c r="K110" s="21"/>
      <c r="L110" s="21">
        <f>IF(K110="",0,IF(K110="優勝",[2]点数換算表!$B$4,IF(K110="準優勝",[2]点数換算表!$C$4,IF(K110="ベスト4",[2]点数換算表!$D$4,IF(K110="ベスト8",[2]点数換算表!$E$4,IF(K110="ベスト16",[2]点数換算表!$F$4,""))))))</f>
        <v>0</v>
      </c>
      <c r="M110" s="23" t="s">
        <v>214</v>
      </c>
      <c r="N110" s="21">
        <f>IF(M110="",0,IF(M110="優勝",点数換算表!$B$5,IF(M110="準優勝",点数換算表!$C$5,IF(M110="ベスト4",点数換算表!$D$5,IF(M110="ベスト8",点数換算表!$E$5,IF(M110="ベスト16",点数換算表!$F$5,IF(M110="ベスト32",点数換算表!$G$5,"")))))))</f>
        <v>50</v>
      </c>
      <c r="O110" s="23"/>
      <c r="P110" s="21">
        <f>IF(O110="",0,IF(O110="優勝",[2]点数換算表!$B$6,IF(O110="準優勝",[2]点数換算表!$C$6,IF(O110="ベスト4",[2]点数換算表!$D$6,IF(O110="ベスト8",[2]点数換算表!$E$6,IF(O110="ベスト16",[2]点数換算表!$F$6,IF(O110="ベスト32",[2]点数換算表!$G$6,"")))))))</f>
        <v>0</v>
      </c>
      <c r="Q110" s="23"/>
      <c r="R110" s="21">
        <f>IF(Q110="",0,IF(Q110="優勝",[2]点数換算表!$B$7,IF(Q110="準優勝",[2]点数換算表!$C$7,IF(Q110="ベスト4",[2]点数換算表!$D$7,IF(Q110="ベスト8",[2]点数換算表!$E$7,[2]点数換算表!$F$7)))))</f>
        <v>0</v>
      </c>
      <c r="S110" s="23"/>
      <c r="T110" s="21">
        <f>IF(S110="",0,IF(S110="優勝",[2]点数換算表!$B$8,IF(S110="準優勝",[2]点数換算表!$C$8,IF(S110="ベスト4",[2]点数換算表!$D$8,IF(S110="ベスト8",[2]点数換算表!$E$8,[2]点数換算表!$F$8)))))</f>
        <v>0</v>
      </c>
      <c r="U110" s="23"/>
      <c r="V110" s="21">
        <f>IF(U110="",0,IF(U110="優勝",[2]点数換算表!$B$13,IF(U110="準優勝",[2]点数換算表!$C$13,IF(U110="ベスト4",[2]点数換算表!$D$13,[2]点数換算表!$E$13))))</f>
        <v>0</v>
      </c>
      <c r="W110" s="23"/>
      <c r="X110" s="21">
        <f>IF(W110="",0,IF(W110="優勝",[2]点数換算表!$B$14,IF(W110="準優勝",[2]点数換算表!$C$14,IF(W110="ベスト4",[2]点数換算表!$D$14,[2]点数換算表!$E$14))))</f>
        <v>0</v>
      </c>
      <c r="Y110" s="23"/>
      <c r="Z110" s="21">
        <f>IF(Y110="",0,IF(Y110="優勝",[2]点数換算表!$B$15,IF(Y110="準優勝",[2]点数換算表!$C$15,IF(Y110="ベスト4",[2]点数換算表!$D$15,IF(Y110="ベスト8",[2]点数換算表!$E$15,IF(Y110="ベスト16",[2]点数換算表!$F$15,""))))))</f>
        <v>0</v>
      </c>
      <c r="AA110" s="23"/>
      <c r="AB110" s="21">
        <f>IF(AA110="",0,IF(AA110="優勝",[2]点数換算表!$B$16,IF(AA110="準優勝",[2]点数換算表!$C$16,IF(AA110="ベスト4",[2]点数換算表!$D$16,IF(AA110="ベスト8",[2]点数換算表!$E$16,IF(AA110="ベスト16",[2]点数換算表!$F$16,IF(AA110="ベスト32",[2]点数換算表!$G$16,"")))))))</f>
        <v>0</v>
      </c>
      <c r="AC110" s="23"/>
      <c r="AD110" s="21">
        <f>IF(AC110="",0,IF(AC110="優勝",[2]点数換算表!$B$17,IF(AC110="準優勝",[2]点数換算表!$C$17,IF(AC110="ベスト4",[2]点数換算表!$D$17,IF(AC110="ベスト8",[2]点数換算表!$E$17,IF(AC110="ベスト16",[2]点数換算表!$F$17,IF(AC110="ベスト32",[2]点数換算表!$G$17,"")))))))</f>
        <v>0</v>
      </c>
      <c r="AE110" s="23"/>
      <c r="AF110" s="21">
        <f>IF(AE110="",0,IF(AE110="優勝",[2]点数換算表!$B$18,IF(AE110="準優勝",[2]点数換算表!$C$18,IF(AE110="ベスト4",[2]点数換算表!$D$18,IF(AE110="ベスト8",[2]点数換算表!$E$18,[2]点数換算表!$F$18)))))</f>
        <v>0</v>
      </c>
      <c r="AG110" s="23"/>
      <c r="AH110" s="21">
        <f>IF(AG110="",0,IF(AG110="優勝",[2]点数換算表!$B$19,IF(AG110="準優勝",[2]点数換算表!$C$19,IF(AG110="ベスト4",[2]点数換算表!$D$19,IF(AG110="ベスト8",[2]点数換算表!$E$19,[2]点数換算表!$F$19)))))</f>
        <v>0</v>
      </c>
      <c r="AI110" s="21">
        <f t="shared" si="4"/>
        <v>50</v>
      </c>
    </row>
    <row r="111" spans="1:35" x14ac:dyDescent="0.4">
      <c r="A111" s="21">
        <v>108</v>
      </c>
      <c r="B111" s="21" t="s">
        <v>1283</v>
      </c>
      <c r="C111" s="21" t="s">
        <v>1284</v>
      </c>
      <c r="D111" s="21">
        <v>2</v>
      </c>
      <c r="E111" s="33" t="s">
        <v>717</v>
      </c>
      <c r="F111" s="34" t="s">
        <v>814</v>
      </c>
      <c r="G111" s="21"/>
      <c r="H111" s="21">
        <f>IF(G111="",0,IF(G111="優勝",[2]点数換算表!$B$2,IF(G111="準優勝",[2]点数換算表!$C$2,IF(G111="ベスト4",[2]点数換算表!$D$2,[2]点数換算表!$E$2))))</f>
        <v>0</v>
      </c>
      <c r="I111" s="21"/>
      <c r="J111" s="21">
        <f>IF(I111="",0,IF(I111="優勝",[2]点数換算表!$B$3,IF(I111="準優勝",[2]点数換算表!$C$3,IF(I111="ベスト4",[2]点数換算表!$D$3,[2]点数換算表!$E$3))))</f>
        <v>0</v>
      </c>
      <c r="K111" s="21"/>
      <c r="L111" s="21">
        <f>IF(K111="",0,IF(K111="優勝",[2]点数換算表!$B$4,IF(K111="準優勝",[2]点数換算表!$C$4,IF(K111="ベスト4",[2]点数換算表!$D$4,IF(K111="ベスト8",[2]点数換算表!$E$4,IF(K111="ベスト16",[2]点数換算表!$F$4,""))))))</f>
        <v>0</v>
      </c>
      <c r="M111" s="23" t="s">
        <v>214</v>
      </c>
      <c r="N111" s="21">
        <f>IF(M111="",0,IF(M111="優勝",点数換算表!$B$5,IF(M111="準優勝",点数換算表!$C$5,IF(M111="ベスト4",点数換算表!$D$5,IF(M111="ベスト8",点数換算表!$E$5,IF(M111="ベスト16",点数換算表!$F$5,IF(M111="ベスト32",点数換算表!$G$5,"")))))))</f>
        <v>50</v>
      </c>
      <c r="O111" s="23"/>
      <c r="P111" s="21">
        <f>IF(O111="",0,IF(O111="優勝",[2]点数換算表!$B$6,IF(O111="準優勝",[2]点数換算表!$C$6,IF(O111="ベスト4",[2]点数換算表!$D$6,IF(O111="ベスト8",[2]点数換算表!$E$6,IF(O111="ベスト16",[2]点数換算表!$F$6,IF(O111="ベスト32",[2]点数換算表!$G$6,"")))))))</f>
        <v>0</v>
      </c>
      <c r="Q111" s="23"/>
      <c r="R111" s="21">
        <f>IF(Q111="",0,IF(Q111="優勝",[2]点数換算表!$B$7,IF(Q111="準優勝",[2]点数換算表!$C$7,IF(Q111="ベスト4",[2]点数換算表!$D$7,IF(Q111="ベスト8",[2]点数換算表!$E$7,[2]点数換算表!$F$7)))))</f>
        <v>0</v>
      </c>
      <c r="S111" s="23"/>
      <c r="T111" s="21">
        <f>IF(S111="",0,IF(S111="優勝",[2]点数換算表!$B$8,IF(S111="準優勝",[2]点数換算表!$C$8,IF(S111="ベスト4",[2]点数換算表!$D$8,IF(S111="ベスト8",[2]点数換算表!$E$8,[2]点数換算表!$F$8)))))</f>
        <v>0</v>
      </c>
      <c r="U111" s="23"/>
      <c r="V111" s="21">
        <f>IF(U111="",0,IF(U111="優勝",[2]点数換算表!$B$13,IF(U111="準優勝",[2]点数換算表!$C$13,IF(U111="ベスト4",[2]点数換算表!$D$13,[2]点数換算表!$E$13))))</f>
        <v>0</v>
      </c>
      <c r="W111" s="23"/>
      <c r="X111" s="21">
        <f>IF(W111="",0,IF(W111="優勝",[2]点数換算表!$B$14,IF(W111="準優勝",[2]点数換算表!$C$14,IF(W111="ベスト4",[2]点数換算表!$D$14,[2]点数換算表!$E$14))))</f>
        <v>0</v>
      </c>
      <c r="Y111" s="23"/>
      <c r="Z111" s="21">
        <f>IF(Y111="",0,IF(Y111="優勝",[2]点数換算表!$B$15,IF(Y111="準優勝",[2]点数換算表!$C$15,IF(Y111="ベスト4",[2]点数換算表!$D$15,IF(Y111="ベスト8",[2]点数換算表!$E$15,IF(Y111="ベスト16",[2]点数換算表!$F$15,""))))))</f>
        <v>0</v>
      </c>
      <c r="AA111" s="23"/>
      <c r="AB111" s="21">
        <f>IF(AA111="",0,IF(AA111="優勝",[2]点数換算表!$B$16,IF(AA111="準優勝",[2]点数換算表!$C$16,IF(AA111="ベスト4",[2]点数換算表!$D$16,IF(AA111="ベスト8",[2]点数換算表!$E$16,IF(AA111="ベスト16",[2]点数換算表!$F$16,IF(AA111="ベスト32",[2]点数換算表!$G$16,"")))))))</f>
        <v>0</v>
      </c>
      <c r="AC111" s="23"/>
      <c r="AD111" s="21">
        <f>IF(AC111="",0,IF(AC111="優勝",[2]点数換算表!$B$17,IF(AC111="準優勝",[2]点数換算表!$C$17,IF(AC111="ベスト4",[2]点数換算表!$D$17,IF(AC111="ベスト8",[2]点数換算表!$E$17,IF(AC111="ベスト16",[2]点数換算表!$F$17,IF(AC111="ベスト32",[2]点数換算表!$G$17,"")))))))</f>
        <v>0</v>
      </c>
      <c r="AE111" s="23"/>
      <c r="AF111" s="21">
        <f>IF(AE111="",0,IF(AE111="優勝",[2]点数換算表!$B$18,IF(AE111="準優勝",[2]点数換算表!$C$18,IF(AE111="ベスト4",[2]点数換算表!$D$18,IF(AE111="ベスト8",[2]点数換算表!$E$18,[2]点数換算表!$F$18)))))</f>
        <v>0</v>
      </c>
      <c r="AG111" s="23"/>
      <c r="AH111" s="21">
        <f>IF(AG111="",0,IF(AG111="優勝",[2]点数換算表!$B$19,IF(AG111="準優勝",[2]点数換算表!$C$19,IF(AG111="ベスト4",[2]点数換算表!$D$19,IF(AG111="ベスト8",[2]点数換算表!$E$19,[2]点数換算表!$F$19)))))</f>
        <v>0</v>
      </c>
      <c r="AI111" s="21">
        <f t="shared" si="4"/>
        <v>50</v>
      </c>
    </row>
    <row r="112" spans="1:35" x14ac:dyDescent="0.4">
      <c r="A112" s="21">
        <v>109</v>
      </c>
      <c r="B112" s="21" t="s">
        <v>1285</v>
      </c>
      <c r="C112" s="21" t="s">
        <v>48</v>
      </c>
      <c r="D112" s="21">
        <v>1</v>
      </c>
      <c r="E112" s="24" t="s">
        <v>269</v>
      </c>
      <c r="F112" s="34" t="s">
        <v>814</v>
      </c>
      <c r="G112" s="21"/>
      <c r="H112" s="21">
        <f>IF(G112="",0,IF(G112="優勝",[2]点数換算表!$B$2,IF(G112="準優勝",[2]点数換算表!$C$2,IF(G112="ベスト4",[2]点数換算表!$D$2,[2]点数換算表!$E$2))))</f>
        <v>0</v>
      </c>
      <c r="I112" s="21"/>
      <c r="J112" s="21">
        <f>IF(I112="",0,IF(I112="優勝",[2]点数換算表!$B$3,IF(I112="準優勝",[2]点数換算表!$C$3,IF(I112="ベスト4",[2]点数換算表!$D$3,[2]点数換算表!$E$3))))</f>
        <v>0</v>
      </c>
      <c r="K112" s="21"/>
      <c r="L112" s="21">
        <f>IF(K112="",0,IF(K112="優勝",[2]点数換算表!$B$4,IF(K112="準優勝",[2]点数換算表!$C$4,IF(K112="ベスト4",[2]点数換算表!$D$4,IF(K112="ベスト8",[2]点数換算表!$E$4,IF(K112="ベスト16",[2]点数換算表!$F$4,""))))))</f>
        <v>0</v>
      </c>
      <c r="M112" s="23" t="s">
        <v>214</v>
      </c>
      <c r="N112" s="21">
        <f>IF(M112="",0,IF(M112="優勝",点数換算表!$B$5,IF(M112="準優勝",点数換算表!$C$5,IF(M112="ベスト4",点数換算表!$D$5,IF(M112="ベスト8",点数換算表!$E$5,IF(M112="ベスト16",点数換算表!$F$5,IF(M112="ベスト32",点数換算表!$G$5,"")))))))</f>
        <v>50</v>
      </c>
      <c r="O112" s="23"/>
      <c r="P112" s="21">
        <f>IF(O112="",0,IF(O112="優勝",[2]点数換算表!$B$6,IF(O112="準優勝",[2]点数換算表!$C$6,IF(O112="ベスト4",[2]点数換算表!$D$6,IF(O112="ベスト8",[2]点数換算表!$E$6,IF(O112="ベスト16",[2]点数換算表!$F$6,IF(O112="ベスト32",[2]点数換算表!$G$6,"")))))))</f>
        <v>0</v>
      </c>
      <c r="Q112" s="23"/>
      <c r="R112" s="21">
        <f>IF(Q112="",0,IF(Q112="優勝",[2]点数換算表!$B$7,IF(Q112="準優勝",[2]点数換算表!$C$7,IF(Q112="ベスト4",[2]点数換算表!$D$7,IF(Q112="ベスト8",[2]点数換算表!$E$7,[2]点数換算表!$F$7)))))</f>
        <v>0</v>
      </c>
      <c r="S112" s="23"/>
      <c r="T112" s="21">
        <f>IF(S112="",0,IF(S112="優勝",[2]点数換算表!$B$8,IF(S112="準優勝",[2]点数換算表!$C$8,IF(S112="ベスト4",[2]点数換算表!$D$8,IF(S112="ベスト8",[2]点数換算表!$E$8,[2]点数換算表!$F$8)))))</f>
        <v>0</v>
      </c>
      <c r="U112" s="23"/>
      <c r="V112" s="21">
        <f>IF(U112="",0,IF(U112="優勝",[2]点数換算表!$B$13,IF(U112="準優勝",[2]点数換算表!$C$13,IF(U112="ベスト4",[2]点数換算表!$D$13,[2]点数換算表!$E$13))))</f>
        <v>0</v>
      </c>
      <c r="W112" s="23"/>
      <c r="X112" s="21">
        <f>IF(W112="",0,IF(W112="優勝",[2]点数換算表!$B$14,IF(W112="準優勝",[2]点数換算表!$C$14,IF(W112="ベスト4",[2]点数換算表!$D$14,[2]点数換算表!$E$14))))</f>
        <v>0</v>
      </c>
      <c r="Y112" s="23"/>
      <c r="Z112" s="21">
        <f>IF(Y112="",0,IF(Y112="優勝",[2]点数換算表!$B$15,IF(Y112="準優勝",[2]点数換算表!$C$15,IF(Y112="ベスト4",[2]点数換算表!$D$15,IF(Y112="ベスト8",[2]点数換算表!$E$15,IF(Y112="ベスト16",[2]点数換算表!$F$15,""))))))</f>
        <v>0</v>
      </c>
      <c r="AA112" s="23"/>
      <c r="AB112" s="21">
        <f>IF(AA112="",0,IF(AA112="優勝",[2]点数換算表!$B$16,IF(AA112="準優勝",[2]点数換算表!$C$16,IF(AA112="ベスト4",[2]点数換算表!$D$16,IF(AA112="ベスト8",[2]点数換算表!$E$16,IF(AA112="ベスト16",[2]点数換算表!$F$16,IF(AA112="ベスト32",[2]点数換算表!$G$16,"")))))))</f>
        <v>0</v>
      </c>
      <c r="AC112" s="23"/>
      <c r="AD112" s="21">
        <f>IF(AC112="",0,IF(AC112="優勝",[2]点数換算表!$B$17,IF(AC112="準優勝",[2]点数換算表!$C$17,IF(AC112="ベスト4",[2]点数換算表!$D$17,IF(AC112="ベスト8",[2]点数換算表!$E$17,IF(AC112="ベスト16",[2]点数換算表!$F$17,IF(AC112="ベスト32",[2]点数換算表!$G$17,"")))))))</f>
        <v>0</v>
      </c>
      <c r="AE112" s="23"/>
      <c r="AF112" s="21">
        <f>IF(AE112="",0,IF(AE112="優勝",[2]点数換算表!$B$18,IF(AE112="準優勝",[2]点数換算表!$C$18,IF(AE112="ベスト4",[2]点数換算表!$D$18,IF(AE112="ベスト8",[2]点数換算表!$E$18,[2]点数換算表!$F$18)))))</f>
        <v>0</v>
      </c>
      <c r="AG112" s="23"/>
      <c r="AH112" s="21">
        <f>IF(AG112="",0,IF(AG112="優勝",[2]点数換算表!$B$19,IF(AG112="準優勝",[2]点数換算表!$C$19,IF(AG112="ベスト4",[2]点数換算表!$D$19,IF(AG112="ベスト8",[2]点数換算表!$E$19,[2]点数換算表!$F$19)))))</f>
        <v>0</v>
      </c>
      <c r="AI112" s="21">
        <f t="shared" si="4"/>
        <v>50</v>
      </c>
    </row>
    <row r="113" spans="1:35" x14ac:dyDescent="0.4">
      <c r="A113" s="21">
        <v>110</v>
      </c>
      <c r="B113" s="21" t="s">
        <v>1286</v>
      </c>
      <c r="C113" s="21" t="s">
        <v>1287</v>
      </c>
      <c r="D113" s="21">
        <v>2</v>
      </c>
      <c r="E113" s="24" t="s">
        <v>269</v>
      </c>
      <c r="F113" s="34" t="s">
        <v>814</v>
      </c>
      <c r="G113" s="21"/>
      <c r="H113" s="21">
        <f>IF(G113="",0,IF(G113="優勝",[2]点数換算表!$B$2,IF(G113="準優勝",[2]点数換算表!$C$2,IF(G113="ベスト4",[2]点数換算表!$D$2,[2]点数換算表!$E$2))))</f>
        <v>0</v>
      </c>
      <c r="I113" s="21"/>
      <c r="J113" s="21">
        <f>IF(I113="",0,IF(I113="優勝",[2]点数換算表!$B$3,IF(I113="準優勝",[2]点数換算表!$C$3,IF(I113="ベスト4",[2]点数換算表!$D$3,[2]点数換算表!$E$3))))</f>
        <v>0</v>
      </c>
      <c r="K113" s="21"/>
      <c r="L113" s="21">
        <f>IF(K113="",0,IF(K113="優勝",[2]点数換算表!$B$4,IF(K113="準優勝",[2]点数換算表!$C$4,IF(K113="ベスト4",[2]点数換算表!$D$4,IF(K113="ベスト8",[2]点数換算表!$E$4,IF(K113="ベスト16",[2]点数換算表!$F$4,""))))))</f>
        <v>0</v>
      </c>
      <c r="M113" s="23" t="s">
        <v>214</v>
      </c>
      <c r="N113" s="21">
        <f>IF(M113="",0,IF(M113="優勝",点数換算表!$B$5,IF(M113="準優勝",点数換算表!$C$5,IF(M113="ベスト4",点数換算表!$D$5,IF(M113="ベスト8",点数換算表!$E$5,IF(M113="ベスト16",点数換算表!$F$5,IF(M113="ベスト32",点数換算表!$G$5,"")))))))</f>
        <v>50</v>
      </c>
      <c r="O113" s="23"/>
      <c r="P113" s="21">
        <f>IF(O113="",0,IF(O113="優勝",[2]点数換算表!$B$6,IF(O113="準優勝",[2]点数換算表!$C$6,IF(O113="ベスト4",[2]点数換算表!$D$6,IF(O113="ベスト8",[2]点数換算表!$E$6,IF(O113="ベスト16",[2]点数換算表!$F$6,IF(O113="ベスト32",[2]点数換算表!$G$6,"")))))))</f>
        <v>0</v>
      </c>
      <c r="Q113" s="23"/>
      <c r="R113" s="21">
        <f>IF(Q113="",0,IF(Q113="優勝",[2]点数換算表!$B$7,IF(Q113="準優勝",[2]点数換算表!$C$7,IF(Q113="ベスト4",[2]点数換算表!$D$7,IF(Q113="ベスト8",[2]点数換算表!$E$7,[2]点数換算表!$F$7)))))</f>
        <v>0</v>
      </c>
      <c r="S113" s="23"/>
      <c r="T113" s="21">
        <f>IF(S113="",0,IF(S113="優勝",[2]点数換算表!$B$8,IF(S113="準優勝",[2]点数換算表!$C$8,IF(S113="ベスト4",[2]点数換算表!$D$8,IF(S113="ベスト8",[2]点数換算表!$E$8,[2]点数換算表!$F$8)))))</f>
        <v>0</v>
      </c>
      <c r="U113" s="23"/>
      <c r="V113" s="21">
        <f>IF(U113="",0,IF(U113="優勝",[2]点数換算表!$B$13,IF(U113="準優勝",[2]点数換算表!$C$13,IF(U113="ベスト4",[2]点数換算表!$D$13,[2]点数換算表!$E$13))))</f>
        <v>0</v>
      </c>
      <c r="W113" s="23"/>
      <c r="X113" s="21">
        <f>IF(W113="",0,IF(W113="優勝",[2]点数換算表!$B$14,IF(W113="準優勝",[2]点数換算表!$C$14,IF(W113="ベスト4",[2]点数換算表!$D$14,[2]点数換算表!$E$14))))</f>
        <v>0</v>
      </c>
      <c r="Y113" s="23"/>
      <c r="Z113" s="21">
        <f>IF(Y113="",0,IF(Y113="優勝",[2]点数換算表!$B$15,IF(Y113="準優勝",[2]点数換算表!$C$15,IF(Y113="ベスト4",[2]点数換算表!$D$15,IF(Y113="ベスト8",[2]点数換算表!$E$15,IF(Y113="ベスト16",[2]点数換算表!$F$15,""))))))</f>
        <v>0</v>
      </c>
      <c r="AA113" s="23"/>
      <c r="AB113" s="21">
        <f>IF(AA113="",0,IF(AA113="優勝",[2]点数換算表!$B$16,IF(AA113="準優勝",[2]点数換算表!$C$16,IF(AA113="ベスト4",[2]点数換算表!$D$16,IF(AA113="ベスト8",[2]点数換算表!$E$16,IF(AA113="ベスト16",[2]点数換算表!$F$16,IF(AA113="ベスト32",[2]点数換算表!$G$16,"")))))))</f>
        <v>0</v>
      </c>
      <c r="AC113" s="23"/>
      <c r="AD113" s="21">
        <f>IF(AC113="",0,IF(AC113="優勝",[2]点数換算表!$B$17,IF(AC113="準優勝",[2]点数換算表!$C$17,IF(AC113="ベスト4",[2]点数換算表!$D$17,IF(AC113="ベスト8",[2]点数換算表!$E$17,IF(AC113="ベスト16",[2]点数換算表!$F$17,IF(AC113="ベスト32",[2]点数換算表!$G$17,"")))))))</f>
        <v>0</v>
      </c>
      <c r="AE113" s="23"/>
      <c r="AF113" s="21">
        <f>IF(AE113="",0,IF(AE113="優勝",[2]点数換算表!$B$18,IF(AE113="準優勝",[2]点数換算表!$C$18,IF(AE113="ベスト4",[2]点数換算表!$D$18,IF(AE113="ベスト8",[2]点数換算表!$E$18,[2]点数換算表!$F$18)))))</f>
        <v>0</v>
      </c>
      <c r="AG113" s="23"/>
      <c r="AH113" s="21">
        <f>IF(AG113="",0,IF(AG113="優勝",[2]点数換算表!$B$19,IF(AG113="準優勝",[2]点数換算表!$C$19,IF(AG113="ベスト4",[2]点数換算表!$D$19,IF(AG113="ベスト8",[2]点数換算表!$E$19,[2]点数換算表!$F$19)))))</f>
        <v>0</v>
      </c>
      <c r="AI113" s="21">
        <f t="shared" si="4"/>
        <v>50</v>
      </c>
    </row>
    <row r="114" spans="1:35" x14ac:dyDescent="0.4">
      <c r="A114" s="21">
        <v>111</v>
      </c>
      <c r="B114" s="21" t="s">
        <v>1288</v>
      </c>
      <c r="C114" s="21" t="s">
        <v>1289</v>
      </c>
      <c r="D114" s="21">
        <v>1</v>
      </c>
      <c r="E114" s="24" t="s">
        <v>269</v>
      </c>
      <c r="F114" s="34" t="s">
        <v>814</v>
      </c>
      <c r="G114" s="21"/>
      <c r="H114" s="21">
        <f>IF(G114="",0,IF(G114="優勝",[2]点数換算表!$B$2,IF(G114="準優勝",[2]点数換算表!$C$2,IF(G114="ベスト4",[2]点数換算表!$D$2,[2]点数換算表!$E$2))))</f>
        <v>0</v>
      </c>
      <c r="I114" s="21"/>
      <c r="J114" s="21">
        <f>IF(I114="",0,IF(I114="優勝",[2]点数換算表!$B$3,IF(I114="準優勝",[2]点数換算表!$C$3,IF(I114="ベスト4",[2]点数換算表!$D$3,[2]点数換算表!$E$3))))</f>
        <v>0</v>
      </c>
      <c r="K114" s="21"/>
      <c r="L114" s="21">
        <f>IF(K114="",0,IF(K114="優勝",[2]点数換算表!$B$4,IF(K114="準優勝",[2]点数換算表!$C$4,IF(K114="ベスト4",[2]点数換算表!$D$4,IF(K114="ベスト8",[2]点数換算表!$E$4,IF(K114="ベスト16",[2]点数換算表!$F$4,""))))))</f>
        <v>0</v>
      </c>
      <c r="M114" s="23" t="s">
        <v>214</v>
      </c>
      <c r="N114" s="21">
        <f>IF(M114="",0,IF(M114="優勝",点数換算表!$B$5,IF(M114="準優勝",点数換算表!$C$5,IF(M114="ベスト4",点数換算表!$D$5,IF(M114="ベスト8",点数換算表!$E$5,IF(M114="ベスト16",点数換算表!$F$5,IF(M114="ベスト32",点数換算表!$G$5,"")))))))</f>
        <v>50</v>
      </c>
      <c r="O114" s="23"/>
      <c r="P114" s="21">
        <f>IF(O114="",0,IF(O114="優勝",[2]点数換算表!$B$6,IF(O114="準優勝",[2]点数換算表!$C$6,IF(O114="ベスト4",[2]点数換算表!$D$6,IF(O114="ベスト8",[2]点数換算表!$E$6,IF(O114="ベスト16",[2]点数換算表!$F$6,IF(O114="ベスト32",[2]点数換算表!$G$6,"")))))))</f>
        <v>0</v>
      </c>
      <c r="Q114" s="23"/>
      <c r="R114" s="21">
        <f>IF(Q114="",0,IF(Q114="優勝",[2]点数換算表!$B$7,IF(Q114="準優勝",[2]点数換算表!$C$7,IF(Q114="ベスト4",[2]点数換算表!$D$7,IF(Q114="ベスト8",[2]点数換算表!$E$7,[2]点数換算表!$F$7)))))</f>
        <v>0</v>
      </c>
      <c r="S114" s="23"/>
      <c r="T114" s="21">
        <f>IF(S114="",0,IF(S114="優勝",[2]点数換算表!$B$8,IF(S114="準優勝",[2]点数換算表!$C$8,IF(S114="ベスト4",[2]点数換算表!$D$8,IF(S114="ベスト8",[2]点数換算表!$E$8,[2]点数換算表!$F$8)))))</f>
        <v>0</v>
      </c>
      <c r="U114" s="23"/>
      <c r="V114" s="21">
        <f>IF(U114="",0,IF(U114="優勝",[2]点数換算表!$B$13,IF(U114="準優勝",[2]点数換算表!$C$13,IF(U114="ベスト4",[2]点数換算表!$D$13,[2]点数換算表!$E$13))))</f>
        <v>0</v>
      </c>
      <c r="W114" s="23"/>
      <c r="X114" s="21">
        <f>IF(W114="",0,IF(W114="優勝",[2]点数換算表!$B$14,IF(W114="準優勝",[2]点数換算表!$C$14,IF(W114="ベスト4",[2]点数換算表!$D$14,[2]点数換算表!$E$14))))</f>
        <v>0</v>
      </c>
      <c r="Y114" s="23"/>
      <c r="Z114" s="21">
        <f>IF(Y114="",0,IF(Y114="優勝",[2]点数換算表!$B$15,IF(Y114="準優勝",[2]点数換算表!$C$15,IF(Y114="ベスト4",[2]点数換算表!$D$15,IF(Y114="ベスト8",[2]点数換算表!$E$15,IF(Y114="ベスト16",[2]点数換算表!$F$15,""))))))</f>
        <v>0</v>
      </c>
      <c r="AA114" s="23"/>
      <c r="AB114" s="21">
        <f>IF(AA114="",0,IF(AA114="優勝",[2]点数換算表!$B$16,IF(AA114="準優勝",[2]点数換算表!$C$16,IF(AA114="ベスト4",[2]点数換算表!$D$16,IF(AA114="ベスト8",[2]点数換算表!$E$16,IF(AA114="ベスト16",[2]点数換算表!$F$16,IF(AA114="ベスト32",[2]点数換算表!$G$16,"")))))))</f>
        <v>0</v>
      </c>
      <c r="AC114" s="23"/>
      <c r="AD114" s="21">
        <f>IF(AC114="",0,IF(AC114="優勝",[2]点数換算表!$B$17,IF(AC114="準優勝",[2]点数換算表!$C$17,IF(AC114="ベスト4",[2]点数換算表!$D$17,IF(AC114="ベスト8",[2]点数換算表!$E$17,IF(AC114="ベスト16",[2]点数換算表!$F$17,IF(AC114="ベスト32",[2]点数換算表!$G$17,"")))))))</f>
        <v>0</v>
      </c>
      <c r="AE114" s="23"/>
      <c r="AF114" s="21">
        <f>IF(AE114="",0,IF(AE114="優勝",[2]点数換算表!$B$18,IF(AE114="準優勝",[2]点数換算表!$C$18,IF(AE114="ベスト4",[2]点数換算表!$D$18,IF(AE114="ベスト8",[2]点数換算表!$E$18,[2]点数換算表!$F$18)))))</f>
        <v>0</v>
      </c>
      <c r="AG114" s="23"/>
      <c r="AH114" s="21">
        <f>IF(AG114="",0,IF(AG114="優勝",[2]点数換算表!$B$19,IF(AG114="準優勝",[2]点数換算表!$C$19,IF(AG114="ベスト4",[2]点数換算表!$D$19,IF(AG114="ベスト8",[2]点数換算表!$E$19,[2]点数換算表!$F$19)))))</f>
        <v>0</v>
      </c>
      <c r="AI114" s="21">
        <f t="shared" si="4"/>
        <v>50</v>
      </c>
    </row>
    <row r="115" spans="1:35" x14ac:dyDescent="0.4">
      <c r="A115" s="21">
        <v>112</v>
      </c>
      <c r="B115" s="23" t="s">
        <v>67</v>
      </c>
      <c r="C115" s="23" t="s">
        <v>68</v>
      </c>
      <c r="D115" s="23">
        <v>4</v>
      </c>
      <c r="E115" s="24" t="s">
        <v>269</v>
      </c>
      <c r="F115" s="34" t="s">
        <v>814</v>
      </c>
      <c r="G115" s="23"/>
      <c r="H115" s="21">
        <f>IF(G115="",0,IF(G115="優勝",点数換算表!$B$2,IF(G115="準優勝",点数換算表!$C$2,IF(G115="ベスト4",点数換算表!$D$2,点数換算表!$E$2))))</f>
        <v>0</v>
      </c>
      <c r="I115" s="23"/>
      <c r="J115" s="21">
        <f>IF(I115="",0,IF(I115="優勝",点数換算表!$B$3,IF(I115="準優勝",点数換算表!$C$3,IF(I115="ベスト4",点数換算表!$D$3,点数換算表!$E$3))))</f>
        <v>0</v>
      </c>
      <c r="K115" s="23"/>
      <c r="L115" s="21">
        <f>IF(K115="",0,IF(K115="優勝",点数換算表!$B$4,IF(K115="準優勝",点数換算表!$C$4,IF(K115="ベスト4",点数換算表!$D$4,IF(K115="ベスト8",点数換算表!$E$4,IF(K115="ベスト16",点数換算表!$F$4,""))))))</f>
        <v>0</v>
      </c>
      <c r="M115" s="23"/>
      <c r="N115" s="21">
        <f>IF(M115="",0,IF(M115="優勝",点数換算表!$B$5,IF(M115="準優勝",点数換算表!$C$5,IF(M115="ベスト4",点数換算表!$D$5,IF(M115="ベスト8",点数換算表!$E$5,IF(M115="ベスト16",点数換算表!$F$5,IF(M115="ベスト32",点数換算表!$G$5,"")))))))</f>
        <v>0</v>
      </c>
      <c r="O115" s="23"/>
      <c r="P115" s="21">
        <f>IF(O115="",0,IF(O115="優勝",点数換算表!$B$6,IF(O115="準優勝",点数換算表!$C$6,IF(O115="ベスト4",点数換算表!$D$6,IF(O115="ベスト8",点数換算表!$E$6,IF(O115="ベスト16",点数換算表!$F$6,IF(O115="ベスト32",点数換算表!$G$6,"")))))))</f>
        <v>0</v>
      </c>
      <c r="Q115" s="23"/>
      <c r="R115" s="21">
        <f>IF(Q115="",0,IF(Q115="優勝",点数換算表!$B$7,IF(Q115="準優勝",点数換算表!$C$7,IF(Q115="ベスト4",点数換算表!$D$7,IF(Q115="ベスト8",点数換算表!$E$7,点数換算表!$F$7)))))</f>
        <v>0</v>
      </c>
      <c r="S115" s="23"/>
      <c r="T115" s="21">
        <f>IF(S115="",0,IF(S115="優勝",点数換算表!$B$8,IF(S115="準優勝",点数換算表!$C$8,IF(S115="ベスト4",点数換算表!$D$8,IF(S115="ベスト8",点数換算表!$E$8,点数換算表!$F$8)))))</f>
        <v>0</v>
      </c>
      <c r="U115" s="23"/>
      <c r="V115" s="21">
        <f>IF(U115="",0,IF(U115="優勝",点数換算表!$B$13,IF(U115="準優勝",点数換算表!$C$13,IF(U115="ベスト4",点数換算表!$D$13,点数換算表!$E$13))))</f>
        <v>0</v>
      </c>
      <c r="W115" s="23"/>
      <c r="X115" s="21">
        <f>IF(W115="",0,IF(W115="優勝",点数換算表!$B$14,IF(W115="準優勝",点数換算表!$C$14,IF(W115="ベスト4",点数換算表!$D$14,点数換算表!$E$14))))</f>
        <v>0</v>
      </c>
      <c r="Y115" s="23"/>
      <c r="Z115" s="21">
        <f>IF(Y115="",0,IF(Y115="優勝",点数換算表!$B$15,IF(Y115="準優勝",点数換算表!$C$15,IF(Y115="ベスト4",点数換算表!$D$15,IF(Y115="ベスト8",点数換算表!$E$15,IF(Y115="ベスト16",点数換算表!$F$15,""))))))</f>
        <v>0</v>
      </c>
      <c r="AA115" s="23" t="s">
        <v>214</v>
      </c>
      <c r="AB115" s="21">
        <f>IF(AA115="",0,IF(AA115="優勝",点数換算表!$B$16,IF(AA115="準優勝",点数換算表!$C$16,IF(AA115="ベスト4",点数換算表!$D$16,IF(AA115="ベスト8",点数換算表!$E$16,IF(AA115="ベスト16",点数換算表!$F$16,IF(AA115="ベスト32",点数換算表!$G$16,"")))))))</f>
        <v>40</v>
      </c>
      <c r="AC115" s="23"/>
      <c r="AD115" s="21">
        <f>IF(AC115="",0,IF(AC115="優勝",点数換算表!$B$17,IF(AC115="準優勝",点数換算表!$C$17,IF(AC115="ベスト4",点数換算表!$D$17,IF(AC115="ベスト8",点数換算表!$E$17,IF(AC115="ベスト16",点数換算表!$F$17,IF(AC115="ベスト32",点数換算表!$G$17,"")))))))</f>
        <v>0</v>
      </c>
      <c r="AE115" s="23"/>
      <c r="AF115" s="21">
        <f>IF(AE115="",0,IF(AE115="優勝",点数換算表!$B$18,IF(AE115="準優勝",点数換算表!$C$18,IF(AE115="ベスト4",点数換算表!$D$18,IF(AE115="ベスト8",点数換算表!$E$18,点数換算表!$F$18)))))</f>
        <v>0</v>
      </c>
      <c r="AG115" s="23"/>
      <c r="AH115" s="21">
        <f>IF(AG115="",0,IF(AG115="優勝",点数換算表!$B$19,IF(AG115="準優勝",点数換算表!$C$19,IF(AG115="ベスト4",点数換算表!$D$19,IF(AG115="ベスト8",点数換算表!$E$19,点数換算表!$F$19)))))</f>
        <v>0</v>
      </c>
      <c r="AI115" s="21">
        <f t="shared" si="4"/>
        <v>40</v>
      </c>
    </row>
    <row r="116" spans="1:35" x14ac:dyDescent="0.4">
      <c r="A116" s="21">
        <v>113</v>
      </c>
      <c r="B116" s="21" t="s">
        <v>295</v>
      </c>
      <c r="C116" s="21" t="s">
        <v>275</v>
      </c>
      <c r="D116" s="21">
        <v>3</v>
      </c>
      <c r="E116" s="26" t="s">
        <v>272</v>
      </c>
      <c r="F116" s="35" t="s">
        <v>815</v>
      </c>
      <c r="G116" s="23"/>
      <c r="H116" s="21">
        <f>IF(G116="",0,IF(G116="優勝",[2]点数換算表!$B$2,IF(G116="準優勝",[2]点数換算表!$C$2,IF(G116="ベスト4",[2]点数換算表!$D$2,[2]点数換算表!$E$2))))</f>
        <v>0</v>
      </c>
      <c r="I116" s="23"/>
      <c r="J116" s="21">
        <f>IF(I116="",0,IF(I116="優勝",[2]点数換算表!$B$3,IF(I116="準優勝",[2]点数換算表!$C$3,IF(I116="ベスト4",[2]点数換算表!$D$3,[2]点数換算表!$E$3))))</f>
        <v>0</v>
      </c>
      <c r="K116" s="23"/>
      <c r="L116" s="21">
        <f>IF(K116="",0,IF(K116="優勝",[2]点数換算表!$B$4,IF(K116="準優勝",[2]点数換算表!$C$4,IF(K116="ベスト4",[2]点数換算表!$D$4,IF(K116="ベスト8",[2]点数換算表!$E$4,IF(K116="ベスト16",[2]点数換算表!$F$4,""))))))</f>
        <v>0</v>
      </c>
      <c r="M116" s="23"/>
      <c r="N116" s="21">
        <f>IF(M116="",0,IF(M116="優勝",点数換算表!$B$5,IF(M116="準優勝",点数換算表!$C$5,IF(M116="ベスト4",点数換算表!$D$5,IF(M116="ベスト8",点数換算表!$E$5,IF(M116="ベスト16",点数換算表!$F$5,IF(M116="ベスト32",点数換算表!$G$5,"")))))))</f>
        <v>0</v>
      </c>
      <c r="O116" s="23"/>
      <c r="P116" s="21">
        <f>IF(O116="",0,IF(O116="優勝",[2]点数換算表!$B$6,IF(O116="準優勝",[2]点数換算表!$C$6,IF(O116="ベスト4",[2]点数換算表!$D$6,IF(O116="ベスト8",[2]点数換算表!$E$6,IF(O116="ベスト16",[2]点数換算表!$F$6,IF(O116="ベスト32",[2]点数換算表!$G$6,"")))))))</f>
        <v>0</v>
      </c>
      <c r="Q116" s="23"/>
      <c r="R116" s="21">
        <f>IF(Q116="",0,IF(Q116="優勝",[2]点数換算表!$B$7,IF(Q116="準優勝",[2]点数換算表!$C$7,IF(Q116="ベスト4",[2]点数換算表!$D$7,IF(Q116="ベスト8",[2]点数換算表!$E$7,[2]点数換算表!$F$7)))))</f>
        <v>0</v>
      </c>
      <c r="S116" s="23"/>
      <c r="T116" s="21">
        <f>IF(S116="",0,IF(S116="優勝",[2]点数換算表!$B$8,IF(S116="準優勝",[2]点数換算表!$C$8,IF(S116="ベスト4",[2]点数換算表!$D$8,IF(S116="ベスト8",[2]点数換算表!$E$8,[2]点数換算表!$F$8)))))</f>
        <v>0</v>
      </c>
      <c r="U116" s="23"/>
      <c r="V116" s="21">
        <f>IF(U116="",0,IF(U116="優勝",[2]点数換算表!$B$13,IF(U116="準優勝",[2]点数換算表!$C$13,IF(U116="ベスト4",[2]点数換算表!$D$13,[2]点数換算表!$E$13))))</f>
        <v>0</v>
      </c>
      <c r="W116" s="23"/>
      <c r="X116" s="21">
        <f>IF(W116="",0,IF(W116="優勝",[2]点数換算表!$B$14,IF(W116="準優勝",[2]点数換算表!$C$14,IF(W116="ベスト4",[2]点数換算表!$D$14,[2]点数換算表!$E$14))))</f>
        <v>0</v>
      </c>
      <c r="Y116" s="23"/>
      <c r="Z116" s="21">
        <f>IF(Y116="",0,IF(Y116="優勝",[2]点数換算表!$B$15,IF(Y116="準優勝",[2]点数換算表!$C$15,IF(Y116="ベスト4",[2]点数換算表!$D$15,IF(Y116="ベスト8",[2]点数換算表!$E$15,IF(Y116="ベスト16",[2]点数換算表!$F$15,""))))))</f>
        <v>0</v>
      </c>
      <c r="AA116" s="23" t="s">
        <v>214</v>
      </c>
      <c r="AB116" s="21">
        <f>IF(AA116="",0,IF(AA116="優勝",[2]点数換算表!$B$16,IF(AA116="準優勝",[2]点数換算表!$C$16,IF(AA116="ベスト4",[2]点数換算表!$D$16,IF(AA116="ベスト8",[2]点数換算表!$E$16,IF(AA116="ベスト16",[2]点数換算表!$F$16,IF(AA116="ベスト32",[2]点数換算表!$G$16,"")))))))</f>
        <v>40</v>
      </c>
      <c r="AC116" s="23"/>
      <c r="AD116" s="21">
        <f>IF(AC116="",0,IF(AC116="優勝",[2]点数換算表!$B$17,IF(AC116="準優勝",[2]点数換算表!$C$17,IF(AC116="ベスト4",[2]点数換算表!$D$17,IF(AC116="ベスト8",[2]点数換算表!$E$17,IF(AC116="ベスト16",[2]点数換算表!$F$17,IF(AC116="ベスト32",[2]点数換算表!$G$17,"")))))))</f>
        <v>0</v>
      </c>
      <c r="AE116" s="23"/>
      <c r="AF116" s="21">
        <f>IF(AE116="",0,IF(AE116="優勝",[2]点数換算表!$B$18,IF(AE116="準優勝",[2]点数換算表!$C$18,IF(AE116="ベスト4",[2]点数換算表!$D$18,IF(AE116="ベスト8",[2]点数換算表!$E$18,[2]点数換算表!$F$18)))))</f>
        <v>0</v>
      </c>
      <c r="AG116" s="23"/>
      <c r="AH116" s="21">
        <f>IF(AG116="",0,IF(AG116="優勝",[2]点数換算表!$B$19,IF(AG116="準優勝",[2]点数換算表!$C$19,IF(AG116="ベスト4",[2]点数換算表!$D$19,IF(AG116="ベスト8",[2]点数換算表!$E$19,[2]点数換算表!$F$19)))))</f>
        <v>0</v>
      </c>
      <c r="AI116" s="21">
        <f t="shared" si="4"/>
        <v>40</v>
      </c>
    </row>
    <row r="117" spans="1:35" x14ac:dyDescent="0.4">
      <c r="A117" s="21">
        <v>114</v>
      </c>
      <c r="B117" s="23" t="s">
        <v>65</v>
      </c>
      <c r="C117" s="23" t="s">
        <v>62</v>
      </c>
      <c r="D117" s="23">
        <v>2</v>
      </c>
      <c r="E117" s="24" t="s">
        <v>269</v>
      </c>
      <c r="F117" s="34" t="s">
        <v>814</v>
      </c>
      <c r="G117" s="23"/>
      <c r="H117" s="21">
        <f>IF(G117="",0,IF(G117="優勝",点数換算表!$B$2,IF(G117="準優勝",点数換算表!$C$2,IF(G117="ベスト4",点数換算表!$D$2,点数換算表!$E$2))))</f>
        <v>0</v>
      </c>
      <c r="I117" s="23"/>
      <c r="J117" s="21">
        <f>IF(I117="",0,IF(I117="優勝",点数換算表!$B$3,IF(I117="準優勝",点数換算表!$C$3,IF(I117="ベスト4",点数換算表!$D$3,点数換算表!$E$3))))</f>
        <v>0</v>
      </c>
      <c r="K117" s="23"/>
      <c r="L117" s="21">
        <f>IF(K117="",0,IF(K117="優勝",点数換算表!$B$4,IF(K117="準優勝",点数換算表!$C$4,IF(K117="ベスト4",点数換算表!$D$4,IF(K117="ベスト8",点数換算表!$E$4,IF(K117="ベスト16",点数換算表!$F$4,""))))))</f>
        <v>0</v>
      </c>
      <c r="M117" s="23"/>
      <c r="N117" s="21">
        <f>IF(M117="",0,IF(M117="優勝",点数換算表!$B$5,IF(M117="準優勝",点数換算表!$C$5,IF(M117="ベスト4",点数換算表!$D$5,IF(M117="ベスト8",点数換算表!$E$5,IF(M117="ベスト16",点数換算表!$F$5,IF(M117="ベスト32",点数換算表!$G$5,"")))))))</f>
        <v>0</v>
      </c>
      <c r="O117" s="23"/>
      <c r="P117" s="21">
        <f>IF(O117="",0,IF(O117="優勝",点数換算表!$B$6,IF(O117="準優勝",点数換算表!$C$6,IF(O117="ベスト4",点数換算表!$D$6,IF(O117="ベスト8",点数換算表!$E$6,IF(O117="ベスト16",点数換算表!$F$6,IF(O117="ベスト32",点数換算表!$G$6,"")))))))</f>
        <v>0</v>
      </c>
      <c r="Q117" s="23"/>
      <c r="R117" s="21">
        <f>IF(Q117="",0,IF(Q117="優勝",点数換算表!$B$7,IF(Q117="準優勝",点数換算表!$C$7,IF(Q117="ベスト4",点数換算表!$D$7,IF(Q117="ベスト8",点数換算表!$E$7,点数換算表!$F$7)))))</f>
        <v>0</v>
      </c>
      <c r="S117" s="23"/>
      <c r="T117" s="21">
        <f>IF(S117="",0,IF(S117="優勝",点数換算表!$B$8,IF(S117="準優勝",点数換算表!$C$8,IF(S117="ベスト4",点数換算表!$D$8,IF(S117="ベスト8",点数換算表!$E$8,点数換算表!$F$8)))))</f>
        <v>0</v>
      </c>
      <c r="U117" s="23" t="s">
        <v>6</v>
      </c>
      <c r="V117" s="21">
        <f>IF(U117="",0,IF(U117="優勝",点数換算表!$B$13,IF(U117="準優勝",点数換算表!$C$13,IF(U117="ベスト4",点数換算表!$D$13,点数換算表!$E$13))))</f>
        <v>40</v>
      </c>
      <c r="W117" s="23" t="s">
        <v>9</v>
      </c>
      <c r="X117" s="21">
        <f>IF(W117="",0,IF(W117="優勝",点数換算表!$B$14,IF(W117="準優勝",点数換算表!$C$14,IF(W117="ベスト4",点数換算表!$D$14,点数換算表!$E$14))))</f>
        <v>40</v>
      </c>
      <c r="Y117" s="23"/>
      <c r="Z117" s="21">
        <f>IF(Y117="",0,IF(Y117="優勝",点数換算表!$B$15,IF(Y117="準優勝",点数換算表!$C$15,IF(Y117="ベスト4",点数換算表!$D$15,IF(Y117="ベスト8",点数換算表!$E$15,IF(Y117="ベスト16",点数換算表!$F$15,""))))))</f>
        <v>0</v>
      </c>
      <c r="AA117" s="23"/>
      <c r="AB117" s="21">
        <f>IF(AA117="",0,IF(AA117="優勝",点数換算表!$B$16,IF(AA117="準優勝",点数換算表!$C$16,IF(AA117="ベスト4",点数換算表!$D$16,IF(AA117="ベスト8",点数換算表!$E$16,IF(AA117="ベスト16",点数換算表!$F$16,IF(AA117="ベスト32",点数換算表!$G$16,"")))))))</f>
        <v>0</v>
      </c>
      <c r="AC117" s="23"/>
      <c r="AD117" s="21">
        <f>IF(AC117="",0,IF(AC117="優勝",点数換算表!$B$17,IF(AC117="準優勝",点数換算表!$C$17,IF(AC117="ベスト4",点数換算表!$D$17,IF(AC117="ベスト8",点数換算表!$E$17,IF(AC117="ベスト16",点数換算表!$F$17,IF(AC117="ベスト32",点数換算表!$G$17,"")))))))</f>
        <v>0</v>
      </c>
      <c r="AE117" s="23"/>
      <c r="AF117" s="21">
        <f>IF(AE117="",0,IF(AE117="優勝",点数換算表!$B$18,IF(AE117="準優勝",点数換算表!$C$18,IF(AE117="ベスト4",点数換算表!$D$18,IF(AE117="ベスト8",点数換算表!$E$18,点数換算表!$F$18)))))</f>
        <v>0</v>
      </c>
      <c r="AG117" s="23"/>
      <c r="AH117" s="21">
        <f>IF(AG117="",0,IF(AG117="優勝",点数換算表!$B$19,IF(AG117="準優勝",点数換算表!$C$19,IF(AG117="ベスト4",点数換算表!$D$19,IF(AG117="ベスト8",点数換算表!$E$19,点数換算表!$F$19)))))</f>
        <v>0</v>
      </c>
      <c r="AI117" s="21">
        <f t="shared" si="4"/>
        <v>40</v>
      </c>
    </row>
    <row r="118" spans="1:35" x14ac:dyDescent="0.4">
      <c r="A118" s="21">
        <v>115</v>
      </c>
      <c r="B118" s="21" t="s">
        <v>633</v>
      </c>
      <c r="C118" s="21" t="s">
        <v>632</v>
      </c>
      <c r="D118" s="21">
        <v>3</v>
      </c>
      <c r="E118" s="30" t="s">
        <v>620</v>
      </c>
      <c r="F118" s="34" t="s">
        <v>814</v>
      </c>
      <c r="G118" s="23"/>
      <c r="H118" s="21">
        <f>IF(G118="",0,IF(G118="優勝",[6]点数換算表!$B$2,IF(G118="準優勝",[6]点数換算表!$C$2,IF(G118="ベスト4",[6]点数換算表!$D$2,[6]点数換算表!$E$2))))</f>
        <v>0</v>
      </c>
      <c r="I118" s="23"/>
      <c r="J118" s="21">
        <f>IF(I118="",0,IF(I118="優勝",[6]点数換算表!$B$3,IF(I118="準優勝",[6]点数換算表!$C$3,IF(I118="ベスト4",[6]点数換算表!$D$3,[6]点数換算表!$E$3))))</f>
        <v>0</v>
      </c>
      <c r="K118" s="23" t="s">
        <v>9</v>
      </c>
      <c r="L118" s="21">
        <f>IF(K118="",0,IF(K118="優勝",[6]点数換算表!$B$4,IF(K118="準優勝",[6]点数換算表!$C$4,IF(K118="ベスト4",[6]点数換算表!$D$4,IF(K118="ベスト8",[6]点数換算表!$E$4,IF(K118="ベスト16",[6]点数換算表!$F$4,""))))))</f>
        <v>40</v>
      </c>
      <c r="M118" s="23"/>
      <c r="N118" s="21">
        <f>IF(M118="",0,IF(M118="優勝",点数換算表!$B$5,IF(M118="準優勝",点数換算表!$C$5,IF(M118="ベスト4",点数換算表!$D$5,IF(M118="ベスト8",点数換算表!$E$5,IF(M118="ベスト16",点数換算表!$F$5,IF(M118="ベスト32",点数換算表!$G$5,"")))))))</f>
        <v>0</v>
      </c>
      <c r="O118" s="23"/>
      <c r="P118" s="21">
        <f>IF(O118="",0,IF(O118="優勝",[6]点数換算表!$B$6,IF(O118="準優勝",[6]点数換算表!$C$6,IF(O118="ベスト4",[6]点数換算表!$D$6,IF(O118="ベスト8",[6]点数換算表!$E$6,IF(O118="ベスト16",[6]点数換算表!$F$6,IF(O118="ベスト32",[6]点数換算表!$G$6,"")))))))</f>
        <v>0</v>
      </c>
      <c r="Q118" s="23"/>
      <c r="R118" s="21">
        <f>IF(Q118="",0,IF(Q118="優勝",[6]点数換算表!$B$7,IF(Q118="準優勝",[6]点数換算表!$C$7,IF(Q118="ベスト4",[6]点数換算表!$D$7,IF(Q118="ベスト8",[6]点数換算表!$E$7,[6]点数換算表!$F$7)))))</f>
        <v>0</v>
      </c>
      <c r="S118" s="23"/>
      <c r="T118" s="21">
        <f>IF(S118="",0,IF(S118="優勝",[6]点数換算表!$B$8,IF(S118="準優勝",[6]点数換算表!$C$8,IF(S118="ベスト4",[6]点数換算表!$D$8,IF(S118="ベスト8",[6]点数換算表!$E$8,[6]点数換算表!$F$8)))))</f>
        <v>0</v>
      </c>
      <c r="U118" s="23"/>
      <c r="V118" s="21">
        <f>IF(U118="",0,IF(U118="優勝",[6]点数換算表!$B$13,IF(U118="準優勝",[6]点数換算表!$C$13,IF(U118="ベスト4",[6]点数換算表!$D$13,[6]点数換算表!$E$13))))</f>
        <v>0</v>
      </c>
      <c r="W118" s="23"/>
      <c r="X118" s="21">
        <f>IF(W118="",0,IF(W118="優勝",[6]点数換算表!$B$14,IF(W118="準優勝",[6]点数換算表!$C$14,IF(W118="ベスト4",[6]点数換算表!$D$14,[6]点数換算表!$E$14))))</f>
        <v>0</v>
      </c>
      <c r="Y118" s="23"/>
      <c r="Z118" s="21">
        <f>IF(Y118="",0,IF(Y118="優勝",[6]点数換算表!$B$15,IF(Y118="準優勝",[6]点数換算表!$C$15,IF(Y118="ベスト4",[6]点数換算表!$D$15,IF(Y118="ベスト8",[6]点数換算表!$E$15,IF(Y118="ベスト16",[6]点数換算表!$F$15,""))))))</f>
        <v>0</v>
      </c>
      <c r="AA118" s="23"/>
      <c r="AB118" s="21">
        <f>IF(AA118="",0,IF(AA118="優勝",[6]点数換算表!$B$16,IF(AA118="準優勝",[6]点数換算表!$C$16,IF(AA118="ベスト4",[6]点数換算表!$D$16,IF(AA118="ベスト8",[6]点数換算表!$E$16,IF(AA118="ベスト16",[6]点数換算表!$F$16,IF(AA118="ベスト32",[6]点数換算表!$G$16,"")))))))</f>
        <v>0</v>
      </c>
      <c r="AC118" s="23"/>
      <c r="AD118" s="21">
        <f>IF(AC118="",0,IF(AC118="優勝",[6]点数換算表!$B$17,IF(AC118="準優勝",[6]点数換算表!$C$17,IF(AC118="ベスト4",[6]点数換算表!$D$17,IF(AC118="ベスト8",[6]点数換算表!$E$17,IF(AC118="ベスト16",[6]点数換算表!$F$17,IF(AC118="ベスト32",[6]点数換算表!$G$17,"")))))))</f>
        <v>0</v>
      </c>
      <c r="AE118" s="23"/>
      <c r="AF118" s="21">
        <f>IF(AE118="",0,IF(AE118="優勝",[6]点数換算表!$B$18,IF(AE118="準優勝",[6]点数換算表!$C$18,IF(AE118="ベスト4",[6]点数換算表!$D$18,IF(AE118="ベスト8",[6]点数換算表!$E$18,[6]点数換算表!$F$18)))))</f>
        <v>0</v>
      </c>
      <c r="AG118" s="23"/>
      <c r="AH118" s="21">
        <f>IF(AG118="",0,IF(AG118="優勝",[6]点数換算表!$B$19,IF(AG118="準優勝",[6]点数換算表!$C$19,IF(AG118="ベスト4",[6]点数換算表!$D$19,IF(AG118="ベスト8",[6]点数換算表!$E$19,[6]点数換算表!$F$19)))))</f>
        <v>0</v>
      </c>
      <c r="AI118" s="21">
        <f t="shared" si="4"/>
        <v>40</v>
      </c>
    </row>
    <row r="119" spans="1:35" x14ac:dyDescent="0.4">
      <c r="A119" s="21">
        <v>116</v>
      </c>
      <c r="B119" s="21" t="s">
        <v>723</v>
      </c>
      <c r="C119" s="21" t="s">
        <v>716</v>
      </c>
      <c r="D119" s="21">
        <v>3</v>
      </c>
      <c r="E119" s="33" t="s">
        <v>717</v>
      </c>
      <c r="F119" s="34" t="s">
        <v>814</v>
      </c>
      <c r="G119" s="23"/>
      <c r="H119" s="21">
        <f>IF(G119="",0,IF(G119="優勝",[5]点数換算表!$B$2,IF(G119="準優勝",[5]点数換算表!$C$2,IF(G119="ベスト4",[5]点数換算表!$D$2,[5]点数換算表!$E$2))))</f>
        <v>0</v>
      </c>
      <c r="I119" s="23"/>
      <c r="J119" s="21">
        <f>IF(I119="",0,IF(I119="優勝",[5]点数換算表!$B$3,IF(I119="準優勝",[5]点数換算表!$C$3,IF(I119="ベスト4",[5]点数換算表!$D$3,[5]点数換算表!$E$3))))</f>
        <v>0</v>
      </c>
      <c r="K119" s="23" t="s">
        <v>9</v>
      </c>
      <c r="L119" s="21">
        <f>IF(K119="",0,IF(K119="優勝",[5]点数換算表!$B$4,IF(K119="準優勝",[5]点数換算表!$C$4,IF(K119="ベスト4",[5]点数換算表!$D$4,IF(K119="ベスト8",[5]点数換算表!$E$4,IF(K119="ベスト16",[5]点数換算表!$F$4,""))))))</f>
        <v>40</v>
      </c>
      <c r="M119" s="23"/>
      <c r="N119" s="21">
        <f>IF(M119="",0,IF(M119="優勝",点数換算表!$B$5,IF(M119="準優勝",点数換算表!$C$5,IF(M119="ベスト4",点数換算表!$D$5,IF(M119="ベスト8",点数換算表!$E$5,IF(M119="ベスト16",点数換算表!$F$5,IF(M119="ベスト32",点数換算表!$G$5,"")))))))</f>
        <v>0</v>
      </c>
      <c r="O119" s="23"/>
      <c r="P119" s="21">
        <f>IF(O119="",0,IF(O119="優勝",[5]点数換算表!$B$6,IF(O119="準優勝",[5]点数換算表!$C$6,IF(O119="ベスト4",[5]点数換算表!$D$6,IF(O119="ベスト8",[5]点数換算表!$E$6,IF(O119="ベスト16",[5]点数換算表!$F$6,IF(O119="ベスト32",[5]点数換算表!$G$6,"")))))))</f>
        <v>0</v>
      </c>
      <c r="Q119" s="23"/>
      <c r="R119" s="21">
        <f>IF(Q119="",0,IF(Q119="優勝",[5]点数換算表!$B$7,IF(Q119="準優勝",[5]点数換算表!$C$7,IF(Q119="ベスト4",[5]点数換算表!$D$7,IF(Q119="ベスト8",[5]点数換算表!$E$7,[5]点数換算表!$F$7)))))</f>
        <v>0</v>
      </c>
      <c r="S119" s="23"/>
      <c r="T119" s="21">
        <f>IF(S119="",0,IF(S119="優勝",[5]点数換算表!$B$8,IF(S119="準優勝",[5]点数換算表!$C$8,IF(S119="ベスト4",[5]点数換算表!$D$8,IF(S119="ベスト8",[5]点数換算表!$E$8,[5]点数換算表!$F$8)))))</f>
        <v>0</v>
      </c>
      <c r="U119" s="23"/>
      <c r="V119" s="21">
        <f>IF(U119="",0,IF(U119="優勝",[5]点数換算表!$B$13,IF(U119="準優勝",[5]点数換算表!$C$13,IF(U119="ベスト4",[5]点数換算表!$D$13,[5]点数換算表!$E$13))))</f>
        <v>0</v>
      </c>
      <c r="W119" s="23"/>
      <c r="X119" s="21">
        <f>IF(W119="",0,IF(W119="優勝",[5]点数換算表!$B$14,IF(W119="準優勝",[5]点数換算表!$C$14,IF(W119="ベスト4",[5]点数換算表!$D$14,[5]点数換算表!$E$14))))</f>
        <v>0</v>
      </c>
      <c r="Y119" s="23"/>
      <c r="Z119" s="21">
        <f>IF(Y119="",0,IF(Y119="優勝",[5]点数換算表!$B$15,IF(Y119="準優勝",[5]点数換算表!$C$15,IF(Y119="ベスト4",[5]点数換算表!$D$15,IF(Y119="ベスト8",[5]点数換算表!$E$15,IF(Y119="ベスト16",[5]点数換算表!$F$15,""))))))</f>
        <v>0</v>
      </c>
      <c r="AA119" s="23"/>
      <c r="AB119" s="21">
        <f>IF(AA119="",0,IF(AA119="優勝",[5]点数換算表!$B$16,IF(AA119="準優勝",[5]点数換算表!$C$16,IF(AA119="ベスト4",[5]点数換算表!$D$16,IF(AA119="ベスト8",[5]点数換算表!$E$16,IF(AA119="ベスト16",[5]点数換算表!$F$16,IF(AA119="ベスト32",[5]点数換算表!$G$16,"")))))))</f>
        <v>0</v>
      </c>
      <c r="AC119" s="23"/>
      <c r="AD119" s="21">
        <f>IF(AC119="",0,IF(AC119="優勝",[5]点数換算表!$B$17,IF(AC119="準優勝",[5]点数換算表!$C$17,IF(AC119="ベスト4",[5]点数換算表!$D$17,IF(AC119="ベスト8",[5]点数換算表!$E$17,IF(AC119="ベスト16",[5]点数換算表!$F$17,IF(AC119="ベスト32",[5]点数換算表!$G$17,"")))))))</f>
        <v>0</v>
      </c>
      <c r="AE119" s="23"/>
      <c r="AF119" s="21">
        <f>IF(AE119="",0,IF(AE119="優勝",[5]点数換算表!$B$18,IF(AE119="準優勝",[5]点数換算表!$C$18,IF(AE119="ベスト4",[5]点数換算表!$D$18,IF(AE119="ベスト8",[5]点数換算表!$E$18,[5]点数換算表!$F$18)))))</f>
        <v>0</v>
      </c>
      <c r="AG119" s="23"/>
      <c r="AH119" s="21">
        <f>IF(AG119="",0,IF(AG119="優勝",[5]点数換算表!$B$19,IF(AG119="準優勝",[5]点数換算表!$C$19,IF(AG119="ベスト4",[5]点数換算表!$D$19,IF(AG119="ベスト8",[5]点数換算表!$E$19,[5]点数換算表!$F$19)))))</f>
        <v>0</v>
      </c>
      <c r="AI119" s="21">
        <f t="shared" si="4"/>
        <v>40</v>
      </c>
    </row>
    <row r="120" spans="1:35" x14ac:dyDescent="0.4">
      <c r="A120" s="21">
        <v>117</v>
      </c>
      <c r="B120" s="21" t="s">
        <v>724</v>
      </c>
      <c r="C120" s="21" t="s">
        <v>716</v>
      </c>
      <c r="D120" s="21">
        <v>3</v>
      </c>
      <c r="E120" s="33" t="s">
        <v>717</v>
      </c>
      <c r="F120" s="34" t="s">
        <v>814</v>
      </c>
      <c r="G120" s="23"/>
      <c r="H120" s="21">
        <f>IF(G120="",0,IF(G120="優勝",[5]点数換算表!$B$2,IF(G120="準優勝",[5]点数換算表!$C$2,IF(G120="ベスト4",[5]点数換算表!$D$2,[5]点数換算表!$E$2))))</f>
        <v>0</v>
      </c>
      <c r="I120" s="23"/>
      <c r="J120" s="21">
        <f>IF(I120="",0,IF(I120="優勝",[5]点数換算表!$B$3,IF(I120="準優勝",[5]点数換算表!$C$3,IF(I120="ベスト4",[5]点数換算表!$D$3,[5]点数換算表!$E$3))))</f>
        <v>0</v>
      </c>
      <c r="K120" s="23" t="s">
        <v>9</v>
      </c>
      <c r="L120" s="21">
        <f>IF(K120="",0,IF(K120="優勝",[5]点数換算表!$B$4,IF(K120="準優勝",[5]点数換算表!$C$4,IF(K120="ベスト4",[5]点数換算表!$D$4,IF(K120="ベスト8",[5]点数換算表!$E$4,IF(K120="ベスト16",[5]点数換算表!$F$4,""))))))</f>
        <v>40</v>
      </c>
      <c r="M120" s="23"/>
      <c r="N120" s="21">
        <f>IF(M120="",0,IF(M120="優勝",点数換算表!$B$5,IF(M120="準優勝",点数換算表!$C$5,IF(M120="ベスト4",点数換算表!$D$5,IF(M120="ベスト8",点数換算表!$E$5,IF(M120="ベスト16",点数換算表!$F$5,IF(M120="ベスト32",点数換算表!$G$5,"")))))))</f>
        <v>0</v>
      </c>
      <c r="O120" s="23"/>
      <c r="P120" s="21">
        <f>IF(O120="",0,IF(O120="優勝",[5]点数換算表!$B$6,IF(O120="準優勝",[5]点数換算表!$C$6,IF(O120="ベスト4",[5]点数換算表!$D$6,IF(O120="ベスト8",[5]点数換算表!$E$6,IF(O120="ベスト16",[5]点数換算表!$F$6,IF(O120="ベスト32",[5]点数換算表!$G$6,"")))))))</f>
        <v>0</v>
      </c>
      <c r="Q120" s="23"/>
      <c r="R120" s="21">
        <f>IF(Q120="",0,IF(Q120="優勝",[5]点数換算表!$B$7,IF(Q120="準優勝",[5]点数換算表!$C$7,IF(Q120="ベスト4",[5]点数換算表!$D$7,IF(Q120="ベスト8",[5]点数換算表!$E$7,[5]点数換算表!$F$7)))))</f>
        <v>0</v>
      </c>
      <c r="S120" s="23"/>
      <c r="T120" s="21">
        <f>IF(S120="",0,IF(S120="優勝",[5]点数換算表!$B$8,IF(S120="準優勝",[5]点数換算表!$C$8,IF(S120="ベスト4",[5]点数換算表!$D$8,IF(S120="ベスト8",[5]点数換算表!$E$8,[5]点数換算表!$F$8)))))</f>
        <v>0</v>
      </c>
      <c r="U120" s="23"/>
      <c r="V120" s="21">
        <f>IF(U120="",0,IF(U120="優勝",[5]点数換算表!$B$13,IF(U120="準優勝",[5]点数換算表!$C$13,IF(U120="ベスト4",[5]点数換算表!$D$13,[5]点数換算表!$E$13))))</f>
        <v>0</v>
      </c>
      <c r="W120" s="23"/>
      <c r="X120" s="21">
        <f>IF(W120="",0,IF(W120="優勝",[5]点数換算表!$B$14,IF(W120="準優勝",[5]点数換算表!$C$14,IF(W120="ベスト4",[5]点数換算表!$D$14,[5]点数換算表!$E$14))))</f>
        <v>0</v>
      </c>
      <c r="Y120" s="23"/>
      <c r="Z120" s="21">
        <f>IF(Y120="",0,IF(Y120="優勝",[5]点数換算表!$B$15,IF(Y120="準優勝",[5]点数換算表!$C$15,IF(Y120="ベスト4",[5]点数換算表!$D$15,IF(Y120="ベスト8",[5]点数換算表!$E$15,IF(Y120="ベスト16",[5]点数換算表!$F$15,""))))))</f>
        <v>0</v>
      </c>
      <c r="AA120" s="23"/>
      <c r="AB120" s="21">
        <f>IF(AA120="",0,IF(AA120="優勝",[5]点数換算表!$B$16,IF(AA120="準優勝",[5]点数換算表!$C$16,IF(AA120="ベスト4",[5]点数換算表!$D$16,IF(AA120="ベスト8",[5]点数換算表!$E$16,IF(AA120="ベスト16",[5]点数換算表!$F$16,IF(AA120="ベスト32",[5]点数換算表!$G$16,"")))))))</f>
        <v>0</v>
      </c>
      <c r="AC120" s="23"/>
      <c r="AD120" s="21">
        <f>IF(AC120="",0,IF(AC120="優勝",[5]点数換算表!$B$17,IF(AC120="準優勝",[5]点数換算表!$C$17,IF(AC120="ベスト4",[5]点数換算表!$D$17,IF(AC120="ベスト8",[5]点数換算表!$E$17,IF(AC120="ベスト16",[5]点数換算表!$F$17,IF(AC120="ベスト32",[5]点数換算表!$G$17,"")))))))</f>
        <v>0</v>
      </c>
      <c r="AE120" s="23"/>
      <c r="AF120" s="21">
        <f>IF(AE120="",0,IF(AE120="優勝",[5]点数換算表!$B$18,IF(AE120="準優勝",[5]点数換算表!$C$18,IF(AE120="ベスト4",[5]点数換算表!$D$18,IF(AE120="ベスト8",[5]点数換算表!$E$18,[5]点数換算表!$F$18)))))</f>
        <v>0</v>
      </c>
      <c r="AG120" s="23"/>
      <c r="AH120" s="21">
        <f>IF(AG120="",0,IF(AG120="優勝",[5]点数換算表!$B$19,IF(AG120="準優勝",[5]点数換算表!$C$19,IF(AG120="ベスト4",[5]点数換算表!$D$19,IF(AG120="ベスト8",[5]点数換算表!$E$19,[5]点数換算表!$F$19)))))</f>
        <v>0</v>
      </c>
      <c r="AI120" s="21">
        <f t="shared" si="4"/>
        <v>40</v>
      </c>
    </row>
    <row r="121" spans="1:35" x14ac:dyDescent="0.4">
      <c r="A121" s="21">
        <v>118</v>
      </c>
      <c r="B121" s="21" t="s">
        <v>725</v>
      </c>
      <c r="C121" s="21" t="s">
        <v>716</v>
      </c>
      <c r="D121" s="21">
        <v>1</v>
      </c>
      <c r="E121" s="33" t="s">
        <v>717</v>
      </c>
      <c r="F121" s="34" t="s">
        <v>814</v>
      </c>
      <c r="G121" s="23"/>
      <c r="H121" s="21">
        <f>IF(G121="",0,IF(G121="優勝",[5]点数換算表!$B$2,IF(G121="準優勝",[5]点数換算表!$C$2,IF(G121="ベスト4",[5]点数換算表!$D$2,[5]点数換算表!$E$2))))</f>
        <v>0</v>
      </c>
      <c r="I121" s="23"/>
      <c r="J121" s="21">
        <f>IF(I121="",0,IF(I121="優勝",[5]点数換算表!$B$3,IF(I121="準優勝",[5]点数換算表!$C$3,IF(I121="ベスト4",[5]点数換算表!$D$3,[5]点数換算表!$E$3))))</f>
        <v>0</v>
      </c>
      <c r="K121" s="23" t="s">
        <v>9</v>
      </c>
      <c r="L121" s="21">
        <f>IF(K121="",0,IF(K121="優勝",[5]点数換算表!$B$4,IF(K121="準優勝",[5]点数換算表!$C$4,IF(K121="ベスト4",[5]点数換算表!$D$4,IF(K121="ベスト8",[5]点数換算表!$E$4,IF(K121="ベスト16",[5]点数換算表!$F$4,""))))))</f>
        <v>40</v>
      </c>
      <c r="M121" s="23"/>
      <c r="N121" s="21">
        <f>IF(M121="",0,IF(M121="優勝",点数換算表!$B$5,IF(M121="準優勝",点数換算表!$C$5,IF(M121="ベスト4",点数換算表!$D$5,IF(M121="ベスト8",点数換算表!$E$5,IF(M121="ベスト16",点数換算表!$F$5,IF(M121="ベスト32",点数換算表!$G$5,"")))))))</f>
        <v>0</v>
      </c>
      <c r="O121" s="23"/>
      <c r="P121" s="21">
        <f>IF(O121="",0,IF(O121="優勝",[5]点数換算表!$B$6,IF(O121="準優勝",[5]点数換算表!$C$6,IF(O121="ベスト4",[5]点数換算表!$D$6,IF(O121="ベスト8",[5]点数換算表!$E$6,IF(O121="ベスト16",[5]点数換算表!$F$6,IF(O121="ベスト32",[5]点数換算表!$G$6,"")))))))</f>
        <v>0</v>
      </c>
      <c r="Q121" s="23"/>
      <c r="R121" s="21">
        <f>IF(Q121="",0,IF(Q121="優勝",[5]点数換算表!$B$7,IF(Q121="準優勝",[5]点数換算表!$C$7,IF(Q121="ベスト4",[5]点数換算表!$D$7,IF(Q121="ベスト8",[5]点数換算表!$E$7,[5]点数換算表!$F$7)))))</f>
        <v>0</v>
      </c>
      <c r="S121" s="23"/>
      <c r="T121" s="21">
        <f>IF(S121="",0,IF(S121="優勝",[5]点数換算表!$B$8,IF(S121="準優勝",[5]点数換算表!$C$8,IF(S121="ベスト4",[5]点数換算表!$D$8,IF(S121="ベスト8",[5]点数換算表!$E$8,[5]点数換算表!$F$8)))))</f>
        <v>0</v>
      </c>
      <c r="U121" s="23"/>
      <c r="V121" s="21">
        <f>IF(U121="",0,IF(U121="優勝",[5]点数換算表!$B$13,IF(U121="準優勝",[5]点数換算表!$C$13,IF(U121="ベスト4",[5]点数換算表!$D$13,[5]点数換算表!$E$13))))</f>
        <v>0</v>
      </c>
      <c r="W121" s="23"/>
      <c r="X121" s="21">
        <f>IF(W121="",0,IF(W121="優勝",[5]点数換算表!$B$14,IF(W121="準優勝",[5]点数換算表!$C$14,IF(W121="ベスト4",[5]点数換算表!$D$14,[5]点数換算表!$E$14))))</f>
        <v>0</v>
      </c>
      <c r="Y121" s="23"/>
      <c r="Z121" s="21">
        <f>IF(Y121="",0,IF(Y121="優勝",[5]点数換算表!$B$15,IF(Y121="準優勝",[5]点数換算表!$C$15,IF(Y121="ベスト4",[5]点数換算表!$D$15,IF(Y121="ベスト8",[5]点数換算表!$E$15,IF(Y121="ベスト16",[5]点数換算表!$F$15,""))))))</f>
        <v>0</v>
      </c>
      <c r="AA121" s="23"/>
      <c r="AB121" s="21">
        <f>IF(AA121="",0,IF(AA121="優勝",[5]点数換算表!$B$16,IF(AA121="準優勝",[5]点数換算表!$C$16,IF(AA121="ベスト4",[5]点数換算表!$D$16,IF(AA121="ベスト8",[5]点数換算表!$E$16,IF(AA121="ベスト16",[5]点数換算表!$F$16,IF(AA121="ベスト32",[5]点数換算表!$G$16,"")))))))</f>
        <v>0</v>
      </c>
      <c r="AC121" s="23"/>
      <c r="AD121" s="21">
        <f>IF(AC121="",0,IF(AC121="優勝",[5]点数換算表!$B$17,IF(AC121="準優勝",[5]点数換算表!$C$17,IF(AC121="ベスト4",[5]点数換算表!$D$17,IF(AC121="ベスト8",[5]点数換算表!$E$17,IF(AC121="ベスト16",[5]点数換算表!$F$17,IF(AC121="ベスト32",[5]点数換算表!$G$17,"")))))))</f>
        <v>0</v>
      </c>
      <c r="AE121" s="23"/>
      <c r="AF121" s="21">
        <f>IF(AE121="",0,IF(AE121="優勝",[5]点数換算表!$B$18,IF(AE121="準優勝",[5]点数換算表!$C$18,IF(AE121="ベスト4",[5]点数換算表!$D$18,IF(AE121="ベスト8",[5]点数換算表!$E$18,[5]点数換算表!$F$18)))))</f>
        <v>0</v>
      </c>
      <c r="AG121" s="23"/>
      <c r="AH121" s="21">
        <f>IF(AG121="",0,IF(AG121="優勝",[5]点数換算表!$B$19,IF(AG121="準優勝",[5]点数換算表!$C$19,IF(AG121="ベスト4",[5]点数換算表!$D$19,IF(AG121="ベスト8",[5]点数換算表!$E$19,[5]点数換算表!$F$19)))))</f>
        <v>0</v>
      </c>
      <c r="AI121" s="21">
        <f t="shared" si="4"/>
        <v>40</v>
      </c>
    </row>
    <row r="122" spans="1:35" x14ac:dyDescent="0.4">
      <c r="A122" s="21">
        <v>119</v>
      </c>
      <c r="B122" s="21" t="s">
        <v>924</v>
      </c>
      <c r="C122" s="21" t="s">
        <v>925</v>
      </c>
      <c r="D122" s="21">
        <v>2</v>
      </c>
      <c r="E122" s="28" t="s">
        <v>451</v>
      </c>
      <c r="F122" s="35" t="s">
        <v>815</v>
      </c>
      <c r="G122" s="23"/>
      <c r="H122" s="21">
        <f>IF(G122="",0,IF(G122="優勝",点数換算表!$B$2,IF(G122="準優勝",点数換算表!$C$2,IF(G122="ベスト4",点数換算表!$D$2,点数換算表!$E$2))))</f>
        <v>0</v>
      </c>
      <c r="I122" s="23"/>
      <c r="J122" s="21">
        <f>IF(I122="",0,IF(I122="優勝",点数換算表!$B$3,IF(I122="準優勝",点数換算表!$C$3,IF(I122="ベスト4",点数換算表!$D$3,点数換算表!$E$3))))</f>
        <v>0</v>
      </c>
      <c r="K122" s="23" t="s">
        <v>9</v>
      </c>
      <c r="L122" s="21">
        <f>IF(K122="",0,IF(K122="優勝",点数換算表!$B$4,IF(K122="準優勝",点数換算表!$C$4,IF(K122="ベスト4",点数換算表!$D$4,IF(K122="ベスト8",点数換算表!$E$4,IF(K122="ベスト16",点数換算表!$F$4,""))))))</f>
        <v>40</v>
      </c>
      <c r="M122" s="23"/>
      <c r="N122" s="21">
        <f>IF(M122="",0,IF(M122="優勝",点数換算表!$B$5,IF(M122="準優勝",点数換算表!$C$5,IF(M122="ベスト4",点数換算表!$D$5,IF(M122="ベスト8",点数換算表!$E$5,IF(M122="ベスト16",点数換算表!$F$5,IF(M122="ベスト32",点数換算表!$G$5,"")))))))</f>
        <v>0</v>
      </c>
      <c r="O122" s="23"/>
      <c r="P122" s="21">
        <f>IF(O122="",0,IF(O122="優勝",点数換算表!$B$6,IF(O122="準優勝",点数換算表!$C$6,IF(O122="ベスト4",点数換算表!$D$6,IF(O122="ベスト8",点数換算表!$E$6,IF(O122="ベスト16",点数換算表!$F$6,IF(O122="ベスト32",点数換算表!$G$6,"")))))))</f>
        <v>0</v>
      </c>
      <c r="Q122" s="23"/>
      <c r="R122" s="21">
        <f>IF(Q122="",0,IF(Q122="優勝",点数換算表!$B$7,IF(Q122="準優勝",点数換算表!$C$7,IF(Q122="ベスト4",点数換算表!$D$7,IF(Q122="ベスト8",点数換算表!$E$7,点数換算表!$F$7)))))</f>
        <v>0</v>
      </c>
      <c r="S122" s="23"/>
      <c r="T122" s="21">
        <f>IF(S122="",0,IF(S122="優勝",点数換算表!$B$8,IF(S122="準優勝",点数換算表!$C$8,IF(S122="ベスト4",点数換算表!$D$8,IF(S122="ベスト8",点数換算表!$E$8,点数換算表!$F$8)))))</f>
        <v>0</v>
      </c>
      <c r="U122" s="23"/>
      <c r="V122" s="21">
        <f>IF(U122="",0,IF(U122="優勝",点数換算表!$B$13,IF(U122="準優勝",点数換算表!$C$13,IF(U122="ベスト4",点数換算表!$D$13,点数換算表!$E$13))))</f>
        <v>0</v>
      </c>
      <c r="W122" s="23"/>
      <c r="X122" s="21">
        <f>IF(W122="",0,IF(W122="優勝",点数換算表!$B$14,IF(W122="準優勝",点数換算表!$C$14,IF(W122="ベスト4",点数換算表!$D$14,点数換算表!$E$14))))</f>
        <v>0</v>
      </c>
      <c r="Y122" s="23"/>
      <c r="Z122" s="21">
        <f>IF(Y122="",0,IF(Y122="優勝",点数換算表!$B$15,IF(Y122="準優勝",点数換算表!$C$15,IF(Y122="ベスト4",点数換算表!$D$15,IF(Y122="ベスト8",点数換算表!$E$15,IF(Y122="ベスト16",点数換算表!$F$15,""))))))</f>
        <v>0</v>
      </c>
      <c r="AA122" s="23"/>
      <c r="AB122" s="21">
        <f>IF(AA122="",0,IF(AA122="優勝",点数換算表!$B$16,IF(AA122="準優勝",点数換算表!$C$16,IF(AA122="ベスト4",点数換算表!$D$16,IF(AA122="ベスト8",点数換算表!$E$16,IF(AA122="ベスト16",点数換算表!$F$16,IF(AA122="ベスト32",点数換算表!$G$16,"")))))))</f>
        <v>0</v>
      </c>
      <c r="AC122" s="23"/>
      <c r="AD122" s="21">
        <f>IF(AC122="",0,IF(AC122="優勝",点数換算表!$B$17,IF(AC122="準優勝",点数換算表!$C$17,IF(AC122="ベスト4",点数換算表!$D$17,IF(AC122="ベスト8",点数換算表!$E$17,IF(AC122="ベスト16",点数換算表!$F$17,IF(AC122="ベスト32",点数換算表!$G$17,"")))))))</f>
        <v>0</v>
      </c>
      <c r="AE122" s="23"/>
      <c r="AF122" s="21">
        <f>IF(AE122="",0,IF(AE122="優勝",点数換算表!$B$18,IF(AE122="準優勝",点数換算表!$C$18,IF(AE122="ベスト4",点数換算表!$D$18,IF(AE122="ベスト8",点数換算表!$E$18,点数換算表!$F$18)))))</f>
        <v>0</v>
      </c>
      <c r="AG122" s="23"/>
      <c r="AH122" s="21">
        <f>IF(AG122="",0,IF(AG122="優勝",点数換算表!$B$19,IF(AG122="準優勝",点数換算表!$C$19,IF(AG122="ベスト4",点数換算表!$D$19,IF(AG122="ベスト8",点数換算表!$E$19,点数換算表!$F$19)))))</f>
        <v>0</v>
      </c>
      <c r="AI122" s="21">
        <f t="shared" si="4"/>
        <v>40</v>
      </c>
    </row>
    <row r="123" spans="1:35" x14ac:dyDescent="0.4">
      <c r="A123" s="21">
        <v>120</v>
      </c>
      <c r="B123" s="21" t="s">
        <v>926</v>
      </c>
      <c r="C123" s="21" t="s">
        <v>923</v>
      </c>
      <c r="D123" s="21">
        <v>2</v>
      </c>
      <c r="E123" s="28" t="s">
        <v>451</v>
      </c>
      <c r="F123" s="35" t="s">
        <v>815</v>
      </c>
      <c r="G123" s="23"/>
      <c r="H123" s="21">
        <f>IF(G123="",0,IF(G123="優勝",点数換算表!$B$2,IF(G123="準優勝",点数換算表!$C$2,IF(G123="ベスト4",点数換算表!$D$2,点数換算表!$E$2))))</f>
        <v>0</v>
      </c>
      <c r="I123" s="23"/>
      <c r="J123" s="21">
        <f>IF(I123="",0,IF(I123="優勝",点数換算表!$B$3,IF(I123="準優勝",点数換算表!$C$3,IF(I123="ベスト4",点数換算表!$D$3,点数換算表!$E$3))))</f>
        <v>0</v>
      </c>
      <c r="K123" s="23" t="s">
        <v>9</v>
      </c>
      <c r="L123" s="21">
        <f>IF(K123="",0,IF(K123="優勝",点数換算表!$B$4,IF(K123="準優勝",点数換算表!$C$4,IF(K123="ベスト4",点数換算表!$D$4,IF(K123="ベスト8",点数換算表!$E$4,IF(K123="ベスト16",点数換算表!$F$4,""))))))</f>
        <v>40</v>
      </c>
      <c r="M123" s="23"/>
      <c r="N123" s="21">
        <f>IF(M123="",0,IF(M123="優勝",点数換算表!$B$5,IF(M123="準優勝",点数換算表!$C$5,IF(M123="ベスト4",点数換算表!$D$5,IF(M123="ベスト8",点数換算表!$E$5,IF(M123="ベスト16",点数換算表!$F$5,IF(M123="ベスト32",点数換算表!$G$5,"")))))))</f>
        <v>0</v>
      </c>
      <c r="O123" s="23"/>
      <c r="P123" s="21">
        <f>IF(O123="",0,IF(O123="優勝",点数換算表!$B$6,IF(O123="準優勝",点数換算表!$C$6,IF(O123="ベスト4",点数換算表!$D$6,IF(O123="ベスト8",点数換算表!$E$6,IF(O123="ベスト16",点数換算表!$F$6,IF(O123="ベスト32",点数換算表!$G$6,"")))))))</f>
        <v>0</v>
      </c>
      <c r="Q123" s="23"/>
      <c r="R123" s="21">
        <f>IF(Q123="",0,IF(Q123="優勝",点数換算表!$B$7,IF(Q123="準優勝",点数換算表!$C$7,IF(Q123="ベスト4",点数換算表!$D$7,IF(Q123="ベスト8",点数換算表!$E$7,点数換算表!$F$7)))))</f>
        <v>0</v>
      </c>
      <c r="S123" s="23"/>
      <c r="T123" s="21">
        <f>IF(S123="",0,IF(S123="優勝",点数換算表!$B$8,IF(S123="準優勝",点数換算表!$C$8,IF(S123="ベスト4",点数換算表!$D$8,IF(S123="ベスト8",点数換算表!$E$8,点数換算表!$F$8)))))</f>
        <v>0</v>
      </c>
      <c r="U123" s="23"/>
      <c r="V123" s="21">
        <f>IF(U123="",0,IF(U123="優勝",点数換算表!$B$13,IF(U123="準優勝",点数換算表!$C$13,IF(U123="ベスト4",点数換算表!$D$13,点数換算表!$E$13))))</f>
        <v>0</v>
      </c>
      <c r="W123" s="23"/>
      <c r="X123" s="21">
        <f>IF(W123="",0,IF(W123="優勝",点数換算表!$B$14,IF(W123="準優勝",点数換算表!$C$14,IF(W123="ベスト4",点数換算表!$D$14,点数換算表!$E$14))))</f>
        <v>0</v>
      </c>
      <c r="Y123" s="23"/>
      <c r="Z123" s="21">
        <f>IF(Y123="",0,IF(Y123="優勝",点数換算表!$B$15,IF(Y123="準優勝",点数換算表!$C$15,IF(Y123="ベスト4",点数換算表!$D$15,IF(Y123="ベスト8",点数換算表!$E$15,IF(Y123="ベスト16",点数換算表!$F$15,""))))))</f>
        <v>0</v>
      </c>
      <c r="AA123" s="23"/>
      <c r="AB123" s="21">
        <f>IF(AA123="",0,IF(AA123="優勝",点数換算表!$B$16,IF(AA123="準優勝",点数換算表!$C$16,IF(AA123="ベスト4",点数換算表!$D$16,IF(AA123="ベスト8",点数換算表!$E$16,IF(AA123="ベスト16",点数換算表!$F$16,IF(AA123="ベスト32",点数換算表!$G$16,"")))))))</f>
        <v>0</v>
      </c>
      <c r="AC123" s="23"/>
      <c r="AD123" s="21">
        <f>IF(AC123="",0,IF(AC123="優勝",点数換算表!$B$17,IF(AC123="準優勝",点数換算表!$C$17,IF(AC123="ベスト4",点数換算表!$D$17,IF(AC123="ベスト8",点数換算表!$E$17,IF(AC123="ベスト16",点数換算表!$F$17,IF(AC123="ベスト32",点数換算表!$G$17,"")))))))</f>
        <v>0</v>
      </c>
      <c r="AE123" s="23"/>
      <c r="AF123" s="21">
        <f>IF(AE123="",0,IF(AE123="優勝",点数換算表!$B$18,IF(AE123="準優勝",点数換算表!$C$18,IF(AE123="ベスト4",点数換算表!$D$18,IF(AE123="ベスト8",点数換算表!$E$18,点数換算表!$F$18)))))</f>
        <v>0</v>
      </c>
      <c r="AG123" s="23"/>
      <c r="AH123" s="21">
        <f>IF(AG123="",0,IF(AG123="優勝",点数換算表!$B$19,IF(AG123="準優勝",点数換算表!$C$19,IF(AG123="ベスト4",点数換算表!$D$19,IF(AG123="ベスト8",点数換算表!$E$19,点数換算表!$F$19)))))</f>
        <v>0</v>
      </c>
      <c r="AI123" s="21">
        <f t="shared" si="4"/>
        <v>40</v>
      </c>
    </row>
    <row r="124" spans="1:35" ht="19.5" x14ac:dyDescent="0.4">
      <c r="A124" s="21">
        <v>121</v>
      </c>
      <c r="B124" s="38" t="s">
        <v>1053</v>
      </c>
      <c r="C124" s="38" t="s">
        <v>1054</v>
      </c>
      <c r="D124" s="15">
        <v>4</v>
      </c>
      <c r="E124" s="27" t="s">
        <v>382</v>
      </c>
      <c r="F124" s="35" t="s">
        <v>815</v>
      </c>
      <c r="G124" s="23"/>
      <c r="H124" s="21">
        <f>IF(G124="",0,IF(G124="優勝",点数換算表!$B$2,IF(G124="準優勝",点数換算表!$C$2,IF(G124="ベスト4",点数換算表!$D$2,点数換算表!$E$2))))</f>
        <v>0</v>
      </c>
      <c r="I124" s="23"/>
      <c r="J124" s="21">
        <f>IF(I124="",0,IF(I124="優勝",点数換算表!$B$3,IF(I124="準優勝",点数換算表!$C$3,IF(I124="ベスト4",点数換算表!$D$3,点数換算表!$E$3))))</f>
        <v>0</v>
      </c>
      <c r="K124" s="23" t="s">
        <v>9</v>
      </c>
      <c r="L124" s="21">
        <f>IF(K124="",0,IF(K124="優勝",点数換算表!$B$4,IF(K124="準優勝",点数換算表!$C$4,IF(K124="ベスト4",点数換算表!$D$4,IF(K124="ベスト8",点数換算表!$E$4,IF(K124="ベスト16",点数換算表!$F$4,""))))))</f>
        <v>40</v>
      </c>
      <c r="M124" s="23"/>
      <c r="N124" s="21">
        <f>IF(M124="",0,IF(M124="優勝",点数換算表!$B$5,IF(M124="準優勝",点数換算表!$C$5,IF(M124="ベスト4",点数換算表!$D$5,IF(M124="ベスト8",点数換算表!$E$5,IF(M124="ベスト16",点数換算表!$F$5,IF(M124="ベスト32",点数換算表!$G$5,"")))))))</f>
        <v>0</v>
      </c>
      <c r="O124" s="23"/>
      <c r="P124" s="21">
        <f>IF(O124="",0,IF(O124="優勝",点数換算表!$B$6,IF(O124="準優勝",点数換算表!$C$6,IF(O124="ベスト4",点数換算表!$D$6,IF(O124="ベスト8",点数換算表!$E$6,IF(O124="ベスト16",点数換算表!$F$6,IF(O124="ベスト32",点数換算表!$G$6,"")))))))</f>
        <v>0</v>
      </c>
      <c r="Q124" s="23"/>
      <c r="R124" s="21">
        <f>IF(Q124="",0,IF(Q124="優勝",点数換算表!$B$7,IF(Q124="準優勝",点数換算表!$C$7,IF(Q124="ベスト4",点数換算表!$D$7,IF(Q124="ベスト8",点数換算表!$E$7,点数換算表!$F$7)))))</f>
        <v>0</v>
      </c>
      <c r="S124" s="23"/>
      <c r="T124" s="21">
        <f>IF(S124="",0,IF(S124="優勝",点数換算表!$B$8,IF(S124="準優勝",点数換算表!$C$8,IF(S124="ベスト4",点数換算表!$D$8,IF(S124="ベスト8",点数換算表!$E$8,点数換算表!$F$8)))))</f>
        <v>0</v>
      </c>
      <c r="U124" s="23"/>
      <c r="V124" s="21">
        <f>IF(U124="",0,IF(U124="優勝",点数換算表!$B$13,IF(U124="準優勝",点数換算表!$C$13,IF(U124="ベスト4",点数換算表!$D$13,点数換算表!$E$13))))</f>
        <v>0</v>
      </c>
      <c r="W124" s="23"/>
      <c r="X124" s="21">
        <f>IF(W124="",0,IF(W124="優勝",点数換算表!$B$14,IF(W124="準優勝",点数換算表!$C$14,IF(W124="ベスト4",点数換算表!$D$14,点数換算表!$E$14))))</f>
        <v>0</v>
      </c>
      <c r="Y124" s="23"/>
      <c r="Z124" s="21">
        <f>IF(Y124="",0,IF(Y124="優勝",点数換算表!$B$15,IF(Y124="準優勝",点数換算表!$C$15,IF(Y124="ベスト4",点数換算表!$D$15,IF(Y124="ベスト8",点数換算表!$E$15,IF(Y124="ベスト16",点数換算表!$F$15,""))))))</f>
        <v>0</v>
      </c>
      <c r="AA124" s="23"/>
      <c r="AB124" s="21">
        <f>IF(AA124="",0,IF(AA124="優勝",点数換算表!$B$16,IF(AA124="準優勝",点数換算表!$C$16,IF(AA124="ベスト4",点数換算表!$D$16,IF(AA124="ベスト8",点数換算表!$E$16,IF(AA124="ベスト16",点数換算表!$F$16,IF(AA124="ベスト32",点数換算表!$G$16,"")))))))</f>
        <v>0</v>
      </c>
      <c r="AC124" s="23"/>
      <c r="AD124" s="21">
        <f>IF(AC124="",0,IF(AC124="優勝",点数換算表!$B$17,IF(AC124="準優勝",点数換算表!$C$17,IF(AC124="ベスト4",点数換算表!$D$17,IF(AC124="ベスト8",点数換算表!$E$17,IF(AC124="ベスト16",点数換算表!$F$17,IF(AC124="ベスト32",点数換算表!$G$17,"")))))))</f>
        <v>0</v>
      </c>
      <c r="AE124" s="23"/>
      <c r="AF124" s="21">
        <f>IF(AE124="",0,IF(AE124="優勝",点数換算表!$B$18,IF(AE124="準優勝",点数換算表!$C$18,IF(AE124="ベスト4",点数換算表!$D$18,IF(AE124="ベスト8",点数換算表!$E$18,点数換算表!$F$18)))))</f>
        <v>0</v>
      </c>
      <c r="AG124" s="23"/>
      <c r="AH124" s="21">
        <f>IF(AG124="",0,IF(AG124="優勝",点数換算表!$B$19,IF(AG124="準優勝",点数換算表!$C$19,IF(AG124="ベスト4",点数換算表!$D$19,IF(AG124="ベスト8",点数換算表!$E$19,点数換算表!$F$19)))))</f>
        <v>0</v>
      </c>
      <c r="AI124" s="21">
        <f t="shared" si="4"/>
        <v>40</v>
      </c>
    </row>
    <row r="125" spans="1:35" x14ac:dyDescent="0.4">
      <c r="A125" s="21">
        <v>122</v>
      </c>
      <c r="B125" s="21" t="s">
        <v>726</v>
      </c>
      <c r="C125" s="21" t="s">
        <v>716</v>
      </c>
      <c r="D125" s="21">
        <v>4</v>
      </c>
      <c r="E125" s="33" t="s">
        <v>717</v>
      </c>
      <c r="F125" s="34" t="s">
        <v>814</v>
      </c>
      <c r="G125" s="23"/>
      <c r="H125" s="21">
        <f>IF(G125="",0,IF(G125="優勝",[5]点数換算表!$B$2,IF(G125="準優勝",[5]点数換算表!$C$2,IF(G125="ベスト4",[5]点数換算表!$D$2,[5]点数換算表!$E$2))))</f>
        <v>0</v>
      </c>
      <c r="I125" s="23"/>
      <c r="J125" s="21">
        <f>IF(I125="",0,IF(I125="優勝",[5]点数換算表!$B$3,IF(I125="準優勝",[5]点数換算表!$C$3,IF(I125="ベスト4",[5]点数換算表!$D$3,[5]点数換算表!$E$3))))</f>
        <v>0</v>
      </c>
      <c r="K125" s="23" t="s">
        <v>7</v>
      </c>
      <c r="L125" s="21">
        <f>IF(K125="",0,IF(K125="優勝",[5]点数換算表!$B$4,IF(K125="準優勝",[5]点数換算表!$C$4,IF(K125="ベスト4",[5]点数換算表!$D$4,IF(K125="ベスト8",[5]点数換算表!$E$4,IF(K125="ベスト16",[5]点数換算表!$F$4,""))))))</f>
        <v>20</v>
      </c>
      <c r="M125" s="23"/>
      <c r="N125" s="21">
        <f>IF(M125="",0,IF(M125="優勝",点数換算表!$B$5,IF(M125="準優勝",点数換算表!$C$5,IF(M125="ベスト4",点数換算表!$D$5,IF(M125="ベスト8",点数換算表!$E$5,IF(M125="ベスト16",点数換算表!$F$5,IF(M125="ベスト32",点数換算表!$G$5,"")))))))</f>
        <v>0</v>
      </c>
      <c r="O125" s="23"/>
      <c r="P125" s="21">
        <f>IF(O125="",0,IF(O125="優勝",[5]点数換算表!$B$6,IF(O125="準優勝",[5]点数換算表!$C$6,IF(O125="ベスト4",[5]点数換算表!$D$6,IF(O125="ベスト8",[5]点数換算表!$E$6,IF(O125="ベスト16",[5]点数換算表!$F$6,IF(O125="ベスト32",[5]点数換算表!$G$6,"")))))))</f>
        <v>0</v>
      </c>
      <c r="Q125" s="23"/>
      <c r="R125" s="21">
        <f>IF(Q125="",0,IF(Q125="優勝",[5]点数換算表!$B$7,IF(Q125="準優勝",[5]点数換算表!$C$7,IF(Q125="ベスト4",[5]点数換算表!$D$7,IF(Q125="ベスト8",[5]点数換算表!$E$7,[5]点数換算表!$F$7)))))</f>
        <v>0</v>
      </c>
      <c r="S125" s="23"/>
      <c r="T125" s="21">
        <f>IF(S125="",0,IF(S125="優勝",[5]点数換算表!$B$8,IF(S125="準優勝",[5]点数換算表!$C$8,IF(S125="ベスト4",[5]点数換算表!$D$8,IF(S125="ベスト8",[5]点数換算表!$E$8,[5]点数換算表!$F$8)))))</f>
        <v>0</v>
      </c>
      <c r="U125" s="23"/>
      <c r="V125" s="21">
        <f>IF(U125="",0,IF(U125="優勝",[5]点数換算表!$B$13,IF(U125="準優勝",[5]点数換算表!$C$13,IF(U125="ベスト4",[5]点数換算表!$D$13,[5]点数換算表!$E$13))))</f>
        <v>0</v>
      </c>
      <c r="W125" s="23"/>
      <c r="X125" s="21">
        <f>IF(W125="",0,IF(W125="優勝",[5]点数換算表!$B$14,IF(W125="準優勝",[5]点数換算表!$C$14,IF(W125="ベスト4",[5]点数換算表!$D$14,[5]点数換算表!$E$14))))</f>
        <v>0</v>
      </c>
      <c r="Y125" s="23" t="s">
        <v>7</v>
      </c>
      <c r="Z125" s="21">
        <f>IF(Y125="",0,IF(Y125="優勝",[5]点数換算表!$B$15,IF(Y125="準優勝",[5]点数換算表!$C$15,IF(Y125="ベスト4",[5]点数換算表!$D$15,IF(Y125="ベスト8",[5]点数換算表!$E$15,IF(Y125="ベスト16",[5]点数換算表!$F$15,""))))))</f>
        <v>16</v>
      </c>
      <c r="AA125" s="23"/>
      <c r="AB125" s="21">
        <f>IF(AA125="",0,IF(AA125="優勝",[5]点数換算表!$B$16,IF(AA125="準優勝",[5]点数換算表!$C$16,IF(AA125="ベスト4",[5]点数換算表!$D$16,IF(AA125="ベスト8",[5]点数換算表!$E$16,IF(AA125="ベスト16",[5]点数換算表!$F$16,IF(AA125="ベスト32",[5]点数換算表!$G$16,"")))))))</f>
        <v>0</v>
      </c>
      <c r="AC125" s="23"/>
      <c r="AD125" s="21">
        <f>IF(AC125="",0,IF(AC125="優勝",[5]点数換算表!$B$17,IF(AC125="準優勝",[5]点数換算表!$C$17,IF(AC125="ベスト4",[5]点数換算表!$D$17,IF(AC125="ベスト8",[5]点数換算表!$E$17,IF(AC125="ベスト16",[5]点数換算表!$F$17,IF(AC125="ベスト32",[5]点数換算表!$G$17,"")))))))</f>
        <v>0</v>
      </c>
      <c r="AE125" s="23"/>
      <c r="AF125" s="21">
        <f>IF(AE125="",0,IF(AE125="優勝",[5]点数換算表!$B$18,IF(AE125="準優勝",[5]点数換算表!$C$18,IF(AE125="ベスト4",[5]点数換算表!$D$18,IF(AE125="ベスト8",[5]点数換算表!$E$18,[5]点数換算表!$F$18)))))</f>
        <v>0</v>
      </c>
      <c r="AG125" s="23"/>
      <c r="AH125" s="21">
        <f>IF(AG125="",0,IF(AG125="優勝",[5]点数換算表!$B$19,IF(AG125="準優勝",[5]点数換算表!$C$19,IF(AG125="ベスト4",[5]点数換算表!$D$19,IF(AG125="ベスト8",[5]点数換算表!$E$19,[5]点数換算表!$F$19)))))</f>
        <v>0</v>
      </c>
      <c r="AI125" s="21">
        <f t="shared" si="4"/>
        <v>36</v>
      </c>
    </row>
    <row r="126" spans="1:35" x14ac:dyDescent="0.4">
      <c r="A126" s="21">
        <v>123</v>
      </c>
      <c r="B126" s="21" t="s">
        <v>727</v>
      </c>
      <c r="C126" s="21" t="s">
        <v>716</v>
      </c>
      <c r="D126" s="21">
        <v>2</v>
      </c>
      <c r="E126" s="33" t="s">
        <v>717</v>
      </c>
      <c r="F126" s="34" t="s">
        <v>814</v>
      </c>
      <c r="G126" s="23"/>
      <c r="H126" s="21">
        <f>IF(G126="",0,IF(G126="優勝",[5]点数換算表!$B$2,IF(G126="準優勝",[5]点数換算表!$C$2,IF(G126="ベスト4",[5]点数換算表!$D$2,[5]点数換算表!$E$2))))</f>
        <v>0</v>
      </c>
      <c r="I126" s="23"/>
      <c r="J126" s="21">
        <f>IF(I126="",0,IF(I126="優勝",[5]点数換算表!$B$3,IF(I126="準優勝",[5]点数換算表!$C$3,IF(I126="ベスト4",[5]点数換算表!$D$3,[5]点数換算表!$E$3))))</f>
        <v>0</v>
      </c>
      <c r="K126" s="23" t="s">
        <v>7</v>
      </c>
      <c r="L126" s="21">
        <f>IF(K126="",0,IF(K126="優勝",[5]点数換算表!$B$4,IF(K126="準優勝",[5]点数換算表!$C$4,IF(K126="ベスト4",[5]点数換算表!$D$4,IF(K126="ベスト8",[5]点数換算表!$E$4,IF(K126="ベスト16",[5]点数換算表!$F$4,""))))))</f>
        <v>20</v>
      </c>
      <c r="M126" s="23"/>
      <c r="N126" s="21">
        <f>IF(M126="",0,IF(M126="優勝",点数換算表!$B$5,IF(M126="準優勝",点数換算表!$C$5,IF(M126="ベスト4",点数換算表!$D$5,IF(M126="ベスト8",点数換算表!$E$5,IF(M126="ベスト16",点数換算表!$F$5,IF(M126="ベスト32",点数換算表!$G$5,"")))))))</f>
        <v>0</v>
      </c>
      <c r="O126" s="23"/>
      <c r="P126" s="21">
        <f>IF(O126="",0,IF(O126="優勝",[5]点数換算表!$B$6,IF(O126="準優勝",[5]点数換算表!$C$6,IF(O126="ベスト4",[5]点数換算表!$D$6,IF(O126="ベスト8",[5]点数換算表!$E$6,IF(O126="ベスト16",[5]点数換算表!$F$6,IF(O126="ベスト32",[5]点数換算表!$G$6,"")))))))</f>
        <v>0</v>
      </c>
      <c r="Q126" s="23"/>
      <c r="R126" s="21">
        <f>IF(Q126="",0,IF(Q126="優勝",[5]点数換算表!$B$7,IF(Q126="準優勝",[5]点数換算表!$C$7,IF(Q126="ベスト4",[5]点数換算表!$D$7,IF(Q126="ベスト8",[5]点数換算表!$E$7,[5]点数換算表!$F$7)))))</f>
        <v>0</v>
      </c>
      <c r="S126" s="23"/>
      <c r="T126" s="21">
        <f>IF(S126="",0,IF(S126="優勝",[5]点数換算表!$B$8,IF(S126="準優勝",[5]点数換算表!$C$8,IF(S126="ベスト4",[5]点数換算表!$D$8,IF(S126="ベスト8",[5]点数換算表!$E$8,[5]点数換算表!$F$8)))))</f>
        <v>0</v>
      </c>
      <c r="U126" s="23"/>
      <c r="V126" s="21">
        <f>IF(U126="",0,IF(U126="優勝",[5]点数換算表!$B$13,IF(U126="準優勝",[5]点数換算表!$C$13,IF(U126="ベスト4",[5]点数換算表!$D$13,[5]点数換算表!$E$13))))</f>
        <v>0</v>
      </c>
      <c r="W126" s="23"/>
      <c r="X126" s="21">
        <f>IF(W126="",0,IF(W126="優勝",[5]点数換算表!$B$14,IF(W126="準優勝",[5]点数換算表!$C$14,IF(W126="ベスト4",[5]点数換算表!$D$14,[5]点数換算表!$E$14))))</f>
        <v>0</v>
      </c>
      <c r="Y126" s="23" t="s">
        <v>7</v>
      </c>
      <c r="Z126" s="21">
        <f>IF(Y126="",0,IF(Y126="優勝",[5]点数換算表!$B$15,IF(Y126="準優勝",[5]点数換算表!$C$15,IF(Y126="ベスト4",[5]点数換算表!$D$15,IF(Y126="ベスト8",[5]点数換算表!$E$15,IF(Y126="ベスト16",[5]点数換算表!$F$15,""))))))</f>
        <v>16</v>
      </c>
      <c r="AA126" s="23"/>
      <c r="AB126" s="21">
        <f>IF(AA126="",0,IF(AA126="優勝",[5]点数換算表!$B$16,IF(AA126="準優勝",[5]点数換算表!$C$16,IF(AA126="ベスト4",[5]点数換算表!$D$16,IF(AA126="ベスト8",[5]点数換算表!$E$16,IF(AA126="ベスト16",[5]点数換算表!$F$16,IF(AA126="ベスト32",[5]点数換算表!$G$16,"")))))))</f>
        <v>0</v>
      </c>
      <c r="AC126" s="23"/>
      <c r="AD126" s="21">
        <f>IF(AC126="",0,IF(AC126="優勝",[5]点数換算表!$B$17,IF(AC126="準優勝",[5]点数換算表!$C$17,IF(AC126="ベスト4",[5]点数換算表!$D$17,IF(AC126="ベスト8",[5]点数換算表!$E$17,IF(AC126="ベスト16",[5]点数換算表!$F$17,IF(AC126="ベスト32",[5]点数換算表!$G$17,"")))))))</f>
        <v>0</v>
      </c>
      <c r="AE126" s="23"/>
      <c r="AF126" s="21">
        <f>IF(AE126="",0,IF(AE126="優勝",[5]点数換算表!$B$18,IF(AE126="準優勝",[5]点数換算表!$C$18,IF(AE126="ベスト4",[5]点数換算表!$D$18,IF(AE126="ベスト8",[5]点数換算表!$E$18,[5]点数換算表!$F$18)))))</f>
        <v>0</v>
      </c>
      <c r="AG126" s="23"/>
      <c r="AH126" s="21">
        <f>IF(AG126="",0,IF(AG126="優勝",[5]点数換算表!$B$19,IF(AG126="準優勝",[5]点数換算表!$C$19,IF(AG126="ベスト4",[5]点数換算表!$D$19,IF(AG126="ベスト8",[5]点数換算表!$E$19,[5]点数換算表!$F$19)))))</f>
        <v>0</v>
      </c>
      <c r="AI126" s="21">
        <f t="shared" si="4"/>
        <v>36</v>
      </c>
    </row>
    <row r="127" spans="1:35" x14ac:dyDescent="0.4">
      <c r="A127" s="21">
        <v>124</v>
      </c>
      <c r="B127" s="21" t="s">
        <v>397</v>
      </c>
      <c r="C127" s="21" t="s">
        <v>386</v>
      </c>
      <c r="D127" s="21">
        <v>3</v>
      </c>
      <c r="E127" s="27" t="s">
        <v>382</v>
      </c>
      <c r="F127" s="35" t="s">
        <v>815</v>
      </c>
      <c r="G127" s="23"/>
      <c r="H127" s="21">
        <f>IF(G127="",0,IF(G127="優勝",[4]点数換算表!$B$2,IF(G127="準優勝",[4]点数換算表!$C$2,IF(G127="ベスト4",[4]点数換算表!$D$2,[4]点数換算表!$E$2))))</f>
        <v>0</v>
      </c>
      <c r="I127" s="23"/>
      <c r="J127" s="21">
        <f>IF(I127="",0,IF(I127="優勝",[4]点数換算表!$B$3,IF(I127="準優勝",[4]点数換算表!$C$3,IF(I127="ベスト4",[4]点数換算表!$D$3,[4]点数換算表!$E$3))))</f>
        <v>0</v>
      </c>
      <c r="K127" s="23" t="s">
        <v>7</v>
      </c>
      <c r="L127" s="21">
        <f>IF(K127="",0,IF(K127="優勝",[4]点数換算表!$B$4,IF(K127="準優勝",[4]点数換算表!$C$4,IF(K127="ベスト4",[4]点数換算表!$D$4,IF(K127="ベスト8",[4]点数換算表!$E$4,IF(K127="ベスト16",[4]点数換算表!$F$4,""))))))</f>
        <v>20</v>
      </c>
      <c r="M127" s="23"/>
      <c r="N127" s="21">
        <f>IF(M127="",0,IF(M127="優勝",点数換算表!$B$5,IF(M127="準優勝",点数換算表!$C$5,IF(M127="ベスト4",点数換算表!$D$5,IF(M127="ベスト8",点数換算表!$E$5,IF(M127="ベスト16",点数換算表!$F$5,IF(M127="ベスト32",点数換算表!$G$5,"")))))))</f>
        <v>0</v>
      </c>
      <c r="O127" s="23"/>
      <c r="P127" s="21">
        <f>IF(O127="",0,IF(O127="優勝",[4]点数換算表!$B$6,IF(O127="準優勝",[4]点数換算表!$C$6,IF(O127="ベスト4",[4]点数換算表!$D$6,IF(O127="ベスト8",[4]点数換算表!$E$6,IF(O127="ベスト16",[4]点数換算表!$F$6,IF(O127="ベスト32",[4]点数換算表!$G$6,"")))))))</f>
        <v>0</v>
      </c>
      <c r="Q127" s="23"/>
      <c r="R127" s="21">
        <f>IF(Q127="",0,IF(Q127="優勝",[4]点数換算表!$B$7,IF(Q127="準優勝",[4]点数換算表!$C$7,IF(Q127="ベスト4",[4]点数換算表!$D$7,IF(Q127="ベスト8",[4]点数換算表!$E$7,[4]点数換算表!$F$7)))))</f>
        <v>0</v>
      </c>
      <c r="S127" s="23"/>
      <c r="T127" s="21">
        <f>IF(S127="",0,IF(S127="優勝",[4]点数換算表!$B$8,IF(S127="準優勝",[4]点数換算表!$C$8,IF(S127="ベスト4",[4]点数換算表!$D$8,IF(S127="ベスト8",[4]点数換算表!$E$8,[4]点数換算表!$F$8)))))</f>
        <v>0</v>
      </c>
      <c r="U127" s="23"/>
      <c r="V127" s="21">
        <f>IF(U127="",0,IF(U127="優勝",[4]点数換算表!$B$13,IF(U127="準優勝",[4]点数換算表!$C$13,IF(U127="ベスト4",[4]点数換算表!$D$13,[4]点数換算表!$E$13))))</f>
        <v>0</v>
      </c>
      <c r="W127" s="23"/>
      <c r="X127" s="21">
        <f>IF(W127="",0,IF(W127="優勝",[4]点数換算表!$B$14,IF(W127="準優勝",[4]点数換算表!$C$14,IF(W127="ベスト4",[4]点数換算表!$D$14,[4]点数換算表!$E$14))))</f>
        <v>0</v>
      </c>
      <c r="Y127" s="23" t="s">
        <v>7</v>
      </c>
      <c r="Z127" s="21">
        <f>IF(Y127="",0,IF(Y127="優勝",[4]点数換算表!$B$15,IF(Y127="準優勝",[4]点数換算表!$C$15,IF(Y127="ベスト4",[4]点数換算表!$D$15,IF(Y127="ベスト8",[4]点数換算表!$E$15,IF(Y127="ベスト16",[4]点数換算表!$F$15,""))))))</f>
        <v>16</v>
      </c>
      <c r="AA127" s="23"/>
      <c r="AB127" s="21">
        <f>IF(AA127="",0,IF(AA127="優勝",[4]点数換算表!$B$16,IF(AA127="準優勝",[4]点数換算表!$C$16,IF(AA127="ベスト4",[4]点数換算表!$D$16,IF(AA127="ベスト8",[4]点数換算表!$E$16,IF(AA127="ベスト16",[4]点数換算表!$F$16,IF(AA127="ベスト32",[4]点数換算表!$G$16,"")))))))</f>
        <v>0</v>
      </c>
      <c r="AC127" s="23"/>
      <c r="AD127" s="21">
        <f>IF(AC127="",0,IF(AC127="優勝",[4]点数換算表!$B$17,IF(AC127="準優勝",[4]点数換算表!$C$17,IF(AC127="ベスト4",[4]点数換算表!$D$17,IF(AC127="ベスト8",[4]点数換算表!$E$17,IF(AC127="ベスト16",[4]点数換算表!$F$17,IF(AC127="ベスト32",[4]点数換算表!$G$17,"")))))))</f>
        <v>0</v>
      </c>
      <c r="AE127" s="23"/>
      <c r="AF127" s="21">
        <f>IF(AE127="",0,IF(AE127="優勝",[4]点数換算表!$B$18,IF(AE127="準優勝",[4]点数換算表!$C$18,IF(AE127="ベスト4",[4]点数換算表!$D$18,IF(AE127="ベスト8",[4]点数換算表!$E$18,[4]点数換算表!$F$18)))))</f>
        <v>0</v>
      </c>
      <c r="AG127" s="23"/>
      <c r="AH127" s="21">
        <f>IF(AG127="",0,IF(AG127="優勝",[4]点数換算表!$B$19,IF(AG127="準優勝",[4]点数換算表!$C$19,IF(AG127="ベスト4",[4]点数換算表!$D$19,IF(AG127="ベスト8",[4]点数換算表!$E$19,[4]点数換算表!$F$19)))))</f>
        <v>0</v>
      </c>
      <c r="AI127" s="21">
        <f t="shared" si="4"/>
        <v>36</v>
      </c>
    </row>
    <row r="128" spans="1:35" x14ac:dyDescent="0.4">
      <c r="A128" s="21">
        <v>125</v>
      </c>
      <c r="B128" s="21" t="s">
        <v>800</v>
      </c>
      <c r="C128" s="21" t="s">
        <v>457</v>
      </c>
      <c r="D128" s="21">
        <v>2</v>
      </c>
      <c r="E128" s="28" t="s">
        <v>451</v>
      </c>
      <c r="F128" s="35" t="s">
        <v>815</v>
      </c>
      <c r="G128" s="23"/>
      <c r="H128" s="21">
        <f>IF(G128="",0,IF(G128="優勝",[7]点数換算表!$B$2,IF(G128="準優勝",[7]点数換算表!$C$2,IF(G128="ベスト4",[7]点数換算表!$D$2,[7]点数換算表!$E$2))))</f>
        <v>0</v>
      </c>
      <c r="I128" s="23"/>
      <c r="J128" s="21">
        <f>IF(I128="",0,IF(I128="優勝",[7]点数換算表!$B$3,IF(I128="準優勝",[7]点数換算表!$C$3,IF(I128="ベスト4",[7]点数換算表!$D$3,[7]点数換算表!$E$3))))</f>
        <v>0</v>
      </c>
      <c r="K128" s="23" t="s">
        <v>7</v>
      </c>
      <c r="L128" s="21">
        <f>IF(K128="",0,IF(K128="優勝",[7]点数換算表!$B$4,IF(K128="準優勝",[7]点数換算表!$C$4,IF(K128="ベスト4",[7]点数換算表!$D$4,IF(K128="ベスト8",[7]点数換算表!$E$4,IF(K128="ベスト16",[7]点数換算表!$F$4,""))))))</f>
        <v>20</v>
      </c>
      <c r="M128" s="23"/>
      <c r="N128" s="21">
        <f>IF(M128="",0,IF(M128="優勝",点数換算表!$B$5,IF(M128="準優勝",点数換算表!$C$5,IF(M128="ベスト4",点数換算表!$D$5,IF(M128="ベスト8",点数換算表!$E$5,IF(M128="ベスト16",点数換算表!$F$5,IF(M128="ベスト32",点数換算表!$G$5,"")))))))</f>
        <v>0</v>
      </c>
      <c r="O128" s="23"/>
      <c r="P128" s="21">
        <f>IF(O128="",0,IF(O128="優勝",[7]点数換算表!$B$6,IF(O128="準優勝",[7]点数換算表!$C$6,IF(O128="ベスト4",[7]点数換算表!$D$6,IF(O128="ベスト8",[7]点数換算表!$E$6,IF(O128="ベスト16",[7]点数換算表!$F$6,IF(O128="ベスト32",[7]点数換算表!$G$6,"")))))))</f>
        <v>0</v>
      </c>
      <c r="Q128" s="23"/>
      <c r="R128" s="21">
        <f>IF(Q128="",0,IF(Q128="優勝",[7]点数換算表!$B$7,IF(Q128="準優勝",[7]点数換算表!$C$7,IF(Q128="ベスト4",[7]点数換算表!$D$7,IF(Q128="ベスト8",[7]点数換算表!$E$7,[7]点数換算表!$F$7)))))</f>
        <v>0</v>
      </c>
      <c r="S128" s="23"/>
      <c r="T128" s="21">
        <f>IF(S128="",0,IF(S128="優勝",[7]点数換算表!$B$8,IF(S128="準優勝",[7]点数換算表!$C$8,IF(S128="ベスト4",[7]点数換算表!$D$8,IF(S128="ベスト8",[7]点数換算表!$E$8,[7]点数換算表!$F$8)))))</f>
        <v>0</v>
      </c>
      <c r="U128" s="23"/>
      <c r="V128" s="21">
        <f>IF(U128="",0,IF(U128="優勝",[7]点数換算表!$B$13,IF(U128="準優勝",[7]点数換算表!$C$13,IF(U128="ベスト4",[7]点数換算表!$D$13,[7]点数換算表!$E$13))))</f>
        <v>0</v>
      </c>
      <c r="W128" s="23"/>
      <c r="X128" s="21">
        <f>IF(W128="",0,IF(W128="優勝",[7]点数換算表!$B$14,IF(W128="準優勝",[7]点数換算表!$C$14,IF(W128="ベスト4",[7]点数換算表!$D$14,[7]点数換算表!$E$14))))</f>
        <v>0</v>
      </c>
      <c r="Y128" s="23" t="s">
        <v>7</v>
      </c>
      <c r="Z128" s="21">
        <f>IF(Y128="",0,IF(Y128="優勝",[7]点数換算表!$B$15,IF(Y128="準優勝",[7]点数換算表!$C$15,IF(Y128="ベスト4",[7]点数換算表!$D$15,IF(Y128="ベスト8",[7]点数換算表!$E$15,IF(Y128="ベスト16",[7]点数換算表!$F$15,""))))))</f>
        <v>16</v>
      </c>
      <c r="AA128" s="23"/>
      <c r="AB128" s="21">
        <f>IF(AA128="",0,IF(AA128="優勝",[7]点数換算表!$B$16,IF(AA128="準優勝",[7]点数換算表!$C$16,IF(AA128="ベスト4",[7]点数換算表!$D$16,IF(AA128="ベスト8",[7]点数換算表!$E$16,IF(AA128="ベスト16",[7]点数換算表!$F$16,IF(AA128="ベスト32",[7]点数換算表!$G$16,"")))))))</f>
        <v>0</v>
      </c>
      <c r="AC128" s="23"/>
      <c r="AD128" s="21">
        <f>IF(AC128="",0,IF(AC128="優勝",[7]点数換算表!$B$17,IF(AC128="準優勝",[7]点数換算表!$C$17,IF(AC128="ベスト4",[7]点数換算表!$D$17,IF(AC128="ベスト8",[7]点数換算表!$E$17,IF(AC128="ベスト16",[7]点数換算表!$F$17,IF(AC128="ベスト32",[7]点数換算表!$G$17,"")))))))</f>
        <v>0</v>
      </c>
      <c r="AE128" s="23"/>
      <c r="AF128" s="21">
        <f>IF(AE128="",0,IF(AE128="優勝",[7]点数換算表!$B$18,IF(AE128="準優勝",[7]点数換算表!$C$18,IF(AE128="ベスト4",[7]点数換算表!$D$18,IF(AE128="ベスト8",[7]点数換算表!$E$18,[7]点数換算表!$F$18)))))</f>
        <v>0</v>
      </c>
      <c r="AG128" s="23"/>
      <c r="AH128" s="21">
        <f>IF(AG128="",0,IF(AG128="優勝",[7]点数換算表!$B$19,IF(AG128="準優勝",[7]点数換算表!$C$19,IF(AG128="ベスト4",[7]点数換算表!$D$19,IF(AG128="ベスト8",[7]点数換算表!$E$19,[7]点数換算表!$F$19)))))</f>
        <v>0</v>
      </c>
      <c r="AI128" s="21">
        <f t="shared" si="4"/>
        <v>36</v>
      </c>
    </row>
    <row r="129" spans="1:35" x14ac:dyDescent="0.4">
      <c r="A129" s="21">
        <v>126</v>
      </c>
      <c r="B129" s="21" t="s">
        <v>387</v>
      </c>
      <c r="C129" s="21" t="s">
        <v>386</v>
      </c>
      <c r="D129" s="21">
        <v>4</v>
      </c>
      <c r="E129" s="27" t="s">
        <v>382</v>
      </c>
      <c r="F129" s="35" t="s">
        <v>815</v>
      </c>
      <c r="G129" s="23"/>
      <c r="H129" s="21">
        <f>IF(G129="",0,IF(G129="優勝",[4]点数換算表!$B$2,IF(G129="準優勝",[4]点数換算表!$C$2,IF(G129="ベスト4",[4]点数換算表!$D$2,[4]点数換算表!$E$2))))</f>
        <v>0</v>
      </c>
      <c r="I129" s="23"/>
      <c r="J129" s="21">
        <f>IF(I129="",0,IF(I129="優勝",[4]点数換算表!$B$3,IF(I129="準優勝",[4]点数換算表!$C$3,IF(I129="ベスト4",[4]点数換算表!$D$3,[4]点数換算表!$E$3))))</f>
        <v>0</v>
      </c>
      <c r="K129" s="23"/>
      <c r="L129" s="21">
        <f>IF(K129="",0,IF(K129="優勝",[4]点数換算表!$B$4,IF(K129="準優勝",[4]点数換算表!$C$4,IF(K129="ベスト4",[4]点数換算表!$D$4,IF(K129="ベスト8",[4]点数換算表!$E$4,IF(K129="ベスト16",[4]点数換算表!$F$4,""))))))</f>
        <v>0</v>
      </c>
      <c r="M129" s="23"/>
      <c r="N129" s="21">
        <f>IF(M129="",0,IF(M129="優勝",点数換算表!$B$5,IF(M129="準優勝",点数換算表!$C$5,IF(M129="ベスト4",点数換算表!$D$5,IF(M129="ベスト8",点数換算表!$E$5,IF(M129="ベスト16",点数換算表!$F$5,IF(M129="ベスト32",点数換算表!$G$5,"")))))))</f>
        <v>0</v>
      </c>
      <c r="O129" s="23"/>
      <c r="P129" s="21">
        <f>IF(O129="",0,IF(O129="優勝",[4]点数換算表!$B$6,IF(O129="準優勝",[4]点数換算表!$C$6,IF(O129="ベスト4",[4]点数換算表!$D$6,IF(O129="ベスト8",[4]点数換算表!$E$6,IF(O129="ベスト16",[4]点数換算表!$F$6,IF(O129="ベスト32",[4]点数換算表!$G$6,"")))))))</f>
        <v>0</v>
      </c>
      <c r="Q129" s="23"/>
      <c r="R129" s="21">
        <f>IF(Q129="",0,IF(Q129="優勝",[4]点数換算表!$B$7,IF(Q129="準優勝",[4]点数換算表!$C$7,IF(Q129="ベスト4",[4]点数換算表!$D$7,IF(Q129="ベスト8",[4]点数換算表!$E$7,[4]点数換算表!$F$7)))))</f>
        <v>0</v>
      </c>
      <c r="S129" s="23"/>
      <c r="T129" s="21">
        <f>IF(S129="",0,IF(S129="優勝",[4]点数換算表!$B$8,IF(S129="準優勝",[4]点数換算表!$C$8,IF(S129="ベスト4",[4]点数換算表!$D$8,IF(S129="ベスト8",[4]点数換算表!$E$8,[4]点数換算表!$F$8)))))</f>
        <v>0</v>
      </c>
      <c r="U129" s="23"/>
      <c r="V129" s="21">
        <f>IF(U129="",0,IF(U129="優勝",[4]点数換算表!$B$13,IF(U129="準優勝",[4]点数換算表!$C$13,IF(U129="ベスト4",[4]点数換算表!$D$13,[4]点数換算表!$E$13))))</f>
        <v>0</v>
      </c>
      <c r="W129" s="23"/>
      <c r="X129" s="21">
        <f>IF(W129="",0,IF(W129="優勝",[4]点数換算表!$B$14,IF(W129="準優勝",[4]点数換算表!$C$14,IF(W129="ベスト4",[4]点数換算表!$D$14,[4]点数換算表!$E$14))))</f>
        <v>0</v>
      </c>
      <c r="Y129" s="23" t="s">
        <v>9</v>
      </c>
      <c r="Z129" s="21">
        <f>IF(Y129="",0,IF(Y129="優勝",[4]点数換算表!$B$15,IF(Y129="準優勝",[4]点数換算表!$C$15,IF(Y129="ベスト4",[4]点数換算表!$D$15,IF(Y129="ベスト8",[4]点数換算表!$E$15,IF(Y129="ベスト16",[4]点数換算表!$F$15,""))))))</f>
        <v>32</v>
      </c>
      <c r="AA129" s="23"/>
      <c r="AB129" s="21">
        <f>IF(AA129="",0,IF(AA129="優勝",[4]点数換算表!$B$16,IF(AA129="準優勝",[4]点数換算表!$C$16,IF(AA129="ベスト4",[4]点数換算表!$D$16,IF(AA129="ベスト8",[4]点数換算表!$E$16,IF(AA129="ベスト16",[4]点数換算表!$F$16,IF(AA129="ベスト32",[4]点数換算表!$G$16,"")))))))</f>
        <v>0</v>
      </c>
      <c r="AC129" s="23"/>
      <c r="AD129" s="21">
        <f>IF(AC129="",0,IF(AC129="優勝",[4]点数換算表!$B$17,IF(AC129="準優勝",[4]点数換算表!$C$17,IF(AC129="ベスト4",[4]点数換算表!$D$17,IF(AC129="ベスト8",[4]点数換算表!$E$17,IF(AC129="ベスト16",[4]点数換算表!$F$17,IF(AC129="ベスト32",[4]点数換算表!$G$17,"")))))))</f>
        <v>0</v>
      </c>
      <c r="AE129" s="23"/>
      <c r="AF129" s="21">
        <f>IF(AE129="",0,IF(AE129="優勝",[4]点数換算表!$B$18,IF(AE129="準優勝",[4]点数換算表!$C$18,IF(AE129="ベスト4",[4]点数換算表!$D$18,IF(AE129="ベスト8",[4]点数換算表!$E$18,[4]点数換算表!$F$18)))))</f>
        <v>0</v>
      </c>
      <c r="AG129" s="23"/>
      <c r="AH129" s="21">
        <f>IF(AG129="",0,IF(AG129="優勝",[4]点数換算表!$B$19,IF(AG129="準優勝",[4]点数換算表!$C$19,IF(AG129="ベスト4",[4]点数換算表!$D$19,IF(AG129="ベスト8",[4]点数換算表!$E$19,[4]点数換算表!$F$19)))))</f>
        <v>0</v>
      </c>
      <c r="AI129" s="21">
        <f t="shared" si="4"/>
        <v>32</v>
      </c>
    </row>
    <row r="130" spans="1:35" x14ac:dyDescent="0.4">
      <c r="A130" s="21">
        <v>127</v>
      </c>
      <c r="B130" s="21" t="s">
        <v>279</v>
      </c>
      <c r="C130" s="21" t="s">
        <v>277</v>
      </c>
      <c r="D130" s="21">
        <v>3</v>
      </c>
      <c r="E130" s="26" t="s">
        <v>272</v>
      </c>
      <c r="F130" s="35" t="s">
        <v>815</v>
      </c>
      <c r="G130" s="23"/>
      <c r="H130" s="21">
        <f>IF(G130="",0,IF(G130="優勝",[2]点数換算表!$B$2,IF(G130="準優勝",[2]点数換算表!$C$2,IF(G130="ベスト4",[2]点数換算表!$D$2,[2]点数換算表!$E$2))))</f>
        <v>0</v>
      </c>
      <c r="I130" s="23"/>
      <c r="J130" s="21">
        <f>IF(I130="",0,IF(I130="優勝",[2]点数換算表!$B$3,IF(I130="準優勝",[2]点数換算表!$C$3,IF(I130="ベスト4",[2]点数換算表!$D$3,[2]点数換算表!$E$3))))</f>
        <v>0</v>
      </c>
      <c r="K130" s="23"/>
      <c r="L130" s="21">
        <f>IF(K130="",0,IF(K130="優勝",[2]点数換算表!$B$4,IF(K130="準優勝",[2]点数換算表!$C$4,IF(K130="ベスト4",[2]点数換算表!$D$4,IF(K130="ベスト8",[2]点数換算表!$E$4,IF(K130="ベスト16",[2]点数換算表!$F$4,""))))))</f>
        <v>0</v>
      </c>
      <c r="M130" s="23"/>
      <c r="N130" s="21">
        <f>IF(M130="",0,IF(M130="優勝",点数換算表!$B$5,IF(M130="準優勝",点数換算表!$C$5,IF(M130="ベスト4",点数換算表!$D$5,IF(M130="ベスト8",点数換算表!$E$5,IF(M130="ベスト16",点数換算表!$F$5,IF(M130="ベスト32",点数換算表!$G$5,"")))))))</f>
        <v>0</v>
      </c>
      <c r="O130" s="23"/>
      <c r="P130" s="21">
        <f>IF(O130="",0,IF(O130="優勝",[2]点数換算表!$B$6,IF(O130="準優勝",[2]点数換算表!$C$6,IF(O130="ベスト4",[2]点数換算表!$D$6,IF(O130="ベスト8",[2]点数換算表!$E$6,IF(O130="ベスト16",[2]点数換算表!$F$6,IF(O130="ベスト32",[2]点数換算表!$G$6,"")))))))</f>
        <v>0</v>
      </c>
      <c r="Q130" s="23"/>
      <c r="R130" s="21">
        <f>IF(Q130="",0,IF(Q130="優勝",[2]点数換算表!$B$7,IF(Q130="準優勝",[2]点数換算表!$C$7,IF(Q130="ベスト4",[2]点数換算表!$D$7,IF(Q130="ベスト8",[2]点数換算表!$E$7,[2]点数換算表!$F$7)))))</f>
        <v>0</v>
      </c>
      <c r="S130" s="23"/>
      <c r="T130" s="21">
        <f>IF(S130="",0,IF(S130="優勝",[2]点数換算表!$B$8,IF(S130="準優勝",[2]点数換算表!$C$8,IF(S130="ベスト4",[2]点数換算表!$D$8,IF(S130="ベスト8",[2]点数換算表!$E$8,[2]点数換算表!$F$8)))))</f>
        <v>0</v>
      </c>
      <c r="U130" s="23"/>
      <c r="V130" s="21">
        <f>IF(U130="",0,IF(U130="優勝",[2]点数換算表!$B$13,IF(U130="準優勝",[2]点数換算表!$C$13,IF(U130="ベスト4",[2]点数換算表!$D$13,[2]点数換算表!$E$13))))</f>
        <v>0</v>
      </c>
      <c r="W130" s="23"/>
      <c r="X130" s="21">
        <f>IF(W130="",0,IF(W130="優勝",[2]点数換算表!$B$14,IF(W130="準優勝",[2]点数換算表!$C$14,IF(W130="ベスト4",[2]点数換算表!$D$14,[2]点数換算表!$E$14))))</f>
        <v>0</v>
      </c>
      <c r="Y130" s="23" t="s">
        <v>9</v>
      </c>
      <c r="Z130" s="21">
        <f>IF(Y130="",0,IF(Y130="優勝",[2]点数換算表!$B$15,IF(Y130="準優勝",[2]点数換算表!$C$15,IF(Y130="ベスト4",[2]点数換算表!$D$15,IF(Y130="ベスト8",[2]点数換算表!$E$15,IF(Y130="ベスト16",[2]点数換算表!$F$15,""))))))</f>
        <v>32</v>
      </c>
      <c r="AA130" s="23"/>
      <c r="AB130" s="21">
        <f>IF(AA130="",0,IF(AA130="優勝",[2]点数換算表!$B$16,IF(AA130="準優勝",[2]点数換算表!$C$16,IF(AA130="ベスト4",[2]点数換算表!$D$16,IF(AA130="ベスト8",[2]点数換算表!$E$16,IF(AA130="ベスト16",[2]点数換算表!$F$16,IF(AA130="ベスト32",[2]点数換算表!$G$16,"")))))))</f>
        <v>0</v>
      </c>
      <c r="AC130" s="23"/>
      <c r="AD130" s="21">
        <f>IF(AC130="",0,IF(AC130="優勝",[2]点数換算表!$B$17,IF(AC130="準優勝",[2]点数換算表!$C$17,IF(AC130="ベスト4",[2]点数換算表!$D$17,IF(AC130="ベスト8",[2]点数換算表!$E$17,IF(AC130="ベスト16",[2]点数換算表!$F$17,IF(AC130="ベスト32",[2]点数換算表!$G$17,"")))))))</f>
        <v>0</v>
      </c>
      <c r="AE130" s="23"/>
      <c r="AF130" s="21">
        <f>IF(AE130="",0,IF(AE130="優勝",[2]点数換算表!$B$18,IF(AE130="準優勝",[2]点数換算表!$C$18,IF(AE130="ベスト4",[2]点数換算表!$D$18,IF(AE130="ベスト8",[2]点数換算表!$E$18,[2]点数換算表!$F$18)))))</f>
        <v>0</v>
      </c>
      <c r="AG130" s="23"/>
      <c r="AH130" s="21">
        <f>IF(AG130="",0,IF(AG130="優勝",[2]点数換算表!$B$19,IF(AG130="準優勝",[2]点数換算表!$C$19,IF(AG130="ベスト4",[2]点数換算表!$D$19,IF(AG130="ベスト8",[2]点数換算表!$E$19,[2]点数換算表!$F$19)))))</f>
        <v>0</v>
      </c>
      <c r="AI130" s="21">
        <f t="shared" si="4"/>
        <v>32</v>
      </c>
    </row>
    <row r="131" spans="1:35" x14ac:dyDescent="0.4">
      <c r="A131" s="21">
        <v>128</v>
      </c>
      <c r="B131" s="21" t="s">
        <v>280</v>
      </c>
      <c r="C131" s="21" t="s">
        <v>281</v>
      </c>
      <c r="D131" s="21">
        <v>4</v>
      </c>
      <c r="E131" s="26" t="s">
        <v>272</v>
      </c>
      <c r="F131" s="35" t="s">
        <v>815</v>
      </c>
      <c r="G131" s="23"/>
      <c r="H131" s="21">
        <f>IF(G131="",0,IF(G131="優勝",[2]点数換算表!$B$2,IF(G131="準優勝",[2]点数換算表!$C$2,IF(G131="ベスト4",[2]点数換算表!$D$2,[2]点数換算表!$E$2))))</f>
        <v>0</v>
      </c>
      <c r="I131" s="23"/>
      <c r="J131" s="21">
        <f>IF(I131="",0,IF(I131="優勝",[2]点数換算表!$B$3,IF(I131="準優勝",[2]点数換算表!$C$3,IF(I131="ベスト4",[2]点数換算表!$D$3,[2]点数換算表!$E$3))))</f>
        <v>0</v>
      </c>
      <c r="K131" s="23"/>
      <c r="L131" s="21">
        <f>IF(K131="",0,IF(K131="優勝",[2]点数換算表!$B$4,IF(K131="準優勝",[2]点数換算表!$C$4,IF(K131="ベスト4",[2]点数換算表!$D$4,IF(K131="ベスト8",[2]点数換算表!$E$4,IF(K131="ベスト16",[2]点数換算表!$F$4,""))))))</f>
        <v>0</v>
      </c>
      <c r="M131" s="23"/>
      <c r="N131" s="21">
        <f>IF(M131="",0,IF(M131="優勝",点数換算表!$B$5,IF(M131="準優勝",点数換算表!$C$5,IF(M131="ベスト4",点数換算表!$D$5,IF(M131="ベスト8",点数換算表!$E$5,IF(M131="ベスト16",点数換算表!$F$5,IF(M131="ベスト32",点数換算表!$G$5,"")))))))</f>
        <v>0</v>
      </c>
      <c r="O131" s="23"/>
      <c r="P131" s="21">
        <f>IF(O131="",0,IF(O131="優勝",[2]点数換算表!$B$6,IF(O131="準優勝",[2]点数換算表!$C$6,IF(O131="ベスト4",[2]点数換算表!$D$6,IF(O131="ベスト8",[2]点数換算表!$E$6,IF(O131="ベスト16",[2]点数換算表!$F$6,IF(O131="ベスト32",[2]点数換算表!$G$6,"")))))))</f>
        <v>0</v>
      </c>
      <c r="Q131" s="23"/>
      <c r="R131" s="21">
        <f>IF(Q131="",0,IF(Q131="優勝",[2]点数換算表!$B$7,IF(Q131="準優勝",[2]点数換算表!$C$7,IF(Q131="ベスト4",[2]点数換算表!$D$7,IF(Q131="ベスト8",[2]点数換算表!$E$7,[2]点数換算表!$F$7)))))</f>
        <v>0</v>
      </c>
      <c r="S131" s="23"/>
      <c r="T131" s="21">
        <f>IF(S131="",0,IF(S131="優勝",[2]点数換算表!$B$8,IF(S131="準優勝",[2]点数換算表!$C$8,IF(S131="ベスト4",[2]点数換算表!$D$8,IF(S131="ベスト8",[2]点数換算表!$E$8,[2]点数換算表!$F$8)))))</f>
        <v>0</v>
      </c>
      <c r="U131" s="23"/>
      <c r="V131" s="21">
        <f>IF(U131="",0,IF(U131="優勝",[2]点数換算表!$B$13,IF(U131="準優勝",[2]点数換算表!$C$13,IF(U131="ベスト4",[2]点数換算表!$D$13,[2]点数換算表!$E$13))))</f>
        <v>0</v>
      </c>
      <c r="W131" s="23"/>
      <c r="X131" s="21">
        <f>IF(W131="",0,IF(W131="優勝",[2]点数換算表!$B$14,IF(W131="準優勝",[2]点数換算表!$C$14,IF(W131="ベスト4",[2]点数換算表!$D$14,[2]点数換算表!$E$14))))</f>
        <v>0</v>
      </c>
      <c r="Y131" s="23" t="s">
        <v>9</v>
      </c>
      <c r="Z131" s="21">
        <f>IF(Y131="",0,IF(Y131="優勝",[2]点数換算表!$B$15,IF(Y131="準優勝",[2]点数換算表!$C$15,IF(Y131="ベスト4",[2]点数換算表!$D$15,IF(Y131="ベスト8",[2]点数換算表!$E$15,IF(Y131="ベスト16",[2]点数換算表!$F$15,""))))))</f>
        <v>32</v>
      </c>
      <c r="AA131" s="23"/>
      <c r="AB131" s="21">
        <f>IF(AA131="",0,IF(AA131="優勝",[2]点数換算表!$B$16,IF(AA131="準優勝",[2]点数換算表!$C$16,IF(AA131="ベスト4",[2]点数換算表!$D$16,IF(AA131="ベスト8",[2]点数換算表!$E$16,IF(AA131="ベスト16",[2]点数換算表!$F$16,IF(AA131="ベスト32",[2]点数換算表!$G$16,"")))))))</f>
        <v>0</v>
      </c>
      <c r="AC131" s="23"/>
      <c r="AD131" s="21">
        <f>IF(AC131="",0,IF(AC131="優勝",[2]点数換算表!$B$17,IF(AC131="準優勝",[2]点数換算表!$C$17,IF(AC131="ベスト4",[2]点数換算表!$D$17,IF(AC131="ベスト8",[2]点数換算表!$E$17,IF(AC131="ベスト16",[2]点数換算表!$F$17,IF(AC131="ベスト32",[2]点数換算表!$G$17,"")))))))</f>
        <v>0</v>
      </c>
      <c r="AE131" s="23"/>
      <c r="AF131" s="21">
        <f>IF(AE131="",0,IF(AE131="優勝",[2]点数換算表!$B$18,IF(AE131="準優勝",[2]点数換算表!$C$18,IF(AE131="ベスト4",[2]点数換算表!$D$18,IF(AE131="ベスト8",[2]点数換算表!$E$18,[2]点数換算表!$F$18)))))</f>
        <v>0</v>
      </c>
      <c r="AG131" s="23"/>
      <c r="AH131" s="21">
        <f>IF(AG131="",0,IF(AG131="優勝",[2]点数換算表!$B$19,IF(AG131="準優勝",[2]点数換算表!$C$19,IF(AG131="ベスト4",[2]点数換算表!$D$19,IF(AG131="ベスト8",[2]点数換算表!$E$19,[2]点数換算表!$F$19)))))</f>
        <v>0</v>
      </c>
      <c r="AI131" s="21">
        <f t="shared" si="4"/>
        <v>32</v>
      </c>
    </row>
    <row r="132" spans="1:35" x14ac:dyDescent="0.4">
      <c r="A132" s="21">
        <v>129</v>
      </c>
      <c r="B132" s="21" t="s">
        <v>538</v>
      </c>
      <c r="C132" s="21" t="s">
        <v>528</v>
      </c>
      <c r="D132" s="21">
        <v>3</v>
      </c>
      <c r="E132" s="29" t="s">
        <v>526</v>
      </c>
      <c r="F132" s="35" t="s">
        <v>815</v>
      </c>
      <c r="G132" s="23"/>
      <c r="H132" s="21">
        <f>IF(G132="",0,IF(G132="優勝",[1]点数換算表!$B$2,IF(G132="準優勝",[1]点数換算表!$C$2,IF(G132="ベスト4",[1]点数換算表!$D$2,[1]点数換算表!$E$2))))</f>
        <v>0</v>
      </c>
      <c r="I132" s="23"/>
      <c r="J132" s="21">
        <f>IF(I132="",0,IF(I132="優勝",[1]点数換算表!$B$3,IF(I132="準優勝",[1]点数換算表!$C$3,IF(I132="ベスト4",[1]点数換算表!$D$3,[1]点数換算表!$E$3))))</f>
        <v>0</v>
      </c>
      <c r="K132" s="23"/>
      <c r="L132" s="21">
        <f>IF(K132="",0,IF(K132="優勝",[1]点数換算表!$B$4,IF(K132="準優勝",[1]点数換算表!$C$4,IF(K132="ベスト4",[1]点数換算表!$D$4,IF(K132="ベスト8",[1]点数換算表!$E$4,IF(K132="ベスト16",[1]点数換算表!$F$4,""))))))</f>
        <v>0</v>
      </c>
      <c r="M132" s="23"/>
      <c r="N132" s="21">
        <f>IF(M132="",0,IF(M132="優勝",点数換算表!$B$5,IF(M132="準優勝",点数換算表!$C$5,IF(M132="ベスト4",点数換算表!$D$5,IF(M132="ベスト8",点数換算表!$E$5,IF(M132="ベスト16",点数換算表!$F$5,IF(M132="ベスト32",点数換算表!$G$5,"")))))))</f>
        <v>0</v>
      </c>
      <c r="O132" s="23"/>
      <c r="P132" s="21">
        <f>IF(O132="",0,IF(O132="優勝",[1]点数換算表!$B$6,IF(O132="準優勝",[1]点数換算表!$C$6,IF(O132="ベスト4",[1]点数換算表!$D$6,IF(O132="ベスト8",[1]点数換算表!$E$6,IF(O132="ベスト16",[1]点数換算表!$F$6,IF(O132="ベスト32",[1]点数換算表!$G$6,"")))))))</f>
        <v>0</v>
      </c>
      <c r="Q132" s="23"/>
      <c r="R132" s="21">
        <f>IF(Q132="",0,IF(Q132="優勝",[1]点数換算表!$B$7,IF(Q132="準優勝",[1]点数換算表!$C$7,IF(Q132="ベスト4",[1]点数換算表!$D$7,IF(Q132="ベスト8",[1]点数換算表!$E$7,[1]点数換算表!$F$7)))))</f>
        <v>0</v>
      </c>
      <c r="S132" s="23"/>
      <c r="T132" s="21">
        <f>IF(S132="",0,IF(S132="優勝",[1]点数換算表!$B$8,IF(S132="準優勝",[1]点数換算表!$C$8,IF(S132="ベスト4",[1]点数換算表!$D$8,IF(S132="ベスト8",[1]点数換算表!$E$8,[1]点数換算表!$F$8)))))</f>
        <v>0</v>
      </c>
      <c r="U132" s="23"/>
      <c r="V132" s="21">
        <f>IF(U132="",0,IF(U132="優勝",[1]点数換算表!$B$13,IF(U132="準優勝",[1]点数換算表!$C$13,IF(U132="ベスト4",[1]点数換算表!$D$13,[1]点数換算表!$E$13))))</f>
        <v>0</v>
      </c>
      <c r="W132" s="23"/>
      <c r="X132" s="21">
        <f>IF(W132="",0,IF(W132="優勝",[1]点数換算表!$B$14,IF(W132="準優勝",[1]点数換算表!$C$14,IF(W132="ベスト4",[1]点数換算表!$D$14,[1]点数換算表!$E$14))))</f>
        <v>0</v>
      </c>
      <c r="Y132" s="23" t="s">
        <v>9</v>
      </c>
      <c r="Z132" s="21">
        <f>IF(Y132="",0,IF(Y132="優勝",[1]点数換算表!$B$15,IF(Y132="準優勝",[1]点数換算表!$C$15,IF(Y132="ベスト4",[1]点数換算表!$D$15,IF(Y132="ベスト8",[1]点数換算表!$E$15,IF(Y132="ベスト16",[1]点数換算表!$F$15,""))))))</f>
        <v>32</v>
      </c>
      <c r="AA132" s="23"/>
      <c r="AB132" s="21">
        <f>IF(AA132="",0,IF(AA132="優勝",[1]点数換算表!$B$16,IF(AA132="準優勝",[1]点数換算表!$C$16,IF(AA132="ベスト4",[1]点数換算表!$D$16,IF(AA132="ベスト8",[1]点数換算表!$E$16,IF(AA132="ベスト16",[1]点数換算表!$F$16,IF(AA132="ベスト32",[1]点数換算表!$G$16,"")))))))</f>
        <v>0</v>
      </c>
      <c r="AC132" s="23"/>
      <c r="AD132" s="21">
        <f>IF(AC132="",0,IF(AC132="優勝",[1]点数換算表!$B$17,IF(AC132="準優勝",[1]点数換算表!$C$17,IF(AC132="ベスト4",[1]点数換算表!$D$17,IF(AC132="ベスト8",[1]点数換算表!$E$17,IF(AC132="ベスト16",[1]点数換算表!$F$17,IF(AC132="ベスト32",[1]点数換算表!$G$17,"")))))))</f>
        <v>0</v>
      </c>
      <c r="AE132" s="23"/>
      <c r="AF132" s="21">
        <f>IF(AE132="",0,IF(AE132="優勝",[1]点数換算表!$B$18,IF(AE132="準優勝",[1]点数換算表!$C$18,IF(AE132="ベスト4",[1]点数換算表!$D$18,IF(AE132="ベスト8",[1]点数換算表!$E$18,[1]点数換算表!$F$18)))))</f>
        <v>0</v>
      </c>
      <c r="AG132" s="23"/>
      <c r="AH132" s="21">
        <f>IF(AG132="",0,IF(AG132="優勝",[1]点数換算表!$B$19,IF(AG132="準優勝",[1]点数換算表!$C$19,IF(AG132="ベスト4",[1]点数換算表!$D$19,IF(AG132="ベスト8",[1]点数換算表!$E$19,[1]点数換算表!$F$19)))))</f>
        <v>0</v>
      </c>
      <c r="AI132" s="21">
        <f t="shared" ref="AI132:AI163" si="5">MAX(H132,J132)+SUM(L132:T132)+MAX(V132,X132)+SUM(Z132:AH132)</f>
        <v>32</v>
      </c>
    </row>
    <row r="133" spans="1:35" x14ac:dyDescent="0.4">
      <c r="A133" s="21">
        <v>130</v>
      </c>
      <c r="B133" s="21" t="s">
        <v>728</v>
      </c>
      <c r="C133" s="21" t="s">
        <v>716</v>
      </c>
      <c r="D133" s="21">
        <v>2</v>
      </c>
      <c r="E133" s="33" t="s">
        <v>717</v>
      </c>
      <c r="F133" s="34" t="s">
        <v>814</v>
      </c>
      <c r="G133" s="23"/>
      <c r="H133" s="21">
        <f>IF(G133="",0,IF(G133="優勝",[5]点数換算表!$B$2,IF(G133="準優勝",[5]点数換算表!$C$2,IF(G133="ベスト4",[5]点数換算表!$D$2,[5]点数換算表!$E$2))))</f>
        <v>0</v>
      </c>
      <c r="I133" s="23"/>
      <c r="J133" s="21">
        <f>IF(I133="",0,IF(I133="優勝",[5]点数換算表!$B$3,IF(I133="準優勝",[5]点数換算表!$C$3,IF(I133="ベスト4",[5]点数換算表!$D$3,[5]点数換算表!$E$3))))</f>
        <v>0</v>
      </c>
      <c r="K133" s="23"/>
      <c r="L133" s="21">
        <f>IF(K133="",0,IF(K133="優勝",[5]点数換算表!$B$4,IF(K133="準優勝",[5]点数換算表!$C$4,IF(K133="ベスト4",[5]点数換算表!$D$4,IF(K133="ベスト8",[5]点数換算表!$E$4,IF(K133="ベスト16",[5]点数換算表!$F$4,""))))))</f>
        <v>0</v>
      </c>
      <c r="M133" s="23"/>
      <c r="N133" s="21">
        <f>IF(M133="",0,IF(M133="優勝",点数換算表!$B$5,IF(M133="準優勝",点数換算表!$C$5,IF(M133="ベスト4",点数換算表!$D$5,IF(M133="ベスト8",点数換算表!$E$5,IF(M133="ベスト16",点数換算表!$F$5,IF(M133="ベスト32",点数換算表!$G$5,"")))))))</f>
        <v>0</v>
      </c>
      <c r="O133" s="23"/>
      <c r="P133" s="21">
        <f>IF(O133="",0,IF(O133="優勝",[5]点数換算表!$B$6,IF(O133="準優勝",[5]点数換算表!$C$6,IF(O133="ベスト4",[5]点数換算表!$D$6,IF(O133="ベスト8",[5]点数換算表!$E$6,IF(O133="ベスト16",[5]点数換算表!$F$6,IF(O133="ベスト32",[5]点数換算表!$G$6,"")))))))</f>
        <v>0</v>
      </c>
      <c r="Q133" s="23"/>
      <c r="R133" s="21">
        <f>IF(Q133="",0,IF(Q133="優勝",[5]点数換算表!$B$7,IF(Q133="準優勝",[5]点数換算表!$C$7,IF(Q133="ベスト4",[5]点数換算表!$D$7,IF(Q133="ベスト8",[5]点数換算表!$E$7,[5]点数換算表!$F$7)))))</f>
        <v>0</v>
      </c>
      <c r="S133" s="23"/>
      <c r="T133" s="21">
        <f>IF(S133="",0,IF(S133="優勝",[5]点数換算表!$B$8,IF(S133="準優勝",[5]点数換算表!$C$8,IF(S133="ベスト4",[5]点数換算表!$D$8,IF(S133="ベスト8",[5]点数換算表!$E$8,[5]点数換算表!$F$8)))))</f>
        <v>0</v>
      </c>
      <c r="U133" s="23"/>
      <c r="V133" s="21">
        <f>IF(U133="",0,IF(U133="優勝",[5]点数換算表!$B$13,IF(U133="準優勝",[5]点数換算表!$C$13,IF(U133="ベスト4",[5]点数換算表!$D$13,[5]点数換算表!$E$13))))</f>
        <v>0</v>
      </c>
      <c r="W133" s="23"/>
      <c r="X133" s="21">
        <f>IF(W133="",0,IF(W133="優勝",[5]点数換算表!$B$14,IF(W133="準優勝",[5]点数換算表!$C$14,IF(W133="ベスト4",[5]点数換算表!$D$14,[5]点数換算表!$E$14))))</f>
        <v>0</v>
      </c>
      <c r="Y133" s="23" t="s">
        <v>9</v>
      </c>
      <c r="Z133" s="21">
        <f>IF(Y133="",0,IF(Y133="優勝",[5]点数換算表!$B$15,IF(Y133="準優勝",[5]点数換算表!$C$15,IF(Y133="ベスト4",[5]点数換算表!$D$15,IF(Y133="ベスト8",[5]点数換算表!$E$15,IF(Y133="ベスト16",[5]点数換算表!$F$15,""))))))</f>
        <v>32</v>
      </c>
      <c r="AA133" s="23"/>
      <c r="AB133" s="21">
        <f>IF(AA133="",0,IF(AA133="優勝",[5]点数換算表!$B$16,IF(AA133="準優勝",[5]点数換算表!$C$16,IF(AA133="ベスト4",[5]点数換算表!$D$16,IF(AA133="ベスト8",[5]点数換算表!$E$16,IF(AA133="ベスト16",[5]点数換算表!$F$16,IF(AA133="ベスト32",[5]点数換算表!$G$16,"")))))))</f>
        <v>0</v>
      </c>
      <c r="AC133" s="23"/>
      <c r="AD133" s="21">
        <f>IF(AC133="",0,IF(AC133="優勝",[5]点数換算表!$B$17,IF(AC133="準優勝",[5]点数換算表!$C$17,IF(AC133="ベスト4",[5]点数換算表!$D$17,IF(AC133="ベスト8",[5]点数換算表!$E$17,IF(AC133="ベスト16",[5]点数換算表!$F$17,IF(AC133="ベスト32",[5]点数換算表!$G$17,"")))))))</f>
        <v>0</v>
      </c>
      <c r="AE133" s="23"/>
      <c r="AF133" s="21">
        <f>IF(AE133="",0,IF(AE133="優勝",[5]点数換算表!$B$18,IF(AE133="準優勝",[5]点数換算表!$C$18,IF(AE133="ベスト4",[5]点数換算表!$D$18,IF(AE133="ベスト8",[5]点数換算表!$E$18,[5]点数換算表!$F$18)))))</f>
        <v>0</v>
      </c>
      <c r="AG133" s="23"/>
      <c r="AH133" s="21">
        <f>IF(AG133="",0,IF(AG133="優勝",[5]点数換算表!$B$19,IF(AG133="準優勝",[5]点数換算表!$C$19,IF(AG133="ベスト4",[5]点数換算表!$D$19,IF(AG133="ベスト8",[5]点数換算表!$E$19,[5]点数換算表!$F$19)))))</f>
        <v>0</v>
      </c>
      <c r="AI133" s="21">
        <f t="shared" si="5"/>
        <v>32</v>
      </c>
    </row>
    <row r="134" spans="1:35" x14ac:dyDescent="0.4">
      <c r="A134" s="21">
        <v>131</v>
      </c>
      <c r="B134" s="21" t="s">
        <v>471</v>
      </c>
      <c r="C134" s="21" t="s">
        <v>454</v>
      </c>
      <c r="D134" s="21">
        <v>4</v>
      </c>
      <c r="E134" s="28" t="s">
        <v>451</v>
      </c>
      <c r="F134" s="35" t="s">
        <v>815</v>
      </c>
      <c r="G134" s="23"/>
      <c r="H134" s="21">
        <f>IF(G134="",0,IF(G134="優勝",[7]点数換算表!$B$2,IF(G134="準優勝",[7]点数換算表!$C$2,IF(G134="ベスト4",[7]点数換算表!$D$2,[7]点数換算表!$E$2))))</f>
        <v>0</v>
      </c>
      <c r="I134" s="23"/>
      <c r="J134" s="21">
        <f>IF(I134="",0,IF(I134="優勝",[7]点数換算表!$B$3,IF(I134="準優勝",[7]点数換算表!$C$3,IF(I134="ベスト4",[7]点数換算表!$D$3,[7]点数換算表!$E$3))))</f>
        <v>0</v>
      </c>
      <c r="K134" s="23" t="s">
        <v>7</v>
      </c>
      <c r="L134" s="21">
        <f>IF(K134="",0,IF(K134="優勝",[7]点数換算表!$B$4,IF(K134="準優勝",[7]点数換算表!$C$4,IF(K134="ベスト4",[7]点数換算表!$D$4,IF(K134="ベスト8",[7]点数換算表!$E$4,IF(K134="ベスト16",[7]点数換算表!$F$4,""))))))</f>
        <v>20</v>
      </c>
      <c r="M134" s="23"/>
      <c r="N134" s="21">
        <f>IF(M134="",0,IF(M134="優勝",点数換算表!$B$5,IF(M134="準優勝",点数換算表!$C$5,IF(M134="ベスト4",点数換算表!$D$5,IF(M134="ベスト8",点数換算表!$E$5,IF(M134="ベスト16",点数換算表!$F$5,IF(M134="ベスト32",点数換算表!$G$5,"")))))))</f>
        <v>0</v>
      </c>
      <c r="O134" s="23"/>
      <c r="P134" s="21">
        <f>IF(O134="",0,IF(O134="優勝",[7]点数換算表!$B$6,IF(O134="準優勝",[7]点数換算表!$C$6,IF(O134="ベスト4",[7]点数換算表!$D$6,IF(O134="ベスト8",[7]点数換算表!$E$6,IF(O134="ベスト16",[7]点数換算表!$F$6,IF(O134="ベスト32",[7]点数換算表!$G$6,"")))))))</f>
        <v>0</v>
      </c>
      <c r="Q134" s="23"/>
      <c r="R134" s="21">
        <f>IF(Q134="",0,IF(Q134="優勝",[7]点数換算表!$B$7,IF(Q134="準優勝",[7]点数換算表!$C$7,IF(Q134="ベスト4",[7]点数換算表!$D$7,IF(Q134="ベスト8",[7]点数換算表!$E$7,[7]点数換算表!$F$7)))))</f>
        <v>0</v>
      </c>
      <c r="S134" s="23"/>
      <c r="T134" s="21">
        <f>IF(S134="",0,IF(S134="優勝",[7]点数換算表!$B$8,IF(S134="準優勝",[7]点数換算表!$C$8,IF(S134="ベスト4",[7]点数換算表!$D$8,IF(S134="ベスト8",[7]点数換算表!$E$8,[7]点数換算表!$F$8)))))</f>
        <v>0</v>
      </c>
      <c r="U134" s="23"/>
      <c r="V134" s="21">
        <f>IF(U134="",0,IF(U134="優勝",[7]点数換算表!$B$13,IF(U134="準優勝",[7]点数換算表!$C$13,IF(U134="ベスト4",[7]点数換算表!$D$13,[7]点数換算表!$E$13))))</f>
        <v>0</v>
      </c>
      <c r="W134" s="23"/>
      <c r="X134" s="21">
        <f>IF(W134="",0,IF(W134="優勝",[7]点数換算表!$B$14,IF(W134="準優勝",[7]点数換算表!$C$14,IF(W134="ベスト4",[7]点数換算表!$D$14,[7]点数換算表!$E$14))))</f>
        <v>0</v>
      </c>
      <c r="Y134" s="23"/>
      <c r="Z134" s="21">
        <f>IF(Y134="",0,IF(Y134="優勝",[7]点数換算表!$B$15,IF(Y134="準優勝",[7]点数換算表!$C$15,IF(Y134="ベスト4",[7]点数換算表!$D$15,IF(Y134="ベスト8",[7]点数換算表!$E$15,IF(Y134="ベスト16",[7]点数換算表!$F$15,""))))))</f>
        <v>0</v>
      </c>
      <c r="AA134" s="23"/>
      <c r="AB134" s="21">
        <f>IF(AA134="",0,IF(AA134="優勝",[7]点数換算表!$B$16,IF(AA134="準優勝",[7]点数換算表!$C$16,IF(AA134="ベスト4",[7]点数換算表!$D$16,IF(AA134="ベスト8",[7]点数換算表!$E$16,IF(AA134="ベスト16",[7]点数換算表!$F$16,IF(AA134="ベスト32",[7]点数換算表!$G$16,"")))))))</f>
        <v>0</v>
      </c>
      <c r="AC134" s="23"/>
      <c r="AD134" s="21">
        <f>IF(AC134="",0,IF(AC134="優勝",[7]点数換算表!$B$17,IF(AC134="準優勝",[7]点数換算表!$C$17,IF(AC134="ベスト4",[7]点数換算表!$D$17,IF(AC134="ベスト8",[7]点数換算表!$E$17,IF(AC134="ベスト16",[7]点数換算表!$F$17,IF(AC134="ベスト32",[7]点数換算表!$G$17,"")))))))</f>
        <v>0</v>
      </c>
      <c r="AE134" s="23"/>
      <c r="AF134" s="21">
        <f>IF(AE134="",0,IF(AE134="優勝",[7]点数換算表!$B$18,IF(AE134="準優勝",[7]点数換算表!$C$18,IF(AE134="ベスト4",[7]点数換算表!$D$18,IF(AE134="ベスト8",[7]点数換算表!$E$18,[7]点数換算表!$F$18)))))</f>
        <v>0</v>
      </c>
      <c r="AG134" s="23"/>
      <c r="AH134" s="21">
        <f>IF(AG134="",0,IF(AG134="優勝",[7]点数換算表!$B$19,IF(AG134="準優勝",[7]点数換算表!$C$19,IF(AG134="ベスト4",[7]点数換算表!$D$19,IF(AG134="ベスト8",[7]点数換算表!$E$19,[7]点数換算表!$F$19)))))</f>
        <v>0</v>
      </c>
      <c r="AI134" s="21">
        <f t="shared" si="5"/>
        <v>20</v>
      </c>
    </row>
    <row r="135" spans="1:35" x14ac:dyDescent="0.4">
      <c r="A135" s="21">
        <v>132</v>
      </c>
      <c r="B135" s="21" t="s">
        <v>539</v>
      </c>
      <c r="C135" s="21" t="s">
        <v>525</v>
      </c>
      <c r="D135" s="21">
        <v>2</v>
      </c>
      <c r="E135" s="29" t="s">
        <v>526</v>
      </c>
      <c r="F135" s="35" t="s">
        <v>815</v>
      </c>
      <c r="G135" s="23"/>
      <c r="H135" s="21">
        <f>IF(G135="",0,IF(G135="優勝",[1]点数換算表!$B$2,IF(G135="準優勝",[1]点数換算表!$C$2,IF(G135="ベスト4",[1]点数換算表!$D$2,[1]点数換算表!$E$2))))</f>
        <v>0</v>
      </c>
      <c r="I135" s="23"/>
      <c r="J135" s="21">
        <f>IF(I135="",0,IF(I135="優勝",[1]点数換算表!$B$3,IF(I135="準優勝",[1]点数換算表!$C$3,IF(I135="ベスト4",[1]点数換算表!$D$3,[1]点数換算表!$E$3))))</f>
        <v>0</v>
      </c>
      <c r="K135" s="23" t="s">
        <v>7</v>
      </c>
      <c r="L135" s="21">
        <f>IF(K135="",0,IF(K135="優勝",[1]点数換算表!$B$4,IF(K135="準優勝",[1]点数換算表!$C$4,IF(K135="ベスト4",[1]点数換算表!$D$4,IF(K135="ベスト8",[1]点数換算表!$E$4,IF(K135="ベスト16",[1]点数換算表!$F$4,""))))))</f>
        <v>20</v>
      </c>
      <c r="M135" s="23"/>
      <c r="N135" s="21">
        <f>IF(M135="",0,IF(M135="優勝",点数換算表!$B$5,IF(M135="準優勝",点数換算表!$C$5,IF(M135="ベスト4",点数換算表!$D$5,IF(M135="ベスト8",点数換算表!$E$5,IF(M135="ベスト16",点数換算表!$F$5,IF(M135="ベスト32",点数換算表!$G$5,"")))))))</f>
        <v>0</v>
      </c>
      <c r="O135" s="23"/>
      <c r="P135" s="21">
        <f>IF(O135="",0,IF(O135="優勝",[1]点数換算表!$B$6,IF(O135="準優勝",[1]点数換算表!$C$6,IF(O135="ベスト4",[1]点数換算表!$D$6,IF(O135="ベスト8",[1]点数換算表!$E$6,IF(O135="ベスト16",[1]点数換算表!$F$6,IF(O135="ベスト32",[1]点数換算表!$G$6,"")))))))</f>
        <v>0</v>
      </c>
      <c r="Q135" s="23"/>
      <c r="R135" s="21">
        <f>IF(Q135="",0,IF(Q135="優勝",[1]点数換算表!$B$7,IF(Q135="準優勝",[1]点数換算表!$C$7,IF(Q135="ベスト4",[1]点数換算表!$D$7,IF(Q135="ベスト8",[1]点数換算表!$E$7,[1]点数換算表!$F$7)))))</f>
        <v>0</v>
      </c>
      <c r="S135" s="23"/>
      <c r="T135" s="21">
        <f>IF(S135="",0,IF(S135="優勝",[1]点数換算表!$B$8,IF(S135="準優勝",[1]点数換算表!$C$8,IF(S135="ベスト4",[1]点数換算表!$D$8,IF(S135="ベスト8",[1]点数換算表!$E$8,[1]点数換算表!$F$8)))))</f>
        <v>0</v>
      </c>
      <c r="U135" s="23"/>
      <c r="V135" s="21">
        <f>IF(U135="",0,IF(U135="優勝",[1]点数換算表!$B$13,IF(U135="準優勝",[1]点数換算表!$C$13,IF(U135="ベスト4",[1]点数換算表!$D$13,[1]点数換算表!$E$13))))</f>
        <v>0</v>
      </c>
      <c r="W135" s="23"/>
      <c r="X135" s="21">
        <f>IF(W135="",0,IF(W135="優勝",[1]点数換算表!$B$14,IF(W135="準優勝",[1]点数換算表!$C$14,IF(W135="ベスト4",[1]点数換算表!$D$14,[1]点数換算表!$E$14))))</f>
        <v>0</v>
      </c>
      <c r="Y135" s="23"/>
      <c r="Z135" s="21">
        <f>IF(Y135="",0,IF(Y135="優勝",[1]点数換算表!$B$15,IF(Y135="準優勝",[1]点数換算表!$C$15,IF(Y135="ベスト4",[1]点数換算表!$D$15,IF(Y135="ベスト8",[1]点数換算表!$E$15,IF(Y135="ベスト16",[1]点数換算表!$F$15,""))))))</f>
        <v>0</v>
      </c>
      <c r="AA135" s="23"/>
      <c r="AB135" s="21">
        <f>IF(AA135="",0,IF(AA135="優勝",[1]点数換算表!$B$16,IF(AA135="準優勝",[1]点数換算表!$C$16,IF(AA135="ベスト4",[1]点数換算表!$D$16,IF(AA135="ベスト8",[1]点数換算表!$E$16,IF(AA135="ベスト16",[1]点数換算表!$F$16,IF(AA135="ベスト32",[1]点数換算表!$G$16,"")))))))</f>
        <v>0</v>
      </c>
      <c r="AC135" s="23"/>
      <c r="AD135" s="21">
        <f>IF(AC135="",0,IF(AC135="優勝",[1]点数換算表!$B$17,IF(AC135="準優勝",[1]点数換算表!$C$17,IF(AC135="ベスト4",[1]点数換算表!$D$17,IF(AC135="ベスト8",[1]点数換算表!$E$17,IF(AC135="ベスト16",[1]点数換算表!$F$17,IF(AC135="ベスト32",[1]点数換算表!$G$17,"")))))))</f>
        <v>0</v>
      </c>
      <c r="AE135" s="23"/>
      <c r="AF135" s="21">
        <f>IF(AE135="",0,IF(AE135="優勝",[1]点数換算表!$B$18,IF(AE135="準優勝",[1]点数換算表!$C$18,IF(AE135="ベスト4",[1]点数換算表!$D$18,IF(AE135="ベスト8",[1]点数換算表!$E$18,[1]点数換算表!$F$18)))))</f>
        <v>0</v>
      </c>
      <c r="AG135" s="23"/>
      <c r="AH135" s="21">
        <f>IF(AG135="",0,IF(AG135="優勝",[1]点数換算表!$B$19,IF(AG135="準優勝",[1]点数換算表!$C$19,IF(AG135="ベスト4",[1]点数換算表!$D$19,IF(AG135="ベスト8",[1]点数換算表!$E$19,[1]点数換算表!$F$19)))))</f>
        <v>0</v>
      </c>
      <c r="AI135" s="21">
        <f t="shared" si="5"/>
        <v>20</v>
      </c>
    </row>
    <row r="136" spans="1:35" x14ac:dyDescent="0.4">
      <c r="A136" s="21">
        <v>133</v>
      </c>
      <c r="B136" s="21" t="s">
        <v>541</v>
      </c>
      <c r="C136" s="21" t="s">
        <v>528</v>
      </c>
      <c r="D136" s="21">
        <v>4</v>
      </c>
      <c r="E136" s="29" t="s">
        <v>526</v>
      </c>
      <c r="F136" s="35" t="s">
        <v>815</v>
      </c>
      <c r="G136" s="23"/>
      <c r="H136" s="21">
        <f>IF(G136="",0,IF(G136="優勝",[1]点数換算表!$B$2,IF(G136="準優勝",[1]点数換算表!$C$2,IF(G136="ベスト4",[1]点数換算表!$D$2,[1]点数換算表!$E$2))))</f>
        <v>0</v>
      </c>
      <c r="I136" s="23"/>
      <c r="J136" s="21">
        <f>IF(I136="",0,IF(I136="優勝",[1]点数換算表!$B$3,IF(I136="準優勝",[1]点数換算表!$C$3,IF(I136="ベスト4",[1]点数換算表!$D$3,[1]点数換算表!$E$3))))</f>
        <v>0</v>
      </c>
      <c r="K136" s="23" t="s">
        <v>7</v>
      </c>
      <c r="L136" s="21">
        <f>IF(K136="",0,IF(K136="優勝",[1]点数換算表!$B$4,IF(K136="準優勝",[1]点数換算表!$C$4,IF(K136="ベスト4",[1]点数換算表!$D$4,IF(K136="ベスト8",[1]点数換算表!$E$4,IF(K136="ベスト16",[1]点数換算表!$F$4,""))))))</f>
        <v>20</v>
      </c>
      <c r="M136" s="23"/>
      <c r="N136" s="21">
        <f>IF(M136="",0,IF(M136="優勝",点数換算表!$B$5,IF(M136="準優勝",点数換算表!$C$5,IF(M136="ベスト4",点数換算表!$D$5,IF(M136="ベスト8",点数換算表!$E$5,IF(M136="ベスト16",点数換算表!$F$5,IF(M136="ベスト32",点数換算表!$G$5,"")))))))</f>
        <v>0</v>
      </c>
      <c r="O136" s="23"/>
      <c r="P136" s="21">
        <f>IF(O136="",0,IF(O136="優勝",[1]点数換算表!$B$6,IF(O136="準優勝",[1]点数換算表!$C$6,IF(O136="ベスト4",[1]点数換算表!$D$6,IF(O136="ベスト8",[1]点数換算表!$E$6,IF(O136="ベスト16",[1]点数換算表!$F$6,IF(O136="ベスト32",[1]点数換算表!$G$6,"")))))))</f>
        <v>0</v>
      </c>
      <c r="Q136" s="23"/>
      <c r="R136" s="21">
        <f>IF(Q136="",0,IF(Q136="優勝",[1]点数換算表!$B$7,IF(Q136="準優勝",[1]点数換算表!$C$7,IF(Q136="ベスト4",[1]点数換算表!$D$7,IF(Q136="ベスト8",[1]点数換算表!$E$7,[1]点数換算表!$F$7)))))</f>
        <v>0</v>
      </c>
      <c r="S136" s="23"/>
      <c r="T136" s="21">
        <f>IF(S136="",0,IF(S136="優勝",[1]点数換算表!$B$8,IF(S136="準優勝",[1]点数換算表!$C$8,IF(S136="ベスト4",[1]点数換算表!$D$8,IF(S136="ベスト8",[1]点数換算表!$E$8,[1]点数換算表!$F$8)))))</f>
        <v>0</v>
      </c>
      <c r="U136" s="23"/>
      <c r="V136" s="21">
        <f>IF(U136="",0,IF(U136="優勝",[1]点数換算表!$B$13,IF(U136="準優勝",[1]点数換算表!$C$13,IF(U136="ベスト4",[1]点数換算表!$D$13,[1]点数換算表!$E$13))))</f>
        <v>0</v>
      </c>
      <c r="W136" s="23"/>
      <c r="X136" s="21">
        <f>IF(W136="",0,IF(W136="優勝",[1]点数換算表!$B$14,IF(W136="準優勝",[1]点数換算表!$C$14,IF(W136="ベスト4",[1]点数換算表!$D$14,[1]点数換算表!$E$14))))</f>
        <v>0</v>
      </c>
      <c r="Y136" s="23"/>
      <c r="Z136" s="21">
        <f>IF(Y136="",0,IF(Y136="優勝",[1]点数換算表!$B$15,IF(Y136="準優勝",[1]点数換算表!$C$15,IF(Y136="ベスト4",[1]点数換算表!$D$15,IF(Y136="ベスト8",[1]点数換算表!$E$15,IF(Y136="ベスト16",[1]点数換算表!$F$15,""))))))</f>
        <v>0</v>
      </c>
      <c r="AA136" s="23"/>
      <c r="AB136" s="21">
        <f>IF(AA136="",0,IF(AA136="優勝",[1]点数換算表!$B$16,IF(AA136="準優勝",[1]点数換算表!$C$16,IF(AA136="ベスト4",[1]点数換算表!$D$16,IF(AA136="ベスト8",[1]点数換算表!$E$16,IF(AA136="ベスト16",[1]点数換算表!$F$16,IF(AA136="ベスト32",[1]点数換算表!$G$16,"")))))))</f>
        <v>0</v>
      </c>
      <c r="AC136" s="23"/>
      <c r="AD136" s="21">
        <f>IF(AC136="",0,IF(AC136="優勝",[1]点数換算表!$B$17,IF(AC136="準優勝",[1]点数換算表!$C$17,IF(AC136="ベスト4",[1]点数換算表!$D$17,IF(AC136="ベスト8",[1]点数換算表!$E$17,IF(AC136="ベスト16",[1]点数換算表!$F$17,IF(AC136="ベスト32",[1]点数換算表!$G$17,"")))))))</f>
        <v>0</v>
      </c>
      <c r="AE136" s="23"/>
      <c r="AF136" s="21">
        <f>IF(AE136="",0,IF(AE136="優勝",[1]点数換算表!$B$18,IF(AE136="準優勝",[1]点数換算表!$C$18,IF(AE136="ベスト4",[1]点数換算表!$D$18,IF(AE136="ベスト8",[1]点数換算表!$E$18,[1]点数換算表!$F$18)))))</f>
        <v>0</v>
      </c>
      <c r="AG136" s="23"/>
      <c r="AH136" s="21">
        <f>IF(AG136="",0,IF(AG136="優勝",[1]点数換算表!$B$19,IF(AG136="準優勝",[1]点数換算表!$C$19,IF(AG136="ベスト4",[1]点数換算表!$D$19,IF(AG136="ベスト8",[1]点数換算表!$E$19,[1]点数換算表!$F$19)))))</f>
        <v>0</v>
      </c>
      <c r="AI136" s="21">
        <f t="shared" si="5"/>
        <v>20</v>
      </c>
    </row>
    <row r="137" spans="1:35" x14ac:dyDescent="0.4">
      <c r="A137" s="21">
        <v>134</v>
      </c>
      <c r="B137" s="21" t="s">
        <v>542</v>
      </c>
      <c r="C137" s="21" t="s">
        <v>525</v>
      </c>
      <c r="D137" s="21">
        <v>1</v>
      </c>
      <c r="E137" s="29" t="s">
        <v>526</v>
      </c>
      <c r="F137" s="35" t="s">
        <v>815</v>
      </c>
      <c r="G137" s="23"/>
      <c r="H137" s="21">
        <f>IF(G137="",0,IF(G137="優勝",[1]点数換算表!$B$2,IF(G137="準優勝",[1]点数換算表!$C$2,IF(G137="ベスト4",[1]点数換算表!$D$2,[1]点数換算表!$E$2))))</f>
        <v>0</v>
      </c>
      <c r="I137" s="23"/>
      <c r="J137" s="21">
        <f>IF(I137="",0,IF(I137="優勝",[1]点数換算表!$B$3,IF(I137="準優勝",[1]点数換算表!$C$3,IF(I137="ベスト4",[1]点数換算表!$D$3,[1]点数換算表!$E$3))))</f>
        <v>0</v>
      </c>
      <c r="K137" s="23" t="s">
        <v>7</v>
      </c>
      <c r="L137" s="21">
        <f>IF(K137="",0,IF(K137="優勝",[1]点数換算表!$B$4,IF(K137="準優勝",[1]点数換算表!$C$4,IF(K137="ベスト4",[1]点数換算表!$D$4,IF(K137="ベスト8",[1]点数換算表!$E$4,IF(K137="ベスト16",[1]点数換算表!$F$4,""))))))</f>
        <v>20</v>
      </c>
      <c r="M137" s="23"/>
      <c r="N137" s="21">
        <f>IF(M137="",0,IF(M137="優勝",点数換算表!$B$5,IF(M137="準優勝",点数換算表!$C$5,IF(M137="ベスト4",点数換算表!$D$5,IF(M137="ベスト8",点数換算表!$E$5,IF(M137="ベスト16",点数換算表!$F$5,IF(M137="ベスト32",点数換算表!$G$5,"")))))))</f>
        <v>0</v>
      </c>
      <c r="O137" s="23"/>
      <c r="P137" s="21">
        <f>IF(O137="",0,IF(O137="優勝",[1]点数換算表!$B$6,IF(O137="準優勝",[1]点数換算表!$C$6,IF(O137="ベスト4",[1]点数換算表!$D$6,IF(O137="ベスト8",[1]点数換算表!$E$6,IF(O137="ベスト16",[1]点数換算表!$F$6,IF(O137="ベスト32",[1]点数換算表!$G$6,"")))))))</f>
        <v>0</v>
      </c>
      <c r="Q137" s="23"/>
      <c r="R137" s="21">
        <f>IF(Q137="",0,IF(Q137="優勝",[1]点数換算表!$B$7,IF(Q137="準優勝",[1]点数換算表!$C$7,IF(Q137="ベスト4",[1]点数換算表!$D$7,IF(Q137="ベスト8",[1]点数換算表!$E$7,[1]点数換算表!$F$7)))))</f>
        <v>0</v>
      </c>
      <c r="S137" s="23"/>
      <c r="T137" s="21">
        <f>IF(S137="",0,IF(S137="優勝",[1]点数換算表!$B$8,IF(S137="準優勝",[1]点数換算表!$C$8,IF(S137="ベスト4",[1]点数換算表!$D$8,IF(S137="ベスト8",[1]点数換算表!$E$8,[1]点数換算表!$F$8)))))</f>
        <v>0</v>
      </c>
      <c r="U137" s="23"/>
      <c r="V137" s="21">
        <f>IF(U137="",0,IF(U137="優勝",[1]点数換算表!$B$13,IF(U137="準優勝",[1]点数換算表!$C$13,IF(U137="ベスト4",[1]点数換算表!$D$13,[1]点数換算表!$E$13))))</f>
        <v>0</v>
      </c>
      <c r="W137" s="23"/>
      <c r="X137" s="21">
        <f>IF(W137="",0,IF(W137="優勝",[1]点数換算表!$B$14,IF(W137="準優勝",[1]点数換算表!$C$14,IF(W137="ベスト4",[1]点数換算表!$D$14,[1]点数換算表!$E$14))))</f>
        <v>0</v>
      </c>
      <c r="Y137" s="23"/>
      <c r="Z137" s="21">
        <f>IF(Y137="",0,IF(Y137="優勝",[1]点数換算表!$B$15,IF(Y137="準優勝",[1]点数換算表!$C$15,IF(Y137="ベスト4",[1]点数換算表!$D$15,IF(Y137="ベスト8",[1]点数換算表!$E$15,IF(Y137="ベスト16",[1]点数換算表!$F$15,""))))))</f>
        <v>0</v>
      </c>
      <c r="AA137" s="23"/>
      <c r="AB137" s="21">
        <f>IF(AA137="",0,IF(AA137="優勝",[1]点数換算表!$B$16,IF(AA137="準優勝",[1]点数換算表!$C$16,IF(AA137="ベスト4",[1]点数換算表!$D$16,IF(AA137="ベスト8",[1]点数換算表!$E$16,IF(AA137="ベスト16",[1]点数換算表!$F$16,IF(AA137="ベスト32",[1]点数換算表!$G$16,"")))))))</f>
        <v>0</v>
      </c>
      <c r="AC137" s="23"/>
      <c r="AD137" s="21">
        <f>IF(AC137="",0,IF(AC137="優勝",[1]点数換算表!$B$17,IF(AC137="準優勝",[1]点数換算表!$C$17,IF(AC137="ベスト4",[1]点数換算表!$D$17,IF(AC137="ベスト8",[1]点数換算表!$E$17,IF(AC137="ベスト16",[1]点数換算表!$F$17,IF(AC137="ベスト32",[1]点数換算表!$G$17,"")))))))</f>
        <v>0</v>
      </c>
      <c r="AE137" s="23"/>
      <c r="AF137" s="21">
        <f>IF(AE137="",0,IF(AE137="優勝",[1]点数換算表!$B$18,IF(AE137="準優勝",[1]点数換算表!$C$18,IF(AE137="ベスト4",[1]点数換算表!$D$18,IF(AE137="ベスト8",[1]点数換算表!$E$18,[1]点数換算表!$F$18)))))</f>
        <v>0</v>
      </c>
      <c r="AG137" s="23"/>
      <c r="AH137" s="21">
        <f>IF(AG137="",0,IF(AG137="優勝",[1]点数換算表!$B$19,IF(AG137="準優勝",[1]点数換算表!$C$19,IF(AG137="ベスト4",[1]点数換算表!$D$19,IF(AG137="ベスト8",[1]点数換算表!$E$19,[1]点数換算表!$F$19)))))</f>
        <v>0</v>
      </c>
      <c r="AI137" s="21">
        <f t="shared" si="5"/>
        <v>20</v>
      </c>
    </row>
    <row r="138" spans="1:35" x14ac:dyDescent="0.4">
      <c r="A138" s="21">
        <v>135</v>
      </c>
      <c r="B138" s="21" t="s">
        <v>543</v>
      </c>
      <c r="C138" s="21" t="s">
        <v>525</v>
      </c>
      <c r="D138" s="21">
        <v>3</v>
      </c>
      <c r="E138" s="29" t="s">
        <v>526</v>
      </c>
      <c r="F138" s="35" t="s">
        <v>815</v>
      </c>
      <c r="G138" s="23"/>
      <c r="H138" s="21">
        <f>IF(G138="",0,IF(G138="優勝",[1]点数換算表!$B$2,IF(G138="準優勝",[1]点数換算表!$C$2,IF(G138="ベスト4",[1]点数換算表!$D$2,[1]点数換算表!$E$2))))</f>
        <v>0</v>
      </c>
      <c r="I138" s="23"/>
      <c r="J138" s="21">
        <f>IF(I138="",0,IF(I138="優勝",[1]点数換算表!$B$3,IF(I138="準優勝",[1]点数換算表!$C$3,IF(I138="ベスト4",[1]点数換算表!$D$3,[1]点数換算表!$E$3))))</f>
        <v>0</v>
      </c>
      <c r="K138" s="23" t="s">
        <v>7</v>
      </c>
      <c r="L138" s="21">
        <f>IF(K138="",0,IF(K138="優勝",[1]点数換算表!$B$4,IF(K138="準優勝",[1]点数換算表!$C$4,IF(K138="ベスト4",[1]点数換算表!$D$4,IF(K138="ベスト8",[1]点数換算表!$E$4,IF(K138="ベスト16",[1]点数換算表!$F$4,""))))))</f>
        <v>20</v>
      </c>
      <c r="M138" s="23"/>
      <c r="N138" s="21">
        <f>IF(M138="",0,IF(M138="優勝",点数換算表!$B$5,IF(M138="準優勝",点数換算表!$C$5,IF(M138="ベスト4",点数換算表!$D$5,IF(M138="ベスト8",点数換算表!$E$5,IF(M138="ベスト16",点数換算表!$F$5,IF(M138="ベスト32",点数換算表!$G$5,"")))))))</f>
        <v>0</v>
      </c>
      <c r="O138" s="23"/>
      <c r="P138" s="21">
        <f>IF(O138="",0,IF(O138="優勝",[1]点数換算表!$B$6,IF(O138="準優勝",[1]点数換算表!$C$6,IF(O138="ベスト4",[1]点数換算表!$D$6,IF(O138="ベスト8",[1]点数換算表!$E$6,IF(O138="ベスト16",[1]点数換算表!$F$6,IF(O138="ベスト32",[1]点数換算表!$G$6,"")))))))</f>
        <v>0</v>
      </c>
      <c r="Q138" s="23"/>
      <c r="R138" s="21">
        <f>IF(Q138="",0,IF(Q138="優勝",[1]点数換算表!$B$7,IF(Q138="準優勝",[1]点数換算表!$C$7,IF(Q138="ベスト4",[1]点数換算表!$D$7,IF(Q138="ベスト8",[1]点数換算表!$E$7,[1]点数換算表!$F$7)))))</f>
        <v>0</v>
      </c>
      <c r="S138" s="23"/>
      <c r="T138" s="21">
        <f>IF(S138="",0,IF(S138="優勝",[1]点数換算表!$B$8,IF(S138="準優勝",[1]点数換算表!$C$8,IF(S138="ベスト4",[1]点数換算表!$D$8,IF(S138="ベスト8",[1]点数換算表!$E$8,[1]点数換算表!$F$8)))))</f>
        <v>0</v>
      </c>
      <c r="U138" s="23"/>
      <c r="V138" s="21">
        <f>IF(U138="",0,IF(U138="優勝",[1]点数換算表!$B$13,IF(U138="準優勝",[1]点数換算表!$C$13,IF(U138="ベスト4",[1]点数換算表!$D$13,[1]点数換算表!$E$13))))</f>
        <v>0</v>
      </c>
      <c r="W138" s="23"/>
      <c r="X138" s="21">
        <f>IF(W138="",0,IF(W138="優勝",[1]点数換算表!$B$14,IF(W138="準優勝",[1]点数換算表!$C$14,IF(W138="ベスト4",[1]点数換算表!$D$14,[1]点数換算表!$E$14))))</f>
        <v>0</v>
      </c>
      <c r="Y138" s="23"/>
      <c r="Z138" s="21">
        <f>IF(Y138="",0,IF(Y138="優勝",[1]点数換算表!$B$15,IF(Y138="準優勝",[1]点数換算表!$C$15,IF(Y138="ベスト4",[1]点数換算表!$D$15,IF(Y138="ベスト8",[1]点数換算表!$E$15,IF(Y138="ベスト16",[1]点数換算表!$F$15,""))))))</f>
        <v>0</v>
      </c>
      <c r="AA138" s="23"/>
      <c r="AB138" s="21">
        <f>IF(AA138="",0,IF(AA138="優勝",[1]点数換算表!$B$16,IF(AA138="準優勝",[1]点数換算表!$C$16,IF(AA138="ベスト4",[1]点数換算表!$D$16,IF(AA138="ベスト8",[1]点数換算表!$E$16,IF(AA138="ベスト16",[1]点数換算表!$F$16,IF(AA138="ベスト32",[1]点数換算表!$G$16,"")))))))</f>
        <v>0</v>
      </c>
      <c r="AC138" s="23"/>
      <c r="AD138" s="21">
        <f>IF(AC138="",0,IF(AC138="優勝",[1]点数換算表!$B$17,IF(AC138="準優勝",[1]点数換算表!$C$17,IF(AC138="ベスト4",[1]点数換算表!$D$17,IF(AC138="ベスト8",[1]点数換算表!$E$17,IF(AC138="ベスト16",[1]点数換算表!$F$17,IF(AC138="ベスト32",[1]点数換算表!$G$17,"")))))))</f>
        <v>0</v>
      </c>
      <c r="AE138" s="23"/>
      <c r="AF138" s="21">
        <f>IF(AE138="",0,IF(AE138="優勝",[1]点数換算表!$B$18,IF(AE138="準優勝",[1]点数換算表!$C$18,IF(AE138="ベスト4",[1]点数換算表!$D$18,IF(AE138="ベスト8",[1]点数換算表!$E$18,[1]点数換算表!$F$18)))))</f>
        <v>0</v>
      </c>
      <c r="AG138" s="23"/>
      <c r="AH138" s="21">
        <f>IF(AG138="",0,IF(AG138="優勝",[1]点数換算表!$B$19,IF(AG138="準優勝",[1]点数換算表!$C$19,IF(AG138="ベスト4",[1]点数換算表!$D$19,IF(AG138="ベスト8",[1]点数換算表!$E$19,[1]点数換算表!$F$19)))))</f>
        <v>0</v>
      </c>
      <c r="AI138" s="21">
        <f t="shared" si="5"/>
        <v>20</v>
      </c>
    </row>
    <row r="139" spans="1:35" x14ac:dyDescent="0.4">
      <c r="A139" s="21">
        <v>136</v>
      </c>
      <c r="B139" s="21" t="s">
        <v>544</v>
      </c>
      <c r="C139" s="21" t="s">
        <v>545</v>
      </c>
      <c r="D139" s="21">
        <v>1</v>
      </c>
      <c r="E139" s="29" t="s">
        <v>526</v>
      </c>
      <c r="F139" s="35" t="s">
        <v>815</v>
      </c>
      <c r="G139" s="23"/>
      <c r="H139" s="21">
        <f>IF(G139="",0,IF(G139="優勝",[1]点数換算表!$B$2,IF(G139="準優勝",[1]点数換算表!$C$2,IF(G139="ベスト4",[1]点数換算表!$D$2,[1]点数換算表!$E$2))))</f>
        <v>0</v>
      </c>
      <c r="I139" s="23"/>
      <c r="J139" s="21">
        <f>IF(I139="",0,IF(I139="優勝",[1]点数換算表!$B$3,IF(I139="準優勝",[1]点数換算表!$C$3,IF(I139="ベスト4",[1]点数換算表!$D$3,[1]点数換算表!$E$3))))</f>
        <v>0</v>
      </c>
      <c r="K139" s="23" t="s">
        <v>7</v>
      </c>
      <c r="L139" s="21">
        <f>IF(K139="",0,IF(K139="優勝",[1]点数換算表!$B$4,IF(K139="準優勝",[1]点数換算表!$C$4,IF(K139="ベスト4",[1]点数換算表!$D$4,IF(K139="ベスト8",[1]点数換算表!$E$4,IF(K139="ベスト16",[1]点数換算表!$F$4,""))))))</f>
        <v>20</v>
      </c>
      <c r="M139" s="23"/>
      <c r="N139" s="21">
        <f>IF(M139="",0,IF(M139="優勝",点数換算表!$B$5,IF(M139="準優勝",点数換算表!$C$5,IF(M139="ベスト4",点数換算表!$D$5,IF(M139="ベスト8",点数換算表!$E$5,IF(M139="ベスト16",点数換算表!$F$5,IF(M139="ベスト32",点数換算表!$G$5,"")))))))</f>
        <v>0</v>
      </c>
      <c r="O139" s="23"/>
      <c r="P139" s="21">
        <f>IF(O139="",0,IF(O139="優勝",[1]点数換算表!$B$6,IF(O139="準優勝",[1]点数換算表!$C$6,IF(O139="ベスト4",[1]点数換算表!$D$6,IF(O139="ベスト8",[1]点数換算表!$E$6,IF(O139="ベスト16",[1]点数換算表!$F$6,IF(O139="ベスト32",[1]点数換算表!$G$6,"")))))))</f>
        <v>0</v>
      </c>
      <c r="Q139" s="23"/>
      <c r="R139" s="21">
        <f>IF(Q139="",0,IF(Q139="優勝",[1]点数換算表!$B$7,IF(Q139="準優勝",[1]点数換算表!$C$7,IF(Q139="ベスト4",[1]点数換算表!$D$7,IF(Q139="ベスト8",[1]点数換算表!$E$7,[1]点数換算表!$F$7)))))</f>
        <v>0</v>
      </c>
      <c r="S139" s="23"/>
      <c r="T139" s="21">
        <f>IF(S139="",0,IF(S139="優勝",[1]点数換算表!$B$8,IF(S139="準優勝",[1]点数換算表!$C$8,IF(S139="ベスト4",[1]点数換算表!$D$8,IF(S139="ベスト8",[1]点数換算表!$E$8,[1]点数換算表!$F$8)))))</f>
        <v>0</v>
      </c>
      <c r="U139" s="23"/>
      <c r="V139" s="21">
        <f>IF(U139="",0,IF(U139="優勝",[1]点数換算表!$B$13,IF(U139="準優勝",[1]点数換算表!$C$13,IF(U139="ベスト4",[1]点数換算表!$D$13,[1]点数換算表!$E$13))))</f>
        <v>0</v>
      </c>
      <c r="W139" s="23"/>
      <c r="X139" s="21">
        <f>IF(W139="",0,IF(W139="優勝",[1]点数換算表!$B$14,IF(W139="準優勝",[1]点数換算表!$C$14,IF(W139="ベスト4",[1]点数換算表!$D$14,[1]点数換算表!$E$14))))</f>
        <v>0</v>
      </c>
      <c r="Y139" s="23"/>
      <c r="Z139" s="21">
        <f>IF(Y139="",0,IF(Y139="優勝",[1]点数換算表!$B$15,IF(Y139="準優勝",[1]点数換算表!$C$15,IF(Y139="ベスト4",[1]点数換算表!$D$15,IF(Y139="ベスト8",[1]点数換算表!$E$15,IF(Y139="ベスト16",[1]点数換算表!$F$15,""))))))</f>
        <v>0</v>
      </c>
      <c r="AA139" s="23"/>
      <c r="AB139" s="21">
        <f>IF(AA139="",0,IF(AA139="優勝",[1]点数換算表!$B$16,IF(AA139="準優勝",[1]点数換算表!$C$16,IF(AA139="ベスト4",[1]点数換算表!$D$16,IF(AA139="ベスト8",[1]点数換算表!$E$16,IF(AA139="ベスト16",[1]点数換算表!$F$16,IF(AA139="ベスト32",[1]点数換算表!$G$16,"")))))))</f>
        <v>0</v>
      </c>
      <c r="AC139" s="23"/>
      <c r="AD139" s="21">
        <f>IF(AC139="",0,IF(AC139="優勝",[1]点数換算表!$B$17,IF(AC139="準優勝",[1]点数換算表!$C$17,IF(AC139="ベスト4",[1]点数換算表!$D$17,IF(AC139="ベスト8",[1]点数換算表!$E$17,IF(AC139="ベスト16",[1]点数換算表!$F$17,IF(AC139="ベスト32",[1]点数換算表!$G$17,"")))))))</f>
        <v>0</v>
      </c>
      <c r="AE139" s="23"/>
      <c r="AF139" s="21">
        <f>IF(AE139="",0,IF(AE139="優勝",[1]点数換算表!$B$18,IF(AE139="準優勝",[1]点数換算表!$C$18,IF(AE139="ベスト4",[1]点数換算表!$D$18,IF(AE139="ベスト8",[1]点数換算表!$E$18,[1]点数換算表!$F$18)))))</f>
        <v>0</v>
      </c>
      <c r="AG139" s="23"/>
      <c r="AH139" s="21">
        <f>IF(AG139="",0,IF(AG139="優勝",[1]点数換算表!$B$19,IF(AG139="準優勝",[1]点数換算表!$C$19,IF(AG139="ベスト4",[1]点数換算表!$D$19,IF(AG139="ベスト8",[1]点数換算表!$E$19,[1]点数換算表!$F$19)))))</f>
        <v>0</v>
      </c>
      <c r="AI139" s="21">
        <f t="shared" si="5"/>
        <v>20</v>
      </c>
    </row>
    <row r="140" spans="1:35" x14ac:dyDescent="0.4">
      <c r="A140" s="21">
        <v>137</v>
      </c>
      <c r="B140" s="21" t="s">
        <v>634</v>
      </c>
      <c r="C140" s="21" t="s">
        <v>632</v>
      </c>
      <c r="D140" s="21">
        <v>4</v>
      </c>
      <c r="E140" s="30" t="s">
        <v>620</v>
      </c>
      <c r="F140" s="34" t="s">
        <v>814</v>
      </c>
      <c r="G140" s="23"/>
      <c r="H140" s="21">
        <f>IF(G140="",0,IF(G140="優勝",[6]点数換算表!$B$2,IF(G140="準優勝",[6]点数換算表!$C$2,IF(G140="ベスト4",[6]点数換算表!$D$2,[6]点数換算表!$E$2))))</f>
        <v>0</v>
      </c>
      <c r="I140" s="23"/>
      <c r="J140" s="21">
        <f>IF(I140="",0,IF(I140="優勝",[6]点数換算表!$B$3,IF(I140="準優勝",[6]点数換算表!$C$3,IF(I140="ベスト4",[6]点数換算表!$D$3,[6]点数換算表!$E$3))))</f>
        <v>0</v>
      </c>
      <c r="K140" s="23" t="s">
        <v>7</v>
      </c>
      <c r="L140" s="21">
        <f>IF(K140="",0,IF(K140="優勝",[6]点数換算表!$B$4,IF(K140="準優勝",[6]点数換算表!$C$4,IF(K140="ベスト4",[6]点数換算表!$D$4,IF(K140="ベスト8",[6]点数換算表!$E$4,IF(K140="ベスト16",[6]点数換算表!$F$4,""))))))</f>
        <v>20</v>
      </c>
      <c r="M140" s="23"/>
      <c r="N140" s="21">
        <f>IF(M140="",0,IF(M140="優勝",点数換算表!$B$5,IF(M140="準優勝",点数換算表!$C$5,IF(M140="ベスト4",点数換算表!$D$5,IF(M140="ベスト8",点数換算表!$E$5,IF(M140="ベスト16",点数換算表!$F$5,IF(M140="ベスト32",点数換算表!$G$5,"")))))))</f>
        <v>0</v>
      </c>
      <c r="O140" s="23"/>
      <c r="P140" s="21">
        <f>IF(O140="",0,IF(O140="優勝",[6]点数換算表!$B$6,IF(O140="準優勝",[6]点数換算表!$C$6,IF(O140="ベスト4",[6]点数換算表!$D$6,IF(O140="ベスト8",[6]点数換算表!$E$6,IF(O140="ベスト16",[6]点数換算表!$F$6,IF(O140="ベスト32",[6]点数換算表!$G$6,"")))))))</f>
        <v>0</v>
      </c>
      <c r="Q140" s="23"/>
      <c r="R140" s="21">
        <f>IF(Q140="",0,IF(Q140="優勝",[6]点数換算表!$B$7,IF(Q140="準優勝",[6]点数換算表!$C$7,IF(Q140="ベスト4",[6]点数換算表!$D$7,IF(Q140="ベスト8",[6]点数換算表!$E$7,[6]点数換算表!$F$7)))))</f>
        <v>0</v>
      </c>
      <c r="S140" s="23"/>
      <c r="T140" s="21">
        <f>IF(S140="",0,IF(S140="優勝",[6]点数換算表!$B$8,IF(S140="準優勝",[6]点数換算表!$C$8,IF(S140="ベスト4",[6]点数換算表!$D$8,IF(S140="ベスト8",[6]点数換算表!$E$8,[6]点数換算表!$F$8)))))</f>
        <v>0</v>
      </c>
      <c r="U140" s="23"/>
      <c r="V140" s="21">
        <f>IF(U140="",0,IF(U140="優勝",[6]点数換算表!$B$13,IF(U140="準優勝",[6]点数換算表!$C$13,IF(U140="ベスト4",[6]点数換算表!$D$13,[6]点数換算表!$E$13))))</f>
        <v>0</v>
      </c>
      <c r="W140" s="23"/>
      <c r="X140" s="21">
        <f>IF(W140="",0,IF(W140="優勝",[6]点数換算表!$B$14,IF(W140="準優勝",[6]点数換算表!$C$14,IF(W140="ベスト4",[6]点数換算表!$D$14,[6]点数換算表!$E$14))))</f>
        <v>0</v>
      </c>
      <c r="Y140" s="23"/>
      <c r="Z140" s="21">
        <f>IF(Y140="",0,IF(Y140="優勝",[6]点数換算表!$B$15,IF(Y140="準優勝",[6]点数換算表!$C$15,IF(Y140="ベスト4",[6]点数換算表!$D$15,IF(Y140="ベスト8",[6]点数換算表!$E$15,IF(Y140="ベスト16",[6]点数換算表!$F$15,""))))))</f>
        <v>0</v>
      </c>
      <c r="AA140" s="23"/>
      <c r="AB140" s="21">
        <f>IF(AA140="",0,IF(AA140="優勝",[6]点数換算表!$B$16,IF(AA140="準優勝",[6]点数換算表!$C$16,IF(AA140="ベスト4",[6]点数換算表!$D$16,IF(AA140="ベスト8",[6]点数換算表!$E$16,IF(AA140="ベスト16",[6]点数換算表!$F$16,IF(AA140="ベスト32",[6]点数換算表!$G$16,"")))))))</f>
        <v>0</v>
      </c>
      <c r="AC140" s="23"/>
      <c r="AD140" s="21">
        <f>IF(AC140="",0,IF(AC140="優勝",[6]点数換算表!$B$17,IF(AC140="準優勝",[6]点数換算表!$C$17,IF(AC140="ベスト4",[6]点数換算表!$D$17,IF(AC140="ベスト8",[6]点数換算表!$E$17,IF(AC140="ベスト16",[6]点数換算表!$F$17,IF(AC140="ベスト32",[6]点数換算表!$G$17,"")))))))</f>
        <v>0</v>
      </c>
      <c r="AE140" s="23"/>
      <c r="AF140" s="21">
        <f>IF(AE140="",0,IF(AE140="優勝",[6]点数換算表!$B$18,IF(AE140="準優勝",[6]点数換算表!$C$18,IF(AE140="ベスト4",[6]点数換算表!$D$18,IF(AE140="ベスト8",[6]点数換算表!$E$18,[6]点数換算表!$F$18)))))</f>
        <v>0</v>
      </c>
      <c r="AG140" s="23"/>
      <c r="AH140" s="21">
        <f>IF(AG140="",0,IF(AG140="優勝",[6]点数換算表!$B$19,IF(AG140="準優勝",[6]点数換算表!$C$19,IF(AG140="ベスト4",[6]点数換算表!$D$19,IF(AG140="ベスト8",[6]点数換算表!$E$19,[6]点数換算表!$F$19)))))</f>
        <v>0</v>
      </c>
      <c r="AI140" s="21">
        <f t="shared" si="5"/>
        <v>20</v>
      </c>
    </row>
    <row r="141" spans="1:35" x14ac:dyDescent="0.4">
      <c r="A141" s="21">
        <v>138</v>
      </c>
      <c r="B141" s="21" t="s">
        <v>635</v>
      </c>
      <c r="C141" s="21" t="s">
        <v>622</v>
      </c>
      <c r="D141" s="21">
        <v>3</v>
      </c>
      <c r="E141" s="30" t="s">
        <v>620</v>
      </c>
      <c r="F141" s="34" t="s">
        <v>814</v>
      </c>
      <c r="G141" s="23"/>
      <c r="H141" s="21">
        <f>IF(G141="",0,IF(G141="優勝",[6]点数換算表!$B$2,IF(G141="準優勝",[6]点数換算表!$C$2,IF(G141="ベスト4",[6]点数換算表!$D$2,[6]点数換算表!$E$2))))</f>
        <v>0</v>
      </c>
      <c r="I141" s="23"/>
      <c r="J141" s="21">
        <f>IF(I141="",0,IF(I141="優勝",[6]点数換算表!$B$3,IF(I141="準優勝",[6]点数換算表!$C$3,IF(I141="ベスト4",[6]点数換算表!$D$3,[6]点数換算表!$E$3))))</f>
        <v>0</v>
      </c>
      <c r="K141" s="23" t="s">
        <v>7</v>
      </c>
      <c r="L141" s="21">
        <f>IF(K141="",0,IF(K141="優勝",[6]点数換算表!$B$4,IF(K141="準優勝",[6]点数換算表!$C$4,IF(K141="ベスト4",[6]点数換算表!$D$4,IF(K141="ベスト8",[6]点数換算表!$E$4,IF(K141="ベスト16",[6]点数換算表!$F$4,""))))))</f>
        <v>20</v>
      </c>
      <c r="M141" s="23"/>
      <c r="N141" s="21">
        <f>IF(M141="",0,IF(M141="優勝",点数換算表!$B$5,IF(M141="準優勝",点数換算表!$C$5,IF(M141="ベスト4",点数換算表!$D$5,IF(M141="ベスト8",点数換算表!$E$5,IF(M141="ベスト16",点数換算表!$F$5,IF(M141="ベスト32",点数換算表!$G$5,"")))))))</f>
        <v>0</v>
      </c>
      <c r="O141" s="23"/>
      <c r="P141" s="21">
        <f>IF(O141="",0,IF(O141="優勝",[6]点数換算表!$B$6,IF(O141="準優勝",[6]点数換算表!$C$6,IF(O141="ベスト4",[6]点数換算表!$D$6,IF(O141="ベスト8",[6]点数換算表!$E$6,IF(O141="ベスト16",[6]点数換算表!$F$6,IF(O141="ベスト32",[6]点数換算表!$G$6,"")))))))</f>
        <v>0</v>
      </c>
      <c r="Q141" s="23"/>
      <c r="R141" s="21">
        <f>IF(Q141="",0,IF(Q141="優勝",[6]点数換算表!$B$7,IF(Q141="準優勝",[6]点数換算表!$C$7,IF(Q141="ベスト4",[6]点数換算表!$D$7,IF(Q141="ベスト8",[6]点数換算表!$E$7,[6]点数換算表!$F$7)))))</f>
        <v>0</v>
      </c>
      <c r="S141" s="23"/>
      <c r="T141" s="21">
        <f>IF(S141="",0,IF(S141="優勝",[6]点数換算表!$B$8,IF(S141="準優勝",[6]点数換算表!$C$8,IF(S141="ベスト4",[6]点数換算表!$D$8,IF(S141="ベスト8",[6]点数換算表!$E$8,[6]点数換算表!$F$8)))))</f>
        <v>0</v>
      </c>
      <c r="U141" s="23"/>
      <c r="V141" s="21">
        <f>IF(U141="",0,IF(U141="優勝",[6]点数換算表!$B$13,IF(U141="準優勝",[6]点数換算表!$C$13,IF(U141="ベスト4",[6]点数換算表!$D$13,[6]点数換算表!$E$13))))</f>
        <v>0</v>
      </c>
      <c r="W141" s="23"/>
      <c r="X141" s="21">
        <f>IF(W141="",0,IF(W141="優勝",[6]点数換算表!$B$14,IF(W141="準優勝",[6]点数換算表!$C$14,IF(W141="ベスト4",[6]点数換算表!$D$14,[6]点数換算表!$E$14))))</f>
        <v>0</v>
      </c>
      <c r="Y141" s="23"/>
      <c r="Z141" s="21">
        <f>IF(Y141="",0,IF(Y141="優勝",[6]点数換算表!$B$15,IF(Y141="準優勝",[6]点数換算表!$C$15,IF(Y141="ベスト4",[6]点数換算表!$D$15,IF(Y141="ベスト8",[6]点数換算表!$E$15,IF(Y141="ベスト16",[6]点数換算表!$F$15,""))))))</f>
        <v>0</v>
      </c>
      <c r="AA141" s="23"/>
      <c r="AB141" s="21">
        <f>IF(AA141="",0,IF(AA141="優勝",[6]点数換算表!$B$16,IF(AA141="準優勝",[6]点数換算表!$C$16,IF(AA141="ベスト4",[6]点数換算表!$D$16,IF(AA141="ベスト8",[6]点数換算表!$E$16,IF(AA141="ベスト16",[6]点数換算表!$F$16,IF(AA141="ベスト32",[6]点数換算表!$G$16,"")))))))</f>
        <v>0</v>
      </c>
      <c r="AC141" s="23"/>
      <c r="AD141" s="21">
        <f>IF(AC141="",0,IF(AC141="優勝",[6]点数換算表!$B$17,IF(AC141="準優勝",[6]点数換算表!$C$17,IF(AC141="ベスト4",[6]点数換算表!$D$17,IF(AC141="ベスト8",[6]点数換算表!$E$17,IF(AC141="ベスト16",[6]点数換算表!$F$17,IF(AC141="ベスト32",[6]点数換算表!$G$17,"")))))))</f>
        <v>0</v>
      </c>
      <c r="AE141" s="23"/>
      <c r="AF141" s="21">
        <f>IF(AE141="",0,IF(AE141="優勝",[6]点数換算表!$B$18,IF(AE141="準優勝",[6]点数換算表!$C$18,IF(AE141="ベスト4",[6]点数換算表!$D$18,IF(AE141="ベスト8",[6]点数換算表!$E$18,[6]点数換算表!$F$18)))))</f>
        <v>0</v>
      </c>
      <c r="AG141" s="23"/>
      <c r="AH141" s="21">
        <f>IF(AG141="",0,IF(AG141="優勝",[6]点数換算表!$B$19,IF(AG141="準優勝",[6]点数換算表!$C$19,IF(AG141="ベスト4",[6]点数換算表!$D$19,IF(AG141="ベスト8",[6]点数換算表!$E$19,[6]点数換算表!$F$19)))))</f>
        <v>0</v>
      </c>
      <c r="AI141" s="21">
        <f t="shared" si="5"/>
        <v>20</v>
      </c>
    </row>
    <row r="142" spans="1:35" x14ac:dyDescent="0.4">
      <c r="A142" s="21">
        <v>139</v>
      </c>
      <c r="B142" s="21" t="s">
        <v>636</v>
      </c>
      <c r="C142" s="21" t="s">
        <v>637</v>
      </c>
      <c r="D142" s="21">
        <v>2</v>
      </c>
      <c r="E142" s="30" t="s">
        <v>620</v>
      </c>
      <c r="F142" s="34" t="s">
        <v>814</v>
      </c>
      <c r="G142" s="23"/>
      <c r="H142" s="21">
        <f>IF(G142="",0,IF(G142="優勝",[6]点数換算表!$B$2,IF(G142="準優勝",[6]点数換算表!$C$2,IF(G142="ベスト4",[6]点数換算表!$D$2,[6]点数換算表!$E$2))))</f>
        <v>0</v>
      </c>
      <c r="I142" s="23"/>
      <c r="J142" s="21">
        <f>IF(I142="",0,IF(I142="優勝",[6]点数換算表!$B$3,IF(I142="準優勝",[6]点数換算表!$C$3,IF(I142="ベスト4",[6]点数換算表!$D$3,[6]点数換算表!$E$3))))</f>
        <v>0</v>
      </c>
      <c r="K142" s="23" t="s">
        <v>7</v>
      </c>
      <c r="L142" s="21">
        <f>IF(K142="",0,IF(K142="優勝",[6]点数換算表!$B$4,IF(K142="準優勝",[6]点数換算表!$C$4,IF(K142="ベスト4",[6]点数換算表!$D$4,IF(K142="ベスト8",[6]点数換算表!$E$4,IF(K142="ベスト16",[6]点数換算表!$F$4,""))))))</f>
        <v>20</v>
      </c>
      <c r="M142" s="23"/>
      <c r="N142" s="21">
        <f>IF(M142="",0,IF(M142="優勝",点数換算表!$B$5,IF(M142="準優勝",点数換算表!$C$5,IF(M142="ベスト4",点数換算表!$D$5,IF(M142="ベスト8",点数換算表!$E$5,IF(M142="ベスト16",点数換算表!$F$5,IF(M142="ベスト32",点数換算表!$G$5,"")))))))</f>
        <v>0</v>
      </c>
      <c r="O142" s="23"/>
      <c r="P142" s="21">
        <f>IF(O142="",0,IF(O142="優勝",[6]点数換算表!$B$6,IF(O142="準優勝",[6]点数換算表!$C$6,IF(O142="ベスト4",[6]点数換算表!$D$6,IF(O142="ベスト8",[6]点数換算表!$E$6,IF(O142="ベスト16",[6]点数換算表!$F$6,IF(O142="ベスト32",[6]点数換算表!$G$6,"")))))))</f>
        <v>0</v>
      </c>
      <c r="Q142" s="23"/>
      <c r="R142" s="21">
        <f>IF(Q142="",0,IF(Q142="優勝",[6]点数換算表!$B$7,IF(Q142="準優勝",[6]点数換算表!$C$7,IF(Q142="ベスト4",[6]点数換算表!$D$7,IF(Q142="ベスト8",[6]点数換算表!$E$7,[6]点数換算表!$F$7)))))</f>
        <v>0</v>
      </c>
      <c r="S142" s="23"/>
      <c r="T142" s="21">
        <f>IF(S142="",0,IF(S142="優勝",[6]点数換算表!$B$8,IF(S142="準優勝",[6]点数換算表!$C$8,IF(S142="ベスト4",[6]点数換算表!$D$8,IF(S142="ベスト8",[6]点数換算表!$E$8,[6]点数換算表!$F$8)))))</f>
        <v>0</v>
      </c>
      <c r="U142" s="23"/>
      <c r="V142" s="21">
        <f>IF(U142="",0,IF(U142="優勝",[6]点数換算表!$B$13,IF(U142="準優勝",[6]点数換算表!$C$13,IF(U142="ベスト4",[6]点数換算表!$D$13,[6]点数換算表!$E$13))))</f>
        <v>0</v>
      </c>
      <c r="W142" s="23"/>
      <c r="X142" s="21">
        <f>IF(W142="",0,IF(W142="優勝",[6]点数換算表!$B$14,IF(W142="準優勝",[6]点数換算表!$C$14,IF(W142="ベスト4",[6]点数換算表!$D$14,[6]点数換算表!$E$14))))</f>
        <v>0</v>
      </c>
      <c r="Y142" s="23"/>
      <c r="Z142" s="21">
        <f>IF(Y142="",0,IF(Y142="優勝",[6]点数換算表!$B$15,IF(Y142="準優勝",[6]点数換算表!$C$15,IF(Y142="ベスト4",[6]点数換算表!$D$15,IF(Y142="ベスト8",[6]点数換算表!$E$15,IF(Y142="ベスト16",[6]点数換算表!$F$15,""))))))</f>
        <v>0</v>
      </c>
      <c r="AA142" s="23"/>
      <c r="AB142" s="21">
        <f>IF(AA142="",0,IF(AA142="優勝",[6]点数換算表!$B$16,IF(AA142="準優勝",[6]点数換算表!$C$16,IF(AA142="ベスト4",[6]点数換算表!$D$16,IF(AA142="ベスト8",[6]点数換算表!$E$16,IF(AA142="ベスト16",[6]点数換算表!$F$16,IF(AA142="ベスト32",[6]点数換算表!$G$16,"")))))))</f>
        <v>0</v>
      </c>
      <c r="AC142" s="23"/>
      <c r="AD142" s="21">
        <f>IF(AC142="",0,IF(AC142="優勝",[6]点数換算表!$B$17,IF(AC142="準優勝",[6]点数換算表!$C$17,IF(AC142="ベスト4",[6]点数換算表!$D$17,IF(AC142="ベスト8",[6]点数換算表!$E$17,IF(AC142="ベスト16",[6]点数換算表!$F$17,IF(AC142="ベスト32",[6]点数換算表!$G$17,"")))))))</f>
        <v>0</v>
      </c>
      <c r="AE142" s="23"/>
      <c r="AF142" s="21">
        <f>IF(AE142="",0,IF(AE142="優勝",[6]点数換算表!$B$18,IF(AE142="準優勝",[6]点数換算表!$C$18,IF(AE142="ベスト4",[6]点数換算表!$D$18,IF(AE142="ベスト8",[6]点数換算表!$E$18,[6]点数換算表!$F$18)))))</f>
        <v>0</v>
      </c>
      <c r="AG142" s="23"/>
      <c r="AH142" s="21">
        <f>IF(AG142="",0,IF(AG142="優勝",[6]点数換算表!$B$19,IF(AG142="準優勝",[6]点数換算表!$C$19,IF(AG142="ベスト4",[6]点数換算表!$D$19,IF(AG142="ベスト8",[6]点数換算表!$E$19,[6]点数換算表!$F$19)))))</f>
        <v>0</v>
      </c>
      <c r="AI142" s="21">
        <f t="shared" si="5"/>
        <v>20</v>
      </c>
    </row>
    <row r="143" spans="1:35" x14ac:dyDescent="0.4">
      <c r="A143" s="21">
        <v>140</v>
      </c>
      <c r="B143" s="21" t="s">
        <v>638</v>
      </c>
      <c r="C143" s="21" t="s">
        <v>639</v>
      </c>
      <c r="D143" s="21">
        <v>2</v>
      </c>
      <c r="E143" s="30" t="s">
        <v>620</v>
      </c>
      <c r="F143" s="34" t="s">
        <v>814</v>
      </c>
      <c r="G143" s="23"/>
      <c r="H143" s="21">
        <f>IF(G143="",0,IF(G143="優勝",[6]点数換算表!$B$2,IF(G143="準優勝",[6]点数換算表!$C$2,IF(G143="ベスト4",[6]点数換算表!$D$2,[6]点数換算表!$E$2))))</f>
        <v>0</v>
      </c>
      <c r="I143" s="23"/>
      <c r="J143" s="21">
        <f>IF(I143="",0,IF(I143="優勝",[6]点数換算表!$B$3,IF(I143="準優勝",[6]点数換算表!$C$3,IF(I143="ベスト4",[6]点数換算表!$D$3,[6]点数換算表!$E$3))))</f>
        <v>0</v>
      </c>
      <c r="K143" s="23" t="s">
        <v>7</v>
      </c>
      <c r="L143" s="21">
        <f>IF(K143="",0,IF(K143="優勝",[6]点数換算表!$B$4,IF(K143="準優勝",[6]点数換算表!$C$4,IF(K143="ベスト4",[6]点数換算表!$D$4,IF(K143="ベスト8",[6]点数換算表!$E$4,IF(K143="ベスト16",[6]点数換算表!$F$4,""))))))</f>
        <v>20</v>
      </c>
      <c r="M143" s="23"/>
      <c r="N143" s="21">
        <f>IF(M143="",0,IF(M143="優勝",点数換算表!$B$5,IF(M143="準優勝",点数換算表!$C$5,IF(M143="ベスト4",点数換算表!$D$5,IF(M143="ベスト8",点数換算表!$E$5,IF(M143="ベスト16",点数換算表!$F$5,IF(M143="ベスト32",点数換算表!$G$5,"")))))))</f>
        <v>0</v>
      </c>
      <c r="O143" s="23"/>
      <c r="P143" s="21">
        <f>IF(O143="",0,IF(O143="優勝",[6]点数換算表!$B$6,IF(O143="準優勝",[6]点数換算表!$C$6,IF(O143="ベスト4",[6]点数換算表!$D$6,IF(O143="ベスト8",[6]点数換算表!$E$6,IF(O143="ベスト16",[6]点数換算表!$F$6,IF(O143="ベスト32",[6]点数換算表!$G$6,"")))))))</f>
        <v>0</v>
      </c>
      <c r="Q143" s="23"/>
      <c r="R143" s="21">
        <f>IF(Q143="",0,IF(Q143="優勝",[6]点数換算表!$B$7,IF(Q143="準優勝",[6]点数換算表!$C$7,IF(Q143="ベスト4",[6]点数換算表!$D$7,IF(Q143="ベスト8",[6]点数換算表!$E$7,[6]点数換算表!$F$7)))))</f>
        <v>0</v>
      </c>
      <c r="S143" s="23"/>
      <c r="T143" s="21">
        <f>IF(S143="",0,IF(S143="優勝",[6]点数換算表!$B$8,IF(S143="準優勝",[6]点数換算表!$C$8,IF(S143="ベスト4",[6]点数換算表!$D$8,IF(S143="ベスト8",[6]点数換算表!$E$8,[6]点数換算表!$F$8)))))</f>
        <v>0</v>
      </c>
      <c r="U143" s="23"/>
      <c r="V143" s="21">
        <f>IF(U143="",0,IF(U143="優勝",[6]点数換算表!$B$13,IF(U143="準優勝",[6]点数換算表!$C$13,IF(U143="ベスト4",[6]点数換算表!$D$13,[6]点数換算表!$E$13))))</f>
        <v>0</v>
      </c>
      <c r="W143" s="23"/>
      <c r="X143" s="21">
        <f>IF(W143="",0,IF(W143="優勝",[6]点数換算表!$B$14,IF(W143="準優勝",[6]点数換算表!$C$14,IF(W143="ベスト4",[6]点数換算表!$D$14,[6]点数換算表!$E$14))))</f>
        <v>0</v>
      </c>
      <c r="Y143" s="23"/>
      <c r="Z143" s="21">
        <f>IF(Y143="",0,IF(Y143="優勝",[6]点数換算表!$B$15,IF(Y143="準優勝",[6]点数換算表!$C$15,IF(Y143="ベスト4",[6]点数換算表!$D$15,IF(Y143="ベスト8",[6]点数換算表!$E$15,IF(Y143="ベスト16",[6]点数換算表!$F$15,""))))))</f>
        <v>0</v>
      </c>
      <c r="AA143" s="23"/>
      <c r="AB143" s="21">
        <f>IF(AA143="",0,IF(AA143="優勝",[6]点数換算表!$B$16,IF(AA143="準優勝",[6]点数換算表!$C$16,IF(AA143="ベスト4",[6]点数換算表!$D$16,IF(AA143="ベスト8",[6]点数換算表!$E$16,IF(AA143="ベスト16",[6]点数換算表!$F$16,IF(AA143="ベスト32",[6]点数換算表!$G$16,"")))))))</f>
        <v>0</v>
      </c>
      <c r="AC143" s="23"/>
      <c r="AD143" s="21">
        <f>IF(AC143="",0,IF(AC143="優勝",[6]点数換算表!$B$17,IF(AC143="準優勝",[6]点数換算表!$C$17,IF(AC143="ベスト4",[6]点数換算表!$D$17,IF(AC143="ベスト8",[6]点数換算表!$E$17,IF(AC143="ベスト16",[6]点数換算表!$F$17,IF(AC143="ベスト32",[6]点数換算表!$G$17,"")))))))</f>
        <v>0</v>
      </c>
      <c r="AE143" s="23"/>
      <c r="AF143" s="21">
        <f>IF(AE143="",0,IF(AE143="優勝",[6]点数換算表!$B$18,IF(AE143="準優勝",[6]点数換算表!$C$18,IF(AE143="ベスト4",[6]点数換算表!$D$18,IF(AE143="ベスト8",[6]点数換算表!$E$18,[6]点数換算表!$F$18)))))</f>
        <v>0</v>
      </c>
      <c r="AG143" s="23"/>
      <c r="AH143" s="21">
        <f>IF(AG143="",0,IF(AG143="優勝",[6]点数換算表!$B$19,IF(AG143="準優勝",[6]点数換算表!$C$19,IF(AG143="ベスト4",[6]点数換算表!$D$19,IF(AG143="ベスト8",[6]点数換算表!$E$19,[6]点数換算表!$F$19)))))</f>
        <v>0</v>
      </c>
      <c r="AI143" s="21">
        <f t="shared" si="5"/>
        <v>20</v>
      </c>
    </row>
    <row r="144" spans="1:35" x14ac:dyDescent="0.4">
      <c r="A144" s="21">
        <v>141</v>
      </c>
      <c r="B144" s="21" t="s">
        <v>640</v>
      </c>
      <c r="C144" s="21" t="s">
        <v>641</v>
      </c>
      <c r="D144" s="21">
        <v>2</v>
      </c>
      <c r="E144" s="30" t="s">
        <v>620</v>
      </c>
      <c r="F144" s="34" t="s">
        <v>814</v>
      </c>
      <c r="G144" s="23"/>
      <c r="H144" s="21">
        <f>IF(G144="",0,IF(G144="優勝",[6]点数換算表!$B$2,IF(G144="準優勝",[6]点数換算表!$C$2,IF(G144="ベスト4",[6]点数換算表!$D$2,[6]点数換算表!$E$2))))</f>
        <v>0</v>
      </c>
      <c r="I144" s="23"/>
      <c r="J144" s="21">
        <f>IF(I144="",0,IF(I144="優勝",[6]点数換算表!$B$3,IF(I144="準優勝",[6]点数換算表!$C$3,IF(I144="ベスト4",[6]点数換算表!$D$3,[6]点数換算表!$E$3))))</f>
        <v>0</v>
      </c>
      <c r="K144" s="23" t="s">
        <v>7</v>
      </c>
      <c r="L144" s="21">
        <f>IF(K144="",0,IF(K144="優勝",[6]点数換算表!$B$4,IF(K144="準優勝",[6]点数換算表!$C$4,IF(K144="ベスト4",[6]点数換算表!$D$4,IF(K144="ベスト8",[6]点数換算表!$E$4,IF(K144="ベスト16",[6]点数換算表!$F$4,""))))))</f>
        <v>20</v>
      </c>
      <c r="M144" s="23"/>
      <c r="N144" s="21">
        <f>IF(M144="",0,IF(M144="優勝",点数換算表!$B$5,IF(M144="準優勝",点数換算表!$C$5,IF(M144="ベスト4",点数換算表!$D$5,IF(M144="ベスト8",点数換算表!$E$5,IF(M144="ベスト16",点数換算表!$F$5,IF(M144="ベスト32",点数換算表!$G$5,"")))))))</f>
        <v>0</v>
      </c>
      <c r="O144" s="23"/>
      <c r="P144" s="21">
        <f>IF(O144="",0,IF(O144="優勝",[6]点数換算表!$B$6,IF(O144="準優勝",[6]点数換算表!$C$6,IF(O144="ベスト4",[6]点数換算表!$D$6,IF(O144="ベスト8",[6]点数換算表!$E$6,IF(O144="ベスト16",[6]点数換算表!$F$6,IF(O144="ベスト32",[6]点数換算表!$G$6,"")))))))</f>
        <v>0</v>
      </c>
      <c r="Q144" s="23"/>
      <c r="R144" s="21">
        <f>IF(Q144="",0,IF(Q144="優勝",[6]点数換算表!$B$7,IF(Q144="準優勝",[6]点数換算表!$C$7,IF(Q144="ベスト4",[6]点数換算表!$D$7,IF(Q144="ベスト8",[6]点数換算表!$E$7,[6]点数換算表!$F$7)))))</f>
        <v>0</v>
      </c>
      <c r="S144" s="23"/>
      <c r="T144" s="21">
        <f>IF(S144="",0,IF(S144="優勝",[6]点数換算表!$B$8,IF(S144="準優勝",[6]点数換算表!$C$8,IF(S144="ベスト4",[6]点数換算表!$D$8,IF(S144="ベスト8",[6]点数換算表!$E$8,[6]点数換算表!$F$8)))))</f>
        <v>0</v>
      </c>
      <c r="U144" s="23"/>
      <c r="V144" s="21">
        <f>IF(U144="",0,IF(U144="優勝",[6]点数換算表!$B$13,IF(U144="準優勝",[6]点数換算表!$C$13,IF(U144="ベスト4",[6]点数換算表!$D$13,[6]点数換算表!$E$13))))</f>
        <v>0</v>
      </c>
      <c r="W144" s="23"/>
      <c r="X144" s="21">
        <f>IF(W144="",0,IF(W144="優勝",[6]点数換算表!$B$14,IF(W144="準優勝",[6]点数換算表!$C$14,IF(W144="ベスト4",[6]点数換算表!$D$14,[6]点数換算表!$E$14))))</f>
        <v>0</v>
      </c>
      <c r="Y144" s="23"/>
      <c r="Z144" s="21">
        <f>IF(Y144="",0,IF(Y144="優勝",[6]点数換算表!$B$15,IF(Y144="準優勝",[6]点数換算表!$C$15,IF(Y144="ベスト4",[6]点数換算表!$D$15,IF(Y144="ベスト8",[6]点数換算表!$E$15,IF(Y144="ベスト16",[6]点数換算表!$F$15,""))))))</f>
        <v>0</v>
      </c>
      <c r="AA144" s="23"/>
      <c r="AB144" s="21">
        <f>IF(AA144="",0,IF(AA144="優勝",[6]点数換算表!$B$16,IF(AA144="準優勝",[6]点数換算表!$C$16,IF(AA144="ベスト4",[6]点数換算表!$D$16,IF(AA144="ベスト8",[6]点数換算表!$E$16,IF(AA144="ベスト16",[6]点数換算表!$F$16,IF(AA144="ベスト32",[6]点数換算表!$G$16,"")))))))</f>
        <v>0</v>
      </c>
      <c r="AC144" s="23"/>
      <c r="AD144" s="21">
        <f>IF(AC144="",0,IF(AC144="優勝",[6]点数換算表!$B$17,IF(AC144="準優勝",[6]点数換算表!$C$17,IF(AC144="ベスト4",[6]点数換算表!$D$17,IF(AC144="ベスト8",[6]点数換算表!$E$17,IF(AC144="ベスト16",[6]点数換算表!$F$17,IF(AC144="ベスト32",[6]点数換算表!$G$17,"")))))))</f>
        <v>0</v>
      </c>
      <c r="AE144" s="23"/>
      <c r="AF144" s="21">
        <f>IF(AE144="",0,IF(AE144="優勝",[6]点数換算表!$B$18,IF(AE144="準優勝",[6]点数換算表!$C$18,IF(AE144="ベスト4",[6]点数換算表!$D$18,IF(AE144="ベスト8",[6]点数換算表!$E$18,[6]点数換算表!$F$18)))))</f>
        <v>0</v>
      </c>
      <c r="AG144" s="23"/>
      <c r="AH144" s="21">
        <f>IF(AG144="",0,IF(AG144="優勝",[6]点数換算表!$B$19,IF(AG144="準優勝",[6]点数換算表!$C$19,IF(AG144="ベスト4",[6]点数換算表!$D$19,IF(AG144="ベスト8",[6]点数換算表!$E$19,[6]点数換算表!$F$19)))))</f>
        <v>0</v>
      </c>
      <c r="AI144" s="21">
        <f t="shared" si="5"/>
        <v>20</v>
      </c>
    </row>
    <row r="145" spans="1:35" x14ac:dyDescent="0.4">
      <c r="A145" s="21">
        <v>142</v>
      </c>
      <c r="B145" s="21" t="s">
        <v>729</v>
      </c>
      <c r="C145" s="21" t="s">
        <v>716</v>
      </c>
      <c r="D145" s="21">
        <v>4</v>
      </c>
      <c r="E145" s="33" t="s">
        <v>717</v>
      </c>
      <c r="F145" s="34" t="s">
        <v>814</v>
      </c>
      <c r="G145" s="23"/>
      <c r="H145" s="21">
        <f>IF(G145="",0,IF(G145="優勝",[5]点数換算表!$B$2,IF(G145="準優勝",[5]点数換算表!$C$2,IF(G145="ベスト4",[5]点数換算表!$D$2,[5]点数換算表!$E$2))))</f>
        <v>0</v>
      </c>
      <c r="I145" s="23"/>
      <c r="J145" s="21">
        <f>IF(I145="",0,IF(I145="優勝",[5]点数換算表!$B$3,IF(I145="準優勝",[5]点数換算表!$C$3,IF(I145="ベスト4",[5]点数換算表!$D$3,[5]点数換算表!$E$3))))</f>
        <v>0</v>
      </c>
      <c r="K145" s="23" t="s">
        <v>7</v>
      </c>
      <c r="L145" s="21">
        <f>IF(K145="",0,IF(K145="優勝",[5]点数換算表!$B$4,IF(K145="準優勝",[5]点数換算表!$C$4,IF(K145="ベスト4",[5]点数換算表!$D$4,IF(K145="ベスト8",[5]点数換算表!$E$4,IF(K145="ベスト16",[5]点数換算表!$F$4,""))))))</f>
        <v>20</v>
      </c>
      <c r="M145" s="23"/>
      <c r="N145" s="21">
        <f>IF(M145="",0,IF(M145="優勝",点数換算表!$B$5,IF(M145="準優勝",点数換算表!$C$5,IF(M145="ベスト4",点数換算表!$D$5,IF(M145="ベスト8",点数換算表!$E$5,IF(M145="ベスト16",点数換算表!$F$5,IF(M145="ベスト32",点数換算表!$G$5,"")))))))</f>
        <v>0</v>
      </c>
      <c r="O145" s="23"/>
      <c r="P145" s="21">
        <f>IF(O145="",0,IF(O145="優勝",[5]点数換算表!$B$6,IF(O145="準優勝",[5]点数換算表!$C$6,IF(O145="ベスト4",[5]点数換算表!$D$6,IF(O145="ベスト8",[5]点数換算表!$E$6,IF(O145="ベスト16",[5]点数換算表!$F$6,IF(O145="ベスト32",[5]点数換算表!$G$6,"")))))))</f>
        <v>0</v>
      </c>
      <c r="Q145" s="23"/>
      <c r="R145" s="21">
        <f>IF(Q145="",0,IF(Q145="優勝",[5]点数換算表!$B$7,IF(Q145="準優勝",[5]点数換算表!$C$7,IF(Q145="ベスト4",[5]点数換算表!$D$7,IF(Q145="ベスト8",[5]点数換算表!$E$7,[5]点数換算表!$F$7)))))</f>
        <v>0</v>
      </c>
      <c r="S145" s="23"/>
      <c r="T145" s="21">
        <f>IF(S145="",0,IF(S145="優勝",[5]点数換算表!$B$8,IF(S145="準優勝",[5]点数換算表!$C$8,IF(S145="ベスト4",[5]点数換算表!$D$8,IF(S145="ベスト8",[5]点数換算表!$E$8,[5]点数換算表!$F$8)))))</f>
        <v>0</v>
      </c>
      <c r="U145" s="23"/>
      <c r="V145" s="21">
        <f>IF(U145="",0,IF(U145="優勝",[5]点数換算表!$B$13,IF(U145="準優勝",[5]点数換算表!$C$13,IF(U145="ベスト4",[5]点数換算表!$D$13,[5]点数換算表!$E$13))))</f>
        <v>0</v>
      </c>
      <c r="W145" s="23"/>
      <c r="X145" s="21">
        <f>IF(W145="",0,IF(W145="優勝",[5]点数換算表!$B$14,IF(W145="準優勝",[5]点数換算表!$C$14,IF(W145="ベスト4",[5]点数換算表!$D$14,[5]点数換算表!$E$14))))</f>
        <v>0</v>
      </c>
      <c r="Y145" s="23"/>
      <c r="Z145" s="21">
        <f>IF(Y145="",0,IF(Y145="優勝",[5]点数換算表!$B$15,IF(Y145="準優勝",[5]点数換算表!$C$15,IF(Y145="ベスト4",[5]点数換算表!$D$15,IF(Y145="ベスト8",[5]点数換算表!$E$15,IF(Y145="ベスト16",[5]点数換算表!$F$15,""))))))</f>
        <v>0</v>
      </c>
      <c r="AA145" s="23"/>
      <c r="AB145" s="21">
        <f>IF(AA145="",0,IF(AA145="優勝",[5]点数換算表!$B$16,IF(AA145="準優勝",[5]点数換算表!$C$16,IF(AA145="ベスト4",[5]点数換算表!$D$16,IF(AA145="ベスト8",[5]点数換算表!$E$16,IF(AA145="ベスト16",[5]点数換算表!$F$16,IF(AA145="ベスト32",[5]点数換算表!$G$16,"")))))))</f>
        <v>0</v>
      </c>
      <c r="AC145" s="23"/>
      <c r="AD145" s="21">
        <f>IF(AC145="",0,IF(AC145="優勝",[5]点数換算表!$B$17,IF(AC145="準優勝",[5]点数換算表!$C$17,IF(AC145="ベスト4",[5]点数換算表!$D$17,IF(AC145="ベスト8",[5]点数換算表!$E$17,IF(AC145="ベスト16",[5]点数換算表!$F$17,IF(AC145="ベスト32",[5]点数換算表!$G$17,"")))))))</f>
        <v>0</v>
      </c>
      <c r="AE145" s="23"/>
      <c r="AF145" s="21">
        <f>IF(AE145="",0,IF(AE145="優勝",[5]点数換算表!$B$18,IF(AE145="準優勝",[5]点数換算表!$C$18,IF(AE145="ベスト4",[5]点数換算表!$D$18,IF(AE145="ベスト8",[5]点数換算表!$E$18,[5]点数換算表!$F$18)))))</f>
        <v>0</v>
      </c>
      <c r="AG145" s="23"/>
      <c r="AH145" s="21">
        <f>IF(AG145="",0,IF(AG145="優勝",[5]点数換算表!$B$19,IF(AG145="準優勝",[5]点数換算表!$C$19,IF(AG145="ベスト4",[5]点数換算表!$D$19,IF(AG145="ベスト8",[5]点数換算表!$E$19,[5]点数換算表!$F$19)))))</f>
        <v>0</v>
      </c>
      <c r="AI145" s="21">
        <f t="shared" si="5"/>
        <v>20</v>
      </c>
    </row>
    <row r="146" spans="1:35" x14ac:dyDescent="0.4">
      <c r="A146" s="21">
        <v>143</v>
      </c>
      <c r="B146" s="21" t="s">
        <v>730</v>
      </c>
      <c r="C146" s="21" t="s">
        <v>716</v>
      </c>
      <c r="D146" s="21">
        <v>3</v>
      </c>
      <c r="E146" s="33" t="s">
        <v>717</v>
      </c>
      <c r="F146" s="34" t="s">
        <v>814</v>
      </c>
      <c r="G146" s="23"/>
      <c r="H146" s="21">
        <f>IF(G146="",0,IF(G146="優勝",[5]点数換算表!$B$2,IF(G146="準優勝",[5]点数換算表!$C$2,IF(G146="ベスト4",[5]点数換算表!$D$2,[5]点数換算表!$E$2))))</f>
        <v>0</v>
      </c>
      <c r="I146" s="23"/>
      <c r="J146" s="21">
        <f>IF(I146="",0,IF(I146="優勝",[5]点数換算表!$B$3,IF(I146="準優勝",[5]点数換算表!$C$3,IF(I146="ベスト4",[5]点数換算表!$D$3,[5]点数換算表!$E$3))))</f>
        <v>0</v>
      </c>
      <c r="K146" s="23" t="s">
        <v>7</v>
      </c>
      <c r="L146" s="21">
        <f>IF(K146="",0,IF(K146="優勝",[5]点数換算表!$B$4,IF(K146="準優勝",[5]点数換算表!$C$4,IF(K146="ベスト4",[5]点数換算表!$D$4,IF(K146="ベスト8",[5]点数換算表!$E$4,IF(K146="ベスト16",[5]点数換算表!$F$4,""))))))</f>
        <v>20</v>
      </c>
      <c r="M146" s="23"/>
      <c r="N146" s="21">
        <f>IF(M146="",0,IF(M146="優勝",点数換算表!$B$5,IF(M146="準優勝",点数換算表!$C$5,IF(M146="ベスト4",点数換算表!$D$5,IF(M146="ベスト8",点数換算表!$E$5,IF(M146="ベスト16",点数換算表!$F$5,IF(M146="ベスト32",点数換算表!$G$5,"")))))))</f>
        <v>0</v>
      </c>
      <c r="O146" s="23"/>
      <c r="P146" s="21">
        <f>IF(O146="",0,IF(O146="優勝",[5]点数換算表!$B$6,IF(O146="準優勝",[5]点数換算表!$C$6,IF(O146="ベスト4",[5]点数換算表!$D$6,IF(O146="ベスト8",[5]点数換算表!$E$6,IF(O146="ベスト16",[5]点数換算表!$F$6,IF(O146="ベスト32",[5]点数換算表!$G$6,"")))))))</f>
        <v>0</v>
      </c>
      <c r="Q146" s="23"/>
      <c r="R146" s="21">
        <f>IF(Q146="",0,IF(Q146="優勝",[5]点数換算表!$B$7,IF(Q146="準優勝",[5]点数換算表!$C$7,IF(Q146="ベスト4",[5]点数換算表!$D$7,IF(Q146="ベスト8",[5]点数換算表!$E$7,[5]点数換算表!$F$7)))))</f>
        <v>0</v>
      </c>
      <c r="S146" s="23"/>
      <c r="T146" s="21">
        <f>IF(S146="",0,IF(S146="優勝",[5]点数換算表!$B$8,IF(S146="準優勝",[5]点数換算表!$C$8,IF(S146="ベスト4",[5]点数換算表!$D$8,IF(S146="ベスト8",[5]点数換算表!$E$8,[5]点数換算表!$F$8)))))</f>
        <v>0</v>
      </c>
      <c r="U146" s="23"/>
      <c r="V146" s="21">
        <f>IF(U146="",0,IF(U146="優勝",[5]点数換算表!$B$13,IF(U146="準優勝",[5]点数換算表!$C$13,IF(U146="ベスト4",[5]点数換算表!$D$13,[5]点数換算表!$E$13))))</f>
        <v>0</v>
      </c>
      <c r="W146" s="23"/>
      <c r="X146" s="21">
        <f>IF(W146="",0,IF(W146="優勝",[5]点数換算表!$B$14,IF(W146="準優勝",[5]点数換算表!$C$14,IF(W146="ベスト4",[5]点数換算表!$D$14,[5]点数換算表!$E$14))))</f>
        <v>0</v>
      </c>
      <c r="Y146" s="23"/>
      <c r="Z146" s="21">
        <f>IF(Y146="",0,IF(Y146="優勝",[5]点数換算表!$B$15,IF(Y146="準優勝",[5]点数換算表!$C$15,IF(Y146="ベスト4",[5]点数換算表!$D$15,IF(Y146="ベスト8",[5]点数換算表!$E$15,IF(Y146="ベスト16",[5]点数換算表!$F$15,""))))))</f>
        <v>0</v>
      </c>
      <c r="AA146" s="23"/>
      <c r="AB146" s="21">
        <f>IF(AA146="",0,IF(AA146="優勝",[5]点数換算表!$B$16,IF(AA146="準優勝",[5]点数換算表!$C$16,IF(AA146="ベスト4",[5]点数換算表!$D$16,IF(AA146="ベスト8",[5]点数換算表!$E$16,IF(AA146="ベスト16",[5]点数換算表!$F$16,IF(AA146="ベスト32",[5]点数換算表!$G$16,"")))))))</f>
        <v>0</v>
      </c>
      <c r="AC146" s="23"/>
      <c r="AD146" s="21">
        <f>IF(AC146="",0,IF(AC146="優勝",[5]点数換算表!$B$17,IF(AC146="準優勝",[5]点数換算表!$C$17,IF(AC146="ベスト4",[5]点数換算表!$D$17,IF(AC146="ベスト8",[5]点数換算表!$E$17,IF(AC146="ベスト16",[5]点数換算表!$F$17,IF(AC146="ベスト32",[5]点数換算表!$G$17,"")))))))</f>
        <v>0</v>
      </c>
      <c r="AE146" s="23"/>
      <c r="AF146" s="21">
        <f>IF(AE146="",0,IF(AE146="優勝",[5]点数換算表!$B$18,IF(AE146="準優勝",[5]点数換算表!$C$18,IF(AE146="ベスト4",[5]点数換算表!$D$18,IF(AE146="ベスト8",[5]点数換算表!$E$18,[5]点数換算表!$F$18)))))</f>
        <v>0</v>
      </c>
      <c r="AG146" s="23"/>
      <c r="AH146" s="21">
        <f>IF(AG146="",0,IF(AG146="優勝",[5]点数換算表!$B$19,IF(AG146="準優勝",[5]点数換算表!$C$19,IF(AG146="ベスト4",[5]点数換算表!$D$19,IF(AG146="ベスト8",[5]点数換算表!$E$19,[5]点数換算表!$F$19)))))</f>
        <v>0</v>
      </c>
      <c r="AI146" s="21">
        <f t="shared" si="5"/>
        <v>20</v>
      </c>
    </row>
    <row r="147" spans="1:35" x14ac:dyDescent="0.4">
      <c r="A147" s="21">
        <v>144</v>
      </c>
      <c r="B147" s="21" t="s">
        <v>731</v>
      </c>
      <c r="C147" s="21" t="s">
        <v>716</v>
      </c>
      <c r="D147" s="21">
        <v>3</v>
      </c>
      <c r="E147" s="33" t="s">
        <v>717</v>
      </c>
      <c r="F147" s="34" t="s">
        <v>814</v>
      </c>
      <c r="G147" s="23"/>
      <c r="H147" s="21">
        <f>IF(G147="",0,IF(G147="優勝",[5]点数換算表!$B$2,IF(G147="準優勝",[5]点数換算表!$C$2,IF(G147="ベスト4",[5]点数換算表!$D$2,[5]点数換算表!$E$2))))</f>
        <v>0</v>
      </c>
      <c r="I147" s="23"/>
      <c r="J147" s="21">
        <f>IF(I147="",0,IF(I147="優勝",[5]点数換算表!$B$3,IF(I147="準優勝",[5]点数換算表!$C$3,IF(I147="ベスト4",[5]点数換算表!$D$3,[5]点数換算表!$E$3))))</f>
        <v>0</v>
      </c>
      <c r="K147" s="23" t="s">
        <v>7</v>
      </c>
      <c r="L147" s="21">
        <f>IF(K147="",0,IF(K147="優勝",[5]点数換算表!$B$4,IF(K147="準優勝",[5]点数換算表!$C$4,IF(K147="ベスト4",[5]点数換算表!$D$4,IF(K147="ベスト8",[5]点数換算表!$E$4,IF(K147="ベスト16",[5]点数換算表!$F$4,""))))))</f>
        <v>20</v>
      </c>
      <c r="M147" s="23"/>
      <c r="N147" s="21">
        <f>IF(M147="",0,IF(M147="優勝",点数換算表!$B$5,IF(M147="準優勝",点数換算表!$C$5,IF(M147="ベスト4",点数換算表!$D$5,IF(M147="ベスト8",点数換算表!$E$5,IF(M147="ベスト16",点数換算表!$F$5,IF(M147="ベスト32",点数換算表!$G$5,"")))))))</f>
        <v>0</v>
      </c>
      <c r="O147" s="23"/>
      <c r="P147" s="21">
        <f>IF(O147="",0,IF(O147="優勝",[5]点数換算表!$B$6,IF(O147="準優勝",[5]点数換算表!$C$6,IF(O147="ベスト4",[5]点数換算表!$D$6,IF(O147="ベスト8",[5]点数換算表!$E$6,IF(O147="ベスト16",[5]点数換算表!$F$6,IF(O147="ベスト32",[5]点数換算表!$G$6,"")))))))</f>
        <v>0</v>
      </c>
      <c r="Q147" s="23"/>
      <c r="R147" s="21">
        <f>IF(Q147="",0,IF(Q147="優勝",[5]点数換算表!$B$7,IF(Q147="準優勝",[5]点数換算表!$C$7,IF(Q147="ベスト4",[5]点数換算表!$D$7,IF(Q147="ベスト8",[5]点数換算表!$E$7,[5]点数換算表!$F$7)))))</f>
        <v>0</v>
      </c>
      <c r="S147" s="23"/>
      <c r="T147" s="21">
        <f>IF(S147="",0,IF(S147="優勝",[5]点数換算表!$B$8,IF(S147="準優勝",[5]点数換算表!$C$8,IF(S147="ベスト4",[5]点数換算表!$D$8,IF(S147="ベスト8",[5]点数換算表!$E$8,[5]点数換算表!$F$8)))))</f>
        <v>0</v>
      </c>
      <c r="U147" s="23"/>
      <c r="V147" s="21">
        <f>IF(U147="",0,IF(U147="優勝",[5]点数換算表!$B$13,IF(U147="準優勝",[5]点数換算表!$C$13,IF(U147="ベスト4",[5]点数換算表!$D$13,[5]点数換算表!$E$13))))</f>
        <v>0</v>
      </c>
      <c r="W147" s="23"/>
      <c r="X147" s="21">
        <f>IF(W147="",0,IF(W147="優勝",[5]点数換算表!$B$14,IF(W147="準優勝",[5]点数換算表!$C$14,IF(W147="ベスト4",[5]点数換算表!$D$14,[5]点数換算表!$E$14))))</f>
        <v>0</v>
      </c>
      <c r="Y147" s="23"/>
      <c r="Z147" s="21">
        <f>IF(Y147="",0,IF(Y147="優勝",[5]点数換算表!$B$15,IF(Y147="準優勝",[5]点数換算表!$C$15,IF(Y147="ベスト4",[5]点数換算表!$D$15,IF(Y147="ベスト8",[5]点数換算表!$E$15,IF(Y147="ベスト16",[5]点数換算表!$F$15,""))))))</f>
        <v>0</v>
      </c>
      <c r="AA147" s="23"/>
      <c r="AB147" s="21">
        <f>IF(AA147="",0,IF(AA147="優勝",[5]点数換算表!$B$16,IF(AA147="準優勝",[5]点数換算表!$C$16,IF(AA147="ベスト4",[5]点数換算表!$D$16,IF(AA147="ベスト8",[5]点数換算表!$E$16,IF(AA147="ベスト16",[5]点数換算表!$F$16,IF(AA147="ベスト32",[5]点数換算表!$G$16,"")))))))</f>
        <v>0</v>
      </c>
      <c r="AC147" s="23"/>
      <c r="AD147" s="21">
        <f>IF(AC147="",0,IF(AC147="優勝",[5]点数換算表!$B$17,IF(AC147="準優勝",[5]点数換算表!$C$17,IF(AC147="ベスト4",[5]点数換算表!$D$17,IF(AC147="ベスト8",[5]点数換算表!$E$17,IF(AC147="ベスト16",[5]点数換算表!$F$17,IF(AC147="ベスト32",[5]点数換算表!$G$17,"")))))))</f>
        <v>0</v>
      </c>
      <c r="AE147" s="23"/>
      <c r="AF147" s="21">
        <f>IF(AE147="",0,IF(AE147="優勝",[5]点数換算表!$B$18,IF(AE147="準優勝",[5]点数換算表!$C$18,IF(AE147="ベスト4",[5]点数換算表!$D$18,IF(AE147="ベスト8",[5]点数換算表!$E$18,[5]点数換算表!$F$18)))))</f>
        <v>0</v>
      </c>
      <c r="AG147" s="23"/>
      <c r="AH147" s="21">
        <f>IF(AG147="",0,IF(AG147="優勝",[5]点数換算表!$B$19,IF(AG147="準優勝",[5]点数換算表!$C$19,IF(AG147="ベスト4",[5]点数換算表!$D$19,IF(AG147="ベスト8",[5]点数換算表!$E$19,[5]点数換算表!$F$19)))))</f>
        <v>0</v>
      </c>
      <c r="AI147" s="21">
        <f t="shared" si="5"/>
        <v>20</v>
      </c>
    </row>
    <row r="148" spans="1:35" x14ac:dyDescent="0.4">
      <c r="A148" s="21">
        <v>145</v>
      </c>
      <c r="B148" s="21" t="s">
        <v>732</v>
      </c>
      <c r="C148" s="21" t="s">
        <v>733</v>
      </c>
      <c r="D148" s="21">
        <v>4</v>
      </c>
      <c r="E148" s="33" t="s">
        <v>717</v>
      </c>
      <c r="F148" s="34" t="s">
        <v>814</v>
      </c>
      <c r="G148" s="23"/>
      <c r="H148" s="21">
        <f>IF(G148="",0,IF(G148="優勝",[5]点数換算表!$B$2,IF(G148="準優勝",[5]点数換算表!$C$2,IF(G148="ベスト4",[5]点数換算表!$D$2,[5]点数換算表!$E$2))))</f>
        <v>0</v>
      </c>
      <c r="I148" s="23"/>
      <c r="J148" s="21">
        <f>IF(I148="",0,IF(I148="優勝",[5]点数換算表!$B$3,IF(I148="準優勝",[5]点数換算表!$C$3,IF(I148="ベスト4",[5]点数換算表!$D$3,[5]点数換算表!$E$3))))</f>
        <v>0</v>
      </c>
      <c r="K148" s="23" t="s">
        <v>7</v>
      </c>
      <c r="L148" s="21">
        <f>IF(K148="",0,IF(K148="優勝",[5]点数換算表!$B$4,IF(K148="準優勝",[5]点数換算表!$C$4,IF(K148="ベスト4",[5]点数換算表!$D$4,IF(K148="ベスト8",[5]点数換算表!$E$4,IF(K148="ベスト16",[5]点数換算表!$F$4,""))))))</f>
        <v>20</v>
      </c>
      <c r="M148" s="23"/>
      <c r="N148" s="21">
        <f>IF(M148="",0,IF(M148="優勝",点数換算表!$B$5,IF(M148="準優勝",点数換算表!$C$5,IF(M148="ベスト4",点数換算表!$D$5,IF(M148="ベスト8",点数換算表!$E$5,IF(M148="ベスト16",点数換算表!$F$5,IF(M148="ベスト32",点数換算表!$G$5,"")))))))</f>
        <v>0</v>
      </c>
      <c r="O148" s="23"/>
      <c r="P148" s="21">
        <f>IF(O148="",0,IF(O148="優勝",[5]点数換算表!$B$6,IF(O148="準優勝",[5]点数換算表!$C$6,IF(O148="ベスト4",[5]点数換算表!$D$6,IF(O148="ベスト8",[5]点数換算表!$E$6,IF(O148="ベスト16",[5]点数換算表!$F$6,IF(O148="ベスト32",[5]点数換算表!$G$6,"")))))))</f>
        <v>0</v>
      </c>
      <c r="Q148" s="23"/>
      <c r="R148" s="21">
        <f>IF(Q148="",0,IF(Q148="優勝",[5]点数換算表!$B$7,IF(Q148="準優勝",[5]点数換算表!$C$7,IF(Q148="ベスト4",[5]点数換算表!$D$7,IF(Q148="ベスト8",[5]点数換算表!$E$7,[5]点数換算表!$F$7)))))</f>
        <v>0</v>
      </c>
      <c r="S148" s="23"/>
      <c r="T148" s="21">
        <f>IF(S148="",0,IF(S148="優勝",[5]点数換算表!$B$8,IF(S148="準優勝",[5]点数換算表!$C$8,IF(S148="ベスト4",[5]点数換算表!$D$8,IF(S148="ベスト8",[5]点数換算表!$E$8,[5]点数換算表!$F$8)))))</f>
        <v>0</v>
      </c>
      <c r="U148" s="23"/>
      <c r="V148" s="21">
        <f>IF(U148="",0,IF(U148="優勝",[5]点数換算表!$B$13,IF(U148="準優勝",[5]点数換算表!$C$13,IF(U148="ベスト4",[5]点数換算表!$D$13,[5]点数換算表!$E$13))))</f>
        <v>0</v>
      </c>
      <c r="W148" s="23"/>
      <c r="X148" s="21">
        <f>IF(W148="",0,IF(W148="優勝",[5]点数換算表!$B$14,IF(W148="準優勝",[5]点数換算表!$C$14,IF(W148="ベスト4",[5]点数換算表!$D$14,[5]点数換算表!$E$14))))</f>
        <v>0</v>
      </c>
      <c r="Y148" s="23"/>
      <c r="Z148" s="21">
        <f>IF(Y148="",0,IF(Y148="優勝",[5]点数換算表!$B$15,IF(Y148="準優勝",[5]点数換算表!$C$15,IF(Y148="ベスト4",[5]点数換算表!$D$15,IF(Y148="ベスト8",[5]点数換算表!$E$15,IF(Y148="ベスト16",[5]点数換算表!$F$15,""))))))</f>
        <v>0</v>
      </c>
      <c r="AA148" s="23"/>
      <c r="AB148" s="21">
        <f>IF(AA148="",0,IF(AA148="優勝",[5]点数換算表!$B$16,IF(AA148="準優勝",[5]点数換算表!$C$16,IF(AA148="ベスト4",[5]点数換算表!$D$16,IF(AA148="ベスト8",[5]点数換算表!$E$16,IF(AA148="ベスト16",[5]点数換算表!$F$16,IF(AA148="ベスト32",[5]点数換算表!$G$16,"")))))))</f>
        <v>0</v>
      </c>
      <c r="AC148" s="23"/>
      <c r="AD148" s="21">
        <f>IF(AC148="",0,IF(AC148="優勝",[5]点数換算表!$B$17,IF(AC148="準優勝",[5]点数換算表!$C$17,IF(AC148="ベスト4",[5]点数換算表!$D$17,IF(AC148="ベスト8",[5]点数換算表!$E$17,IF(AC148="ベスト16",[5]点数換算表!$F$17,IF(AC148="ベスト32",[5]点数換算表!$G$17,"")))))))</f>
        <v>0</v>
      </c>
      <c r="AE148" s="23"/>
      <c r="AF148" s="21">
        <f>IF(AE148="",0,IF(AE148="優勝",[5]点数換算表!$B$18,IF(AE148="準優勝",[5]点数換算表!$C$18,IF(AE148="ベスト4",[5]点数換算表!$D$18,IF(AE148="ベスト8",[5]点数換算表!$E$18,[5]点数換算表!$F$18)))))</f>
        <v>0</v>
      </c>
      <c r="AG148" s="23"/>
      <c r="AH148" s="21">
        <f>IF(AG148="",0,IF(AG148="優勝",[5]点数換算表!$B$19,IF(AG148="準優勝",[5]点数換算表!$C$19,IF(AG148="ベスト4",[5]点数換算表!$D$19,IF(AG148="ベスト8",[5]点数換算表!$E$19,[5]点数換算表!$F$19)))))</f>
        <v>0</v>
      </c>
      <c r="AI148" s="21">
        <f t="shared" si="5"/>
        <v>20</v>
      </c>
    </row>
    <row r="149" spans="1:35" x14ac:dyDescent="0.4">
      <c r="A149" s="21">
        <v>146</v>
      </c>
      <c r="B149" s="21" t="s">
        <v>734</v>
      </c>
      <c r="C149" s="21" t="s">
        <v>722</v>
      </c>
      <c r="D149" s="21">
        <v>2</v>
      </c>
      <c r="E149" s="33" t="s">
        <v>717</v>
      </c>
      <c r="F149" s="34" t="s">
        <v>814</v>
      </c>
      <c r="G149" s="23"/>
      <c r="H149" s="21">
        <f>IF(G149="",0,IF(G149="優勝",[5]点数換算表!$B$2,IF(G149="準優勝",[5]点数換算表!$C$2,IF(G149="ベスト4",[5]点数換算表!$D$2,[5]点数換算表!$E$2))))</f>
        <v>0</v>
      </c>
      <c r="I149" s="23"/>
      <c r="J149" s="21">
        <f>IF(I149="",0,IF(I149="優勝",[5]点数換算表!$B$3,IF(I149="準優勝",[5]点数換算表!$C$3,IF(I149="ベスト4",[5]点数換算表!$D$3,[5]点数換算表!$E$3))))</f>
        <v>0</v>
      </c>
      <c r="K149" s="23" t="s">
        <v>7</v>
      </c>
      <c r="L149" s="21">
        <f>IF(K149="",0,IF(K149="優勝",[5]点数換算表!$B$4,IF(K149="準優勝",[5]点数換算表!$C$4,IF(K149="ベスト4",[5]点数換算表!$D$4,IF(K149="ベスト8",[5]点数換算表!$E$4,IF(K149="ベスト16",[5]点数換算表!$F$4,""))))))</f>
        <v>20</v>
      </c>
      <c r="M149" s="23"/>
      <c r="N149" s="21">
        <f>IF(M149="",0,IF(M149="優勝",点数換算表!$B$5,IF(M149="準優勝",点数換算表!$C$5,IF(M149="ベスト4",点数換算表!$D$5,IF(M149="ベスト8",点数換算表!$E$5,IF(M149="ベスト16",点数換算表!$F$5,IF(M149="ベスト32",点数換算表!$G$5,"")))))))</f>
        <v>0</v>
      </c>
      <c r="O149" s="23"/>
      <c r="P149" s="21">
        <f>IF(O149="",0,IF(O149="優勝",[5]点数換算表!$B$6,IF(O149="準優勝",[5]点数換算表!$C$6,IF(O149="ベスト4",[5]点数換算表!$D$6,IF(O149="ベスト8",[5]点数換算表!$E$6,IF(O149="ベスト16",[5]点数換算表!$F$6,IF(O149="ベスト32",[5]点数換算表!$G$6,"")))))))</f>
        <v>0</v>
      </c>
      <c r="Q149" s="23"/>
      <c r="R149" s="21">
        <f>IF(Q149="",0,IF(Q149="優勝",[5]点数換算表!$B$7,IF(Q149="準優勝",[5]点数換算表!$C$7,IF(Q149="ベスト4",[5]点数換算表!$D$7,IF(Q149="ベスト8",[5]点数換算表!$E$7,[5]点数換算表!$F$7)))))</f>
        <v>0</v>
      </c>
      <c r="S149" s="23"/>
      <c r="T149" s="21">
        <f>IF(S149="",0,IF(S149="優勝",[5]点数換算表!$B$8,IF(S149="準優勝",[5]点数換算表!$C$8,IF(S149="ベスト4",[5]点数換算表!$D$8,IF(S149="ベスト8",[5]点数換算表!$E$8,[5]点数換算表!$F$8)))))</f>
        <v>0</v>
      </c>
      <c r="U149" s="23"/>
      <c r="V149" s="21">
        <f>IF(U149="",0,IF(U149="優勝",[5]点数換算表!$B$13,IF(U149="準優勝",[5]点数換算表!$C$13,IF(U149="ベスト4",[5]点数換算表!$D$13,[5]点数換算表!$E$13))))</f>
        <v>0</v>
      </c>
      <c r="W149" s="23"/>
      <c r="X149" s="21">
        <f>IF(W149="",0,IF(W149="優勝",[5]点数換算表!$B$14,IF(W149="準優勝",[5]点数換算表!$C$14,IF(W149="ベスト4",[5]点数換算表!$D$14,[5]点数換算表!$E$14))))</f>
        <v>0</v>
      </c>
      <c r="Y149" s="23"/>
      <c r="Z149" s="21">
        <f>IF(Y149="",0,IF(Y149="優勝",[5]点数換算表!$B$15,IF(Y149="準優勝",[5]点数換算表!$C$15,IF(Y149="ベスト4",[5]点数換算表!$D$15,IF(Y149="ベスト8",[5]点数換算表!$E$15,IF(Y149="ベスト16",[5]点数換算表!$F$15,""))))))</f>
        <v>0</v>
      </c>
      <c r="AA149" s="23"/>
      <c r="AB149" s="21">
        <f>IF(AA149="",0,IF(AA149="優勝",[5]点数換算表!$B$16,IF(AA149="準優勝",[5]点数換算表!$C$16,IF(AA149="ベスト4",[5]点数換算表!$D$16,IF(AA149="ベスト8",[5]点数換算表!$E$16,IF(AA149="ベスト16",[5]点数換算表!$F$16,IF(AA149="ベスト32",[5]点数換算表!$G$16,"")))))))</f>
        <v>0</v>
      </c>
      <c r="AC149" s="23"/>
      <c r="AD149" s="21">
        <f>IF(AC149="",0,IF(AC149="優勝",[5]点数換算表!$B$17,IF(AC149="準優勝",[5]点数換算表!$C$17,IF(AC149="ベスト4",[5]点数換算表!$D$17,IF(AC149="ベスト8",[5]点数換算表!$E$17,IF(AC149="ベスト16",[5]点数換算表!$F$17,IF(AC149="ベスト32",[5]点数換算表!$G$17,"")))))))</f>
        <v>0</v>
      </c>
      <c r="AE149" s="23"/>
      <c r="AF149" s="21">
        <f>IF(AE149="",0,IF(AE149="優勝",[5]点数換算表!$B$18,IF(AE149="準優勝",[5]点数換算表!$C$18,IF(AE149="ベスト4",[5]点数換算表!$D$18,IF(AE149="ベスト8",[5]点数換算表!$E$18,[5]点数換算表!$F$18)))))</f>
        <v>0</v>
      </c>
      <c r="AG149" s="23"/>
      <c r="AH149" s="21">
        <f>IF(AG149="",0,IF(AG149="優勝",[5]点数換算表!$B$19,IF(AG149="準優勝",[5]点数換算表!$C$19,IF(AG149="ベスト4",[5]点数換算表!$D$19,IF(AG149="ベスト8",[5]点数換算表!$E$19,[5]点数換算表!$F$19)))))</f>
        <v>0</v>
      </c>
      <c r="AI149" s="21">
        <f t="shared" si="5"/>
        <v>20</v>
      </c>
    </row>
    <row r="150" spans="1:35" x14ac:dyDescent="0.4">
      <c r="A150" s="21">
        <v>147</v>
      </c>
      <c r="B150" s="21" t="s">
        <v>735</v>
      </c>
      <c r="C150" s="21" t="s">
        <v>733</v>
      </c>
      <c r="D150" s="21">
        <v>2</v>
      </c>
      <c r="E150" s="33" t="s">
        <v>717</v>
      </c>
      <c r="F150" s="34" t="s">
        <v>814</v>
      </c>
      <c r="G150" s="23"/>
      <c r="H150" s="21">
        <f>IF(G150="",0,IF(G150="優勝",[5]点数換算表!$B$2,IF(G150="準優勝",[5]点数換算表!$C$2,IF(G150="ベスト4",[5]点数換算表!$D$2,[5]点数換算表!$E$2))))</f>
        <v>0</v>
      </c>
      <c r="I150" s="23"/>
      <c r="J150" s="21">
        <f>IF(I150="",0,IF(I150="優勝",[5]点数換算表!$B$3,IF(I150="準優勝",[5]点数換算表!$C$3,IF(I150="ベスト4",[5]点数換算表!$D$3,[5]点数換算表!$E$3))))</f>
        <v>0</v>
      </c>
      <c r="K150" s="23" t="s">
        <v>7</v>
      </c>
      <c r="L150" s="21">
        <f>IF(K150="",0,IF(K150="優勝",[5]点数換算表!$B$4,IF(K150="準優勝",[5]点数換算表!$C$4,IF(K150="ベスト4",[5]点数換算表!$D$4,IF(K150="ベスト8",[5]点数換算表!$E$4,IF(K150="ベスト16",[5]点数換算表!$F$4,""))))))</f>
        <v>20</v>
      </c>
      <c r="M150" s="23"/>
      <c r="N150" s="21">
        <f>IF(M150="",0,IF(M150="優勝",点数換算表!$B$5,IF(M150="準優勝",点数換算表!$C$5,IF(M150="ベスト4",点数換算表!$D$5,IF(M150="ベスト8",点数換算表!$E$5,IF(M150="ベスト16",点数換算表!$F$5,IF(M150="ベスト32",点数換算表!$G$5,"")))))))</f>
        <v>0</v>
      </c>
      <c r="O150" s="23"/>
      <c r="P150" s="21">
        <f>IF(O150="",0,IF(O150="優勝",[5]点数換算表!$B$6,IF(O150="準優勝",[5]点数換算表!$C$6,IF(O150="ベスト4",[5]点数換算表!$D$6,IF(O150="ベスト8",[5]点数換算表!$E$6,IF(O150="ベスト16",[5]点数換算表!$F$6,IF(O150="ベスト32",[5]点数換算表!$G$6,"")))))))</f>
        <v>0</v>
      </c>
      <c r="Q150" s="23"/>
      <c r="R150" s="21">
        <f>IF(Q150="",0,IF(Q150="優勝",[5]点数換算表!$B$7,IF(Q150="準優勝",[5]点数換算表!$C$7,IF(Q150="ベスト4",[5]点数換算表!$D$7,IF(Q150="ベスト8",[5]点数換算表!$E$7,[5]点数換算表!$F$7)))))</f>
        <v>0</v>
      </c>
      <c r="S150" s="23"/>
      <c r="T150" s="21">
        <f>IF(S150="",0,IF(S150="優勝",[5]点数換算表!$B$8,IF(S150="準優勝",[5]点数換算表!$C$8,IF(S150="ベスト4",[5]点数換算表!$D$8,IF(S150="ベスト8",[5]点数換算表!$E$8,[5]点数換算表!$F$8)))))</f>
        <v>0</v>
      </c>
      <c r="U150" s="23"/>
      <c r="V150" s="21">
        <f>IF(U150="",0,IF(U150="優勝",[5]点数換算表!$B$13,IF(U150="準優勝",[5]点数換算表!$C$13,IF(U150="ベスト4",[5]点数換算表!$D$13,[5]点数換算表!$E$13))))</f>
        <v>0</v>
      </c>
      <c r="W150" s="23"/>
      <c r="X150" s="21">
        <f>IF(W150="",0,IF(W150="優勝",[5]点数換算表!$B$14,IF(W150="準優勝",[5]点数換算表!$C$14,IF(W150="ベスト4",[5]点数換算表!$D$14,[5]点数換算表!$E$14))))</f>
        <v>0</v>
      </c>
      <c r="Y150" s="23"/>
      <c r="Z150" s="21">
        <f>IF(Y150="",0,IF(Y150="優勝",[5]点数換算表!$B$15,IF(Y150="準優勝",[5]点数換算表!$C$15,IF(Y150="ベスト4",[5]点数換算表!$D$15,IF(Y150="ベスト8",[5]点数換算表!$E$15,IF(Y150="ベスト16",[5]点数換算表!$F$15,""))))))</f>
        <v>0</v>
      </c>
      <c r="AA150" s="23"/>
      <c r="AB150" s="21">
        <f>IF(AA150="",0,IF(AA150="優勝",[5]点数換算表!$B$16,IF(AA150="準優勝",[5]点数換算表!$C$16,IF(AA150="ベスト4",[5]点数換算表!$D$16,IF(AA150="ベスト8",[5]点数換算表!$E$16,IF(AA150="ベスト16",[5]点数換算表!$F$16,IF(AA150="ベスト32",[5]点数換算表!$G$16,"")))))))</f>
        <v>0</v>
      </c>
      <c r="AC150" s="23"/>
      <c r="AD150" s="21">
        <f>IF(AC150="",0,IF(AC150="優勝",[5]点数換算表!$B$17,IF(AC150="準優勝",[5]点数換算表!$C$17,IF(AC150="ベスト4",[5]点数換算表!$D$17,IF(AC150="ベスト8",[5]点数換算表!$E$17,IF(AC150="ベスト16",[5]点数換算表!$F$17,IF(AC150="ベスト32",[5]点数換算表!$G$17,"")))))))</f>
        <v>0</v>
      </c>
      <c r="AE150" s="23"/>
      <c r="AF150" s="21">
        <f>IF(AE150="",0,IF(AE150="優勝",[5]点数換算表!$B$18,IF(AE150="準優勝",[5]点数換算表!$C$18,IF(AE150="ベスト4",[5]点数換算表!$D$18,IF(AE150="ベスト8",[5]点数換算表!$E$18,[5]点数換算表!$F$18)))))</f>
        <v>0</v>
      </c>
      <c r="AG150" s="23"/>
      <c r="AH150" s="21">
        <f>IF(AG150="",0,IF(AG150="優勝",[5]点数換算表!$B$19,IF(AG150="準優勝",[5]点数換算表!$C$19,IF(AG150="ベスト4",[5]点数換算表!$D$19,IF(AG150="ベスト8",[5]点数換算表!$E$19,[5]点数換算表!$F$19)))))</f>
        <v>0</v>
      </c>
      <c r="AI150" s="21">
        <f t="shared" si="5"/>
        <v>20</v>
      </c>
    </row>
    <row r="151" spans="1:35" x14ac:dyDescent="0.4">
      <c r="A151" s="21">
        <v>148</v>
      </c>
      <c r="B151" s="21" t="s">
        <v>810</v>
      </c>
      <c r="C151" s="21" t="s">
        <v>231</v>
      </c>
      <c r="D151" s="21">
        <v>3</v>
      </c>
      <c r="E151" s="24" t="s">
        <v>269</v>
      </c>
      <c r="F151" s="34" t="s">
        <v>814</v>
      </c>
      <c r="G151" s="23"/>
      <c r="H151" s="21">
        <f>IF(G151="",0,IF(G151="優勝",[5]点数換算表!$B$2,IF(G151="準優勝",[5]点数換算表!$C$2,IF(G151="ベスト4",[5]点数換算表!$D$2,[5]点数換算表!$E$2))))</f>
        <v>0</v>
      </c>
      <c r="I151" s="23"/>
      <c r="J151" s="21">
        <f>IF(I151="",0,IF(I151="優勝",[5]点数換算表!$B$3,IF(I151="準優勝",[5]点数換算表!$C$3,IF(I151="ベスト4",[5]点数換算表!$D$3,[5]点数換算表!$E$3))))</f>
        <v>0</v>
      </c>
      <c r="K151" s="23" t="s">
        <v>7</v>
      </c>
      <c r="L151" s="21">
        <f>IF(K151="",0,IF(K151="優勝",[5]点数換算表!$B$4,IF(K151="準優勝",[5]点数換算表!$C$4,IF(K151="ベスト4",[5]点数換算表!$D$4,IF(K151="ベスト8",[5]点数換算表!$E$4,IF(K151="ベスト16",[5]点数換算表!$F$4,""))))))</f>
        <v>20</v>
      </c>
      <c r="M151" s="23"/>
      <c r="N151" s="21">
        <f>IF(M151="",0,IF(M151="優勝",点数換算表!$B$5,IF(M151="準優勝",点数換算表!$C$5,IF(M151="ベスト4",点数換算表!$D$5,IF(M151="ベスト8",点数換算表!$E$5,IF(M151="ベスト16",点数換算表!$F$5,IF(M151="ベスト32",点数換算表!$G$5,"")))))))</f>
        <v>0</v>
      </c>
      <c r="O151" s="23"/>
      <c r="P151" s="21">
        <f>IF(O151="",0,IF(O151="優勝",[5]点数換算表!$B$6,IF(O151="準優勝",[5]点数換算表!$C$6,IF(O151="ベスト4",[5]点数換算表!$D$6,IF(O151="ベスト8",[5]点数換算表!$E$6,IF(O151="ベスト16",[5]点数換算表!$F$6,IF(O151="ベスト32",[5]点数換算表!$G$6,"")))))))</f>
        <v>0</v>
      </c>
      <c r="Q151" s="23"/>
      <c r="R151" s="21">
        <f>IF(Q151="",0,IF(Q151="優勝",[5]点数換算表!$B$7,IF(Q151="準優勝",[5]点数換算表!$C$7,IF(Q151="ベスト4",[5]点数換算表!$D$7,IF(Q151="ベスト8",[5]点数換算表!$E$7,[5]点数換算表!$F$7)))))</f>
        <v>0</v>
      </c>
      <c r="S151" s="23"/>
      <c r="T151" s="21">
        <f>IF(S151="",0,IF(S151="優勝",[5]点数換算表!$B$8,IF(S151="準優勝",[5]点数換算表!$C$8,IF(S151="ベスト4",[5]点数換算表!$D$8,IF(S151="ベスト8",[5]点数換算表!$E$8,[5]点数換算表!$F$8)))))</f>
        <v>0</v>
      </c>
      <c r="U151" s="23"/>
      <c r="V151" s="21">
        <f>IF(U151="",0,IF(U151="優勝",[5]点数換算表!$B$13,IF(U151="準優勝",[5]点数換算表!$C$13,IF(U151="ベスト4",[5]点数換算表!$D$13,[5]点数換算表!$E$13))))</f>
        <v>0</v>
      </c>
      <c r="W151" s="23"/>
      <c r="X151" s="21">
        <f>IF(W151="",0,IF(W151="優勝",[5]点数換算表!$B$14,IF(W151="準優勝",[5]点数換算表!$C$14,IF(W151="ベスト4",[5]点数換算表!$D$14,[5]点数換算表!$E$14))))</f>
        <v>0</v>
      </c>
      <c r="Y151" s="23"/>
      <c r="Z151" s="21">
        <f>IF(Y151="",0,IF(Y151="優勝",[5]点数換算表!$B$15,IF(Y151="準優勝",[5]点数換算表!$C$15,IF(Y151="ベスト4",[5]点数換算表!$D$15,IF(Y151="ベスト8",[5]点数換算表!$E$15,IF(Y151="ベスト16",[5]点数換算表!$F$15,""))))))</f>
        <v>0</v>
      </c>
      <c r="AA151" s="23"/>
      <c r="AB151" s="21">
        <f>IF(AA151="",0,IF(AA151="優勝",[5]点数換算表!$B$16,IF(AA151="準優勝",[5]点数換算表!$C$16,IF(AA151="ベスト4",[5]点数換算表!$D$16,IF(AA151="ベスト8",[5]点数換算表!$E$16,IF(AA151="ベスト16",[5]点数換算表!$F$16,IF(AA151="ベスト32",[5]点数換算表!$G$16,"")))))))</f>
        <v>0</v>
      </c>
      <c r="AC151" s="23"/>
      <c r="AD151" s="21">
        <f>IF(AC151="",0,IF(AC151="優勝",[5]点数換算表!$B$17,IF(AC151="準優勝",[5]点数換算表!$C$17,IF(AC151="ベスト4",[5]点数換算表!$D$17,IF(AC151="ベスト8",[5]点数換算表!$E$17,IF(AC151="ベスト16",[5]点数換算表!$F$17,IF(AC151="ベスト32",[5]点数換算表!$G$17,"")))))))</f>
        <v>0</v>
      </c>
      <c r="AE151" s="23"/>
      <c r="AF151" s="21">
        <f>IF(AE151="",0,IF(AE151="優勝",[5]点数換算表!$B$18,IF(AE151="準優勝",[5]点数換算表!$C$18,IF(AE151="ベスト4",[5]点数換算表!$D$18,IF(AE151="ベスト8",[5]点数換算表!$E$18,[5]点数換算表!$F$18)))))</f>
        <v>0</v>
      </c>
      <c r="AG151" s="23"/>
      <c r="AH151" s="21">
        <f>IF(AG151="",0,IF(AG151="優勝",[5]点数換算表!$B$19,IF(AG151="準優勝",[5]点数換算表!$C$19,IF(AG151="ベスト4",[5]点数換算表!$D$19,IF(AG151="ベスト8",[5]点数換算表!$E$19,[5]点数換算表!$F$19)))))</f>
        <v>0</v>
      </c>
      <c r="AI151" s="21">
        <f t="shared" si="5"/>
        <v>20</v>
      </c>
    </row>
    <row r="152" spans="1:35" x14ac:dyDescent="0.4">
      <c r="A152" s="21">
        <v>149</v>
      </c>
      <c r="B152" s="21" t="s">
        <v>130</v>
      </c>
      <c r="C152" s="21" t="s">
        <v>233</v>
      </c>
      <c r="D152" s="21">
        <v>4</v>
      </c>
      <c r="E152" s="24" t="s">
        <v>269</v>
      </c>
      <c r="F152" s="34" t="s">
        <v>814</v>
      </c>
      <c r="G152" s="23"/>
      <c r="H152" s="21">
        <f>IF(G152="",0,IF(G152="優勝",点数換算表!$B$2,IF(G152="準優勝",点数換算表!$C$2,IF(G152="ベスト4",点数換算表!$D$2,点数換算表!$E$2))))</f>
        <v>0</v>
      </c>
      <c r="I152" s="23"/>
      <c r="J152" s="21">
        <f>IF(I152="",0,IF(I152="優勝",点数換算表!$B$3,IF(I152="準優勝",点数換算表!$C$3,IF(I152="ベスト4",点数換算表!$D$3,点数換算表!$E$3))))</f>
        <v>0</v>
      </c>
      <c r="K152" s="23" t="s">
        <v>7</v>
      </c>
      <c r="L152" s="21">
        <f>IF(K152="",0,IF(K152="優勝",点数換算表!$B$4,IF(K152="準優勝",点数換算表!$C$4,IF(K152="ベスト4",点数換算表!$D$4,IF(K152="ベスト8",点数換算表!$E$4,IF(K152="ベスト16",点数換算表!$F$4,""))))))</f>
        <v>20</v>
      </c>
      <c r="M152" s="23"/>
      <c r="N152" s="21">
        <f>IF(M152="",0,IF(M152="優勝",点数換算表!$B$5,IF(M152="準優勝",点数換算表!$C$5,IF(M152="ベスト4",点数換算表!$D$5,IF(M152="ベスト8",点数換算表!$E$5,IF(M152="ベスト16",点数換算表!$F$5,IF(M152="ベスト32",点数換算表!$G$5,"")))))))</f>
        <v>0</v>
      </c>
      <c r="O152" s="23"/>
      <c r="P152" s="21">
        <f>IF(O152="",0,IF(O152="優勝",点数換算表!$B$6,IF(O152="準優勝",点数換算表!$C$6,IF(O152="ベスト4",点数換算表!$D$6,IF(O152="ベスト8",点数換算表!$E$6,IF(O152="ベスト16",点数換算表!$F$6,IF(O152="ベスト32",点数換算表!$G$6,"")))))))</f>
        <v>0</v>
      </c>
      <c r="Q152" s="23"/>
      <c r="R152" s="21">
        <f>IF(Q152="",0,IF(Q152="優勝",点数換算表!$B$7,IF(Q152="準優勝",点数換算表!$C$7,IF(Q152="ベスト4",点数換算表!$D$7,IF(Q152="ベスト8",点数換算表!$E$7,点数換算表!$F$7)))))</f>
        <v>0</v>
      </c>
      <c r="S152" s="23"/>
      <c r="T152" s="21">
        <f>IF(S152="",0,IF(S152="優勝",点数換算表!$B$8,IF(S152="準優勝",点数換算表!$C$8,IF(S152="ベスト4",点数換算表!$D$8,IF(S152="ベスト8",点数換算表!$E$8,点数換算表!$F$8)))))</f>
        <v>0</v>
      </c>
      <c r="U152" s="23"/>
      <c r="V152" s="21">
        <f>IF(U152="",0,IF(U152="優勝",点数換算表!$B$13,IF(U152="準優勝",点数換算表!$C$13,IF(U152="ベスト4",点数換算表!$D$13,点数換算表!$E$13))))</f>
        <v>0</v>
      </c>
      <c r="W152" s="23"/>
      <c r="X152" s="21">
        <f>IF(W152="",0,IF(W152="優勝",点数換算表!$B$14,IF(W152="準優勝",点数換算表!$C$14,IF(W152="ベスト4",点数換算表!$D$14,点数換算表!$E$14))))</f>
        <v>0</v>
      </c>
      <c r="Y152" s="23"/>
      <c r="Z152" s="21">
        <f>IF(Y152="",0,IF(Y152="優勝",点数換算表!$B$15,IF(Y152="準優勝",点数換算表!$C$15,IF(Y152="ベスト4",点数換算表!$D$15,IF(Y152="ベスト8",点数換算表!$E$15,IF(Y152="ベスト16",点数換算表!$F$15,""))))))</f>
        <v>0</v>
      </c>
      <c r="AA152" s="23"/>
      <c r="AB152" s="21">
        <f>IF(AA152="",0,IF(AA152="優勝",点数換算表!$B$16,IF(AA152="準優勝",点数換算表!$C$16,IF(AA152="ベスト4",点数換算表!$D$16,IF(AA152="ベスト8",点数換算表!$E$16,IF(AA152="ベスト16",点数換算表!$F$16,IF(AA152="ベスト32",点数換算表!$G$16,"")))))))</f>
        <v>0</v>
      </c>
      <c r="AC152" s="23"/>
      <c r="AD152" s="21">
        <f>IF(AC152="",0,IF(AC152="優勝",点数換算表!$B$17,IF(AC152="準優勝",点数換算表!$C$17,IF(AC152="ベスト4",点数換算表!$D$17,IF(AC152="ベスト8",点数換算表!$E$17,IF(AC152="ベスト16",点数換算表!$F$17,IF(AC152="ベスト32",点数換算表!$G$17,"")))))))</f>
        <v>0</v>
      </c>
      <c r="AE152" s="23"/>
      <c r="AF152" s="21">
        <f>IF(AE152="",0,IF(AE152="優勝",点数換算表!$B$18,IF(AE152="準優勝",点数換算表!$C$18,IF(AE152="ベスト4",点数換算表!$D$18,IF(AE152="ベスト8",点数換算表!$E$18,点数換算表!$F$18)))))</f>
        <v>0</v>
      </c>
      <c r="AG152" s="23"/>
      <c r="AH152" s="21">
        <f>IF(AG152="",0,IF(AG152="優勝",点数換算表!$B$19,IF(AG152="準優勝",点数換算表!$C$19,IF(AG152="ベスト4",点数換算表!$D$19,IF(AG152="ベスト8",点数換算表!$E$19,点数換算表!$F$19)))))</f>
        <v>0</v>
      </c>
      <c r="AI152" s="21">
        <f t="shared" si="5"/>
        <v>20</v>
      </c>
    </row>
    <row r="153" spans="1:35" x14ac:dyDescent="0.4">
      <c r="A153" s="21">
        <v>150</v>
      </c>
      <c r="B153" s="21" t="s">
        <v>1233</v>
      </c>
      <c r="C153" s="21" t="s">
        <v>850</v>
      </c>
      <c r="D153" s="21">
        <v>1</v>
      </c>
      <c r="E153" s="26" t="s">
        <v>272</v>
      </c>
      <c r="F153" s="35" t="s">
        <v>815</v>
      </c>
      <c r="G153" s="23"/>
      <c r="H153" s="21">
        <f>IF(G153="",0,IF(G153="優勝",点数換算表!$B$2,IF(G153="準優勝",点数換算表!$C$2,IF(G153="ベスト4",点数換算表!$D$2,点数換算表!$E$2))))</f>
        <v>0</v>
      </c>
      <c r="I153" s="23"/>
      <c r="J153" s="21">
        <f>IF(I153="",0,IF(I153="優勝",点数換算表!$B$3,IF(I153="準優勝",点数換算表!$C$3,IF(I153="ベスト4",点数換算表!$D$3,点数換算表!$E$3))))</f>
        <v>0</v>
      </c>
      <c r="K153" s="23" t="s">
        <v>7</v>
      </c>
      <c r="L153" s="21">
        <f>IF(K153="",0,IF(K153="優勝",点数換算表!$B$4,IF(K153="準優勝",点数換算表!$C$4,IF(K153="ベスト4",点数換算表!$D$4,IF(K153="ベスト8",点数換算表!$E$4,IF(K153="ベスト16",点数換算表!$F$4,""))))))</f>
        <v>20</v>
      </c>
      <c r="M153" s="23"/>
      <c r="N153" s="21">
        <f>IF(M153="",0,IF(M153="優勝",点数換算表!$B$5,IF(M153="準優勝",点数換算表!$C$5,IF(M153="ベスト4",点数換算表!$D$5,IF(M153="ベスト8",点数換算表!$E$5,IF(M153="ベスト16",点数換算表!$F$5,IF(M153="ベスト32",点数換算表!$G$5,"")))))))</f>
        <v>0</v>
      </c>
      <c r="O153" s="23"/>
      <c r="P153" s="21">
        <f>IF(O153="",0,IF(O153="優勝",点数換算表!$B$6,IF(O153="準優勝",点数換算表!$C$6,IF(O153="ベスト4",点数換算表!$D$6,IF(O153="ベスト8",点数換算表!$E$6,IF(O153="ベスト16",点数換算表!$F$6,IF(O153="ベスト32",点数換算表!$G$6,"")))))))</f>
        <v>0</v>
      </c>
      <c r="Q153" s="23"/>
      <c r="R153" s="21">
        <f>IF(Q153="",0,IF(Q153="優勝",点数換算表!$B$7,IF(Q153="準優勝",点数換算表!$C$7,IF(Q153="ベスト4",点数換算表!$D$7,IF(Q153="ベスト8",点数換算表!$E$7,点数換算表!$F$7)))))</f>
        <v>0</v>
      </c>
      <c r="S153" s="23"/>
      <c r="T153" s="21">
        <f>IF(S153="",0,IF(S153="優勝",点数換算表!$B$8,IF(S153="準優勝",点数換算表!$C$8,IF(S153="ベスト4",点数換算表!$D$8,IF(S153="ベスト8",点数換算表!$E$8,点数換算表!$F$8)))))</f>
        <v>0</v>
      </c>
      <c r="U153" s="23"/>
      <c r="V153" s="21">
        <f>IF(U153="",0,IF(U153="優勝",点数換算表!$B$13,IF(U153="準優勝",点数換算表!$C$13,IF(U153="ベスト4",点数換算表!$D$13,点数換算表!$E$13))))</f>
        <v>0</v>
      </c>
      <c r="W153" s="23"/>
      <c r="X153" s="21">
        <f>IF(W153="",0,IF(W153="優勝",点数換算表!$B$14,IF(W153="準優勝",点数換算表!$C$14,IF(W153="ベスト4",点数換算表!$D$14,点数換算表!$E$14))))</f>
        <v>0</v>
      </c>
      <c r="Y153" s="23"/>
      <c r="Z153" s="21">
        <f>IF(Y153="",0,IF(Y153="優勝",点数換算表!$B$15,IF(Y153="準優勝",点数換算表!$C$15,IF(Y153="ベスト4",点数換算表!$D$15,IF(Y153="ベスト8",点数換算表!$E$15,IF(Y153="ベスト16",点数換算表!$F$15,""))))))</f>
        <v>0</v>
      </c>
      <c r="AA153" s="23"/>
      <c r="AB153" s="21">
        <f>IF(AA153="",0,IF(AA153="優勝",点数換算表!$B$16,IF(AA153="準優勝",点数換算表!$C$16,IF(AA153="ベスト4",点数換算表!$D$16,IF(AA153="ベスト8",点数換算表!$E$16,IF(AA153="ベスト16",点数換算表!$F$16,IF(AA153="ベスト32",点数換算表!$G$16,"")))))))</f>
        <v>0</v>
      </c>
      <c r="AC153" s="23"/>
      <c r="AD153" s="21">
        <f>IF(AC153="",0,IF(AC153="優勝",点数換算表!$B$17,IF(AC153="準優勝",点数換算表!$C$17,IF(AC153="ベスト4",点数換算表!$D$17,IF(AC153="ベスト8",点数換算表!$E$17,IF(AC153="ベスト16",点数換算表!$F$17,IF(AC153="ベスト32",点数換算表!$G$17,"")))))))</f>
        <v>0</v>
      </c>
      <c r="AE153" s="23"/>
      <c r="AF153" s="21">
        <f>IF(AE153="",0,IF(AE153="優勝",点数換算表!$B$18,IF(AE153="準優勝",点数換算表!$C$18,IF(AE153="ベスト4",点数換算表!$D$18,IF(AE153="ベスト8",点数換算表!$E$18,点数換算表!$F$18)))))</f>
        <v>0</v>
      </c>
      <c r="AG153" s="23"/>
      <c r="AH153" s="21">
        <f>IF(AG153="",0,IF(AG153="優勝",点数換算表!$B$19,IF(AG153="準優勝",点数換算表!$C$19,IF(AG153="ベスト4",点数換算表!$D$19,IF(AG153="ベスト8",点数換算表!$E$19,点数換算表!$F$19)))))</f>
        <v>0</v>
      </c>
      <c r="AI153" s="21">
        <f t="shared" si="5"/>
        <v>20</v>
      </c>
    </row>
    <row r="154" spans="1:35" x14ac:dyDescent="0.4">
      <c r="A154" s="21">
        <v>151</v>
      </c>
      <c r="B154" s="21" t="s">
        <v>851</v>
      </c>
      <c r="C154" s="21" t="s">
        <v>850</v>
      </c>
      <c r="D154" s="21">
        <v>1</v>
      </c>
      <c r="E154" s="26" t="s">
        <v>272</v>
      </c>
      <c r="F154" s="35" t="s">
        <v>815</v>
      </c>
      <c r="G154" s="23"/>
      <c r="H154" s="21">
        <f>IF(G154="",0,IF(G154="優勝",点数換算表!$B$2,IF(G154="準優勝",点数換算表!$C$2,IF(G154="ベスト4",点数換算表!$D$2,点数換算表!$E$2))))</f>
        <v>0</v>
      </c>
      <c r="I154" s="23"/>
      <c r="J154" s="21">
        <f>IF(I154="",0,IF(I154="優勝",点数換算表!$B$3,IF(I154="準優勝",点数換算表!$C$3,IF(I154="ベスト4",点数換算表!$D$3,点数換算表!$E$3))))</f>
        <v>0</v>
      </c>
      <c r="K154" s="23" t="s">
        <v>7</v>
      </c>
      <c r="L154" s="21">
        <f>IF(K154="",0,IF(K154="優勝",点数換算表!$B$4,IF(K154="準優勝",点数換算表!$C$4,IF(K154="ベスト4",点数換算表!$D$4,IF(K154="ベスト8",点数換算表!$E$4,IF(K154="ベスト16",点数換算表!$F$4,""))))))</f>
        <v>20</v>
      </c>
      <c r="M154" s="23"/>
      <c r="N154" s="21">
        <f>IF(M154="",0,IF(M154="優勝",点数換算表!$B$5,IF(M154="準優勝",点数換算表!$C$5,IF(M154="ベスト4",点数換算表!$D$5,IF(M154="ベスト8",点数換算表!$E$5,IF(M154="ベスト16",点数換算表!$F$5,IF(M154="ベスト32",点数換算表!$G$5,"")))))))</f>
        <v>0</v>
      </c>
      <c r="O154" s="23"/>
      <c r="P154" s="21">
        <f>IF(O154="",0,IF(O154="優勝",点数換算表!$B$6,IF(O154="準優勝",点数換算表!$C$6,IF(O154="ベスト4",点数換算表!$D$6,IF(O154="ベスト8",点数換算表!$E$6,IF(O154="ベスト16",点数換算表!$F$6,IF(O154="ベスト32",点数換算表!$G$6,"")))))))</f>
        <v>0</v>
      </c>
      <c r="Q154" s="23"/>
      <c r="R154" s="21">
        <f>IF(Q154="",0,IF(Q154="優勝",点数換算表!$B$7,IF(Q154="準優勝",点数換算表!$C$7,IF(Q154="ベスト4",点数換算表!$D$7,IF(Q154="ベスト8",点数換算表!$E$7,点数換算表!$F$7)))))</f>
        <v>0</v>
      </c>
      <c r="S154" s="23"/>
      <c r="T154" s="21">
        <f>IF(S154="",0,IF(S154="優勝",点数換算表!$B$8,IF(S154="準優勝",点数換算表!$C$8,IF(S154="ベスト4",点数換算表!$D$8,IF(S154="ベスト8",点数換算表!$E$8,点数換算表!$F$8)))))</f>
        <v>0</v>
      </c>
      <c r="U154" s="23"/>
      <c r="V154" s="21">
        <f>IF(U154="",0,IF(U154="優勝",点数換算表!$B$13,IF(U154="準優勝",点数換算表!$C$13,IF(U154="ベスト4",点数換算表!$D$13,点数換算表!$E$13))))</f>
        <v>0</v>
      </c>
      <c r="W154" s="23"/>
      <c r="X154" s="21">
        <f>IF(W154="",0,IF(W154="優勝",点数換算表!$B$14,IF(W154="準優勝",点数換算表!$C$14,IF(W154="ベスト4",点数換算表!$D$14,点数換算表!$E$14))))</f>
        <v>0</v>
      </c>
      <c r="Y154" s="23"/>
      <c r="Z154" s="21">
        <f>IF(Y154="",0,IF(Y154="優勝",点数換算表!$B$15,IF(Y154="準優勝",点数換算表!$C$15,IF(Y154="ベスト4",点数換算表!$D$15,IF(Y154="ベスト8",点数換算表!$E$15,IF(Y154="ベスト16",点数換算表!$F$15,""))))))</f>
        <v>0</v>
      </c>
      <c r="AA154" s="23"/>
      <c r="AB154" s="21">
        <f>IF(AA154="",0,IF(AA154="優勝",点数換算表!$B$16,IF(AA154="準優勝",点数換算表!$C$16,IF(AA154="ベスト4",点数換算表!$D$16,IF(AA154="ベスト8",点数換算表!$E$16,IF(AA154="ベスト16",点数換算表!$F$16,IF(AA154="ベスト32",点数換算表!$G$16,"")))))))</f>
        <v>0</v>
      </c>
      <c r="AC154" s="23"/>
      <c r="AD154" s="21">
        <f>IF(AC154="",0,IF(AC154="優勝",点数換算表!$B$17,IF(AC154="準優勝",点数換算表!$C$17,IF(AC154="ベスト4",点数換算表!$D$17,IF(AC154="ベスト8",点数換算表!$E$17,IF(AC154="ベスト16",点数換算表!$F$17,IF(AC154="ベスト32",点数換算表!$G$17,"")))))))</f>
        <v>0</v>
      </c>
      <c r="AE154" s="23"/>
      <c r="AF154" s="21">
        <f>IF(AE154="",0,IF(AE154="優勝",点数換算表!$B$18,IF(AE154="準優勝",点数換算表!$C$18,IF(AE154="ベスト4",点数換算表!$D$18,IF(AE154="ベスト8",点数換算表!$E$18,点数換算表!$F$18)))))</f>
        <v>0</v>
      </c>
      <c r="AG154" s="23"/>
      <c r="AH154" s="21">
        <f>IF(AG154="",0,IF(AG154="優勝",点数換算表!$B$19,IF(AG154="準優勝",点数換算表!$C$19,IF(AG154="ベスト4",点数換算表!$D$19,IF(AG154="ベスト8",点数換算表!$E$19,点数換算表!$F$19)))))</f>
        <v>0</v>
      </c>
      <c r="AI154" s="21">
        <f t="shared" si="5"/>
        <v>20</v>
      </c>
    </row>
    <row r="155" spans="1:35" x14ac:dyDescent="0.4">
      <c r="A155" s="21">
        <v>152</v>
      </c>
      <c r="B155" s="21" t="s">
        <v>927</v>
      </c>
      <c r="C155" s="21" t="s">
        <v>928</v>
      </c>
      <c r="D155" s="21">
        <v>3</v>
      </c>
      <c r="E155" s="28" t="s">
        <v>451</v>
      </c>
      <c r="F155" s="35" t="s">
        <v>815</v>
      </c>
      <c r="G155" s="23"/>
      <c r="H155" s="21">
        <f>IF(G155="",0,IF(G155="優勝",点数換算表!$B$2,IF(G155="準優勝",点数換算表!$C$2,IF(G155="ベスト4",点数換算表!$D$2,点数換算表!$E$2))))</f>
        <v>0</v>
      </c>
      <c r="I155" s="23"/>
      <c r="J155" s="21">
        <f>IF(I155="",0,IF(I155="優勝",点数換算表!$B$3,IF(I155="準優勝",点数換算表!$C$3,IF(I155="ベスト4",点数換算表!$D$3,点数換算表!$E$3))))</f>
        <v>0</v>
      </c>
      <c r="K155" s="23" t="s">
        <v>7</v>
      </c>
      <c r="L155" s="21">
        <f>IF(K155="",0,IF(K155="優勝",点数換算表!$B$4,IF(K155="準優勝",点数換算表!$C$4,IF(K155="ベスト4",点数換算表!$D$4,IF(K155="ベスト8",点数換算表!$E$4,IF(K155="ベスト16",点数換算表!$F$4,""))))))</f>
        <v>20</v>
      </c>
      <c r="M155" s="23"/>
      <c r="N155" s="21">
        <f>IF(M155="",0,IF(M155="優勝",点数換算表!$B$5,IF(M155="準優勝",点数換算表!$C$5,IF(M155="ベスト4",点数換算表!$D$5,IF(M155="ベスト8",点数換算表!$E$5,IF(M155="ベスト16",点数換算表!$F$5,IF(M155="ベスト32",点数換算表!$G$5,"")))))))</f>
        <v>0</v>
      </c>
      <c r="O155" s="23"/>
      <c r="P155" s="21">
        <f>IF(O155="",0,IF(O155="優勝",点数換算表!$B$6,IF(O155="準優勝",点数換算表!$C$6,IF(O155="ベスト4",点数換算表!$D$6,IF(O155="ベスト8",点数換算表!$E$6,IF(O155="ベスト16",点数換算表!$F$6,IF(O155="ベスト32",点数換算表!$G$6,"")))))))</f>
        <v>0</v>
      </c>
      <c r="Q155" s="23"/>
      <c r="R155" s="21">
        <f>IF(Q155="",0,IF(Q155="優勝",点数換算表!$B$7,IF(Q155="準優勝",点数換算表!$C$7,IF(Q155="ベスト4",点数換算表!$D$7,IF(Q155="ベスト8",点数換算表!$E$7,点数換算表!$F$7)))))</f>
        <v>0</v>
      </c>
      <c r="S155" s="23"/>
      <c r="T155" s="21">
        <f>IF(S155="",0,IF(S155="優勝",点数換算表!$B$8,IF(S155="準優勝",点数換算表!$C$8,IF(S155="ベスト4",点数換算表!$D$8,IF(S155="ベスト8",点数換算表!$E$8,点数換算表!$F$8)))))</f>
        <v>0</v>
      </c>
      <c r="U155" s="23"/>
      <c r="V155" s="21">
        <f>IF(U155="",0,IF(U155="優勝",点数換算表!$B$13,IF(U155="準優勝",点数換算表!$C$13,IF(U155="ベスト4",点数換算表!$D$13,点数換算表!$E$13))))</f>
        <v>0</v>
      </c>
      <c r="W155" s="23"/>
      <c r="X155" s="21">
        <f>IF(W155="",0,IF(W155="優勝",点数換算表!$B$14,IF(W155="準優勝",点数換算表!$C$14,IF(W155="ベスト4",点数換算表!$D$14,点数換算表!$E$14))))</f>
        <v>0</v>
      </c>
      <c r="Y155" s="23"/>
      <c r="Z155" s="21">
        <f>IF(Y155="",0,IF(Y155="優勝",点数換算表!$B$15,IF(Y155="準優勝",点数換算表!$C$15,IF(Y155="ベスト4",点数換算表!$D$15,IF(Y155="ベスト8",点数換算表!$E$15,IF(Y155="ベスト16",点数換算表!$F$15,""))))))</f>
        <v>0</v>
      </c>
      <c r="AA155" s="23"/>
      <c r="AB155" s="21">
        <f>IF(AA155="",0,IF(AA155="優勝",点数換算表!$B$16,IF(AA155="準優勝",点数換算表!$C$16,IF(AA155="ベスト4",点数換算表!$D$16,IF(AA155="ベスト8",点数換算表!$E$16,IF(AA155="ベスト16",点数換算表!$F$16,IF(AA155="ベスト32",点数換算表!$G$16,"")))))))</f>
        <v>0</v>
      </c>
      <c r="AC155" s="23"/>
      <c r="AD155" s="21">
        <f>IF(AC155="",0,IF(AC155="優勝",点数換算表!$B$17,IF(AC155="準優勝",点数換算表!$C$17,IF(AC155="ベスト4",点数換算表!$D$17,IF(AC155="ベスト8",点数換算表!$E$17,IF(AC155="ベスト16",点数換算表!$F$17,IF(AC155="ベスト32",点数換算表!$G$17,"")))))))</f>
        <v>0</v>
      </c>
      <c r="AE155" s="23"/>
      <c r="AF155" s="21">
        <f>IF(AE155="",0,IF(AE155="優勝",点数換算表!$B$18,IF(AE155="準優勝",点数換算表!$C$18,IF(AE155="ベスト4",点数換算表!$D$18,IF(AE155="ベスト8",点数換算表!$E$18,点数換算表!$F$18)))))</f>
        <v>0</v>
      </c>
      <c r="AG155" s="23"/>
      <c r="AH155" s="21">
        <f>IF(AG155="",0,IF(AG155="優勝",点数換算表!$B$19,IF(AG155="準優勝",点数換算表!$C$19,IF(AG155="ベスト4",点数換算表!$D$19,IF(AG155="ベスト8",点数換算表!$E$19,点数換算表!$F$19)))))</f>
        <v>0</v>
      </c>
      <c r="AI155" s="21">
        <f t="shared" si="5"/>
        <v>20</v>
      </c>
    </row>
    <row r="156" spans="1:35" x14ac:dyDescent="0.4">
      <c r="A156" s="21">
        <v>153</v>
      </c>
      <c r="B156" s="21" t="s">
        <v>929</v>
      </c>
      <c r="C156" s="21" t="s">
        <v>920</v>
      </c>
      <c r="D156" s="21">
        <v>1</v>
      </c>
      <c r="E156" s="28" t="s">
        <v>451</v>
      </c>
      <c r="F156" s="35" t="s">
        <v>815</v>
      </c>
      <c r="G156" s="23"/>
      <c r="H156" s="21">
        <f>IF(G156="",0,IF(G156="優勝",点数換算表!$B$2,IF(G156="準優勝",点数換算表!$C$2,IF(G156="ベスト4",点数換算表!$D$2,点数換算表!$E$2))))</f>
        <v>0</v>
      </c>
      <c r="I156" s="23"/>
      <c r="J156" s="21">
        <f>IF(I156="",0,IF(I156="優勝",点数換算表!$B$3,IF(I156="準優勝",点数換算表!$C$3,IF(I156="ベスト4",点数換算表!$D$3,点数換算表!$E$3))))</f>
        <v>0</v>
      </c>
      <c r="K156" s="23" t="s">
        <v>7</v>
      </c>
      <c r="L156" s="21">
        <f>IF(K156="",0,IF(K156="優勝",点数換算表!$B$4,IF(K156="準優勝",点数換算表!$C$4,IF(K156="ベスト4",点数換算表!$D$4,IF(K156="ベスト8",点数換算表!$E$4,IF(K156="ベスト16",点数換算表!$F$4,""))))))</f>
        <v>20</v>
      </c>
      <c r="M156" s="23"/>
      <c r="N156" s="21">
        <f>IF(M156="",0,IF(M156="優勝",点数換算表!$B$5,IF(M156="準優勝",点数換算表!$C$5,IF(M156="ベスト4",点数換算表!$D$5,IF(M156="ベスト8",点数換算表!$E$5,IF(M156="ベスト16",点数換算表!$F$5,IF(M156="ベスト32",点数換算表!$G$5,"")))))))</f>
        <v>0</v>
      </c>
      <c r="O156" s="23"/>
      <c r="P156" s="21">
        <f>IF(O156="",0,IF(O156="優勝",点数換算表!$B$6,IF(O156="準優勝",点数換算表!$C$6,IF(O156="ベスト4",点数換算表!$D$6,IF(O156="ベスト8",点数換算表!$E$6,IF(O156="ベスト16",点数換算表!$F$6,IF(O156="ベスト32",点数換算表!$G$6,"")))))))</f>
        <v>0</v>
      </c>
      <c r="Q156" s="23"/>
      <c r="R156" s="21">
        <f>IF(Q156="",0,IF(Q156="優勝",点数換算表!$B$7,IF(Q156="準優勝",点数換算表!$C$7,IF(Q156="ベスト4",点数換算表!$D$7,IF(Q156="ベスト8",点数換算表!$E$7,点数換算表!$F$7)))))</f>
        <v>0</v>
      </c>
      <c r="S156" s="23"/>
      <c r="T156" s="21">
        <f>IF(S156="",0,IF(S156="優勝",点数換算表!$B$8,IF(S156="準優勝",点数換算表!$C$8,IF(S156="ベスト4",点数換算表!$D$8,IF(S156="ベスト8",点数換算表!$E$8,点数換算表!$F$8)))))</f>
        <v>0</v>
      </c>
      <c r="U156" s="23"/>
      <c r="V156" s="21">
        <f>IF(U156="",0,IF(U156="優勝",点数換算表!$B$13,IF(U156="準優勝",点数換算表!$C$13,IF(U156="ベスト4",点数換算表!$D$13,点数換算表!$E$13))))</f>
        <v>0</v>
      </c>
      <c r="W156" s="23"/>
      <c r="X156" s="21">
        <f>IF(W156="",0,IF(W156="優勝",点数換算表!$B$14,IF(W156="準優勝",点数換算表!$C$14,IF(W156="ベスト4",点数換算表!$D$14,点数換算表!$E$14))))</f>
        <v>0</v>
      </c>
      <c r="Y156" s="23"/>
      <c r="Z156" s="21">
        <f>IF(Y156="",0,IF(Y156="優勝",点数換算表!$B$15,IF(Y156="準優勝",点数換算表!$C$15,IF(Y156="ベスト4",点数換算表!$D$15,IF(Y156="ベスト8",点数換算表!$E$15,IF(Y156="ベスト16",点数換算表!$F$15,""))))))</f>
        <v>0</v>
      </c>
      <c r="AA156" s="23"/>
      <c r="AB156" s="21">
        <f>IF(AA156="",0,IF(AA156="優勝",点数換算表!$B$16,IF(AA156="準優勝",点数換算表!$C$16,IF(AA156="ベスト4",点数換算表!$D$16,IF(AA156="ベスト8",点数換算表!$E$16,IF(AA156="ベスト16",点数換算表!$F$16,IF(AA156="ベスト32",点数換算表!$G$16,"")))))))</f>
        <v>0</v>
      </c>
      <c r="AC156" s="23"/>
      <c r="AD156" s="21">
        <f>IF(AC156="",0,IF(AC156="優勝",点数換算表!$B$17,IF(AC156="準優勝",点数換算表!$C$17,IF(AC156="ベスト4",点数換算表!$D$17,IF(AC156="ベスト8",点数換算表!$E$17,IF(AC156="ベスト16",点数換算表!$F$17,IF(AC156="ベスト32",点数換算表!$G$17,"")))))))</f>
        <v>0</v>
      </c>
      <c r="AE156" s="23"/>
      <c r="AF156" s="21">
        <f>IF(AE156="",0,IF(AE156="優勝",点数換算表!$B$18,IF(AE156="準優勝",点数換算表!$C$18,IF(AE156="ベスト4",点数換算表!$D$18,IF(AE156="ベスト8",点数換算表!$E$18,点数換算表!$F$18)))))</f>
        <v>0</v>
      </c>
      <c r="AG156" s="23"/>
      <c r="AH156" s="21">
        <f>IF(AG156="",0,IF(AG156="優勝",点数換算表!$B$19,IF(AG156="準優勝",点数換算表!$C$19,IF(AG156="ベスト4",点数換算表!$D$19,IF(AG156="ベスト8",点数換算表!$E$19,点数換算表!$F$19)))))</f>
        <v>0</v>
      </c>
      <c r="AI156" s="21">
        <f t="shared" si="5"/>
        <v>20</v>
      </c>
    </row>
    <row r="157" spans="1:35" x14ac:dyDescent="0.4">
      <c r="A157" s="21">
        <v>154</v>
      </c>
      <c r="B157" s="21" t="s">
        <v>930</v>
      </c>
      <c r="C157" s="21" t="s">
        <v>920</v>
      </c>
      <c r="D157" s="21">
        <v>3</v>
      </c>
      <c r="E157" s="28" t="s">
        <v>451</v>
      </c>
      <c r="F157" s="35" t="s">
        <v>815</v>
      </c>
      <c r="G157" s="23"/>
      <c r="H157" s="21">
        <f>IF(G157="",0,IF(G157="優勝",点数換算表!$B$2,IF(G157="準優勝",点数換算表!$C$2,IF(G157="ベスト4",点数換算表!$D$2,点数換算表!$E$2))))</f>
        <v>0</v>
      </c>
      <c r="I157" s="23"/>
      <c r="J157" s="21">
        <f>IF(I157="",0,IF(I157="優勝",点数換算表!$B$3,IF(I157="準優勝",点数換算表!$C$3,IF(I157="ベスト4",点数換算表!$D$3,点数換算表!$E$3))))</f>
        <v>0</v>
      </c>
      <c r="K157" s="23" t="s">
        <v>7</v>
      </c>
      <c r="L157" s="21">
        <f>IF(K157="",0,IF(K157="優勝",点数換算表!$B$4,IF(K157="準優勝",点数換算表!$C$4,IF(K157="ベスト4",点数換算表!$D$4,IF(K157="ベスト8",点数換算表!$E$4,IF(K157="ベスト16",点数換算表!$F$4,""))))))</f>
        <v>20</v>
      </c>
      <c r="M157" s="23"/>
      <c r="N157" s="21">
        <f>IF(M157="",0,IF(M157="優勝",点数換算表!$B$5,IF(M157="準優勝",点数換算表!$C$5,IF(M157="ベスト4",点数換算表!$D$5,IF(M157="ベスト8",点数換算表!$E$5,IF(M157="ベスト16",点数換算表!$F$5,IF(M157="ベスト32",点数換算表!$G$5,"")))))))</f>
        <v>0</v>
      </c>
      <c r="O157" s="23"/>
      <c r="P157" s="21">
        <f>IF(O157="",0,IF(O157="優勝",点数換算表!$B$6,IF(O157="準優勝",点数換算表!$C$6,IF(O157="ベスト4",点数換算表!$D$6,IF(O157="ベスト8",点数換算表!$E$6,IF(O157="ベスト16",点数換算表!$F$6,IF(O157="ベスト32",点数換算表!$G$6,"")))))))</f>
        <v>0</v>
      </c>
      <c r="Q157" s="23"/>
      <c r="R157" s="21">
        <f>IF(Q157="",0,IF(Q157="優勝",点数換算表!$B$7,IF(Q157="準優勝",点数換算表!$C$7,IF(Q157="ベスト4",点数換算表!$D$7,IF(Q157="ベスト8",点数換算表!$E$7,点数換算表!$F$7)))))</f>
        <v>0</v>
      </c>
      <c r="S157" s="23"/>
      <c r="T157" s="21">
        <f>IF(S157="",0,IF(S157="優勝",点数換算表!$B$8,IF(S157="準優勝",点数換算表!$C$8,IF(S157="ベスト4",点数換算表!$D$8,IF(S157="ベスト8",点数換算表!$E$8,点数換算表!$F$8)))))</f>
        <v>0</v>
      </c>
      <c r="U157" s="23"/>
      <c r="V157" s="21">
        <f>IF(U157="",0,IF(U157="優勝",点数換算表!$B$13,IF(U157="準優勝",点数換算表!$C$13,IF(U157="ベスト4",点数換算表!$D$13,点数換算表!$E$13))))</f>
        <v>0</v>
      </c>
      <c r="W157" s="23"/>
      <c r="X157" s="21">
        <f>IF(W157="",0,IF(W157="優勝",点数換算表!$B$14,IF(W157="準優勝",点数換算表!$C$14,IF(W157="ベスト4",点数換算表!$D$14,点数換算表!$E$14))))</f>
        <v>0</v>
      </c>
      <c r="Y157" s="23"/>
      <c r="Z157" s="21">
        <f>IF(Y157="",0,IF(Y157="優勝",点数換算表!$B$15,IF(Y157="準優勝",点数換算表!$C$15,IF(Y157="ベスト4",点数換算表!$D$15,IF(Y157="ベスト8",点数換算表!$E$15,IF(Y157="ベスト16",点数換算表!$F$15,""))))))</f>
        <v>0</v>
      </c>
      <c r="AA157" s="23"/>
      <c r="AB157" s="21">
        <f>IF(AA157="",0,IF(AA157="優勝",点数換算表!$B$16,IF(AA157="準優勝",点数換算表!$C$16,IF(AA157="ベスト4",点数換算表!$D$16,IF(AA157="ベスト8",点数換算表!$E$16,IF(AA157="ベスト16",点数換算表!$F$16,IF(AA157="ベスト32",点数換算表!$G$16,"")))))))</f>
        <v>0</v>
      </c>
      <c r="AC157" s="23"/>
      <c r="AD157" s="21">
        <f>IF(AC157="",0,IF(AC157="優勝",点数換算表!$B$17,IF(AC157="準優勝",点数換算表!$C$17,IF(AC157="ベスト4",点数換算表!$D$17,IF(AC157="ベスト8",点数換算表!$E$17,IF(AC157="ベスト16",点数換算表!$F$17,IF(AC157="ベスト32",点数換算表!$G$17,"")))))))</f>
        <v>0</v>
      </c>
      <c r="AE157" s="23"/>
      <c r="AF157" s="21">
        <f>IF(AE157="",0,IF(AE157="優勝",点数換算表!$B$18,IF(AE157="準優勝",点数換算表!$C$18,IF(AE157="ベスト4",点数換算表!$D$18,IF(AE157="ベスト8",点数換算表!$E$18,点数換算表!$F$18)))))</f>
        <v>0</v>
      </c>
      <c r="AG157" s="23"/>
      <c r="AH157" s="21">
        <f>IF(AG157="",0,IF(AG157="優勝",点数換算表!$B$19,IF(AG157="準優勝",点数換算表!$C$19,IF(AG157="ベスト4",点数換算表!$D$19,IF(AG157="ベスト8",点数換算表!$E$19,点数換算表!$F$19)))))</f>
        <v>0</v>
      </c>
      <c r="AI157" s="21">
        <f t="shared" si="5"/>
        <v>20</v>
      </c>
    </row>
    <row r="158" spans="1:35" x14ac:dyDescent="0.4">
      <c r="A158" s="21">
        <v>155</v>
      </c>
      <c r="B158" s="21" t="s">
        <v>931</v>
      </c>
      <c r="C158" s="21" t="s">
        <v>932</v>
      </c>
      <c r="D158" s="21">
        <v>1</v>
      </c>
      <c r="E158" s="28" t="s">
        <v>451</v>
      </c>
      <c r="F158" s="35" t="s">
        <v>815</v>
      </c>
      <c r="G158" s="23"/>
      <c r="H158" s="21">
        <f>IF(G158="",0,IF(G158="優勝",点数換算表!$B$2,IF(G158="準優勝",点数換算表!$C$2,IF(G158="ベスト4",点数換算表!$D$2,点数換算表!$E$2))))</f>
        <v>0</v>
      </c>
      <c r="I158" s="23"/>
      <c r="J158" s="21">
        <f>IF(I158="",0,IF(I158="優勝",点数換算表!$B$3,IF(I158="準優勝",点数換算表!$C$3,IF(I158="ベスト4",点数換算表!$D$3,点数換算表!$E$3))))</f>
        <v>0</v>
      </c>
      <c r="K158" s="23" t="s">
        <v>7</v>
      </c>
      <c r="L158" s="21">
        <f>IF(K158="",0,IF(K158="優勝",点数換算表!$B$4,IF(K158="準優勝",点数換算表!$C$4,IF(K158="ベスト4",点数換算表!$D$4,IF(K158="ベスト8",点数換算表!$E$4,IF(K158="ベスト16",点数換算表!$F$4,""))))))</f>
        <v>20</v>
      </c>
      <c r="M158" s="23"/>
      <c r="N158" s="21">
        <f>IF(M158="",0,IF(M158="優勝",点数換算表!$B$5,IF(M158="準優勝",点数換算表!$C$5,IF(M158="ベスト4",点数換算表!$D$5,IF(M158="ベスト8",点数換算表!$E$5,IF(M158="ベスト16",点数換算表!$F$5,IF(M158="ベスト32",点数換算表!$G$5,"")))))))</f>
        <v>0</v>
      </c>
      <c r="O158" s="23"/>
      <c r="P158" s="21">
        <f>IF(O158="",0,IF(O158="優勝",点数換算表!$B$6,IF(O158="準優勝",点数換算表!$C$6,IF(O158="ベスト4",点数換算表!$D$6,IF(O158="ベスト8",点数換算表!$E$6,IF(O158="ベスト16",点数換算表!$F$6,IF(O158="ベスト32",点数換算表!$G$6,"")))))))</f>
        <v>0</v>
      </c>
      <c r="Q158" s="23"/>
      <c r="R158" s="21">
        <f>IF(Q158="",0,IF(Q158="優勝",点数換算表!$B$7,IF(Q158="準優勝",点数換算表!$C$7,IF(Q158="ベスト4",点数換算表!$D$7,IF(Q158="ベスト8",点数換算表!$E$7,点数換算表!$F$7)))))</f>
        <v>0</v>
      </c>
      <c r="S158" s="23"/>
      <c r="T158" s="21">
        <f>IF(S158="",0,IF(S158="優勝",点数換算表!$B$8,IF(S158="準優勝",点数換算表!$C$8,IF(S158="ベスト4",点数換算表!$D$8,IF(S158="ベスト8",点数換算表!$E$8,点数換算表!$F$8)))))</f>
        <v>0</v>
      </c>
      <c r="U158" s="23"/>
      <c r="V158" s="21">
        <f>IF(U158="",0,IF(U158="優勝",点数換算表!$B$13,IF(U158="準優勝",点数換算表!$C$13,IF(U158="ベスト4",点数換算表!$D$13,点数換算表!$E$13))))</f>
        <v>0</v>
      </c>
      <c r="W158" s="23"/>
      <c r="X158" s="21">
        <f>IF(W158="",0,IF(W158="優勝",点数換算表!$B$14,IF(W158="準優勝",点数換算表!$C$14,IF(W158="ベスト4",点数換算表!$D$14,点数換算表!$E$14))))</f>
        <v>0</v>
      </c>
      <c r="Y158" s="23"/>
      <c r="Z158" s="21">
        <f>IF(Y158="",0,IF(Y158="優勝",点数換算表!$B$15,IF(Y158="準優勝",点数換算表!$C$15,IF(Y158="ベスト4",点数換算表!$D$15,IF(Y158="ベスト8",点数換算表!$E$15,IF(Y158="ベスト16",点数換算表!$F$15,""))))))</f>
        <v>0</v>
      </c>
      <c r="AA158" s="23"/>
      <c r="AB158" s="21">
        <f>IF(AA158="",0,IF(AA158="優勝",点数換算表!$B$16,IF(AA158="準優勝",点数換算表!$C$16,IF(AA158="ベスト4",点数換算表!$D$16,IF(AA158="ベスト8",点数換算表!$E$16,IF(AA158="ベスト16",点数換算表!$F$16,IF(AA158="ベスト32",点数換算表!$G$16,"")))))))</f>
        <v>0</v>
      </c>
      <c r="AC158" s="23"/>
      <c r="AD158" s="21">
        <f>IF(AC158="",0,IF(AC158="優勝",点数換算表!$B$17,IF(AC158="準優勝",点数換算表!$C$17,IF(AC158="ベスト4",点数換算表!$D$17,IF(AC158="ベスト8",点数換算表!$E$17,IF(AC158="ベスト16",点数換算表!$F$17,IF(AC158="ベスト32",点数換算表!$G$17,"")))))))</f>
        <v>0</v>
      </c>
      <c r="AE158" s="23"/>
      <c r="AF158" s="21">
        <f>IF(AE158="",0,IF(AE158="優勝",点数換算表!$B$18,IF(AE158="準優勝",点数換算表!$C$18,IF(AE158="ベスト4",点数換算表!$D$18,IF(AE158="ベスト8",点数換算表!$E$18,点数換算表!$F$18)))))</f>
        <v>0</v>
      </c>
      <c r="AG158" s="23"/>
      <c r="AH158" s="21">
        <f>IF(AG158="",0,IF(AG158="優勝",点数換算表!$B$19,IF(AG158="準優勝",点数換算表!$C$19,IF(AG158="ベスト4",点数換算表!$D$19,IF(AG158="ベスト8",点数換算表!$E$19,点数換算表!$F$19)))))</f>
        <v>0</v>
      </c>
      <c r="AI158" s="21">
        <f t="shared" si="5"/>
        <v>20</v>
      </c>
    </row>
    <row r="159" spans="1:35" x14ac:dyDescent="0.4">
      <c r="A159" s="21">
        <v>156</v>
      </c>
      <c r="B159" s="21" t="s">
        <v>933</v>
      </c>
      <c r="C159" s="21" t="s">
        <v>934</v>
      </c>
      <c r="D159" s="21">
        <v>4</v>
      </c>
      <c r="E159" s="28" t="s">
        <v>451</v>
      </c>
      <c r="F159" s="35" t="s">
        <v>815</v>
      </c>
      <c r="G159" s="23"/>
      <c r="H159" s="21">
        <f>IF(G159="",0,IF(G159="優勝",点数換算表!$B$2,IF(G159="準優勝",点数換算表!$C$2,IF(G159="ベスト4",点数換算表!$D$2,点数換算表!$E$2))))</f>
        <v>0</v>
      </c>
      <c r="I159" s="23"/>
      <c r="J159" s="21">
        <f>IF(I159="",0,IF(I159="優勝",点数換算表!$B$3,IF(I159="準優勝",点数換算表!$C$3,IF(I159="ベスト4",点数換算表!$D$3,点数換算表!$E$3))))</f>
        <v>0</v>
      </c>
      <c r="K159" s="23" t="s">
        <v>7</v>
      </c>
      <c r="L159" s="21">
        <f>IF(K159="",0,IF(K159="優勝",点数換算表!$B$4,IF(K159="準優勝",点数換算表!$C$4,IF(K159="ベスト4",点数換算表!$D$4,IF(K159="ベスト8",点数換算表!$E$4,IF(K159="ベスト16",点数換算表!$F$4,""))))))</f>
        <v>20</v>
      </c>
      <c r="M159" s="23"/>
      <c r="N159" s="21">
        <f>IF(M159="",0,IF(M159="優勝",点数換算表!$B$5,IF(M159="準優勝",点数換算表!$C$5,IF(M159="ベスト4",点数換算表!$D$5,IF(M159="ベスト8",点数換算表!$E$5,IF(M159="ベスト16",点数換算表!$F$5,IF(M159="ベスト32",点数換算表!$G$5,"")))))))</f>
        <v>0</v>
      </c>
      <c r="O159" s="23"/>
      <c r="P159" s="21">
        <f>IF(O159="",0,IF(O159="優勝",点数換算表!$B$6,IF(O159="準優勝",点数換算表!$C$6,IF(O159="ベスト4",点数換算表!$D$6,IF(O159="ベスト8",点数換算表!$E$6,IF(O159="ベスト16",点数換算表!$F$6,IF(O159="ベスト32",点数換算表!$G$6,"")))))))</f>
        <v>0</v>
      </c>
      <c r="Q159" s="23"/>
      <c r="R159" s="21">
        <f>IF(Q159="",0,IF(Q159="優勝",点数換算表!$B$7,IF(Q159="準優勝",点数換算表!$C$7,IF(Q159="ベスト4",点数換算表!$D$7,IF(Q159="ベスト8",点数換算表!$E$7,点数換算表!$F$7)))))</f>
        <v>0</v>
      </c>
      <c r="S159" s="23"/>
      <c r="T159" s="21">
        <f>IF(S159="",0,IF(S159="優勝",点数換算表!$B$8,IF(S159="準優勝",点数換算表!$C$8,IF(S159="ベスト4",点数換算表!$D$8,IF(S159="ベスト8",点数換算表!$E$8,点数換算表!$F$8)))))</f>
        <v>0</v>
      </c>
      <c r="U159" s="23"/>
      <c r="V159" s="21">
        <f>IF(U159="",0,IF(U159="優勝",点数換算表!$B$13,IF(U159="準優勝",点数換算表!$C$13,IF(U159="ベスト4",点数換算表!$D$13,点数換算表!$E$13))))</f>
        <v>0</v>
      </c>
      <c r="W159" s="23"/>
      <c r="X159" s="21">
        <f>IF(W159="",0,IF(W159="優勝",点数換算表!$B$14,IF(W159="準優勝",点数換算表!$C$14,IF(W159="ベスト4",点数換算表!$D$14,点数換算表!$E$14))))</f>
        <v>0</v>
      </c>
      <c r="Y159" s="23"/>
      <c r="Z159" s="21">
        <f>IF(Y159="",0,IF(Y159="優勝",点数換算表!$B$15,IF(Y159="準優勝",点数換算表!$C$15,IF(Y159="ベスト4",点数換算表!$D$15,IF(Y159="ベスト8",点数換算表!$E$15,IF(Y159="ベスト16",点数換算表!$F$15,""))))))</f>
        <v>0</v>
      </c>
      <c r="AA159" s="23"/>
      <c r="AB159" s="21">
        <f>IF(AA159="",0,IF(AA159="優勝",点数換算表!$B$16,IF(AA159="準優勝",点数換算表!$C$16,IF(AA159="ベスト4",点数換算表!$D$16,IF(AA159="ベスト8",点数換算表!$E$16,IF(AA159="ベスト16",点数換算表!$F$16,IF(AA159="ベスト32",点数換算表!$G$16,"")))))))</f>
        <v>0</v>
      </c>
      <c r="AC159" s="23"/>
      <c r="AD159" s="21">
        <f>IF(AC159="",0,IF(AC159="優勝",点数換算表!$B$17,IF(AC159="準優勝",点数換算表!$C$17,IF(AC159="ベスト4",点数換算表!$D$17,IF(AC159="ベスト8",点数換算表!$E$17,IF(AC159="ベスト16",点数換算表!$F$17,IF(AC159="ベスト32",点数換算表!$G$17,"")))))))</f>
        <v>0</v>
      </c>
      <c r="AE159" s="23"/>
      <c r="AF159" s="21">
        <f>IF(AE159="",0,IF(AE159="優勝",点数換算表!$B$18,IF(AE159="準優勝",点数換算表!$C$18,IF(AE159="ベスト4",点数換算表!$D$18,IF(AE159="ベスト8",点数換算表!$E$18,点数換算表!$F$18)))))</f>
        <v>0</v>
      </c>
      <c r="AG159" s="23"/>
      <c r="AH159" s="21">
        <f>IF(AG159="",0,IF(AG159="優勝",点数換算表!$B$19,IF(AG159="準優勝",点数換算表!$C$19,IF(AG159="ベスト4",点数換算表!$D$19,IF(AG159="ベスト8",点数換算表!$E$19,点数換算表!$F$19)))))</f>
        <v>0</v>
      </c>
      <c r="AI159" s="21">
        <f t="shared" si="5"/>
        <v>20</v>
      </c>
    </row>
    <row r="160" spans="1:35" ht="19.5" x14ac:dyDescent="0.4">
      <c r="A160" s="21">
        <v>157</v>
      </c>
      <c r="B160" s="15" t="s">
        <v>1055</v>
      </c>
      <c r="C160" s="15" t="s">
        <v>1056</v>
      </c>
      <c r="D160" s="15">
        <v>1</v>
      </c>
      <c r="E160" s="27" t="s">
        <v>382</v>
      </c>
      <c r="F160" s="35" t="s">
        <v>815</v>
      </c>
      <c r="G160" s="23"/>
      <c r="H160" s="21">
        <f>IF(G160="",0,IF(G160="優勝",点数換算表!$B$2,IF(G160="準優勝",点数換算表!$C$2,IF(G160="ベスト4",点数換算表!$D$2,点数換算表!$E$2))))</f>
        <v>0</v>
      </c>
      <c r="I160" s="23"/>
      <c r="J160" s="21">
        <f>IF(I160="",0,IF(I160="優勝",点数換算表!$B$3,IF(I160="準優勝",点数換算表!$C$3,IF(I160="ベスト4",点数換算表!$D$3,点数換算表!$E$3))))</f>
        <v>0</v>
      </c>
      <c r="K160" s="23" t="s">
        <v>7</v>
      </c>
      <c r="L160" s="21">
        <f>IF(K160="",0,IF(K160="優勝",点数換算表!$B$4,IF(K160="準優勝",点数換算表!$C$4,IF(K160="ベスト4",点数換算表!$D$4,IF(K160="ベスト8",点数換算表!$E$4,IF(K160="ベスト16",点数換算表!$F$4,""))))))</f>
        <v>20</v>
      </c>
      <c r="M160" s="23"/>
      <c r="N160" s="21">
        <f>IF(M160="",0,IF(M160="優勝",点数換算表!$B$5,IF(M160="準優勝",点数換算表!$C$5,IF(M160="ベスト4",点数換算表!$D$5,IF(M160="ベスト8",点数換算表!$E$5,IF(M160="ベスト16",点数換算表!$F$5,IF(M160="ベスト32",点数換算表!$G$5,"")))))))</f>
        <v>0</v>
      </c>
      <c r="O160" s="23"/>
      <c r="P160" s="21">
        <f>IF(O160="",0,IF(O160="優勝",点数換算表!$B$6,IF(O160="準優勝",点数換算表!$C$6,IF(O160="ベスト4",点数換算表!$D$6,IF(O160="ベスト8",点数換算表!$E$6,IF(O160="ベスト16",点数換算表!$F$6,IF(O160="ベスト32",点数換算表!$G$6,"")))))))</f>
        <v>0</v>
      </c>
      <c r="Q160" s="23"/>
      <c r="R160" s="21">
        <f>IF(Q160="",0,IF(Q160="優勝",点数換算表!$B$7,IF(Q160="準優勝",点数換算表!$C$7,IF(Q160="ベスト4",点数換算表!$D$7,IF(Q160="ベスト8",点数換算表!$E$7,点数換算表!$F$7)))))</f>
        <v>0</v>
      </c>
      <c r="S160" s="23"/>
      <c r="T160" s="21">
        <f>IF(S160="",0,IF(S160="優勝",点数換算表!$B$8,IF(S160="準優勝",点数換算表!$C$8,IF(S160="ベスト4",点数換算表!$D$8,IF(S160="ベスト8",点数換算表!$E$8,点数換算表!$F$8)))))</f>
        <v>0</v>
      </c>
      <c r="U160" s="23"/>
      <c r="V160" s="21">
        <f>IF(U160="",0,IF(U160="優勝",点数換算表!$B$13,IF(U160="準優勝",点数換算表!$C$13,IF(U160="ベスト4",点数換算表!$D$13,点数換算表!$E$13))))</f>
        <v>0</v>
      </c>
      <c r="W160" s="23"/>
      <c r="X160" s="21">
        <f>IF(W160="",0,IF(W160="優勝",点数換算表!$B$14,IF(W160="準優勝",点数換算表!$C$14,IF(W160="ベスト4",点数換算表!$D$14,点数換算表!$E$14))))</f>
        <v>0</v>
      </c>
      <c r="Y160" s="23"/>
      <c r="Z160" s="21">
        <f>IF(Y160="",0,IF(Y160="優勝",点数換算表!$B$15,IF(Y160="準優勝",点数換算表!$C$15,IF(Y160="ベスト4",点数換算表!$D$15,IF(Y160="ベスト8",点数換算表!$E$15,IF(Y160="ベスト16",点数換算表!$F$15,""))))))</f>
        <v>0</v>
      </c>
      <c r="AA160" s="23"/>
      <c r="AB160" s="21">
        <f>IF(AA160="",0,IF(AA160="優勝",点数換算表!$B$16,IF(AA160="準優勝",点数換算表!$C$16,IF(AA160="ベスト4",点数換算表!$D$16,IF(AA160="ベスト8",点数換算表!$E$16,IF(AA160="ベスト16",点数換算表!$F$16,IF(AA160="ベスト32",点数換算表!$G$16,"")))))))</f>
        <v>0</v>
      </c>
      <c r="AC160" s="23"/>
      <c r="AD160" s="21">
        <f>IF(AC160="",0,IF(AC160="優勝",点数換算表!$B$17,IF(AC160="準優勝",点数換算表!$C$17,IF(AC160="ベスト4",点数換算表!$D$17,IF(AC160="ベスト8",点数換算表!$E$17,IF(AC160="ベスト16",点数換算表!$F$17,IF(AC160="ベスト32",点数換算表!$G$17,"")))))))</f>
        <v>0</v>
      </c>
      <c r="AE160" s="23"/>
      <c r="AF160" s="21">
        <f>IF(AE160="",0,IF(AE160="優勝",点数換算表!$B$18,IF(AE160="準優勝",点数換算表!$C$18,IF(AE160="ベスト4",点数換算表!$D$18,IF(AE160="ベスト8",点数換算表!$E$18,点数換算表!$F$18)))))</f>
        <v>0</v>
      </c>
      <c r="AG160" s="23"/>
      <c r="AH160" s="21">
        <f>IF(AG160="",0,IF(AG160="優勝",点数換算表!$B$19,IF(AG160="準優勝",点数換算表!$C$19,IF(AG160="ベスト4",点数換算表!$D$19,IF(AG160="ベスト8",点数換算表!$E$19,点数換算表!$F$19)))))</f>
        <v>0</v>
      </c>
      <c r="AI160" s="21">
        <f t="shared" si="5"/>
        <v>20</v>
      </c>
    </row>
    <row r="161" spans="1:35" ht="19.5" x14ac:dyDescent="0.4">
      <c r="A161" s="21">
        <v>158</v>
      </c>
      <c r="B161" s="39" t="s">
        <v>1060</v>
      </c>
      <c r="C161" s="38" t="s">
        <v>1054</v>
      </c>
      <c r="D161" s="39">
        <v>4</v>
      </c>
      <c r="E161" s="27" t="s">
        <v>382</v>
      </c>
      <c r="F161" s="35" t="s">
        <v>815</v>
      </c>
      <c r="G161" s="23"/>
      <c r="H161" s="21">
        <f>IF(G161="",0,IF(G161="優勝",点数換算表!$B$2,IF(G161="準優勝",点数換算表!$C$2,IF(G161="ベスト4",点数換算表!$D$2,点数換算表!$E$2))))</f>
        <v>0</v>
      </c>
      <c r="I161" s="23"/>
      <c r="J161" s="21">
        <f>IF(I161="",0,IF(I161="優勝",点数換算表!$B$3,IF(I161="準優勝",点数換算表!$C$3,IF(I161="ベスト4",点数換算表!$D$3,点数換算表!$E$3))))</f>
        <v>0</v>
      </c>
      <c r="K161" s="23" t="s">
        <v>7</v>
      </c>
      <c r="L161" s="21">
        <f>IF(K161="",0,IF(K161="優勝",点数換算表!$B$4,IF(K161="準優勝",点数換算表!$C$4,IF(K161="ベスト4",点数換算表!$D$4,IF(K161="ベスト8",点数換算表!$E$4,IF(K161="ベスト16",点数換算表!$F$4,""))))))</f>
        <v>20</v>
      </c>
      <c r="M161" s="23"/>
      <c r="N161" s="21">
        <f>IF(M161="",0,IF(M161="優勝",点数換算表!$B$5,IF(M161="準優勝",点数換算表!$C$5,IF(M161="ベスト4",点数換算表!$D$5,IF(M161="ベスト8",点数換算表!$E$5,IF(M161="ベスト16",点数換算表!$F$5,IF(M161="ベスト32",点数換算表!$G$5,"")))))))</f>
        <v>0</v>
      </c>
      <c r="O161" s="23"/>
      <c r="P161" s="21">
        <f>IF(O161="",0,IF(O161="優勝",点数換算表!$B$6,IF(O161="準優勝",点数換算表!$C$6,IF(O161="ベスト4",点数換算表!$D$6,IF(O161="ベスト8",点数換算表!$E$6,IF(O161="ベスト16",点数換算表!$F$6,IF(O161="ベスト32",点数換算表!$G$6,"")))))))</f>
        <v>0</v>
      </c>
      <c r="Q161" s="23"/>
      <c r="R161" s="21">
        <f>IF(Q161="",0,IF(Q161="優勝",点数換算表!$B$7,IF(Q161="準優勝",点数換算表!$C$7,IF(Q161="ベスト4",点数換算表!$D$7,IF(Q161="ベスト8",点数換算表!$E$7,点数換算表!$F$7)))))</f>
        <v>0</v>
      </c>
      <c r="S161" s="23"/>
      <c r="T161" s="21">
        <f>IF(S161="",0,IF(S161="優勝",点数換算表!$B$8,IF(S161="準優勝",点数換算表!$C$8,IF(S161="ベスト4",点数換算表!$D$8,IF(S161="ベスト8",点数換算表!$E$8,点数換算表!$F$8)))))</f>
        <v>0</v>
      </c>
      <c r="U161" s="23"/>
      <c r="V161" s="21">
        <f>IF(U161="",0,IF(U161="優勝",点数換算表!$B$13,IF(U161="準優勝",点数換算表!$C$13,IF(U161="ベスト4",点数換算表!$D$13,点数換算表!$E$13))))</f>
        <v>0</v>
      </c>
      <c r="W161" s="23"/>
      <c r="X161" s="21">
        <f>IF(W161="",0,IF(W161="優勝",点数換算表!$B$14,IF(W161="準優勝",点数換算表!$C$14,IF(W161="ベスト4",点数換算表!$D$14,点数換算表!$E$14))))</f>
        <v>0</v>
      </c>
      <c r="Y161" s="23"/>
      <c r="Z161" s="21">
        <f>IF(Y161="",0,IF(Y161="優勝",点数換算表!$B$15,IF(Y161="準優勝",点数換算表!$C$15,IF(Y161="ベスト4",点数換算表!$D$15,IF(Y161="ベスト8",点数換算表!$E$15,IF(Y161="ベスト16",点数換算表!$F$15,""))))))</f>
        <v>0</v>
      </c>
      <c r="AA161" s="23"/>
      <c r="AB161" s="21">
        <f>IF(AA161="",0,IF(AA161="優勝",点数換算表!$B$16,IF(AA161="準優勝",点数換算表!$C$16,IF(AA161="ベスト4",点数換算表!$D$16,IF(AA161="ベスト8",点数換算表!$E$16,IF(AA161="ベスト16",点数換算表!$F$16,IF(AA161="ベスト32",点数換算表!$G$16,"")))))))</f>
        <v>0</v>
      </c>
      <c r="AC161" s="23"/>
      <c r="AD161" s="21">
        <f>IF(AC161="",0,IF(AC161="優勝",点数換算表!$B$17,IF(AC161="準優勝",点数換算表!$C$17,IF(AC161="ベスト4",点数換算表!$D$17,IF(AC161="ベスト8",点数換算表!$E$17,IF(AC161="ベスト16",点数換算表!$F$17,IF(AC161="ベスト32",点数換算表!$G$17,"")))))))</f>
        <v>0</v>
      </c>
      <c r="AE161" s="23"/>
      <c r="AF161" s="21">
        <f>IF(AE161="",0,IF(AE161="優勝",点数換算表!$B$18,IF(AE161="準優勝",点数換算表!$C$18,IF(AE161="ベスト4",点数換算表!$D$18,IF(AE161="ベスト8",点数換算表!$E$18,点数換算表!$F$18)))))</f>
        <v>0</v>
      </c>
      <c r="AG161" s="23"/>
      <c r="AH161" s="21">
        <f>IF(AG161="",0,IF(AG161="優勝",点数換算表!$B$19,IF(AG161="準優勝",点数換算表!$C$19,IF(AG161="ベスト4",点数換算表!$D$19,IF(AG161="ベスト8",点数換算表!$E$19,点数換算表!$F$19)))))</f>
        <v>0</v>
      </c>
      <c r="AI161" s="21">
        <f t="shared" si="5"/>
        <v>20</v>
      </c>
    </row>
    <row r="162" spans="1:35" ht="19.5" x14ac:dyDescent="0.4">
      <c r="A162" s="21">
        <v>159</v>
      </c>
      <c r="B162" s="15" t="s">
        <v>1061</v>
      </c>
      <c r="C162" s="15" t="s">
        <v>1056</v>
      </c>
      <c r="D162" s="15">
        <v>1</v>
      </c>
      <c r="E162" s="27" t="s">
        <v>382</v>
      </c>
      <c r="F162" s="35" t="s">
        <v>815</v>
      </c>
      <c r="G162" s="23"/>
      <c r="H162" s="21">
        <f>IF(G162="",0,IF(G162="優勝",点数換算表!$B$2,IF(G162="準優勝",点数換算表!$C$2,IF(G162="ベスト4",点数換算表!$D$2,点数換算表!$E$2))))</f>
        <v>0</v>
      </c>
      <c r="I162" s="23"/>
      <c r="J162" s="21">
        <f>IF(I162="",0,IF(I162="優勝",点数換算表!$B$3,IF(I162="準優勝",点数換算表!$C$3,IF(I162="ベスト4",点数換算表!$D$3,点数換算表!$E$3))))</f>
        <v>0</v>
      </c>
      <c r="K162" s="23" t="s">
        <v>7</v>
      </c>
      <c r="L162" s="21">
        <f>IF(K162="",0,IF(K162="優勝",点数換算表!$B$4,IF(K162="準優勝",点数換算表!$C$4,IF(K162="ベスト4",点数換算表!$D$4,IF(K162="ベスト8",点数換算表!$E$4,IF(K162="ベスト16",点数換算表!$F$4,""))))))</f>
        <v>20</v>
      </c>
      <c r="M162" s="23"/>
      <c r="N162" s="21">
        <f>IF(M162="",0,IF(M162="優勝",点数換算表!$B$5,IF(M162="準優勝",点数換算表!$C$5,IF(M162="ベスト4",点数換算表!$D$5,IF(M162="ベスト8",点数換算表!$E$5,IF(M162="ベスト16",点数換算表!$F$5,IF(M162="ベスト32",点数換算表!$G$5,"")))))))</f>
        <v>0</v>
      </c>
      <c r="O162" s="23"/>
      <c r="P162" s="21">
        <f>IF(O162="",0,IF(O162="優勝",点数換算表!$B$6,IF(O162="準優勝",点数換算表!$C$6,IF(O162="ベスト4",点数換算表!$D$6,IF(O162="ベスト8",点数換算表!$E$6,IF(O162="ベスト16",点数換算表!$F$6,IF(O162="ベスト32",点数換算表!$G$6,"")))))))</f>
        <v>0</v>
      </c>
      <c r="Q162" s="23"/>
      <c r="R162" s="21">
        <f>IF(Q162="",0,IF(Q162="優勝",点数換算表!$B$7,IF(Q162="準優勝",点数換算表!$C$7,IF(Q162="ベスト4",点数換算表!$D$7,IF(Q162="ベスト8",点数換算表!$E$7,点数換算表!$F$7)))))</f>
        <v>0</v>
      </c>
      <c r="S162" s="23"/>
      <c r="T162" s="21">
        <f>IF(S162="",0,IF(S162="優勝",点数換算表!$B$8,IF(S162="準優勝",点数換算表!$C$8,IF(S162="ベスト4",点数換算表!$D$8,IF(S162="ベスト8",点数換算表!$E$8,点数換算表!$F$8)))))</f>
        <v>0</v>
      </c>
      <c r="U162" s="23"/>
      <c r="V162" s="21">
        <f>IF(U162="",0,IF(U162="優勝",点数換算表!$B$13,IF(U162="準優勝",点数換算表!$C$13,IF(U162="ベスト4",点数換算表!$D$13,点数換算表!$E$13))))</f>
        <v>0</v>
      </c>
      <c r="W162" s="23"/>
      <c r="X162" s="21">
        <f>IF(W162="",0,IF(W162="優勝",点数換算表!$B$14,IF(W162="準優勝",点数換算表!$C$14,IF(W162="ベスト4",点数換算表!$D$14,点数換算表!$E$14))))</f>
        <v>0</v>
      </c>
      <c r="Y162" s="23"/>
      <c r="Z162" s="21">
        <f>IF(Y162="",0,IF(Y162="優勝",点数換算表!$B$15,IF(Y162="準優勝",点数換算表!$C$15,IF(Y162="ベスト4",点数換算表!$D$15,IF(Y162="ベスト8",点数換算表!$E$15,IF(Y162="ベスト16",点数換算表!$F$15,""))))))</f>
        <v>0</v>
      </c>
      <c r="AA162" s="23"/>
      <c r="AB162" s="21">
        <f>IF(AA162="",0,IF(AA162="優勝",点数換算表!$B$16,IF(AA162="準優勝",点数換算表!$C$16,IF(AA162="ベスト4",点数換算表!$D$16,IF(AA162="ベスト8",点数換算表!$E$16,IF(AA162="ベスト16",点数換算表!$F$16,IF(AA162="ベスト32",点数換算表!$G$16,"")))))))</f>
        <v>0</v>
      </c>
      <c r="AC162" s="23"/>
      <c r="AD162" s="21">
        <f>IF(AC162="",0,IF(AC162="優勝",点数換算表!$B$17,IF(AC162="準優勝",点数換算表!$C$17,IF(AC162="ベスト4",点数換算表!$D$17,IF(AC162="ベスト8",点数換算表!$E$17,IF(AC162="ベスト16",点数換算表!$F$17,IF(AC162="ベスト32",点数換算表!$G$17,"")))))))</f>
        <v>0</v>
      </c>
      <c r="AE162" s="23"/>
      <c r="AF162" s="21">
        <f>IF(AE162="",0,IF(AE162="優勝",点数換算表!$B$18,IF(AE162="準優勝",点数換算表!$C$18,IF(AE162="ベスト4",点数換算表!$D$18,IF(AE162="ベスト8",点数換算表!$E$18,点数換算表!$F$18)))))</f>
        <v>0</v>
      </c>
      <c r="AG162" s="23"/>
      <c r="AH162" s="21">
        <f>IF(AG162="",0,IF(AG162="優勝",点数換算表!$B$19,IF(AG162="準優勝",点数換算表!$C$19,IF(AG162="ベスト4",点数換算表!$D$19,IF(AG162="ベスト8",点数換算表!$E$19,点数換算表!$F$19)))))</f>
        <v>0</v>
      </c>
      <c r="AI162" s="21">
        <f t="shared" si="5"/>
        <v>20</v>
      </c>
    </row>
    <row r="163" spans="1:35" ht="19.5" x14ac:dyDescent="0.4">
      <c r="A163" s="21">
        <v>160</v>
      </c>
      <c r="B163" s="15" t="s">
        <v>1062</v>
      </c>
      <c r="C163" s="15" t="s">
        <v>1056</v>
      </c>
      <c r="D163" s="15">
        <v>2</v>
      </c>
      <c r="E163" s="27" t="s">
        <v>382</v>
      </c>
      <c r="F163" s="35" t="s">
        <v>815</v>
      </c>
      <c r="G163" s="23"/>
      <c r="H163" s="21">
        <f>IF(G163="",0,IF(G163="優勝",点数換算表!$B$2,IF(G163="準優勝",点数換算表!$C$2,IF(G163="ベスト4",点数換算表!$D$2,点数換算表!$E$2))))</f>
        <v>0</v>
      </c>
      <c r="I163" s="23"/>
      <c r="J163" s="21">
        <f>IF(I163="",0,IF(I163="優勝",点数換算表!$B$3,IF(I163="準優勝",点数換算表!$C$3,IF(I163="ベスト4",点数換算表!$D$3,点数換算表!$E$3))))</f>
        <v>0</v>
      </c>
      <c r="K163" s="23" t="s">
        <v>7</v>
      </c>
      <c r="L163" s="21">
        <f>IF(K163="",0,IF(K163="優勝",点数換算表!$B$4,IF(K163="準優勝",点数換算表!$C$4,IF(K163="ベスト4",点数換算表!$D$4,IF(K163="ベスト8",点数換算表!$E$4,IF(K163="ベスト16",点数換算表!$F$4,""))))))</f>
        <v>20</v>
      </c>
      <c r="M163" s="23"/>
      <c r="N163" s="21">
        <f>IF(M163="",0,IF(M163="優勝",点数換算表!$B$5,IF(M163="準優勝",点数換算表!$C$5,IF(M163="ベスト4",点数換算表!$D$5,IF(M163="ベスト8",点数換算表!$E$5,IF(M163="ベスト16",点数換算表!$F$5,IF(M163="ベスト32",点数換算表!$G$5,"")))))))</f>
        <v>0</v>
      </c>
      <c r="O163" s="23"/>
      <c r="P163" s="21">
        <f>IF(O163="",0,IF(O163="優勝",点数換算表!$B$6,IF(O163="準優勝",点数換算表!$C$6,IF(O163="ベスト4",点数換算表!$D$6,IF(O163="ベスト8",点数換算表!$E$6,IF(O163="ベスト16",点数換算表!$F$6,IF(O163="ベスト32",点数換算表!$G$6,"")))))))</f>
        <v>0</v>
      </c>
      <c r="Q163" s="23"/>
      <c r="R163" s="21">
        <f>IF(Q163="",0,IF(Q163="優勝",点数換算表!$B$7,IF(Q163="準優勝",点数換算表!$C$7,IF(Q163="ベスト4",点数換算表!$D$7,IF(Q163="ベスト8",点数換算表!$E$7,点数換算表!$F$7)))))</f>
        <v>0</v>
      </c>
      <c r="S163" s="23"/>
      <c r="T163" s="21">
        <f>IF(S163="",0,IF(S163="優勝",点数換算表!$B$8,IF(S163="準優勝",点数換算表!$C$8,IF(S163="ベスト4",点数換算表!$D$8,IF(S163="ベスト8",点数換算表!$E$8,点数換算表!$F$8)))))</f>
        <v>0</v>
      </c>
      <c r="U163" s="23"/>
      <c r="V163" s="21">
        <f>IF(U163="",0,IF(U163="優勝",点数換算表!$B$13,IF(U163="準優勝",点数換算表!$C$13,IF(U163="ベスト4",点数換算表!$D$13,点数換算表!$E$13))))</f>
        <v>0</v>
      </c>
      <c r="W163" s="23"/>
      <c r="X163" s="21">
        <f>IF(W163="",0,IF(W163="優勝",点数換算表!$B$14,IF(W163="準優勝",点数換算表!$C$14,IF(W163="ベスト4",点数換算表!$D$14,点数換算表!$E$14))))</f>
        <v>0</v>
      </c>
      <c r="Y163" s="23"/>
      <c r="Z163" s="21">
        <f>IF(Y163="",0,IF(Y163="優勝",点数換算表!$B$15,IF(Y163="準優勝",点数換算表!$C$15,IF(Y163="ベスト4",点数換算表!$D$15,IF(Y163="ベスト8",点数換算表!$E$15,IF(Y163="ベスト16",点数換算表!$F$15,""))))))</f>
        <v>0</v>
      </c>
      <c r="AA163" s="23"/>
      <c r="AB163" s="21">
        <f>IF(AA163="",0,IF(AA163="優勝",点数換算表!$B$16,IF(AA163="準優勝",点数換算表!$C$16,IF(AA163="ベスト4",点数換算表!$D$16,IF(AA163="ベスト8",点数換算表!$E$16,IF(AA163="ベスト16",点数換算表!$F$16,IF(AA163="ベスト32",点数換算表!$G$16,"")))))))</f>
        <v>0</v>
      </c>
      <c r="AC163" s="23"/>
      <c r="AD163" s="21">
        <f>IF(AC163="",0,IF(AC163="優勝",点数換算表!$B$17,IF(AC163="準優勝",点数換算表!$C$17,IF(AC163="ベスト4",点数換算表!$D$17,IF(AC163="ベスト8",点数換算表!$E$17,IF(AC163="ベスト16",点数換算表!$F$17,IF(AC163="ベスト32",点数換算表!$G$17,"")))))))</f>
        <v>0</v>
      </c>
      <c r="AE163" s="23"/>
      <c r="AF163" s="21">
        <f>IF(AE163="",0,IF(AE163="優勝",点数換算表!$B$18,IF(AE163="準優勝",点数換算表!$C$18,IF(AE163="ベスト4",点数換算表!$D$18,IF(AE163="ベスト8",点数換算表!$E$18,点数換算表!$F$18)))))</f>
        <v>0</v>
      </c>
      <c r="AG163" s="23"/>
      <c r="AH163" s="21">
        <f>IF(AG163="",0,IF(AG163="優勝",点数換算表!$B$19,IF(AG163="準優勝",点数換算表!$C$19,IF(AG163="ベスト4",点数換算表!$D$19,IF(AG163="ベスト8",点数換算表!$E$19,点数換算表!$F$19)))))</f>
        <v>0</v>
      </c>
      <c r="AI163" s="21">
        <f t="shared" si="5"/>
        <v>20</v>
      </c>
    </row>
    <row r="164" spans="1:35" x14ac:dyDescent="0.4">
      <c r="A164" s="21">
        <v>161</v>
      </c>
      <c r="B164" s="21" t="s">
        <v>472</v>
      </c>
      <c r="C164" s="21" t="s">
        <v>454</v>
      </c>
      <c r="D164" s="21">
        <v>4</v>
      </c>
      <c r="E164" s="28" t="s">
        <v>451</v>
      </c>
      <c r="F164" s="35" t="s">
        <v>815</v>
      </c>
      <c r="G164" s="23"/>
      <c r="H164" s="21">
        <f>IF(G164="",0,IF(G164="優勝",[7]点数換算表!$B$2,IF(G164="準優勝",[7]点数換算表!$C$2,IF(G164="ベスト4",[7]点数換算表!$D$2,[7]点数換算表!$E$2))))</f>
        <v>0</v>
      </c>
      <c r="I164" s="23"/>
      <c r="J164" s="21">
        <f>IF(I164="",0,IF(I164="優勝",[7]点数換算表!$B$3,IF(I164="準優勝",[7]点数換算表!$C$3,IF(I164="ベスト4",[7]点数換算表!$D$3,[7]点数換算表!$E$3))))</f>
        <v>0</v>
      </c>
      <c r="K164" s="23"/>
      <c r="L164" s="21">
        <f>IF(K164="",0,IF(K164="優勝",[7]点数換算表!$B$4,IF(K164="準優勝",[7]点数換算表!$C$4,IF(K164="ベスト4",[7]点数換算表!$D$4,IF(K164="ベスト8",[7]点数換算表!$E$4,IF(K164="ベスト16",[7]点数換算表!$F$4,""))))))</f>
        <v>0</v>
      </c>
      <c r="M164" s="23"/>
      <c r="N164" s="21">
        <f>IF(M164="",0,IF(M164="優勝",点数換算表!$B$5,IF(M164="準優勝",点数換算表!$C$5,IF(M164="ベスト4",点数換算表!$D$5,IF(M164="ベスト8",点数換算表!$E$5,IF(M164="ベスト16",点数換算表!$F$5,IF(M164="ベスト32",点数換算表!$G$5,"")))))))</f>
        <v>0</v>
      </c>
      <c r="O164" s="23"/>
      <c r="P164" s="21">
        <f>IF(O164="",0,IF(O164="優勝",[7]点数換算表!$B$6,IF(O164="準優勝",[7]点数換算表!$C$6,IF(O164="ベスト4",[7]点数換算表!$D$6,IF(O164="ベスト8",[7]点数換算表!$E$6,IF(O164="ベスト16",[7]点数換算表!$F$6,IF(O164="ベスト32",[7]点数換算表!$G$6,"")))))))</f>
        <v>0</v>
      </c>
      <c r="Q164" s="23"/>
      <c r="R164" s="21">
        <f>IF(Q164="",0,IF(Q164="優勝",[7]点数換算表!$B$7,IF(Q164="準優勝",[7]点数換算表!$C$7,IF(Q164="ベスト4",[7]点数換算表!$D$7,IF(Q164="ベスト8",[7]点数換算表!$E$7,[7]点数換算表!$F$7)))))</f>
        <v>0</v>
      </c>
      <c r="S164" s="23"/>
      <c r="T164" s="21">
        <f>IF(S164="",0,IF(S164="優勝",[7]点数換算表!$B$8,IF(S164="準優勝",[7]点数換算表!$C$8,IF(S164="ベスト4",[7]点数換算表!$D$8,IF(S164="ベスト8",[7]点数換算表!$E$8,[7]点数換算表!$F$8)))))</f>
        <v>0</v>
      </c>
      <c r="U164" s="23"/>
      <c r="V164" s="21">
        <f>IF(U164="",0,IF(U164="優勝",[7]点数換算表!$B$13,IF(U164="準優勝",[7]点数換算表!$C$13,IF(U164="ベスト4",[7]点数換算表!$D$13,[7]点数換算表!$E$13))))</f>
        <v>0</v>
      </c>
      <c r="W164" s="23"/>
      <c r="X164" s="21">
        <f>IF(W164="",0,IF(W164="優勝",[7]点数換算表!$B$14,IF(W164="準優勝",[7]点数換算表!$C$14,IF(W164="ベスト4",[7]点数換算表!$D$14,[7]点数換算表!$E$14))))</f>
        <v>0</v>
      </c>
      <c r="Y164" s="23" t="s">
        <v>7</v>
      </c>
      <c r="Z164" s="21">
        <f>IF(Y164="",0,IF(Y164="優勝",[7]点数換算表!$B$15,IF(Y164="準優勝",[7]点数換算表!$C$15,IF(Y164="ベスト4",[7]点数換算表!$D$15,IF(Y164="ベスト8",[7]点数換算表!$E$15,IF(Y164="ベスト16",[7]点数換算表!$F$15,""))))))</f>
        <v>16</v>
      </c>
      <c r="AA164" s="23"/>
      <c r="AB164" s="21">
        <f>IF(AA164="",0,IF(AA164="優勝",[7]点数換算表!$B$16,IF(AA164="準優勝",[7]点数換算表!$C$16,IF(AA164="ベスト4",[7]点数換算表!$D$16,IF(AA164="ベスト8",[7]点数換算表!$E$16,IF(AA164="ベスト16",[7]点数換算表!$F$16,IF(AA164="ベスト32",[7]点数換算表!$G$16,"")))))))</f>
        <v>0</v>
      </c>
      <c r="AC164" s="23"/>
      <c r="AD164" s="21">
        <f>IF(AC164="",0,IF(AC164="優勝",[7]点数換算表!$B$17,IF(AC164="準優勝",[7]点数換算表!$C$17,IF(AC164="ベスト4",[7]点数換算表!$D$17,IF(AC164="ベスト8",[7]点数換算表!$E$17,IF(AC164="ベスト16",[7]点数換算表!$F$17,IF(AC164="ベスト32",[7]点数換算表!$G$17,"")))))))</f>
        <v>0</v>
      </c>
      <c r="AE164" s="23"/>
      <c r="AF164" s="21">
        <f>IF(AE164="",0,IF(AE164="優勝",[7]点数換算表!$B$18,IF(AE164="準優勝",[7]点数換算表!$C$18,IF(AE164="ベスト4",[7]点数換算表!$D$18,IF(AE164="ベスト8",[7]点数換算表!$E$18,[7]点数換算表!$F$18)))))</f>
        <v>0</v>
      </c>
      <c r="AG164" s="23"/>
      <c r="AH164" s="21">
        <f>IF(AG164="",0,IF(AG164="優勝",[7]点数換算表!$B$19,IF(AG164="準優勝",[7]点数換算表!$C$19,IF(AG164="ベスト4",[7]点数換算表!$D$19,IF(AG164="ベスト8",[7]点数換算表!$E$19,[7]点数換算表!$F$19)))))</f>
        <v>0</v>
      </c>
      <c r="AI164" s="21">
        <f t="shared" ref="AI164:AI182" si="6">MAX(H164,J164)+SUM(L164:T164)+MAX(V164,X164)+SUM(Z164:AH164)</f>
        <v>16</v>
      </c>
    </row>
    <row r="165" spans="1:35" x14ac:dyDescent="0.4">
      <c r="A165" s="21">
        <v>162</v>
      </c>
      <c r="B165" s="23" t="s">
        <v>137</v>
      </c>
      <c r="C165" s="23" t="s">
        <v>52</v>
      </c>
      <c r="D165" s="23">
        <v>2</v>
      </c>
      <c r="E165" s="24" t="s">
        <v>269</v>
      </c>
      <c r="F165" s="34" t="s">
        <v>814</v>
      </c>
      <c r="G165" s="23"/>
      <c r="H165" s="21">
        <f>IF(G165="",0,IF(G165="優勝",点数換算表!$B$2,IF(G165="準優勝",点数換算表!$C$2,IF(G165="ベスト4",点数換算表!$D$2,点数換算表!$E$2))))</f>
        <v>0</v>
      </c>
      <c r="I165" s="23"/>
      <c r="J165" s="21">
        <f>IF(I165="",0,IF(I165="優勝",点数換算表!$B$3,IF(I165="準優勝",点数換算表!$C$3,IF(I165="ベスト4",点数換算表!$D$3,点数換算表!$E$3))))</f>
        <v>0</v>
      </c>
      <c r="K165" s="23"/>
      <c r="L165" s="21">
        <f>IF(K165="",0,IF(K165="優勝",点数換算表!$B$4,IF(K165="準優勝",点数換算表!$C$4,IF(K165="ベスト4",点数換算表!$D$4,IF(K165="ベスト8",点数換算表!$E$4,IF(K165="ベスト16",点数換算表!$F$4,""))))))</f>
        <v>0</v>
      </c>
      <c r="M165" s="23"/>
      <c r="N165" s="21">
        <f>IF(M165="",0,IF(M165="優勝",点数換算表!$B$5,IF(M165="準優勝",点数換算表!$C$5,IF(M165="ベスト4",点数換算表!$D$5,IF(M165="ベスト8",点数換算表!$E$5,IF(M165="ベスト16",点数換算表!$F$5,IF(M165="ベスト32",点数換算表!$G$5,"")))))))</f>
        <v>0</v>
      </c>
      <c r="O165" s="23"/>
      <c r="P165" s="21">
        <f>IF(O165="",0,IF(O165="優勝",点数換算表!$B$6,IF(O165="準優勝",点数換算表!$C$6,IF(O165="ベスト4",点数換算表!$D$6,IF(O165="ベスト8",点数換算表!$E$6,IF(O165="ベスト16",点数換算表!$F$6,IF(O165="ベスト32",点数換算表!$G$6,"")))))))</f>
        <v>0</v>
      </c>
      <c r="Q165" s="23"/>
      <c r="R165" s="21">
        <f>IF(Q165="",0,IF(Q165="優勝",点数換算表!$B$7,IF(Q165="準優勝",点数換算表!$C$7,IF(Q165="ベスト4",点数換算表!$D$7,IF(Q165="ベスト8",点数換算表!$E$7,点数換算表!$F$7)))))</f>
        <v>0</v>
      </c>
      <c r="S165" s="23"/>
      <c r="T165" s="21">
        <f>IF(S165="",0,IF(S165="優勝",点数換算表!$B$8,IF(S165="準優勝",点数換算表!$C$8,IF(S165="ベスト4",点数換算表!$D$8,IF(S165="ベスト8",点数換算表!$E$8,点数換算表!$F$8)))))</f>
        <v>0</v>
      </c>
      <c r="U165" s="23"/>
      <c r="V165" s="21">
        <f>IF(U165="",0,IF(U165="優勝",点数換算表!$B$13,IF(U165="準優勝",点数換算表!$C$13,IF(U165="ベスト4",点数換算表!$D$13,点数換算表!$E$13))))</f>
        <v>0</v>
      </c>
      <c r="W165" s="23"/>
      <c r="X165" s="21">
        <f>IF(W165="",0,IF(W165="優勝",点数換算表!$B$14,IF(W165="準優勝",点数換算表!$C$14,IF(W165="ベスト4",点数換算表!$D$14,点数換算表!$E$14))))</f>
        <v>0</v>
      </c>
      <c r="Y165" s="23" t="s">
        <v>7</v>
      </c>
      <c r="Z165" s="21">
        <f>IF(Y165="",0,IF(Y165="優勝",点数換算表!$B$15,IF(Y165="準優勝",点数換算表!$C$15,IF(Y165="ベスト4",点数換算表!$D$15,IF(Y165="ベスト8",点数換算表!$E$15,IF(Y165="ベスト16",点数換算表!$F$15,""))))))</f>
        <v>16</v>
      </c>
      <c r="AA165" s="23"/>
      <c r="AB165" s="21">
        <f>IF(AA165="",0,IF(AA165="優勝",点数換算表!$B$16,IF(AA165="準優勝",点数換算表!$C$16,IF(AA165="ベスト4",点数換算表!$D$16,IF(AA165="ベスト8",点数換算表!$E$16,IF(AA165="ベスト16",点数換算表!$F$16,IF(AA165="ベスト32",点数換算表!$G$16,"")))))))</f>
        <v>0</v>
      </c>
      <c r="AC165" s="23"/>
      <c r="AD165" s="21">
        <f>IF(AC165="",0,IF(AC165="優勝",点数換算表!$B$17,IF(AC165="準優勝",点数換算表!$C$17,IF(AC165="ベスト4",点数換算表!$D$17,IF(AC165="ベスト8",点数換算表!$E$17,IF(AC165="ベスト16",点数換算表!$F$17,IF(AC165="ベスト32",点数換算表!$G$17,"")))))))</f>
        <v>0</v>
      </c>
      <c r="AE165" s="23"/>
      <c r="AF165" s="21">
        <f>IF(AE165="",0,IF(AE165="優勝",点数換算表!$B$18,IF(AE165="準優勝",点数換算表!$C$18,IF(AE165="ベスト4",点数換算表!$D$18,IF(AE165="ベスト8",点数換算表!$E$18,点数換算表!$F$18)))))</f>
        <v>0</v>
      </c>
      <c r="AG165" s="23"/>
      <c r="AH165" s="21">
        <f>IF(AG165="",0,IF(AG165="優勝",点数換算表!$B$19,IF(AG165="準優勝",点数換算表!$C$19,IF(AG165="ベスト4",点数換算表!$D$19,IF(AG165="ベスト8",点数換算表!$E$19,点数換算表!$F$19)))))</f>
        <v>0</v>
      </c>
      <c r="AI165" s="21">
        <f t="shared" si="6"/>
        <v>16</v>
      </c>
    </row>
    <row r="166" spans="1:35" x14ac:dyDescent="0.4">
      <c r="A166" s="21">
        <v>163</v>
      </c>
      <c r="B166" s="23" t="s">
        <v>138</v>
      </c>
      <c r="C166" s="23" t="s">
        <v>52</v>
      </c>
      <c r="D166" s="23">
        <v>2</v>
      </c>
      <c r="E166" s="24" t="s">
        <v>269</v>
      </c>
      <c r="F166" s="34" t="s">
        <v>814</v>
      </c>
      <c r="G166" s="23"/>
      <c r="H166" s="21">
        <f>IF(G166="",0,IF(G166="優勝",点数換算表!$B$2,IF(G166="準優勝",点数換算表!$C$2,IF(G166="ベスト4",点数換算表!$D$2,点数換算表!$E$2))))</f>
        <v>0</v>
      </c>
      <c r="I166" s="23"/>
      <c r="J166" s="21">
        <f>IF(I166="",0,IF(I166="優勝",点数換算表!$B$3,IF(I166="準優勝",点数換算表!$C$3,IF(I166="ベスト4",点数換算表!$D$3,点数換算表!$E$3))))</f>
        <v>0</v>
      </c>
      <c r="K166" s="23"/>
      <c r="L166" s="21">
        <f>IF(K166="",0,IF(K166="優勝",点数換算表!$B$4,IF(K166="準優勝",点数換算表!$C$4,IF(K166="ベスト4",点数換算表!$D$4,IF(K166="ベスト8",点数換算表!$E$4,IF(K166="ベスト16",点数換算表!$F$4,""))))))</f>
        <v>0</v>
      </c>
      <c r="M166" s="23"/>
      <c r="N166" s="21">
        <f>IF(M166="",0,IF(M166="優勝",点数換算表!$B$5,IF(M166="準優勝",点数換算表!$C$5,IF(M166="ベスト4",点数換算表!$D$5,IF(M166="ベスト8",点数換算表!$E$5,IF(M166="ベスト16",点数換算表!$F$5,IF(M166="ベスト32",点数換算表!$G$5,"")))))))</f>
        <v>0</v>
      </c>
      <c r="O166" s="23"/>
      <c r="P166" s="21">
        <f>IF(O166="",0,IF(O166="優勝",点数換算表!$B$6,IF(O166="準優勝",点数換算表!$C$6,IF(O166="ベスト4",点数換算表!$D$6,IF(O166="ベスト8",点数換算表!$E$6,IF(O166="ベスト16",点数換算表!$F$6,IF(O166="ベスト32",点数換算表!$G$6,"")))))))</f>
        <v>0</v>
      </c>
      <c r="Q166" s="23"/>
      <c r="R166" s="21">
        <f>IF(Q166="",0,IF(Q166="優勝",点数換算表!$B$7,IF(Q166="準優勝",点数換算表!$C$7,IF(Q166="ベスト4",点数換算表!$D$7,IF(Q166="ベスト8",点数換算表!$E$7,点数換算表!$F$7)))))</f>
        <v>0</v>
      </c>
      <c r="S166" s="23"/>
      <c r="T166" s="21">
        <f>IF(S166="",0,IF(S166="優勝",点数換算表!$B$8,IF(S166="準優勝",点数換算表!$C$8,IF(S166="ベスト4",点数換算表!$D$8,IF(S166="ベスト8",点数換算表!$E$8,点数換算表!$F$8)))))</f>
        <v>0</v>
      </c>
      <c r="U166" s="23"/>
      <c r="V166" s="21">
        <f>IF(U166="",0,IF(U166="優勝",点数換算表!$B$13,IF(U166="準優勝",点数換算表!$C$13,IF(U166="ベスト4",点数換算表!$D$13,点数換算表!$E$13))))</f>
        <v>0</v>
      </c>
      <c r="W166" s="23"/>
      <c r="X166" s="21">
        <f>IF(W166="",0,IF(W166="優勝",点数換算表!$B$14,IF(W166="準優勝",点数換算表!$C$14,IF(W166="ベスト4",点数換算表!$D$14,点数換算表!$E$14))))</f>
        <v>0</v>
      </c>
      <c r="Y166" s="23" t="s">
        <v>7</v>
      </c>
      <c r="Z166" s="21">
        <f>IF(Y166="",0,IF(Y166="優勝",点数換算表!$B$15,IF(Y166="準優勝",点数換算表!$C$15,IF(Y166="ベスト4",点数換算表!$D$15,IF(Y166="ベスト8",点数換算表!$E$15,IF(Y166="ベスト16",点数換算表!$F$15,""))))))</f>
        <v>16</v>
      </c>
      <c r="AA166" s="23"/>
      <c r="AB166" s="21">
        <f>IF(AA166="",0,IF(AA166="優勝",点数換算表!$B$16,IF(AA166="準優勝",点数換算表!$C$16,IF(AA166="ベスト4",点数換算表!$D$16,IF(AA166="ベスト8",点数換算表!$E$16,IF(AA166="ベスト16",点数換算表!$F$16,IF(AA166="ベスト32",点数換算表!$G$16,"")))))))</f>
        <v>0</v>
      </c>
      <c r="AC166" s="23"/>
      <c r="AD166" s="21">
        <f>IF(AC166="",0,IF(AC166="優勝",点数換算表!$B$17,IF(AC166="準優勝",点数換算表!$C$17,IF(AC166="ベスト4",点数換算表!$D$17,IF(AC166="ベスト8",点数換算表!$E$17,IF(AC166="ベスト16",点数換算表!$F$17,IF(AC166="ベスト32",点数換算表!$G$17,"")))))))</f>
        <v>0</v>
      </c>
      <c r="AE166" s="23"/>
      <c r="AF166" s="21">
        <f>IF(AE166="",0,IF(AE166="優勝",点数換算表!$B$18,IF(AE166="準優勝",点数換算表!$C$18,IF(AE166="ベスト4",点数換算表!$D$18,IF(AE166="ベスト8",点数換算表!$E$18,点数換算表!$F$18)))))</f>
        <v>0</v>
      </c>
      <c r="AG166" s="23"/>
      <c r="AH166" s="21">
        <f>IF(AG166="",0,IF(AG166="優勝",点数換算表!$B$19,IF(AG166="準優勝",点数換算表!$C$19,IF(AG166="ベスト4",点数換算表!$D$19,IF(AG166="ベスト8",点数換算表!$E$19,点数換算表!$F$19)))))</f>
        <v>0</v>
      </c>
      <c r="AI166" s="21">
        <f t="shared" si="6"/>
        <v>16</v>
      </c>
    </row>
    <row r="167" spans="1:35" x14ac:dyDescent="0.4">
      <c r="A167" s="21">
        <v>164</v>
      </c>
      <c r="B167" s="21" t="s">
        <v>282</v>
      </c>
      <c r="C167" s="21" t="s">
        <v>283</v>
      </c>
      <c r="D167" s="21">
        <v>4</v>
      </c>
      <c r="E167" s="26" t="s">
        <v>272</v>
      </c>
      <c r="F167" s="35" t="s">
        <v>815</v>
      </c>
      <c r="G167" s="23"/>
      <c r="H167" s="21">
        <f>IF(G167="",0,IF(G167="優勝",[2]点数換算表!$B$2,IF(G167="準優勝",[2]点数換算表!$C$2,IF(G167="ベスト4",[2]点数換算表!$D$2,[2]点数換算表!$E$2))))</f>
        <v>0</v>
      </c>
      <c r="I167" s="23"/>
      <c r="J167" s="21">
        <f>IF(I167="",0,IF(I167="優勝",[2]点数換算表!$B$3,IF(I167="準優勝",[2]点数換算表!$C$3,IF(I167="ベスト4",[2]点数換算表!$D$3,[2]点数換算表!$E$3))))</f>
        <v>0</v>
      </c>
      <c r="K167" s="23"/>
      <c r="L167" s="21">
        <f>IF(K167="",0,IF(K167="優勝",[2]点数換算表!$B$4,IF(K167="準優勝",[2]点数換算表!$C$4,IF(K167="ベスト4",[2]点数換算表!$D$4,IF(K167="ベスト8",[2]点数換算表!$E$4,IF(K167="ベスト16",[2]点数換算表!$F$4,""))))))</f>
        <v>0</v>
      </c>
      <c r="M167" s="23"/>
      <c r="N167" s="21">
        <f>IF(M167="",0,IF(M167="優勝",点数換算表!$B$5,IF(M167="準優勝",点数換算表!$C$5,IF(M167="ベスト4",点数換算表!$D$5,IF(M167="ベスト8",点数換算表!$E$5,IF(M167="ベスト16",点数換算表!$F$5,IF(M167="ベスト32",点数換算表!$G$5,"")))))))</f>
        <v>0</v>
      </c>
      <c r="O167" s="23"/>
      <c r="P167" s="21">
        <f>IF(O167="",0,IF(O167="優勝",[2]点数換算表!$B$6,IF(O167="準優勝",[2]点数換算表!$C$6,IF(O167="ベスト4",[2]点数換算表!$D$6,IF(O167="ベスト8",[2]点数換算表!$E$6,IF(O167="ベスト16",[2]点数換算表!$F$6,IF(O167="ベスト32",[2]点数換算表!$G$6,"")))))))</f>
        <v>0</v>
      </c>
      <c r="Q167" s="23"/>
      <c r="R167" s="21">
        <f>IF(Q167="",0,IF(Q167="優勝",[2]点数換算表!$B$7,IF(Q167="準優勝",[2]点数換算表!$C$7,IF(Q167="ベスト4",[2]点数換算表!$D$7,IF(Q167="ベスト8",[2]点数換算表!$E$7,[2]点数換算表!$F$7)))))</f>
        <v>0</v>
      </c>
      <c r="S167" s="23"/>
      <c r="T167" s="21">
        <f>IF(S167="",0,IF(S167="優勝",[2]点数換算表!$B$8,IF(S167="準優勝",[2]点数換算表!$C$8,IF(S167="ベスト4",[2]点数換算表!$D$8,IF(S167="ベスト8",[2]点数換算表!$E$8,[2]点数換算表!$F$8)))))</f>
        <v>0</v>
      </c>
      <c r="U167" s="23"/>
      <c r="V167" s="21">
        <f>IF(U167="",0,IF(U167="優勝",[2]点数換算表!$B$13,IF(U167="準優勝",[2]点数換算表!$C$13,IF(U167="ベスト4",[2]点数換算表!$D$13,[2]点数換算表!$E$13))))</f>
        <v>0</v>
      </c>
      <c r="W167" s="23"/>
      <c r="X167" s="21">
        <f>IF(W167="",0,IF(W167="優勝",[2]点数換算表!$B$14,IF(W167="準優勝",[2]点数換算表!$C$14,IF(W167="ベスト4",[2]点数換算表!$D$14,[2]点数換算表!$E$14))))</f>
        <v>0</v>
      </c>
      <c r="Y167" s="23" t="s">
        <v>7</v>
      </c>
      <c r="Z167" s="21">
        <f>IF(Y167="",0,IF(Y167="優勝",[2]点数換算表!$B$15,IF(Y167="準優勝",[2]点数換算表!$C$15,IF(Y167="ベスト4",[2]点数換算表!$D$15,IF(Y167="ベスト8",[2]点数換算表!$E$15,IF(Y167="ベスト16",[2]点数換算表!$F$15,""))))))</f>
        <v>16</v>
      </c>
      <c r="AA167" s="23"/>
      <c r="AB167" s="21">
        <f>IF(AA167="",0,IF(AA167="優勝",[2]点数換算表!$B$16,IF(AA167="準優勝",[2]点数換算表!$C$16,IF(AA167="ベスト4",[2]点数換算表!$D$16,IF(AA167="ベスト8",[2]点数換算表!$E$16,IF(AA167="ベスト16",[2]点数換算表!$F$16,IF(AA167="ベスト32",[2]点数換算表!$G$16,"")))))))</f>
        <v>0</v>
      </c>
      <c r="AC167" s="23"/>
      <c r="AD167" s="21">
        <f>IF(AC167="",0,IF(AC167="優勝",[2]点数換算表!$B$17,IF(AC167="準優勝",[2]点数換算表!$C$17,IF(AC167="ベスト4",[2]点数換算表!$D$17,IF(AC167="ベスト8",[2]点数換算表!$E$17,IF(AC167="ベスト16",[2]点数換算表!$F$17,IF(AC167="ベスト32",[2]点数換算表!$G$17,"")))))))</f>
        <v>0</v>
      </c>
      <c r="AE167" s="23"/>
      <c r="AF167" s="21">
        <f>IF(AE167="",0,IF(AE167="優勝",[2]点数換算表!$B$18,IF(AE167="準優勝",[2]点数換算表!$C$18,IF(AE167="ベスト4",[2]点数換算表!$D$18,IF(AE167="ベスト8",[2]点数換算表!$E$18,[2]点数換算表!$F$18)))))</f>
        <v>0</v>
      </c>
      <c r="AG167" s="23"/>
      <c r="AH167" s="21">
        <f>IF(AG167="",0,IF(AG167="優勝",[2]点数換算表!$B$19,IF(AG167="準優勝",[2]点数換算表!$C$19,IF(AG167="ベスト4",[2]点数換算表!$D$19,IF(AG167="ベスト8",[2]点数換算表!$E$19,[2]点数換算表!$F$19)))))</f>
        <v>0</v>
      </c>
      <c r="AI167" s="21">
        <f t="shared" si="6"/>
        <v>16</v>
      </c>
    </row>
    <row r="168" spans="1:35" x14ac:dyDescent="0.4">
      <c r="A168" s="21">
        <v>165</v>
      </c>
      <c r="B168" s="21" t="s">
        <v>284</v>
      </c>
      <c r="C168" s="21" t="s">
        <v>285</v>
      </c>
      <c r="D168" s="21">
        <v>3</v>
      </c>
      <c r="E168" s="26" t="s">
        <v>272</v>
      </c>
      <c r="F168" s="35" t="s">
        <v>815</v>
      </c>
      <c r="G168" s="23"/>
      <c r="H168" s="21">
        <f>IF(G168="",0,IF(G168="優勝",[2]点数換算表!$B$2,IF(G168="準優勝",[2]点数換算表!$C$2,IF(G168="ベスト4",[2]点数換算表!$D$2,[2]点数換算表!$E$2))))</f>
        <v>0</v>
      </c>
      <c r="I168" s="23"/>
      <c r="J168" s="21">
        <f>IF(I168="",0,IF(I168="優勝",[2]点数換算表!$B$3,IF(I168="準優勝",[2]点数換算表!$C$3,IF(I168="ベスト4",[2]点数換算表!$D$3,[2]点数換算表!$E$3))))</f>
        <v>0</v>
      </c>
      <c r="K168" s="23"/>
      <c r="L168" s="21">
        <f>IF(K168="",0,IF(K168="優勝",[2]点数換算表!$B$4,IF(K168="準優勝",[2]点数換算表!$C$4,IF(K168="ベスト4",[2]点数換算表!$D$4,IF(K168="ベスト8",[2]点数換算表!$E$4,IF(K168="ベスト16",[2]点数換算表!$F$4,""))))))</f>
        <v>0</v>
      </c>
      <c r="M168" s="23"/>
      <c r="N168" s="21">
        <f>IF(M168="",0,IF(M168="優勝",点数換算表!$B$5,IF(M168="準優勝",点数換算表!$C$5,IF(M168="ベスト4",点数換算表!$D$5,IF(M168="ベスト8",点数換算表!$E$5,IF(M168="ベスト16",点数換算表!$F$5,IF(M168="ベスト32",点数換算表!$G$5,"")))))))</f>
        <v>0</v>
      </c>
      <c r="O168" s="23"/>
      <c r="P168" s="21">
        <f>IF(O168="",0,IF(O168="優勝",[2]点数換算表!$B$6,IF(O168="準優勝",[2]点数換算表!$C$6,IF(O168="ベスト4",[2]点数換算表!$D$6,IF(O168="ベスト8",[2]点数換算表!$E$6,IF(O168="ベスト16",[2]点数換算表!$F$6,IF(O168="ベスト32",[2]点数換算表!$G$6,"")))))))</f>
        <v>0</v>
      </c>
      <c r="Q168" s="23"/>
      <c r="R168" s="21">
        <f>IF(Q168="",0,IF(Q168="優勝",[2]点数換算表!$B$7,IF(Q168="準優勝",[2]点数換算表!$C$7,IF(Q168="ベスト4",[2]点数換算表!$D$7,IF(Q168="ベスト8",[2]点数換算表!$E$7,[2]点数換算表!$F$7)))))</f>
        <v>0</v>
      </c>
      <c r="S168" s="23"/>
      <c r="T168" s="21">
        <f>IF(S168="",0,IF(S168="優勝",[2]点数換算表!$B$8,IF(S168="準優勝",[2]点数換算表!$C$8,IF(S168="ベスト4",[2]点数換算表!$D$8,IF(S168="ベスト8",[2]点数換算表!$E$8,[2]点数換算表!$F$8)))))</f>
        <v>0</v>
      </c>
      <c r="U168" s="23"/>
      <c r="V168" s="21">
        <f>IF(U168="",0,IF(U168="優勝",[2]点数換算表!$B$13,IF(U168="準優勝",[2]点数換算表!$C$13,IF(U168="ベスト4",[2]点数換算表!$D$13,[2]点数換算表!$E$13))))</f>
        <v>0</v>
      </c>
      <c r="W168" s="23"/>
      <c r="X168" s="21">
        <f>IF(W168="",0,IF(W168="優勝",[2]点数換算表!$B$14,IF(W168="準優勝",[2]点数換算表!$C$14,IF(W168="ベスト4",[2]点数換算表!$D$14,[2]点数換算表!$E$14))))</f>
        <v>0</v>
      </c>
      <c r="Y168" s="23" t="s">
        <v>7</v>
      </c>
      <c r="Z168" s="21">
        <f>IF(Y168="",0,IF(Y168="優勝",[2]点数換算表!$B$15,IF(Y168="準優勝",[2]点数換算表!$C$15,IF(Y168="ベスト4",[2]点数換算表!$D$15,IF(Y168="ベスト8",[2]点数換算表!$E$15,IF(Y168="ベスト16",[2]点数換算表!$F$15,""))))))</f>
        <v>16</v>
      </c>
      <c r="AA168" s="23"/>
      <c r="AB168" s="21">
        <f>IF(AA168="",0,IF(AA168="優勝",[2]点数換算表!$B$16,IF(AA168="準優勝",[2]点数換算表!$C$16,IF(AA168="ベスト4",[2]点数換算表!$D$16,IF(AA168="ベスト8",[2]点数換算表!$E$16,IF(AA168="ベスト16",[2]点数換算表!$F$16,IF(AA168="ベスト32",[2]点数換算表!$G$16,"")))))))</f>
        <v>0</v>
      </c>
      <c r="AC168" s="23"/>
      <c r="AD168" s="21">
        <f>IF(AC168="",0,IF(AC168="優勝",[2]点数換算表!$B$17,IF(AC168="準優勝",[2]点数換算表!$C$17,IF(AC168="ベスト4",[2]点数換算表!$D$17,IF(AC168="ベスト8",[2]点数換算表!$E$17,IF(AC168="ベスト16",[2]点数換算表!$F$17,IF(AC168="ベスト32",[2]点数換算表!$G$17,"")))))))</f>
        <v>0</v>
      </c>
      <c r="AE168" s="23"/>
      <c r="AF168" s="21">
        <f>IF(AE168="",0,IF(AE168="優勝",[2]点数換算表!$B$18,IF(AE168="準優勝",[2]点数換算表!$C$18,IF(AE168="ベスト4",[2]点数換算表!$D$18,IF(AE168="ベスト8",[2]点数換算表!$E$18,[2]点数換算表!$F$18)))))</f>
        <v>0</v>
      </c>
      <c r="AG168" s="23"/>
      <c r="AH168" s="21">
        <f>IF(AG168="",0,IF(AG168="優勝",[2]点数換算表!$B$19,IF(AG168="準優勝",[2]点数換算表!$C$19,IF(AG168="ベスト4",[2]点数換算表!$D$19,IF(AG168="ベスト8",[2]点数換算表!$E$19,[2]点数換算表!$F$19)))))</f>
        <v>0</v>
      </c>
      <c r="AI168" s="21">
        <f t="shared" si="6"/>
        <v>16</v>
      </c>
    </row>
    <row r="169" spans="1:35" x14ac:dyDescent="0.4">
      <c r="A169" s="21">
        <v>166</v>
      </c>
      <c r="B169" s="21" t="s">
        <v>286</v>
      </c>
      <c r="C169" s="21" t="s">
        <v>275</v>
      </c>
      <c r="D169" s="21">
        <v>4</v>
      </c>
      <c r="E169" s="26" t="s">
        <v>272</v>
      </c>
      <c r="F169" s="35" t="s">
        <v>815</v>
      </c>
      <c r="G169" s="23"/>
      <c r="H169" s="21">
        <f>IF(G169="",0,IF(G169="優勝",[2]点数換算表!$B$2,IF(G169="準優勝",[2]点数換算表!$C$2,IF(G169="ベスト4",[2]点数換算表!$D$2,[2]点数換算表!$E$2))))</f>
        <v>0</v>
      </c>
      <c r="I169" s="23"/>
      <c r="J169" s="21">
        <f>IF(I169="",0,IF(I169="優勝",[2]点数換算表!$B$3,IF(I169="準優勝",[2]点数換算表!$C$3,IF(I169="ベスト4",[2]点数換算表!$D$3,[2]点数換算表!$E$3))))</f>
        <v>0</v>
      </c>
      <c r="K169" s="23"/>
      <c r="L169" s="21">
        <f>IF(K169="",0,IF(K169="優勝",[2]点数換算表!$B$4,IF(K169="準優勝",[2]点数換算表!$C$4,IF(K169="ベスト4",[2]点数換算表!$D$4,IF(K169="ベスト8",[2]点数換算表!$E$4,IF(K169="ベスト16",[2]点数換算表!$F$4,""))))))</f>
        <v>0</v>
      </c>
      <c r="M169" s="23"/>
      <c r="N169" s="21">
        <f>IF(M169="",0,IF(M169="優勝",点数換算表!$B$5,IF(M169="準優勝",点数換算表!$C$5,IF(M169="ベスト4",点数換算表!$D$5,IF(M169="ベスト8",点数換算表!$E$5,IF(M169="ベスト16",点数換算表!$F$5,IF(M169="ベスト32",点数換算表!$G$5,"")))))))</f>
        <v>0</v>
      </c>
      <c r="O169" s="23"/>
      <c r="P169" s="21">
        <f>IF(O169="",0,IF(O169="優勝",[2]点数換算表!$B$6,IF(O169="準優勝",[2]点数換算表!$C$6,IF(O169="ベスト4",[2]点数換算表!$D$6,IF(O169="ベスト8",[2]点数換算表!$E$6,IF(O169="ベスト16",[2]点数換算表!$F$6,IF(O169="ベスト32",[2]点数換算表!$G$6,"")))))))</f>
        <v>0</v>
      </c>
      <c r="Q169" s="23"/>
      <c r="R169" s="21">
        <f>IF(Q169="",0,IF(Q169="優勝",[2]点数換算表!$B$7,IF(Q169="準優勝",[2]点数換算表!$C$7,IF(Q169="ベスト4",[2]点数換算表!$D$7,IF(Q169="ベスト8",[2]点数換算表!$E$7,[2]点数換算表!$F$7)))))</f>
        <v>0</v>
      </c>
      <c r="S169" s="23"/>
      <c r="T169" s="21">
        <f>IF(S169="",0,IF(S169="優勝",[2]点数換算表!$B$8,IF(S169="準優勝",[2]点数換算表!$C$8,IF(S169="ベスト4",[2]点数換算表!$D$8,IF(S169="ベスト8",[2]点数換算表!$E$8,[2]点数換算表!$F$8)))))</f>
        <v>0</v>
      </c>
      <c r="U169" s="23"/>
      <c r="V169" s="21">
        <f>IF(U169="",0,IF(U169="優勝",[2]点数換算表!$B$13,IF(U169="準優勝",[2]点数換算表!$C$13,IF(U169="ベスト4",[2]点数換算表!$D$13,[2]点数換算表!$E$13))))</f>
        <v>0</v>
      </c>
      <c r="W169" s="23"/>
      <c r="X169" s="21">
        <f>IF(W169="",0,IF(W169="優勝",[2]点数換算表!$B$14,IF(W169="準優勝",[2]点数換算表!$C$14,IF(W169="ベスト4",[2]点数換算表!$D$14,[2]点数換算表!$E$14))))</f>
        <v>0</v>
      </c>
      <c r="Y169" s="23" t="s">
        <v>7</v>
      </c>
      <c r="Z169" s="21">
        <f>IF(Y169="",0,IF(Y169="優勝",[2]点数換算表!$B$15,IF(Y169="準優勝",[2]点数換算表!$C$15,IF(Y169="ベスト4",[2]点数換算表!$D$15,IF(Y169="ベスト8",[2]点数換算表!$E$15,IF(Y169="ベスト16",[2]点数換算表!$F$15,""))))))</f>
        <v>16</v>
      </c>
      <c r="AA169" s="23"/>
      <c r="AB169" s="21">
        <f>IF(AA169="",0,IF(AA169="優勝",[2]点数換算表!$B$16,IF(AA169="準優勝",[2]点数換算表!$C$16,IF(AA169="ベスト4",[2]点数換算表!$D$16,IF(AA169="ベスト8",[2]点数換算表!$E$16,IF(AA169="ベスト16",[2]点数換算表!$F$16,IF(AA169="ベスト32",[2]点数換算表!$G$16,"")))))))</f>
        <v>0</v>
      </c>
      <c r="AC169" s="23"/>
      <c r="AD169" s="21">
        <f>IF(AC169="",0,IF(AC169="優勝",[2]点数換算表!$B$17,IF(AC169="準優勝",[2]点数換算表!$C$17,IF(AC169="ベスト4",[2]点数換算表!$D$17,IF(AC169="ベスト8",[2]点数換算表!$E$17,IF(AC169="ベスト16",[2]点数換算表!$F$17,IF(AC169="ベスト32",[2]点数換算表!$G$17,"")))))))</f>
        <v>0</v>
      </c>
      <c r="AE169" s="23"/>
      <c r="AF169" s="21">
        <f>IF(AE169="",0,IF(AE169="優勝",[2]点数換算表!$B$18,IF(AE169="準優勝",[2]点数換算表!$C$18,IF(AE169="ベスト4",[2]点数換算表!$D$18,IF(AE169="ベスト8",[2]点数換算表!$E$18,[2]点数換算表!$F$18)))))</f>
        <v>0</v>
      </c>
      <c r="AG169" s="23"/>
      <c r="AH169" s="21">
        <f>IF(AG169="",0,IF(AG169="優勝",[2]点数換算表!$B$19,IF(AG169="準優勝",[2]点数換算表!$C$19,IF(AG169="ベスト4",[2]点数換算表!$D$19,IF(AG169="ベスト8",[2]点数換算表!$E$19,[2]点数換算表!$F$19)))))</f>
        <v>0</v>
      </c>
      <c r="AI169" s="21">
        <f t="shared" si="6"/>
        <v>16</v>
      </c>
    </row>
    <row r="170" spans="1:35" x14ac:dyDescent="0.4">
      <c r="A170" s="21">
        <v>167</v>
      </c>
      <c r="B170" s="21" t="s">
        <v>394</v>
      </c>
      <c r="C170" s="21" t="s">
        <v>381</v>
      </c>
      <c r="D170" s="21">
        <v>2</v>
      </c>
      <c r="E170" s="27" t="s">
        <v>382</v>
      </c>
      <c r="F170" s="35" t="s">
        <v>815</v>
      </c>
      <c r="G170" s="23"/>
      <c r="H170" s="21">
        <f>IF(G170="",0,IF(G170="優勝",[4]点数換算表!$B$2,IF(G170="準優勝",[4]点数換算表!$C$2,IF(G170="ベスト4",[4]点数換算表!$D$2,[4]点数換算表!$E$2))))</f>
        <v>0</v>
      </c>
      <c r="I170" s="23"/>
      <c r="J170" s="21">
        <f>IF(I170="",0,IF(I170="優勝",[4]点数換算表!$B$3,IF(I170="準優勝",[4]点数換算表!$C$3,IF(I170="ベスト4",[4]点数換算表!$D$3,[4]点数換算表!$E$3))))</f>
        <v>0</v>
      </c>
      <c r="K170" s="23"/>
      <c r="L170" s="21">
        <f>IF(K170="",0,IF(K170="優勝",[4]点数換算表!$B$4,IF(K170="準優勝",[4]点数換算表!$C$4,IF(K170="ベスト4",[4]点数換算表!$D$4,IF(K170="ベスト8",[4]点数換算表!$E$4,IF(K170="ベスト16",[4]点数換算表!$F$4,""))))))</f>
        <v>0</v>
      </c>
      <c r="M170" s="23"/>
      <c r="N170" s="21">
        <f>IF(M170="",0,IF(M170="優勝",点数換算表!$B$5,IF(M170="準優勝",点数換算表!$C$5,IF(M170="ベスト4",点数換算表!$D$5,IF(M170="ベスト8",点数換算表!$E$5,IF(M170="ベスト16",点数換算表!$F$5,IF(M170="ベスト32",点数換算表!$G$5,"")))))))</f>
        <v>0</v>
      </c>
      <c r="O170" s="23"/>
      <c r="P170" s="21">
        <f>IF(O170="",0,IF(O170="優勝",[4]点数換算表!$B$6,IF(O170="準優勝",[4]点数換算表!$C$6,IF(O170="ベスト4",[4]点数換算表!$D$6,IF(O170="ベスト8",[4]点数換算表!$E$6,IF(O170="ベスト16",[4]点数換算表!$F$6,IF(O170="ベスト32",[4]点数換算表!$G$6,"")))))))</f>
        <v>0</v>
      </c>
      <c r="Q170" s="23"/>
      <c r="R170" s="21">
        <f>IF(Q170="",0,IF(Q170="優勝",[4]点数換算表!$B$7,IF(Q170="準優勝",[4]点数換算表!$C$7,IF(Q170="ベスト4",[4]点数換算表!$D$7,IF(Q170="ベスト8",[4]点数換算表!$E$7,[4]点数換算表!$F$7)))))</f>
        <v>0</v>
      </c>
      <c r="S170" s="23"/>
      <c r="T170" s="21">
        <f>IF(S170="",0,IF(S170="優勝",[4]点数換算表!$B$8,IF(S170="準優勝",[4]点数換算表!$C$8,IF(S170="ベスト4",[4]点数換算表!$D$8,IF(S170="ベスト8",[4]点数換算表!$E$8,[4]点数換算表!$F$8)))))</f>
        <v>0</v>
      </c>
      <c r="U170" s="23"/>
      <c r="V170" s="21">
        <f>IF(U170="",0,IF(U170="優勝",[4]点数換算表!$B$13,IF(U170="準優勝",[4]点数換算表!$C$13,IF(U170="ベスト4",[4]点数換算表!$D$13,[4]点数換算表!$E$13))))</f>
        <v>0</v>
      </c>
      <c r="W170" s="23"/>
      <c r="X170" s="21">
        <f>IF(W170="",0,IF(W170="優勝",[4]点数換算表!$B$14,IF(W170="準優勝",[4]点数換算表!$C$14,IF(W170="ベスト4",[4]点数換算表!$D$14,[4]点数換算表!$E$14))))</f>
        <v>0</v>
      </c>
      <c r="Y170" s="23" t="s">
        <v>7</v>
      </c>
      <c r="Z170" s="21">
        <f>IF(Y170="",0,IF(Y170="優勝",[4]点数換算表!$B$15,IF(Y170="準優勝",[4]点数換算表!$C$15,IF(Y170="ベスト4",[4]点数換算表!$D$15,IF(Y170="ベスト8",[4]点数換算表!$E$15,IF(Y170="ベスト16",[4]点数換算表!$F$15,""))))))</f>
        <v>16</v>
      </c>
      <c r="AA170" s="23"/>
      <c r="AB170" s="21">
        <f>IF(AA170="",0,IF(AA170="優勝",[4]点数換算表!$B$16,IF(AA170="準優勝",[4]点数換算表!$C$16,IF(AA170="ベスト4",[4]点数換算表!$D$16,IF(AA170="ベスト8",[4]点数換算表!$E$16,IF(AA170="ベスト16",[4]点数換算表!$F$16,IF(AA170="ベスト32",[4]点数換算表!$G$16,"")))))))</f>
        <v>0</v>
      </c>
      <c r="AC170" s="23"/>
      <c r="AD170" s="21">
        <f>IF(AC170="",0,IF(AC170="優勝",[4]点数換算表!$B$17,IF(AC170="準優勝",[4]点数換算表!$C$17,IF(AC170="ベスト4",[4]点数換算表!$D$17,IF(AC170="ベスト8",[4]点数換算表!$E$17,IF(AC170="ベスト16",[4]点数換算表!$F$17,IF(AC170="ベスト32",[4]点数換算表!$G$17,"")))))))</f>
        <v>0</v>
      </c>
      <c r="AE170" s="23"/>
      <c r="AF170" s="21">
        <f>IF(AE170="",0,IF(AE170="優勝",[4]点数換算表!$B$18,IF(AE170="準優勝",[4]点数換算表!$C$18,IF(AE170="ベスト4",[4]点数換算表!$D$18,IF(AE170="ベスト8",[4]点数換算表!$E$18,[4]点数換算表!$F$18)))))</f>
        <v>0</v>
      </c>
      <c r="AG170" s="23"/>
      <c r="AH170" s="21">
        <f>IF(AG170="",0,IF(AG170="優勝",[4]点数換算表!$B$19,IF(AG170="準優勝",[4]点数換算表!$C$19,IF(AG170="ベスト4",[4]点数換算表!$D$19,IF(AG170="ベスト8",[4]点数換算表!$E$19,[4]点数換算表!$F$19)))))</f>
        <v>0</v>
      </c>
      <c r="AI170" s="21">
        <f t="shared" si="6"/>
        <v>16</v>
      </c>
    </row>
    <row r="171" spans="1:35" x14ac:dyDescent="0.4">
      <c r="A171" s="21">
        <v>168</v>
      </c>
      <c r="B171" s="21" t="s">
        <v>395</v>
      </c>
      <c r="C171" s="21" t="s">
        <v>396</v>
      </c>
      <c r="D171" s="21">
        <v>4</v>
      </c>
      <c r="E171" s="27" t="s">
        <v>382</v>
      </c>
      <c r="F171" s="35" t="s">
        <v>815</v>
      </c>
      <c r="G171" s="23"/>
      <c r="H171" s="21">
        <f>IF(G171="",0,IF(G171="優勝",[4]点数換算表!$B$2,IF(G171="準優勝",[4]点数換算表!$C$2,IF(G171="ベスト4",[4]点数換算表!$D$2,[4]点数換算表!$E$2))))</f>
        <v>0</v>
      </c>
      <c r="I171" s="23"/>
      <c r="J171" s="21">
        <f>IF(I171="",0,IF(I171="優勝",[4]点数換算表!$B$3,IF(I171="準優勝",[4]点数換算表!$C$3,IF(I171="ベスト4",[4]点数換算表!$D$3,[4]点数換算表!$E$3))))</f>
        <v>0</v>
      </c>
      <c r="K171" s="23"/>
      <c r="L171" s="21">
        <f>IF(K171="",0,IF(K171="優勝",[4]点数換算表!$B$4,IF(K171="準優勝",[4]点数換算表!$C$4,IF(K171="ベスト4",[4]点数換算表!$D$4,IF(K171="ベスト8",[4]点数換算表!$E$4,IF(K171="ベスト16",[4]点数換算表!$F$4,""))))))</f>
        <v>0</v>
      </c>
      <c r="M171" s="23"/>
      <c r="N171" s="21">
        <f>IF(M171="",0,IF(M171="優勝",点数換算表!$B$5,IF(M171="準優勝",点数換算表!$C$5,IF(M171="ベスト4",点数換算表!$D$5,IF(M171="ベスト8",点数換算表!$E$5,IF(M171="ベスト16",点数換算表!$F$5,IF(M171="ベスト32",点数換算表!$G$5,"")))))))</f>
        <v>0</v>
      </c>
      <c r="O171" s="23"/>
      <c r="P171" s="21">
        <f>IF(O171="",0,IF(O171="優勝",[4]点数換算表!$B$6,IF(O171="準優勝",[4]点数換算表!$C$6,IF(O171="ベスト4",[4]点数換算表!$D$6,IF(O171="ベスト8",[4]点数換算表!$E$6,IF(O171="ベスト16",[4]点数換算表!$F$6,IF(O171="ベスト32",[4]点数換算表!$G$6,"")))))))</f>
        <v>0</v>
      </c>
      <c r="Q171" s="23"/>
      <c r="R171" s="21">
        <f>IF(Q171="",0,IF(Q171="優勝",[4]点数換算表!$B$7,IF(Q171="準優勝",[4]点数換算表!$C$7,IF(Q171="ベスト4",[4]点数換算表!$D$7,IF(Q171="ベスト8",[4]点数換算表!$E$7,[4]点数換算表!$F$7)))))</f>
        <v>0</v>
      </c>
      <c r="S171" s="23"/>
      <c r="T171" s="21">
        <f>IF(S171="",0,IF(S171="優勝",[4]点数換算表!$B$8,IF(S171="準優勝",[4]点数換算表!$C$8,IF(S171="ベスト4",[4]点数換算表!$D$8,IF(S171="ベスト8",[4]点数換算表!$E$8,[4]点数換算表!$F$8)))))</f>
        <v>0</v>
      </c>
      <c r="U171" s="23"/>
      <c r="V171" s="21">
        <f>IF(U171="",0,IF(U171="優勝",[4]点数換算表!$B$13,IF(U171="準優勝",[4]点数換算表!$C$13,IF(U171="ベスト4",[4]点数換算表!$D$13,[4]点数換算表!$E$13))))</f>
        <v>0</v>
      </c>
      <c r="W171" s="23"/>
      <c r="X171" s="21">
        <f>IF(W171="",0,IF(W171="優勝",[4]点数換算表!$B$14,IF(W171="準優勝",[4]点数換算表!$C$14,IF(W171="ベスト4",[4]点数換算表!$D$14,[4]点数換算表!$E$14))))</f>
        <v>0</v>
      </c>
      <c r="Y171" s="23" t="s">
        <v>7</v>
      </c>
      <c r="Z171" s="21">
        <f>IF(Y171="",0,IF(Y171="優勝",[4]点数換算表!$B$15,IF(Y171="準優勝",[4]点数換算表!$C$15,IF(Y171="ベスト4",[4]点数換算表!$D$15,IF(Y171="ベスト8",[4]点数換算表!$E$15,IF(Y171="ベスト16",[4]点数換算表!$F$15,""))))))</f>
        <v>16</v>
      </c>
      <c r="AA171" s="23"/>
      <c r="AB171" s="21">
        <f>IF(AA171="",0,IF(AA171="優勝",[4]点数換算表!$B$16,IF(AA171="準優勝",[4]点数換算表!$C$16,IF(AA171="ベスト4",[4]点数換算表!$D$16,IF(AA171="ベスト8",[4]点数換算表!$E$16,IF(AA171="ベスト16",[4]点数換算表!$F$16,IF(AA171="ベスト32",[4]点数換算表!$G$16,"")))))))</f>
        <v>0</v>
      </c>
      <c r="AC171" s="23"/>
      <c r="AD171" s="21">
        <f>IF(AC171="",0,IF(AC171="優勝",[4]点数換算表!$B$17,IF(AC171="準優勝",[4]点数換算表!$C$17,IF(AC171="ベスト4",[4]点数換算表!$D$17,IF(AC171="ベスト8",[4]点数換算表!$E$17,IF(AC171="ベスト16",[4]点数換算表!$F$17,IF(AC171="ベスト32",[4]点数換算表!$G$17,"")))))))</f>
        <v>0</v>
      </c>
      <c r="AE171" s="23"/>
      <c r="AF171" s="21">
        <f>IF(AE171="",0,IF(AE171="優勝",[4]点数換算表!$B$18,IF(AE171="準優勝",[4]点数換算表!$C$18,IF(AE171="ベスト4",[4]点数換算表!$D$18,IF(AE171="ベスト8",[4]点数換算表!$E$18,[4]点数換算表!$F$18)))))</f>
        <v>0</v>
      </c>
      <c r="AG171" s="23"/>
      <c r="AH171" s="21">
        <f>IF(AG171="",0,IF(AG171="優勝",[4]点数換算表!$B$19,IF(AG171="準優勝",[4]点数換算表!$C$19,IF(AG171="ベスト4",[4]点数換算表!$D$19,IF(AG171="ベスト8",[4]点数換算表!$E$19,[4]点数換算表!$F$19)))))</f>
        <v>0</v>
      </c>
      <c r="AI171" s="21">
        <f t="shared" si="6"/>
        <v>16</v>
      </c>
    </row>
    <row r="172" spans="1:35" x14ac:dyDescent="0.4">
      <c r="A172" s="21">
        <v>169</v>
      </c>
      <c r="B172" s="21" t="s">
        <v>473</v>
      </c>
      <c r="C172" s="21" t="s">
        <v>455</v>
      </c>
      <c r="D172" s="21">
        <v>4</v>
      </c>
      <c r="E172" s="28" t="s">
        <v>451</v>
      </c>
      <c r="F172" s="35" t="s">
        <v>815</v>
      </c>
      <c r="G172" s="23"/>
      <c r="H172" s="21">
        <f>IF(G172="",0,IF(G172="優勝",[7]点数換算表!$B$2,IF(G172="準優勝",[7]点数換算表!$C$2,IF(G172="ベスト4",[7]点数換算表!$D$2,[7]点数換算表!$E$2))))</f>
        <v>0</v>
      </c>
      <c r="I172" s="23"/>
      <c r="J172" s="21">
        <f>IF(I172="",0,IF(I172="優勝",[7]点数換算表!$B$3,IF(I172="準優勝",[7]点数換算表!$C$3,IF(I172="ベスト4",[7]点数換算表!$D$3,[7]点数換算表!$E$3))))</f>
        <v>0</v>
      </c>
      <c r="K172" s="23"/>
      <c r="L172" s="21">
        <f>IF(K172="",0,IF(K172="優勝",[7]点数換算表!$B$4,IF(K172="準優勝",[7]点数換算表!$C$4,IF(K172="ベスト4",[7]点数換算表!$D$4,IF(K172="ベスト8",[7]点数換算表!$E$4,IF(K172="ベスト16",[7]点数換算表!$F$4,""))))))</f>
        <v>0</v>
      </c>
      <c r="M172" s="23"/>
      <c r="N172" s="21">
        <f>IF(M172="",0,IF(M172="優勝",点数換算表!$B$5,IF(M172="準優勝",点数換算表!$C$5,IF(M172="ベスト4",点数換算表!$D$5,IF(M172="ベスト8",点数換算表!$E$5,IF(M172="ベスト16",点数換算表!$F$5,IF(M172="ベスト32",点数換算表!$G$5,"")))))))</f>
        <v>0</v>
      </c>
      <c r="O172" s="23"/>
      <c r="P172" s="21">
        <f>IF(O172="",0,IF(O172="優勝",[7]点数換算表!$B$6,IF(O172="準優勝",[7]点数換算表!$C$6,IF(O172="ベスト4",[7]点数換算表!$D$6,IF(O172="ベスト8",[7]点数換算表!$E$6,IF(O172="ベスト16",[7]点数換算表!$F$6,IF(O172="ベスト32",[7]点数換算表!$G$6,"")))))))</f>
        <v>0</v>
      </c>
      <c r="Q172" s="23"/>
      <c r="R172" s="21">
        <f>IF(Q172="",0,IF(Q172="優勝",[7]点数換算表!$B$7,IF(Q172="準優勝",[7]点数換算表!$C$7,IF(Q172="ベスト4",[7]点数換算表!$D$7,IF(Q172="ベスト8",[7]点数換算表!$E$7,[7]点数換算表!$F$7)))))</f>
        <v>0</v>
      </c>
      <c r="S172" s="23"/>
      <c r="T172" s="21">
        <f>IF(S172="",0,IF(S172="優勝",[7]点数換算表!$B$8,IF(S172="準優勝",[7]点数換算表!$C$8,IF(S172="ベスト4",[7]点数換算表!$D$8,IF(S172="ベスト8",[7]点数換算表!$E$8,[7]点数換算表!$F$8)))))</f>
        <v>0</v>
      </c>
      <c r="U172" s="23"/>
      <c r="V172" s="21">
        <f>IF(U172="",0,IF(U172="優勝",[7]点数換算表!$B$13,IF(U172="準優勝",[7]点数換算表!$C$13,IF(U172="ベスト4",[7]点数換算表!$D$13,[7]点数換算表!$E$13))))</f>
        <v>0</v>
      </c>
      <c r="W172" s="23"/>
      <c r="X172" s="21">
        <f>IF(W172="",0,IF(W172="優勝",[7]点数換算表!$B$14,IF(W172="準優勝",[7]点数換算表!$C$14,IF(W172="ベスト4",[7]点数換算表!$D$14,[7]点数換算表!$E$14))))</f>
        <v>0</v>
      </c>
      <c r="Y172" s="23" t="s">
        <v>7</v>
      </c>
      <c r="Z172" s="21">
        <f>IF(Y172="",0,IF(Y172="優勝",[7]点数換算表!$B$15,IF(Y172="準優勝",[7]点数換算表!$C$15,IF(Y172="ベスト4",[7]点数換算表!$D$15,IF(Y172="ベスト8",[7]点数換算表!$E$15,IF(Y172="ベスト16",[7]点数換算表!$F$15,""))))))</f>
        <v>16</v>
      </c>
      <c r="AA172" s="23"/>
      <c r="AB172" s="21">
        <f>IF(AA172="",0,IF(AA172="優勝",[7]点数換算表!$B$16,IF(AA172="準優勝",[7]点数換算表!$C$16,IF(AA172="ベスト4",[7]点数換算表!$D$16,IF(AA172="ベスト8",[7]点数換算表!$E$16,IF(AA172="ベスト16",[7]点数換算表!$F$16,IF(AA172="ベスト32",[7]点数換算表!$G$16,"")))))))</f>
        <v>0</v>
      </c>
      <c r="AC172" s="23"/>
      <c r="AD172" s="21">
        <f>IF(AC172="",0,IF(AC172="優勝",[7]点数換算表!$B$17,IF(AC172="準優勝",[7]点数換算表!$C$17,IF(AC172="ベスト4",[7]点数換算表!$D$17,IF(AC172="ベスト8",[7]点数換算表!$E$17,IF(AC172="ベスト16",[7]点数換算表!$F$17,IF(AC172="ベスト32",[7]点数換算表!$G$17,"")))))))</f>
        <v>0</v>
      </c>
      <c r="AE172" s="23"/>
      <c r="AF172" s="21">
        <f>IF(AE172="",0,IF(AE172="優勝",[7]点数換算表!$B$18,IF(AE172="準優勝",[7]点数換算表!$C$18,IF(AE172="ベスト4",[7]点数換算表!$D$18,IF(AE172="ベスト8",[7]点数換算表!$E$18,[7]点数換算表!$F$18)))))</f>
        <v>0</v>
      </c>
      <c r="AG172" s="23"/>
      <c r="AH172" s="21">
        <f>IF(AG172="",0,IF(AG172="優勝",[7]点数換算表!$B$19,IF(AG172="準優勝",[7]点数換算表!$C$19,IF(AG172="ベスト4",[7]点数換算表!$D$19,IF(AG172="ベスト8",[7]点数換算表!$E$19,[7]点数換算表!$F$19)))))</f>
        <v>0</v>
      </c>
      <c r="AI172" s="21">
        <f t="shared" si="6"/>
        <v>16</v>
      </c>
    </row>
    <row r="173" spans="1:35" x14ac:dyDescent="0.4">
      <c r="A173" s="21">
        <v>170</v>
      </c>
      <c r="B173" s="21" t="s">
        <v>474</v>
      </c>
      <c r="C173" s="21" t="s">
        <v>456</v>
      </c>
      <c r="D173" s="21">
        <v>4</v>
      </c>
      <c r="E173" s="28" t="s">
        <v>451</v>
      </c>
      <c r="F173" s="35" t="s">
        <v>815</v>
      </c>
      <c r="G173" s="23"/>
      <c r="H173" s="21">
        <f>IF(G173="",0,IF(G173="優勝",[7]点数換算表!$B$2,IF(G173="準優勝",[7]点数換算表!$C$2,IF(G173="ベスト4",[7]点数換算表!$D$2,[7]点数換算表!$E$2))))</f>
        <v>0</v>
      </c>
      <c r="I173" s="23"/>
      <c r="J173" s="21">
        <f>IF(I173="",0,IF(I173="優勝",[7]点数換算表!$B$3,IF(I173="準優勝",[7]点数換算表!$C$3,IF(I173="ベスト4",[7]点数換算表!$D$3,[7]点数換算表!$E$3))))</f>
        <v>0</v>
      </c>
      <c r="K173" s="23"/>
      <c r="L173" s="21">
        <f>IF(K173="",0,IF(K173="優勝",[7]点数換算表!$B$4,IF(K173="準優勝",[7]点数換算表!$C$4,IF(K173="ベスト4",[7]点数換算表!$D$4,IF(K173="ベスト8",[7]点数換算表!$E$4,IF(K173="ベスト16",[7]点数換算表!$F$4,""))))))</f>
        <v>0</v>
      </c>
      <c r="M173" s="23"/>
      <c r="N173" s="21">
        <f>IF(M173="",0,IF(M173="優勝",点数換算表!$B$5,IF(M173="準優勝",点数換算表!$C$5,IF(M173="ベスト4",点数換算表!$D$5,IF(M173="ベスト8",点数換算表!$E$5,IF(M173="ベスト16",点数換算表!$F$5,IF(M173="ベスト32",点数換算表!$G$5,"")))))))</f>
        <v>0</v>
      </c>
      <c r="O173" s="23"/>
      <c r="P173" s="21">
        <f>IF(O173="",0,IF(O173="優勝",[7]点数換算表!$B$6,IF(O173="準優勝",[7]点数換算表!$C$6,IF(O173="ベスト4",[7]点数換算表!$D$6,IF(O173="ベスト8",[7]点数換算表!$E$6,IF(O173="ベスト16",[7]点数換算表!$F$6,IF(O173="ベスト32",[7]点数換算表!$G$6,"")))))))</f>
        <v>0</v>
      </c>
      <c r="Q173" s="23"/>
      <c r="R173" s="21">
        <f>IF(Q173="",0,IF(Q173="優勝",[7]点数換算表!$B$7,IF(Q173="準優勝",[7]点数換算表!$C$7,IF(Q173="ベスト4",[7]点数換算表!$D$7,IF(Q173="ベスト8",[7]点数換算表!$E$7,[7]点数換算表!$F$7)))))</f>
        <v>0</v>
      </c>
      <c r="S173" s="23"/>
      <c r="T173" s="21">
        <f>IF(S173="",0,IF(S173="優勝",[7]点数換算表!$B$8,IF(S173="準優勝",[7]点数換算表!$C$8,IF(S173="ベスト4",[7]点数換算表!$D$8,IF(S173="ベスト8",[7]点数換算表!$E$8,[7]点数換算表!$F$8)))))</f>
        <v>0</v>
      </c>
      <c r="U173" s="23"/>
      <c r="V173" s="21">
        <f>IF(U173="",0,IF(U173="優勝",[7]点数換算表!$B$13,IF(U173="準優勝",[7]点数換算表!$C$13,IF(U173="ベスト4",[7]点数換算表!$D$13,[7]点数換算表!$E$13))))</f>
        <v>0</v>
      </c>
      <c r="W173" s="23"/>
      <c r="X173" s="21">
        <f>IF(W173="",0,IF(W173="優勝",[7]点数換算表!$B$14,IF(W173="準優勝",[7]点数換算表!$C$14,IF(W173="ベスト4",[7]点数換算表!$D$14,[7]点数換算表!$E$14))))</f>
        <v>0</v>
      </c>
      <c r="Y173" s="23" t="s">
        <v>7</v>
      </c>
      <c r="Z173" s="21">
        <f>IF(Y173="",0,IF(Y173="優勝",[7]点数換算表!$B$15,IF(Y173="準優勝",[7]点数換算表!$C$15,IF(Y173="ベスト4",[7]点数換算表!$D$15,IF(Y173="ベスト8",[7]点数換算表!$E$15,IF(Y173="ベスト16",[7]点数換算表!$F$15,""))))))</f>
        <v>16</v>
      </c>
      <c r="AA173" s="23"/>
      <c r="AB173" s="21">
        <f>IF(AA173="",0,IF(AA173="優勝",[7]点数換算表!$B$16,IF(AA173="準優勝",[7]点数換算表!$C$16,IF(AA173="ベスト4",[7]点数換算表!$D$16,IF(AA173="ベスト8",[7]点数換算表!$E$16,IF(AA173="ベスト16",[7]点数換算表!$F$16,IF(AA173="ベスト32",[7]点数換算表!$G$16,"")))))))</f>
        <v>0</v>
      </c>
      <c r="AC173" s="23"/>
      <c r="AD173" s="21">
        <f>IF(AC173="",0,IF(AC173="優勝",[7]点数換算表!$B$17,IF(AC173="準優勝",[7]点数換算表!$C$17,IF(AC173="ベスト4",[7]点数換算表!$D$17,IF(AC173="ベスト8",[7]点数換算表!$E$17,IF(AC173="ベスト16",[7]点数換算表!$F$17,IF(AC173="ベスト32",[7]点数換算表!$G$17,"")))))))</f>
        <v>0</v>
      </c>
      <c r="AE173" s="23"/>
      <c r="AF173" s="21">
        <f>IF(AE173="",0,IF(AE173="優勝",[7]点数換算表!$B$18,IF(AE173="準優勝",[7]点数換算表!$C$18,IF(AE173="ベスト4",[7]点数換算表!$D$18,IF(AE173="ベスト8",[7]点数換算表!$E$18,[7]点数換算表!$F$18)))))</f>
        <v>0</v>
      </c>
      <c r="AG173" s="23"/>
      <c r="AH173" s="21">
        <f>IF(AG173="",0,IF(AG173="優勝",[7]点数換算表!$B$19,IF(AG173="準優勝",[7]点数換算表!$C$19,IF(AG173="ベスト4",[7]点数換算表!$D$19,IF(AG173="ベスト8",[7]点数換算表!$E$19,[7]点数換算表!$F$19)))))</f>
        <v>0</v>
      </c>
      <c r="AI173" s="21">
        <f t="shared" si="6"/>
        <v>16</v>
      </c>
    </row>
    <row r="174" spans="1:35" x14ac:dyDescent="0.4">
      <c r="A174" s="21">
        <v>171</v>
      </c>
      <c r="B174" s="21" t="s">
        <v>475</v>
      </c>
      <c r="C174" s="21" t="s">
        <v>458</v>
      </c>
      <c r="D174" s="21">
        <v>3</v>
      </c>
      <c r="E174" s="28" t="s">
        <v>451</v>
      </c>
      <c r="F174" s="35" t="s">
        <v>815</v>
      </c>
      <c r="G174" s="23"/>
      <c r="H174" s="21">
        <f>IF(G174="",0,IF(G174="優勝",[7]点数換算表!$B$2,IF(G174="準優勝",[7]点数換算表!$C$2,IF(G174="ベスト4",[7]点数換算表!$D$2,[7]点数換算表!$E$2))))</f>
        <v>0</v>
      </c>
      <c r="I174" s="23"/>
      <c r="J174" s="21">
        <f>IF(I174="",0,IF(I174="優勝",[7]点数換算表!$B$3,IF(I174="準優勝",[7]点数換算表!$C$3,IF(I174="ベスト4",[7]点数換算表!$D$3,[7]点数換算表!$E$3))))</f>
        <v>0</v>
      </c>
      <c r="K174" s="23"/>
      <c r="L174" s="21">
        <f>IF(K174="",0,IF(K174="優勝",[7]点数換算表!$B$4,IF(K174="準優勝",[7]点数換算表!$C$4,IF(K174="ベスト4",[7]点数換算表!$D$4,IF(K174="ベスト8",[7]点数換算表!$E$4,IF(K174="ベスト16",[7]点数換算表!$F$4,""))))))</f>
        <v>0</v>
      </c>
      <c r="M174" s="23"/>
      <c r="N174" s="21">
        <f>IF(M174="",0,IF(M174="優勝",点数換算表!$B$5,IF(M174="準優勝",点数換算表!$C$5,IF(M174="ベスト4",点数換算表!$D$5,IF(M174="ベスト8",点数換算表!$E$5,IF(M174="ベスト16",点数換算表!$F$5,IF(M174="ベスト32",点数換算表!$G$5,"")))))))</f>
        <v>0</v>
      </c>
      <c r="O174" s="23"/>
      <c r="P174" s="21">
        <f>IF(O174="",0,IF(O174="優勝",[7]点数換算表!$B$6,IF(O174="準優勝",[7]点数換算表!$C$6,IF(O174="ベスト4",[7]点数換算表!$D$6,IF(O174="ベスト8",[7]点数換算表!$E$6,IF(O174="ベスト16",[7]点数換算表!$F$6,IF(O174="ベスト32",[7]点数換算表!$G$6,"")))))))</f>
        <v>0</v>
      </c>
      <c r="Q174" s="23"/>
      <c r="R174" s="21">
        <f>IF(Q174="",0,IF(Q174="優勝",[7]点数換算表!$B$7,IF(Q174="準優勝",[7]点数換算表!$C$7,IF(Q174="ベスト4",[7]点数換算表!$D$7,IF(Q174="ベスト8",[7]点数換算表!$E$7,[7]点数換算表!$F$7)))))</f>
        <v>0</v>
      </c>
      <c r="S174" s="23"/>
      <c r="T174" s="21">
        <f>IF(S174="",0,IF(S174="優勝",[7]点数換算表!$B$8,IF(S174="準優勝",[7]点数換算表!$C$8,IF(S174="ベスト4",[7]点数換算表!$D$8,IF(S174="ベスト8",[7]点数換算表!$E$8,[7]点数換算表!$F$8)))))</f>
        <v>0</v>
      </c>
      <c r="U174" s="23"/>
      <c r="V174" s="21">
        <f>IF(U174="",0,IF(U174="優勝",[7]点数換算表!$B$13,IF(U174="準優勝",[7]点数換算表!$C$13,IF(U174="ベスト4",[7]点数換算表!$D$13,[7]点数換算表!$E$13))))</f>
        <v>0</v>
      </c>
      <c r="W174" s="23"/>
      <c r="X174" s="21">
        <f>IF(W174="",0,IF(W174="優勝",[7]点数換算表!$B$14,IF(W174="準優勝",[7]点数換算表!$C$14,IF(W174="ベスト4",[7]点数換算表!$D$14,[7]点数換算表!$E$14))))</f>
        <v>0</v>
      </c>
      <c r="Y174" s="23" t="s">
        <v>7</v>
      </c>
      <c r="Z174" s="21">
        <f>IF(Y174="",0,IF(Y174="優勝",[7]点数換算表!$B$15,IF(Y174="準優勝",[7]点数換算表!$C$15,IF(Y174="ベスト4",[7]点数換算表!$D$15,IF(Y174="ベスト8",[7]点数換算表!$E$15,IF(Y174="ベスト16",[7]点数換算表!$F$15,""))))))</f>
        <v>16</v>
      </c>
      <c r="AA174" s="23"/>
      <c r="AB174" s="21">
        <f>IF(AA174="",0,IF(AA174="優勝",[7]点数換算表!$B$16,IF(AA174="準優勝",[7]点数換算表!$C$16,IF(AA174="ベスト4",[7]点数換算表!$D$16,IF(AA174="ベスト8",[7]点数換算表!$E$16,IF(AA174="ベスト16",[7]点数換算表!$F$16,IF(AA174="ベスト32",[7]点数換算表!$G$16,"")))))))</f>
        <v>0</v>
      </c>
      <c r="AC174" s="23"/>
      <c r="AD174" s="21">
        <f>IF(AC174="",0,IF(AC174="優勝",[7]点数換算表!$B$17,IF(AC174="準優勝",[7]点数換算表!$C$17,IF(AC174="ベスト4",[7]点数換算表!$D$17,IF(AC174="ベスト8",[7]点数換算表!$E$17,IF(AC174="ベスト16",[7]点数換算表!$F$17,IF(AC174="ベスト32",[7]点数換算表!$G$17,"")))))))</f>
        <v>0</v>
      </c>
      <c r="AE174" s="23"/>
      <c r="AF174" s="21">
        <f>IF(AE174="",0,IF(AE174="優勝",[7]点数換算表!$B$18,IF(AE174="準優勝",[7]点数換算表!$C$18,IF(AE174="ベスト4",[7]点数換算表!$D$18,IF(AE174="ベスト8",[7]点数換算表!$E$18,[7]点数換算表!$F$18)))))</f>
        <v>0</v>
      </c>
      <c r="AG174" s="23"/>
      <c r="AH174" s="21">
        <f>IF(AG174="",0,IF(AG174="優勝",[7]点数換算表!$B$19,IF(AG174="準優勝",[7]点数換算表!$C$19,IF(AG174="ベスト4",[7]点数換算表!$D$19,IF(AG174="ベスト8",[7]点数換算表!$E$19,[7]点数換算表!$F$19)))))</f>
        <v>0</v>
      </c>
      <c r="AI174" s="21">
        <f t="shared" si="6"/>
        <v>16</v>
      </c>
    </row>
    <row r="175" spans="1:35" x14ac:dyDescent="0.4">
      <c r="A175" s="21">
        <v>172</v>
      </c>
      <c r="B175" s="23" t="s">
        <v>71</v>
      </c>
      <c r="C175" s="23" t="s">
        <v>61</v>
      </c>
      <c r="D175" s="23">
        <v>2</v>
      </c>
      <c r="E175" s="24" t="s">
        <v>269</v>
      </c>
      <c r="F175" s="34" t="s">
        <v>814</v>
      </c>
      <c r="G175" s="23"/>
      <c r="H175" s="21">
        <f>IF(G175="",0,IF(G175="優勝",点数換算表!$B$2,IF(G175="準優勝",点数換算表!$C$2,IF(G175="ベスト4",点数換算表!$D$2,点数換算表!$E$2))))</f>
        <v>0</v>
      </c>
      <c r="I175" s="23"/>
      <c r="J175" s="21">
        <f>IF(I175="",0,IF(I175="優勝",点数換算表!$B$3,IF(I175="準優勝",点数換算表!$C$3,IF(I175="ベスト4",点数換算表!$D$3,点数換算表!$E$3))))</f>
        <v>0</v>
      </c>
      <c r="K175" s="23"/>
      <c r="L175" s="21">
        <f>IF(K175="",0,IF(K175="優勝",点数換算表!$B$4,IF(K175="準優勝",点数換算表!$C$4,IF(K175="ベスト4",点数換算表!$D$4,IF(K175="ベスト8",点数換算表!$E$4,IF(K175="ベスト16",点数換算表!$F$4,""))))))</f>
        <v>0</v>
      </c>
      <c r="M175" s="23"/>
      <c r="N175" s="21">
        <f>IF(M175="",0,IF(M175="優勝",点数換算表!$B$5,IF(M175="準優勝",点数換算表!$C$5,IF(M175="ベスト4",点数換算表!$D$5,IF(M175="ベスト8",点数換算表!$E$5,IF(M175="ベスト16",点数換算表!$F$5,IF(M175="ベスト32",点数換算表!$G$5,"")))))))</f>
        <v>0</v>
      </c>
      <c r="O175" s="23"/>
      <c r="P175" s="21">
        <f>IF(O175="",0,IF(O175="優勝",点数換算表!$B$6,IF(O175="準優勝",点数換算表!$C$6,IF(O175="ベスト4",点数換算表!$D$6,IF(O175="ベスト8",点数換算表!$E$6,IF(O175="ベスト16",点数換算表!$F$6,IF(O175="ベスト32",点数換算表!$G$6,"")))))))</f>
        <v>0</v>
      </c>
      <c r="Q175" s="23"/>
      <c r="R175" s="21">
        <f>IF(Q175="",0,IF(Q175="優勝",点数換算表!$B$7,IF(Q175="準優勝",点数換算表!$C$7,IF(Q175="ベスト4",点数換算表!$D$7,IF(Q175="ベスト8",点数換算表!$E$7,点数換算表!$F$7)))))</f>
        <v>0</v>
      </c>
      <c r="S175" s="23"/>
      <c r="T175" s="21">
        <f>IF(S175="",0,IF(S175="優勝",点数換算表!$B$8,IF(S175="準優勝",点数換算表!$C$8,IF(S175="ベスト4",点数換算表!$D$8,IF(S175="ベスト8",点数換算表!$E$8,点数換算表!$F$8)))))</f>
        <v>0</v>
      </c>
      <c r="U175" s="23" t="s">
        <v>9</v>
      </c>
      <c r="V175" s="21">
        <f>IF(U175="",0,IF(U175="優勝",点数換算表!$B$13,IF(U175="準優勝",点数換算表!$C$13,IF(U175="ベスト4",点数換算表!$D$13,点数換算表!$E$13))))</f>
        <v>16</v>
      </c>
      <c r="W175" s="23"/>
      <c r="X175" s="21">
        <f>IF(W175="",0,IF(W175="優勝",点数換算表!$B$14,IF(W175="準優勝",点数換算表!$C$14,IF(W175="ベスト4",点数換算表!$D$14,点数換算表!$E$14))))</f>
        <v>0</v>
      </c>
      <c r="Y175" s="23"/>
      <c r="Z175" s="21">
        <f>IF(Y175="",0,IF(Y175="優勝",点数換算表!$B$15,IF(Y175="準優勝",点数換算表!$C$15,IF(Y175="ベスト4",点数換算表!$D$15,IF(Y175="ベスト8",点数換算表!$E$15,IF(Y175="ベスト16",点数換算表!$F$15,""))))))</f>
        <v>0</v>
      </c>
      <c r="AA175" s="23"/>
      <c r="AB175" s="21">
        <f>IF(AA175="",0,IF(AA175="優勝",点数換算表!$B$16,IF(AA175="準優勝",点数換算表!$C$16,IF(AA175="ベスト4",点数換算表!$D$16,IF(AA175="ベスト8",点数換算表!$E$16,IF(AA175="ベスト16",点数換算表!$F$16,IF(AA175="ベスト32",点数換算表!$G$16,"")))))))</f>
        <v>0</v>
      </c>
      <c r="AC175" s="23"/>
      <c r="AD175" s="21">
        <f>IF(AC175="",0,IF(AC175="優勝",点数換算表!$B$17,IF(AC175="準優勝",点数換算表!$C$17,IF(AC175="ベスト4",点数換算表!$D$17,IF(AC175="ベスト8",点数換算表!$E$17,IF(AC175="ベスト16",点数換算表!$F$17,IF(AC175="ベスト32",点数換算表!$G$17,"")))))))</f>
        <v>0</v>
      </c>
      <c r="AE175" s="23"/>
      <c r="AF175" s="21">
        <f>IF(AE175="",0,IF(AE175="優勝",点数換算表!$B$18,IF(AE175="準優勝",点数換算表!$C$18,IF(AE175="ベスト4",点数換算表!$D$18,IF(AE175="ベスト8",点数換算表!$E$18,点数換算表!$F$18)))))</f>
        <v>0</v>
      </c>
      <c r="AG175" s="23"/>
      <c r="AH175" s="21">
        <f>IF(AG175="",0,IF(AG175="優勝",点数換算表!$B$19,IF(AG175="準優勝",点数換算表!$C$19,IF(AG175="ベスト4",点数換算表!$D$19,IF(AG175="ベスト8",点数換算表!$E$19,点数換算表!$F$19)))))</f>
        <v>0</v>
      </c>
      <c r="AI175" s="21">
        <f t="shared" si="6"/>
        <v>16</v>
      </c>
    </row>
    <row r="176" spans="1:35" x14ac:dyDescent="0.4">
      <c r="A176" s="21">
        <v>173</v>
      </c>
      <c r="B176" s="21" t="s">
        <v>546</v>
      </c>
      <c r="C176" s="21" t="s">
        <v>528</v>
      </c>
      <c r="D176" s="21">
        <v>2</v>
      </c>
      <c r="E176" s="29" t="s">
        <v>526</v>
      </c>
      <c r="F176" s="35" t="s">
        <v>815</v>
      </c>
      <c r="G176" s="23"/>
      <c r="H176" s="21">
        <f>IF(G176="",0,IF(G176="優勝",[1]点数換算表!$B$2,IF(G176="準優勝",[1]点数換算表!$C$2,IF(G176="ベスト4",[1]点数換算表!$D$2,[1]点数換算表!$E$2))))</f>
        <v>0</v>
      </c>
      <c r="I176" s="23"/>
      <c r="J176" s="21">
        <f>IF(I176="",0,IF(I176="優勝",[1]点数換算表!$B$3,IF(I176="準優勝",[1]点数換算表!$C$3,IF(I176="ベスト4",[1]点数換算表!$D$3,[1]点数換算表!$E$3))))</f>
        <v>0</v>
      </c>
      <c r="K176" s="23"/>
      <c r="L176" s="21">
        <f>IF(K176="",0,IF(K176="優勝",[1]点数換算表!$B$4,IF(K176="準優勝",[1]点数換算表!$C$4,IF(K176="ベスト4",[1]点数換算表!$D$4,IF(K176="ベスト8",[1]点数換算表!$E$4,IF(K176="ベスト16",[1]点数換算表!$F$4,""))))))</f>
        <v>0</v>
      </c>
      <c r="M176" s="23"/>
      <c r="N176" s="21">
        <f>IF(M176="",0,IF(M176="優勝",点数換算表!$B$5,IF(M176="準優勝",点数換算表!$C$5,IF(M176="ベスト4",点数換算表!$D$5,IF(M176="ベスト8",点数換算表!$E$5,IF(M176="ベスト16",点数換算表!$F$5,IF(M176="ベスト32",点数換算表!$G$5,"")))))))</f>
        <v>0</v>
      </c>
      <c r="O176" s="23"/>
      <c r="P176" s="21">
        <f>IF(O176="",0,IF(O176="優勝",[1]点数換算表!$B$6,IF(O176="準優勝",[1]点数換算表!$C$6,IF(O176="ベスト4",[1]点数換算表!$D$6,IF(O176="ベスト8",[1]点数換算表!$E$6,IF(O176="ベスト16",[1]点数換算表!$F$6,IF(O176="ベスト32",[1]点数換算表!$G$6,"")))))))</f>
        <v>0</v>
      </c>
      <c r="Q176" s="23"/>
      <c r="R176" s="21">
        <f>IF(Q176="",0,IF(Q176="優勝",[1]点数換算表!$B$7,IF(Q176="準優勝",[1]点数換算表!$C$7,IF(Q176="ベスト4",[1]点数換算表!$D$7,IF(Q176="ベスト8",[1]点数換算表!$E$7,[1]点数換算表!$F$7)))))</f>
        <v>0</v>
      </c>
      <c r="S176" s="23"/>
      <c r="T176" s="21">
        <f>IF(S176="",0,IF(S176="優勝",[1]点数換算表!$B$8,IF(S176="準優勝",[1]点数換算表!$C$8,IF(S176="ベスト4",[1]点数換算表!$D$8,IF(S176="ベスト8",[1]点数換算表!$E$8,[1]点数換算表!$F$8)))))</f>
        <v>0</v>
      </c>
      <c r="U176" s="23"/>
      <c r="V176" s="21">
        <f>IF(U176="",0,IF(U176="優勝",[1]点数換算表!$B$13,IF(U176="準優勝",[1]点数換算表!$C$13,IF(U176="ベスト4",[1]点数換算表!$D$13,[1]点数換算表!$E$13))))</f>
        <v>0</v>
      </c>
      <c r="W176" s="23"/>
      <c r="X176" s="21">
        <f>IF(W176="",0,IF(W176="優勝",[1]点数換算表!$B$14,IF(W176="準優勝",[1]点数換算表!$C$14,IF(W176="ベスト4",[1]点数換算表!$D$14,[1]点数換算表!$E$14))))</f>
        <v>0</v>
      </c>
      <c r="Y176" s="23" t="s">
        <v>7</v>
      </c>
      <c r="Z176" s="21">
        <f>IF(Y176="",0,IF(Y176="優勝",[1]点数換算表!$B$15,IF(Y176="準優勝",[1]点数換算表!$C$15,IF(Y176="ベスト4",[1]点数換算表!$D$15,IF(Y176="ベスト8",[1]点数換算表!$E$15,IF(Y176="ベスト16",[1]点数換算表!$F$15,""))))))</f>
        <v>16</v>
      </c>
      <c r="AA176" s="23"/>
      <c r="AB176" s="21">
        <f>IF(AA176="",0,IF(AA176="優勝",[1]点数換算表!$B$16,IF(AA176="準優勝",[1]点数換算表!$C$16,IF(AA176="ベスト4",[1]点数換算表!$D$16,IF(AA176="ベスト8",[1]点数換算表!$E$16,IF(AA176="ベスト16",[1]点数換算表!$F$16,IF(AA176="ベスト32",[1]点数換算表!$G$16,"")))))))</f>
        <v>0</v>
      </c>
      <c r="AC176" s="23"/>
      <c r="AD176" s="21">
        <f>IF(AC176="",0,IF(AC176="優勝",[1]点数換算表!$B$17,IF(AC176="準優勝",[1]点数換算表!$C$17,IF(AC176="ベスト4",[1]点数換算表!$D$17,IF(AC176="ベスト8",[1]点数換算表!$E$17,IF(AC176="ベスト16",[1]点数換算表!$F$17,IF(AC176="ベスト32",[1]点数換算表!$G$17,"")))))))</f>
        <v>0</v>
      </c>
      <c r="AE176" s="23"/>
      <c r="AF176" s="21">
        <f>IF(AE176="",0,IF(AE176="優勝",[1]点数換算表!$B$18,IF(AE176="準優勝",[1]点数換算表!$C$18,IF(AE176="ベスト4",[1]点数換算表!$D$18,IF(AE176="ベスト8",[1]点数換算表!$E$18,[1]点数換算表!$F$18)))))</f>
        <v>0</v>
      </c>
      <c r="AG176" s="23"/>
      <c r="AH176" s="21">
        <f>IF(AG176="",0,IF(AG176="優勝",[1]点数換算表!$B$19,IF(AG176="準優勝",[1]点数換算表!$C$19,IF(AG176="ベスト4",[1]点数換算表!$D$19,IF(AG176="ベスト8",[1]点数換算表!$E$19,[1]点数換算表!$F$19)))))</f>
        <v>0</v>
      </c>
      <c r="AI176" s="21">
        <f t="shared" si="6"/>
        <v>16</v>
      </c>
    </row>
    <row r="177" spans="1:35" x14ac:dyDescent="0.4">
      <c r="A177" s="21">
        <v>174</v>
      </c>
      <c r="B177" s="21" t="s">
        <v>547</v>
      </c>
      <c r="C177" s="21" t="s">
        <v>525</v>
      </c>
      <c r="D177" s="21">
        <v>4</v>
      </c>
      <c r="E177" s="29" t="s">
        <v>526</v>
      </c>
      <c r="F177" s="35" t="s">
        <v>815</v>
      </c>
      <c r="G177" s="23"/>
      <c r="H177" s="21">
        <f>IF(G177="",0,IF(G177="優勝",[1]点数換算表!$B$2,IF(G177="準優勝",[1]点数換算表!$C$2,IF(G177="ベスト4",[1]点数換算表!$D$2,[1]点数換算表!$E$2))))</f>
        <v>0</v>
      </c>
      <c r="I177" s="23"/>
      <c r="J177" s="21">
        <f>IF(I177="",0,IF(I177="優勝",[1]点数換算表!$B$3,IF(I177="準優勝",[1]点数換算表!$C$3,IF(I177="ベスト4",[1]点数換算表!$D$3,[1]点数換算表!$E$3))))</f>
        <v>0</v>
      </c>
      <c r="K177" s="23"/>
      <c r="L177" s="21">
        <f>IF(K177="",0,IF(K177="優勝",[1]点数換算表!$B$4,IF(K177="準優勝",[1]点数換算表!$C$4,IF(K177="ベスト4",[1]点数換算表!$D$4,IF(K177="ベスト8",[1]点数換算表!$E$4,IF(K177="ベスト16",[1]点数換算表!$F$4,""))))))</f>
        <v>0</v>
      </c>
      <c r="M177" s="23"/>
      <c r="N177" s="21">
        <f>IF(M177="",0,IF(M177="優勝",点数換算表!$B$5,IF(M177="準優勝",点数換算表!$C$5,IF(M177="ベスト4",点数換算表!$D$5,IF(M177="ベスト8",点数換算表!$E$5,IF(M177="ベスト16",点数換算表!$F$5,IF(M177="ベスト32",点数換算表!$G$5,"")))))))</f>
        <v>0</v>
      </c>
      <c r="O177" s="23"/>
      <c r="P177" s="21">
        <f>IF(O177="",0,IF(O177="優勝",[1]点数換算表!$B$6,IF(O177="準優勝",[1]点数換算表!$C$6,IF(O177="ベスト4",[1]点数換算表!$D$6,IF(O177="ベスト8",[1]点数換算表!$E$6,IF(O177="ベスト16",[1]点数換算表!$F$6,IF(O177="ベスト32",[1]点数換算表!$G$6,"")))))))</f>
        <v>0</v>
      </c>
      <c r="Q177" s="23"/>
      <c r="R177" s="21">
        <f>IF(Q177="",0,IF(Q177="優勝",[1]点数換算表!$B$7,IF(Q177="準優勝",[1]点数換算表!$C$7,IF(Q177="ベスト4",[1]点数換算表!$D$7,IF(Q177="ベスト8",[1]点数換算表!$E$7,[1]点数換算表!$F$7)))))</f>
        <v>0</v>
      </c>
      <c r="S177" s="23"/>
      <c r="T177" s="21">
        <f>IF(S177="",0,IF(S177="優勝",[1]点数換算表!$B$8,IF(S177="準優勝",[1]点数換算表!$C$8,IF(S177="ベスト4",[1]点数換算表!$D$8,IF(S177="ベスト8",[1]点数換算表!$E$8,[1]点数換算表!$F$8)))))</f>
        <v>0</v>
      </c>
      <c r="U177" s="23"/>
      <c r="V177" s="21">
        <f>IF(U177="",0,IF(U177="優勝",[1]点数換算表!$B$13,IF(U177="準優勝",[1]点数換算表!$C$13,IF(U177="ベスト4",[1]点数換算表!$D$13,[1]点数換算表!$E$13))))</f>
        <v>0</v>
      </c>
      <c r="W177" s="23"/>
      <c r="X177" s="21">
        <f>IF(W177="",0,IF(W177="優勝",[1]点数換算表!$B$14,IF(W177="準優勝",[1]点数換算表!$C$14,IF(W177="ベスト4",[1]点数換算表!$D$14,[1]点数換算表!$E$14))))</f>
        <v>0</v>
      </c>
      <c r="Y177" s="23" t="s">
        <v>7</v>
      </c>
      <c r="Z177" s="21">
        <f>IF(Y177="",0,IF(Y177="優勝",[1]点数換算表!$B$15,IF(Y177="準優勝",[1]点数換算表!$C$15,IF(Y177="ベスト4",[1]点数換算表!$D$15,IF(Y177="ベスト8",[1]点数換算表!$E$15,IF(Y177="ベスト16",[1]点数換算表!$F$15,""))))))</f>
        <v>16</v>
      </c>
      <c r="AA177" s="23"/>
      <c r="AB177" s="21">
        <f>IF(AA177="",0,IF(AA177="優勝",[1]点数換算表!$B$16,IF(AA177="準優勝",[1]点数換算表!$C$16,IF(AA177="ベスト4",[1]点数換算表!$D$16,IF(AA177="ベスト8",[1]点数換算表!$E$16,IF(AA177="ベスト16",[1]点数換算表!$F$16,IF(AA177="ベスト32",[1]点数換算表!$G$16,"")))))))</f>
        <v>0</v>
      </c>
      <c r="AC177" s="23"/>
      <c r="AD177" s="21">
        <f>IF(AC177="",0,IF(AC177="優勝",[1]点数換算表!$B$17,IF(AC177="準優勝",[1]点数換算表!$C$17,IF(AC177="ベスト4",[1]点数換算表!$D$17,IF(AC177="ベスト8",[1]点数換算表!$E$17,IF(AC177="ベスト16",[1]点数換算表!$F$17,IF(AC177="ベスト32",[1]点数換算表!$G$17,"")))))))</f>
        <v>0</v>
      </c>
      <c r="AE177" s="23"/>
      <c r="AF177" s="21">
        <f>IF(AE177="",0,IF(AE177="優勝",[1]点数換算表!$B$18,IF(AE177="準優勝",[1]点数換算表!$C$18,IF(AE177="ベスト4",[1]点数換算表!$D$18,IF(AE177="ベスト8",[1]点数換算表!$E$18,[1]点数換算表!$F$18)))))</f>
        <v>0</v>
      </c>
      <c r="AG177" s="23"/>
      <c r="AH177" s="21">
        <f>IF(AG177="",0,IF(AG177="優勝",[1]点数換算表!$B$19,IF(AG177="準優勝",[1]点数換算表!$C$19,IF(AG177="ベスト4",[1]点数換算表!$D$19,IF(AG177="ベスト8",[1]点数換算表!$E$19,[1]点数換算表!$F$19)))))</f>
        <v>0</v>
      </c>
      <c r="AI177" s="21">
        <f t="shared" si="6"/>
        <v>16</v>
      </c>
    </row>
    <row r="178" spans="1:35" x14ac:dyDescent="0.4">
      <c r="A178" s="21">
        <v>175</v>
      </c>
      <c r="B178" s="21" t="s">
        <v>548</v>
      </c>
      <c r="C178" s="21" t="s">
        <v>525</v>
      </c>
      <c r="D178" s="21">
        <v>4</v>
      </c>
      <c r="E178" s="29" t="s">
        <v>526</v>
      </c>
      <c r="F178" s="35" t="s">
        <v>815</v>
      </c>
      <c r="G178" s="23"/>
      <c r="H178" s="21">
        <f>IF(G178="",0,IF(G178="優勝",[1]点数換算表!$B$2,IF(G178="準優勝",[1]点数換算表!$C$2,IF(G178="ベスト4",[1]点数換算表!$D$2,[1]点数換算表!$E$2))))</f>
        <v>0</v>
      </c>
      <c r="I178" s="23"/>
      <c r="J178" s="21">
        <f>IF(I178="",0,IF(I178="優勝",[1]点数換算表!$B$3,IF(I178="準優勝",[1]点数換算表!$C$3,IF(I178="ベスト4",[1]点数換算表!$D$3,[1]点数換算表!$E$3))))</f>
        <v>0</v>
      </c>
      <c r="K178" s="23"/>
      <c r="L178" s="21">
        <f>IF(K178="",0,IF(K178="優勝",[1]点数換算表!$B$4,IF(K178="準優勝",[1]点数換算表!$C$4,IF(K178="ベスト4",[1]点数換算表!$D$4,IF(K178="ベスト8",[1]点数換算表!$E$4,IF(K178="ベスト16",[1]点数換算表!$F$4,""))))))</f>
        <v>0</v>
      </c>
      <c r="M178" s="23"/>
      <c r="N178" s="21">
        <f>IF(M178="",0,IF(M178="優勝",点数換算表!$B$5,IF(M178="準優勝",点数換算表!$C$5,IF(M178="ベスト4",点数換算表!$D$5,IF(M178="ベスト8",点数換算表!$E$5,IF(M178="ベスト16",点数換算表!$F$5,IF(M178="ベスト32",点数換算表!$G$5,"")))))))</f>
        <v>0</v>
      </c>
      <c r="O178" s="23"/>
      <c r="P178" s="21">
        <f>IF(O178="",0,IF(O178="優勝",[1]点数換算表!$B$6,IF(O178="準優勝",[1]点数換算表!$C$6,IF(O178="ベスト4",[1]点数換算表!$D$6,IF(O178="ベスト8",[1]点数換算表!$E$6,IF(O178="ベスト16",[1]点数換算表!$F$6,IF(O178="ベスト32",[1]点数換算表!$G$6,"")))))))</f>
        <v>0</v>
      </c>
      <c r="Q178" s="23"/>
      <c r="R178" s="21">
        <f>IF(Q178="",0,IF(Q178="優勝",[1]点数換算表!$B$7,IF(Q178="準優勝",[1]点数換算表!$C$7,IF(Q178="ベスト4",[1]点数換算表!$D$7,IF(Q178="ベスト8",[1]点数換算表!$E$7,[1]点数換算表!$F$7)))))</f>
        <v>0</v>
      </c>
      <c r="S178" s="23"/>
      <c r="T178" s="21">
        <f>IF(S178="",0,IF(S178="優勝",[1]点数換算表!$B$8,IF(S178="準優勝",[1]点数換算表!$C$8,IF(S178="ベスト4",[1]点数換算表!$D$8,IF(S178="ベスト8",[1]点数換算表!$E$8,[1]点数換算表!$F$8)))))</f>
        <v>0</v>
      </c>
      <c r="U178" s="23"/>
      <c r="V178" s="21">
        <f>IF(U178="",0,IF(U178="優勝",[1]点数換算表!$B$13,IF(U178="準優勝",[1]点数換算表!$C$13,IF(U178="ベスト4",[1]点数換算表!$D$13,[1]点数換算表!$E$13))))</f>
        <v>0</v>
      </c>
      <c r="W178" s="23"/>
      <c r="X178" s="21">
        <f>IF(W178="",0,IF(W178="優勝",[1]点数換算表!$B$14,IF(W178="準優勝",[1]点数換算表!$C$14,IF(W178="ベスト4",[1]点数換算表!$D$14,[1]点数換算表!$E$14))))</f>
        <v>0</v>
      </c>
      <c r="Y178" s="23" t="s">
        <v>7</v>
      </c>
      <c r="Z178" s="21">
        <f>IF(Y178="",0,IF(Y178="優勝",[1]点数換算表!$B$15,IF(Y178="準優勝",[1]点数換算表!$C$15,IF(Y178="ベスト4",[1]点数換算表!$D$15,IF(Y178="ベスト8",[1]点数換算表!$E$15,IF(Y178="ベスト16",[1]点数換算表!$F$15,""))))))</f>
        <v>16</v>
      </c>
      <c r="AA178" s="23"/>
      <c r="AB178" s="21">
        <f>IF(AA178="",0,IF(AA178="優勝",[1]点数換算表!$B$16,IF(AA178="準優勝",[1]点数換算表!$C$16,IF(AA178="ベスト4",[1]点数換算表!$D$16,IF(AA178="ベスト8",[1]点数換算表!$E$16,IF(AA178="ベスト16",[1]点数換算表!$F$16,IF(AA178="ベスト32",[1]点数換算表!$G$16,"")))))))</f>
        <v>0</v>
      </c>
      <c r="AC178" s="23"/>
      <c r="AD178" s="21">
        <f>IF(AC178="",0,IF(AC178="優勝",[1]点数換算表!$B$17,IF(AC178="準優勝",[1]点数換算表!$C$17,IF(AC178="ベスト4",[1]点数換算表!$D$17,IF(AC178="ベスト8",[1]点数換算表!$E$17,IF(AC178="ベスト16",[1]点数換算表!$F$17,IF(AC178="ベスト32",[1]点数換算表!$G$17,"")))))))</f>
        <v>0</v>
      </c>
      <c r="AE178" s="23"/>
      <c r="AF178" s="21">
        <f>IF(AE178="",0,IF(AE178="優勝",[1]点数換算表!$B$18,IF(AE178="準優勝",[1]点数換算表!$C$18,IF(AE178="ベスト4",[1]点数換算表!$D$18,IF(AE178="ベスト8",[1]点数換算表!$E$18,[1]点数換算表!$F$18)))))</f>
        <v>0</v>
      </c>
      <c r="AG178" s="23"/>
      <c r="AH178" s="21">
        <f>IF(AG178="",0,IF(AG178="優勝",[1]点数換算表!$B$19,IF(AG178="準優勝",[1]点数換算表!$C$19,IF(AG178="ベスト4",[1]点数換算表!$D$19,IF(AG178="ベスト8",[1]点数換算表!$E$19,[1]点数換算表!$F$19)))))</f>
        <v>0</v>
      </c>
      <c r="AI178" s="21">
        <f t="shared" si="6"/>
        <v>16</v>
      </c>
    </row>
    <row r="179" spans="1:35" x14ac:dyDescent="0.4">
      <c r="A179" s="21">
        <v>176</v>
      </c>
      <c r="B179" s="21" t="s">
        <v>642</v>
      </c>
      <c r="C179" s="21" t="s">
        <v>619</v>
      </c>
      <c r="D179" s="21">
        <v>3</v>
      </c>
      <c r="E179" s="30" t="s">
        <v>620</v>
      </c>
      <c r="F179" s="34" t="s">
        <v>814</v>
      </c>
      <c r="G179" s="23"/>
      <c r="H179" s="21">
        <f>IF(G179="",0,IF(G179="優勝",[6]点数換算表!$B$2,IF(G179="準優勝",[6]点数換算表!$C$2,IF(G179="ベスト4",[6]点数換算表!$D$2,[6]点数換算表!$E$2))))</f>
        <v>0</v>
      </c>
      <c r="I179" s="23"/>
      <c r="J179" s="21">
        <f>IF(I179="",0,IF(I179="優勝",[6]点数換算表!$B$3,IF(I179="準優勝",[6]点数換算表!$C$3,IF(I179="ベスト4",[6]点数換算表!$D$3,[6]点数換算表!$E$3))))</f>
        <v>0</v>
      </c>
      <c r="K179" s="23"/>
      <c r="L179" s="21">
        <f>IF(K179="",0,IF(K179="優勝",[6]点数換算表!$B$4,IF(K179="準優勝",[6]点数換算表!$C$4,IF(K179="ベスト4",[6]点数換算表!$D$4,IF(K179="ベスト8",[6]点数換算表!$E$4,IF(K179="ベスト16",[6]点数換算表!$F$4,""))))))</f>
        <v>0</v>
      </c>
      <c r="M179" s="23"/>
      <c r="N179" s="21">
        <f>IF(M179="",0,IF(M179="優勝",点数換算表!$B$5,IF(M179="準優勝",点数換算表!$C$5,IF(M179="ベスト4",点数換算表!$D$5,IF(M179="ベスト8",点数換算表!$E$5,IF(M179="ベスト16",点数換算表!$F$5,IF(M179="ベスト32",点数換算表!$G$5,"")))))))</f>
        <v>0</v>
      </c>
      <c r="O179" s="23"/>
      <c r="P179" s="21">
        <f>IF(O179="",0,IF(O179="優勝",[6]点数換算表!$B$6,IF(O179="準優勝",[6]点数換算表!$C$6,IF(O179="ベスト4",[6]点数換算表!$D$6,IF(O179="ベスト8",[6]点数換算表!$E$6,IF(O179="ベスト16",[6]点数換算表!$F$6,IF(O179="ベスト32",[6]点数換算表!$G$6,"")))))))</f>
        <v>0</v>
      </c>
      <c r="Q179" s="23"/>
      <c r="R179" s="21">
        <f>IF(Q179="",0,IF(Q179="優勝",[6]点数換算表!$B$7,IF(Q179="準優勝",[6]点数換算表!$C$7,IF(Q179="ベスト4",[6]点数換算表!$D$7,IF(Q179="ベスト8",[6]点数換算表!$E$7,[6]点数換算表!$F$7)))))</f>
        <v>0</v>
      </c>
      <c r="S179" s="23"/>
      <c r="T179" s="21">
        <f>IF(S179="",0,IF(S179="優勝",[6]点数換算表!$B$8,IF(S179="準優勝",[6]点数換算表!$C$8,IF(S179="ベスト4",[6]点数換算表!$D$8,IF(S179="ベスト8",[6]点数換算表!$E$8,[6]点数換算表!$F$8)))))</f>
        <v>0</v>
      </c>
      <c r="U179" s="23"/>
      <c r="V179" s="21">
        <f>IF(U179="",0,IF(U179="優勝",[6]点数換算表!$B$13,IF(U179="準優勝",[6]点数換算表!$C$13,IF(U179="ベスト4",[6]点数換算表!$D$13,[6]点数換算表!$E$13))))</f>
        <v>0</v>
      </c>
      <c r="W179" s="23"/>
      <c r="X179" s="21">
        <f>IF(W179="",0,IF(W179="優勝",[6]点数換算表!$B$14,IF(W179="準優勝",[6]点数換算表!$C$14,IF(W179="ベスト4",[6]点数換算表!$D$14,[6]点数換算表!$E$14))))</f>
        <v>0</v>
      </c>
      <c r="Y179" s="23" t="s">
        <v>7</v>
      </c>
      <c r="Z179" s="21">
        <f>IF(Y179="",0,IF(Y179="優勝",[6]点数換算表!$B$15,IF(Y179="準優勝",[6]点数換算表!$C$15,IF(Y179="ベスト4",[6]点数換算表!$D$15,IF(Y179="ベスト8",[6]点数換算表!$E$15,IF(Y179="ベスト16",[6]点数換算表!$F$15,""))))))</f>
        <v>16</v>
      </c>
      <c r="AA179" s="23"/>
      <c r="AB179" s="21">
        <f>IF(AA179="",0,IF(AA179="優勝",[6]点数換算表!$B$16,IF(AA179="準優勝",[6]点数換算表!$C$16,IF(AA179="ベスト4",[6]点数換算表!$D$16,IF(AA179="ベスト8",[6]点数換算表!$E$16,IF(AA179="ベスト16",[6]点数換算表!$F$16,IF(AA179="ベスト32",[6]点数換算表!$G$16,"")))))))</f>
        <v>0</v>
      </c>
      <c r="AC179" s="23"/>
      <c r="AD179" s="21">
        <f>IF(AC179="",0,IF(AC179="優勝",[6]点数換算表!$B$17,IF(AC179="準優勝",[6]点数換算表!$C$17,IF(AC179="ベスト4",[6]点数換算表!$D$17,IF(AC179="ベスト8",[6]点数換算表!$E$17,IF(AC179="ベスト16",[6]点数換算表!$F$17,IF(AC179="ベスト32",[6]点数換算表!$G$17,"")))))))</f>
        <v>0</v>
      </c>
      <c r="AE179" s="23"/>
      <c r="AF179" s="21">
        <f>IF(AE179="",0,IF(AE179="優勝",[6]点数換算表!$B$18,IF(AE179="準優勝",[6]点数換算表!$C$18,IF(AE179="ベスト4",[6]点数換算表!$D$18,IF(AE179="ベスト8",[6]点数換算表!$E$18,[6]点数換算表!$F$18)))))</f>
        <v>0</v>
      </c>
      <c r="AG179" s="23"/>
      <c r="AH179" s="21">
        <f>IF(AG179="",0,IF(AG179="優勝",[6]点数換算表!$B$19,IF(AG179="準優勝",[6]点数換算表!$C$19,IF(AG179="ベスト4",[6]点数換算表!$D$19,IF(AG179="ベスト8",[6]点数換算表!$E$19,[6]点数換算表!$F$19)))))</f>
        <v>0</v>
      </c>
      <c r="AI179" s="21">
        <f t="shared" si="6"/>
        <v>16</v>
      </c>
    </row>
    <row r="180" spans="1:35" x14ac:dyDescent="0.4">
      <c r="A180" s="21">
        <v>177</v>
      </c>
      <c r="B180" s="21" t="s">
        <v>643</v>
      </c>
      <c r="C180" s="21" t="s">
        <v>637</v>
      </c>
      <c r="D180" s="21">
        <v>4</v>
      </c>
      <c r="E180" s="30" t="s">
        <v>620</v>
      </c>
      <c r="F180" s="34" t="s">
        <v>814</v>
      </c>
      <c r="G180" s="23"/>
      <c r="H180" s="21">
        <f>IF(G180="",0,IF(G180="優勝",[6]点数換算表!$B$2,IF(G180="準優勝",[6]点数換算表!$C$2,IF(G180="ベスト4",[6]点数換算表!$D$2,[6]点数換算表!$E$2))))</f>
        <v>0</v>
      </c>
      <c r="I180" s="23"/>
      <c r="J180" s="21">
        <f>IF(I180="",0,IF(I180="優勝",[6]点数換算表!$B$3,IF(I180="準優勝",[6]点数換算表!$C$3,IF(I180="ベスト4",[6]点数換算表!$D$3,[6]点数換算表!$E$3))))</f>
        <v>0</v>
      </c>
      <c r="K180" s="23"/>
      <c r="L180" s="21">
        <f>IF(K180="",0,IF(K180="優勝",[6]点数換算表!$B$4,IF(K180="準優勝",[6]点数換算表!$C$4,IF(K180="ベスト4",[6]点数換算表!$D$4,IF(K180="ベスト8",[6]点数換算表!$E$4,IF(K180="ベスト16",[6]点数換算表!$F$4,""))))))</f>
        <v>0</v>
      </c>
      <c r="M180" s="23"/>
      <c r="N180" s="21">
        <f>IF(M180="",0,IF(M180="優勝",点数換算表!$B$5,IF(M180="準優勝",点数換算表!$C$5,IF(M180="ベスト4",点数換算表!$D$5,IF(M180="ベスト8",点数換算表!$E$5,IF(M180="ベスト16",点数換算表!$F$5,IF(M180="ベスト32",点数換算表!$G$5,"")))))))</f>
        <v>0</v>
      </c>
      <c r="O180" s="23"/>
      <c r="P180" s="21">
        <f>IF(O180="",0,IF(O180="優勝",[6]点数換算表!$B$6,IF(O180="準優勝",[6]点数換算表!$C$6,IF(O180="ベスト4",[6]点数換算表!$D$6,IF(O180="ベスト8",[6]点数換算表!$E$6,IF(O180="ベスト16",[6]点数換算表!$F$6,IF(O180="ベスト32",[6]点数換算表!$G$6,"")))))))</f>
        <v>0</v>
      </c>
      <c r="Q180" s="23"/>
      <c r="R180" s="21">
        <f>IF(Q180="",0,IF(Q180="優勝",[6]点数換算表!$B$7,IF(Q180="準優勝",[6]点数換算表!$C$7,IF(Q180="ベスト4",[6]点数換算表!$D$7,IF(Q180="ベスト8",[6]点数換算表!$E$7,[6]点数換算表!$F$7)))))</f>
        <v>0</v>
      </c>
      <c r="S180" s="23"/>
      <c r="T180" s="21">
        <f>IF(S180="",0,IF(S180="優勝",[6]点数換算表!$B$8,IF(S180="準優勝",[6]点数換算表!$C$8,IF(S180="ベスト4",[6]点数換算表!$D$8,IF(S180="ベスト8",[6]点数換算表!$E$8,[6]点数換算表!$F$8)))))</f>
        <v>0</v>
      </c>
      <c r="U180" s="23"/>
      <c r="V180" s="21">
        <f>IF(U180="",0,IF(U180="優勝",[6]点数換算表!$B$13,IF(U180="準優勝",[6]点数換算表!$C$13,IF(U180="ベスト4",[6]点数換算表!$D$13,[6]点数換算表!$E$13))))</f>
        <v>0</v>
      </c>
      <c r="W180" s="23"/>
      <c r="X180" s="21">
        <f>IF(W180="",0,IF(W180="優勝",[6]点数換算表!$B$14,IF(W180="準優勝",[6]点数換算表!$C$14,IF(W180="ベスト4",[6]点数換算表!$D$14,[6]点数換算表!$E$14))))</f>
        <v>0</v>
      </c>
      <c r="Y180" s="23" t="s">
        <v>7</v>
      </c>
      <c r="Z180" s="21">
        <f>IF(Y180="",0,IF(Y180="優勝",[6]点数換算表!$B$15,IF(Y180="準優勝",[6]点数換算表!$C$15,IF(Y180="ベスト4",[6]点数換算表!$D$15,IF(Y180="ベスト8",[6]点数換算表!$E$15,IF(Y180="ベスト16",[6]点数換算表!$F$15,""))))))</f>
        <v>16</v>
      </c>
      <c r="AA180" s="23"/>
      <c r="AB180" s="21">
        <f>IF(AA180="",0,IF(AA180="優勝",[6]点数換算表!$B$16,IF(AA180="準優勝",[6]点数換算表!$C$16,IF(AA180="ベスト4",[6]点数換算表!$D$16,IF(AA180="ベスト8",[6]点数換算表!$E$16,IF(AA180="ベスト16",[6]点数換算表!$F$16,IF(AA180="ベスト32",[6]点数換算表!$G$16,"")))))))</f>
        <v>0</v>
      </c>
      <c r="AC180" s="23"/>
      <c r="AD180" s="21">
        <f>IF(AC180="",0,IF(AC180="優勝",[6]点数換算表!$B$17,IF(AC180="準優勝",[6]点数換算表!$C$17,IF(AC180="ベスト4",[6]点数換算表!$D$17,IF(AC180="ベスト8",[6]点数換算表!$E$17,IF(AC180="ベスト16",[6]点数換算表!$F$17,IF(AC180="ベスト32",[6]点数換算表!$G$17,"")))))))</f>
        <v>0</v>
      </c>
      <c r="AE180" s="23"/>
      <c r="AF180" s="21">
        <f>IF(AE180="",0,IF(AE180="優勝",[6]点数換算表!$B$18,IF(AE180="準優勝",[6]点数換算表!$C$18,IF(AE180="ベスト4",[6]点数換算表!$D$18,IF(AE180="ベスト8",[6]点数換算表!$E$18,[6]点数換算表!$F$18)))))</f>
        <v>0</v>
      </c>
      <c r="AG180" s="23"/>
      <c r="AH180" s="21">
        <f>IF(AG180="",0,IF(AG180="優勝",[6]点数換算表!$B$19,IF(AG180="準優勝",[6]点数換算表!$C$19,IF(AG180="ベスト4",[6]点数換算表!$D$19,IF(AG180="ベスト8",[6]点数換算表!$E$19,[6]点数換算表!$F$19)))))</f>
        <v>0</v>
      </c>
      <c r="AI180" s="21">
        <f t="shared" si="6"/>
        <v>16</v>
      </c>
    </row>
    <row r="181" spans="1:35" x14ac:dyDescent="0.4">
      <c r="A181" s="21">
        <v>178</v>
      </c>
      <c r="B181" s="21" t="s">
        <v>644</v>
      </c>
      <c r="C181" s="21" t="s">
        <v>622</v>
      </c>
      <c r="D181" s="21">
        <v>4</v>
      </c>
      <c r="E181" s="30" t="s">
        <v>620</v>
      </c>
      <c r="F181" s="34" t="s">
        <v>814</v>
      </c>
      <c r="G181" s="23"/>
      <c r="H181" s="21">
        <f>IF(G181="",0,IF(G181="優勝",[6]点数換算表!$B$2,IF(G181="準優勝",[6]点数換算表!$C$2,IF(G181="ベスト4",[6]点数換算表!$D$2,[6]点数換算表!$E$2))))</f>
        <v>0</v>
      </c>
      <c r="I181" s="23"/>
      <c r="J181" s="21">
        <f>IF(I181="",0,IF(I181="優勝",[6]点数換算表!$B$3,IF(I181="準優勝",[6]点数換算表!$C$3,IF(I181="ベスト4",[6]点数換算表!$D$3,[6]点数換算表!$E$3))))</f>
        <v>0</v>
      </c>
      <c r="K181" s="23"/>
      <c r="L181" s="21">
        <f>IF(K181="",0,IF(K181="優勝",[6]点数換算表!$B$4,IF(K181="準優勝",[6]点数換算表!$C$4,IF(K181="ベスト4",[6]点数換算表!$D$4,IF(K181="ベスト8",[6]点数換算表!$E$4,IF(K181="ベスト16",[6]点数換算表!$F$4,""))))))</f>
        <v>0</v>
      </c>
      <c r="M181" s="23"/>
      <c r="N181" s="21">
        <f>IF(M181="",0,IF(M181="優勝",点数換算表!$B$5,IF(M181="準優勝",点数換算表!$C$5,IF(M181="ベスト4",点数換算表!$D$5,IF(M181="ベスト8",点数換算表!$E$5,IF(M181="ベスト16",点数換算表!$F$5,IF(M181="ベスト32",点数換算表!$G$5,"")))))))</f>
        <v>0</v>
      </c>
      <c r="O181" s="23"/>
      <c r="P181" s="21">
        <f>IF(O181="",0,IF(O181="優勝",[6]点数換算表!$B$6,IF(O181="準優勝",[6]点数換算表!$C$6,IF(O181="ベスト4",[6]点数換算表!$D$6,IF(O181="ベスト8",[6]点数換算表!$E$6,IF(O181="ベスト16",[6]点数換算表!$F$6,IF(O181="ベスト32",[6]点数換算表!$G$6,"")))))))</f>
        <v>0</v>
      </c>
      <c r="Q181" s="23"/>
      <c r="R181" s="21">
        <f>IF(Q181="",0,IF(Q181="優勝",[6]点数換算表!$B$7,IF(Q181="準優勝",[6]点数換算表!$C$7,IF(Q181="ベスト4",[6]点数換算表!$D$7,IF(Q181="ベスト8",[6]点数換算表!$E$7,[6]点数換算表!$F$7)))))</f>
        <v>0</v>
      </c>
      <c r="S181" s="23"/>
      <c r="T181" s="21">
        <f>IF(S181="",0,IF(S181="優勝",[6]点数換算表!$B$8,IF(S181="準優勝",[6]点数換算表!$C$8,IF(S181="ベスト4",[6]点数換算表!$D$8,IF(S181="ベスト8",[6]点数換算表!$E$8,[6]点数換算表!$F$8)))))</f>
        <v>0</v>
      </c>
      <c r="U181" s="23"/>
      <c r="V181" s="21">
        <f>IF(U181="",0,IF(U181="優勝",[6]点数換算表!$B$13,IF(U181="準優勝",[6]点数換算表!$C$13,IF(U181="ベスト4",[6]点数換算表!$D$13,[6]点数換算表!$E$13))))</f>
        <v>0</v>
      </c>
      <c r="W181" s="23"/>
      <c r="X181" s="21">
        <f>IF(W181="",0,IF(W181="優勝",[6]点数換算表!$B$14,IF(W181="準優勝",[6]点数換算表!$C$14,IF(W181="ベスト4",[6]点数換算表!$D$14,[6]点数換算表!$E$14))))</f>
        <v>0</v>
      </c>
      <c r="Y181" s="23" t="s">
        <v>7</v>
      </c>
      <c r="Z181" s="21">
        <f>IF(Y181="",0,IF(Y181="優勝",[6]点数換算表!$B$15,IF(Y181="準優勝",[6]点数換算表!$C$15,IF(Y181="ベスト4",[6]点数換算表!$D$15,IF(Y181="ベスト8",[6]点数換算表!$E$15,IF(Y181="ベスト16",[6]点数換算表!$F$15,""))))))</f>
        <v>16</v>
      </c>
      <c r="AA181" s="23"/>
      <c r="AB181" s="21">
        <f>IF(AA181="",0,IF(AA181="優勝",[6]点数換算表!$B$16,IF(AA181="準優勝",[6]点数換算表!$C$16,IF(AA181="ベスト4",[6]点数換算表!$D$16,IF(AA181="ベスト8",[6]点数換算表!$E$16,IF(AA181="ベスト16",[6]点数換算表!$F$16,IF(AA181="ベスト32",[6]点数換算表!$G$16,"")))))))</f>
        <v>0</v>
      </c>
      <c r="AC181" s="23"/>
      <c r="AD181" s="21">
        <f>IF(AC181="",0,IF(AC181="優勝",[6]点数換算表!$B$17,IF(AC181="準優勝",[6]点数換算表!$C$17,IF(AC181="ベスト4",[6]点数換算表!$D$17,IF(AC181="ベスト8",[6]点数換算表!$E$17,IF(AC181="ベスト16",[6]点数換算表!$F$17,IF(AC181="ベスト32",[6]点数換算表!$G$17,"")))))))</f>
        <v>0</v>
      </c>
      <c r="AE181" s="23"/>
      <c r="AF181" s="21">
        <f>IF(AE181="",0,IF(AE181="優勝",[6]点数換算表!$B$18,IF(AE181="準優勝",[6]点数換算表!$C$18,IF(AE181="ベスト4",[6]点数換算表!$D$18,IF(AE181="ベスト8",[6]点数換算表!$E$18,[6]点数換算表!$F$18)))))</f>
        <v>0</v>
      </c>
      <c r="AG181" s="23"/>
      <c r="AH181" s="21">
        <f>IF(AG181="",0,IF(AG181="優勝",[6]点数換算表!$B$19,IF(AG181="準優勝",[6]点数換算表!$C$19,IF(AG181="ベスト4",[6]点数換算表!$D$19,IF(AG181="ベスト8",[6]点数換算表!$E$19,[6]点数換算表!$F$19)))))</f>
        <v>0</v>
      </c>
      <c r="AI181" s="21">
        <f t="shared" si="6"/>
        <v>16</v>
      </c>
    </row>
    <row r="182" spans="1:35" x14ac:dyDescent="0.4">
      <c r="A182" s="21">
        <v>179</v>
      </c>
      <c r="B182" s="21" t="s">
        <v>736</v>
      </c>
      <c r="C182" s="21" t="s">
        <v>737</v>
      </c>
      <c r="D182" s="21">
        <v>4</v>
      </c>
      <c r="E182" s="33" t="s">
        <v>717</v>
      </c>
      <c r="F182" s="34" t="s">
        <v>814</v>
      </c>
      <c r="G182" s="23"/>
      <c r="H182" s="21">
        <f>IF(G182="",0,IF(G182="優勝",[5]点数換算表!$B$2,IF(G182="準優勝",[5]点数換算表!$C$2,IF(G182="ベスト4",[5]点数換算表!$D$2,[5]点数換算表!$E$2))))</f>
        <v>0</v>
      </c>
      <c r="I182" s="23"/>
      <c r="J182" s="21">
        <f>IF(I182="",0,IF(I182="優勝",[5]点数換算表!$B$3,IF(I182="準優勝",[5]点数換算表!$C$3,IF(I182="ベスト4",[5]点数換算表!$D$3,[5]点数換算表!$E$3))))</f>
        <v>0</v>
      </c>
      <c r="K182" s="23"/>
      <c r="L182" s="21">
        <f>IF(K182="",0,IF(K182="優勝",[5]点数換算表!$B$4,IF(K182="準優勝",[5]点数換算表!$C$4,IF(K182="ベスト4",[5]点数換算表!$D$4,IF(K182="ベスト8",[5]点数換算表!$E$4,IF(K182="ベスト16",[5]点数換算表!$F$4,""))))))</f>
        <v>0</v>
      </c>
      <c r="M182" s="23"/>
      <c r="N182" s="21">
        <f>IF(M182="",0,IF(M182="優勝",点数換算表!$B$5,IF(M182="準優勝",点数換算表!$C$5,IF(M182="ベスト4",点数換算表!$D$5,IF(M182="ベスト8",点数換算表!$E$5,IF(M182="ベスト16",点数換算表!$F$5,IF(M182="ベスト32",点数換算表!$G$5,"")))))))</f>
        <v>0</v>
      </c>
      <c r="O182" s="23"/>
      <c r="P182" s="21">
        <f>IF(O182="",0,IF(O182="優勝",[5]点数換算表!$B$6,IF(O182="準優勝",[5]点数換算表!$C$6,IF(O182="ベスト4",[5]点数換算表!$D$6,IF(O182="ベスト8",[5]点数換算表!$E$6,IF(O182="ベスト16",[5]点数換算表!$F$6,IF(O182="ベスト32",[5]点数換算表!$G$6,"")))))))</f>
        <v>0</v>
      </c>
      <c r="Q182" s="23"/>
      <c r="R182" s="21">
        <f>IF(Q182="",0,IF(Q182="優勝",[5]点数換算表!$B$7,IF(Q182="準優勝",[5]点数換算表!$C$7,IF(Q182="ベスト4",[5]点数換算表!$D$7,IF(Q182="ベスト8",[5]点数換算表!$E$7,[5]点数換算表!$F$7)))))</f>
        <v>0</v>
      </c>
      <c r="S182" s="23"/>
      <c r="T182" s="21">
        <f>IF(S182="",0,IF(S182="優勝",[5]点数換算表!$B$8,IF(S182="準優勝",[5]点数換算表!$C$8,IF(S182="ベスト4",[5]点数換算表!$D$8,IF(S182="ベスト8",[5]点数換算表!$E$8,[5]点数換算表!$F$8)))))</f>
        <v>0</v>
      </c>
      <c r="U182" s="23"/>
      <c r="V182" s="21">
        <f>IF(U182="",0,IF(U182="優勝",[5]点数換算表!$B$13,IF(U182="準優勝",[5]点数換算表!$C$13,IF(U182="ベスト4",[5]点数換算表!$D$13,[5]点数換算表!$E$13))))</f>
        <v>0</v>
      </c>
      <c r="W182" s="23"/>
      <c r="X182" s="21">
        <f>IF(W182="",0,IF(W182="優勝",[5]点数換算表!$B$14,IF(W182="準優勝",[5]点数換算表!$C$14,IF(W182="ベスト4",[5]点数換算表!$D$14,[5]点数換算表!$E$14))))</f>
        <v>0</v>
      </c>
      <c r="Y182" s="23" t="s">
        <v>7</v>
      </c>
      <c r="Z182" s="21">
        <f>IF(Y182="",0,IF(Y182="優勝",[5]点数換算表!$B$15,IF(Y182="準優勝",[5]点数換算表!$C$15,IF(Y182="ベスト4",[5]点数換算表!$D$15,IF(Y182="ベスト8",[5]点数換算表!$E$15,IF(Y182="ベスト16",[5]点数換算表!$F$15,""))))))</f>
        <v>16</v>
      </c>
      <c r="AA182" s="23"/>
      <c r="AB182" s="21">
        <f>IF(AA182="",0,IF(AA182="優勝",[5]点数換算表!$B$16,IF(AA182="準優勝",[5]点数換算表!$C$16,IF(AA182="ベスト4",[5]点数換算表!$D$16,IF(AA182="ベスト8",[5]点数換算表!$E$16,IF(AA182="ベスト16",[5]点数換算表!$F$16,IF(AA182="ベスト32",[5]点数換算表!$G$16,"")))))))</f>
        <v>0</v>
      </c>
      <c r="AC182" s="23"/>
      <c r="AD182" s="21">
        <f>IF(AC182="",0,IF(AC182="優勝",[5]点数換算表!$B$17,IF(AC182="準優勝",[5]点数換算表!$C$17,IF(AC182="ベスト4",[5]点数換算表!$D$17,IF(AC182="ベスト8",[5]点数換算表!$E$17,IF(AC182="ベスト16",[5]点数換算表!$F$17,IF(AC182="ベスト32",[5]点数換算表!$G$17,"")))))))</f>
        <v>0</v>
      </c>
      <c r="AE182" s="23"/>
      <c r="AF182" s="21">
        <f>IF(AE182="",0,IF(AE182="優勝",[5]点数換算表!$B$18,IF(AE182="準優勝",[5]点数換算表!$C$18,IF(AE182="ベスト4",[5]点数換算表!$D$18,IF(AE182="ベスト8",[5]点数換算表!$E$18,[5]点数換算表!$F$18)))))</f>
        <v>0</v>
      </c>
      <c r="AG182" s="23"/>
      <c r="AH182" s="21">
        <f>IF(AG182="",0,IF(AG182="優勝",[5]点数換算表!$B$19,IF(AG182="準優勝",[5]点数換算表!$C$19,IF(AG182="ベスト4",[5]点数換算表!$D$19,IF(AG182="ベスト8",[5]点数換算表!$E$19,[5]点数換算表!$F$19)))))</f>
        <v>0</v>
      </c>
      <c r="AI182" s="21">
        <f t="shared" si="6"/>
        <v>16</v>
      </c>
    </row>
  </sheetData>
  <sheetProtection selectLockedCells="1"/>
  <autoFilter ref="A3:AI182" xr:uid="{00000000-0001-0000-0100-000000000000}">
    <sortState xmlns:xlrd2="http://schemas.microsoft.com/office/spreadsheetml/2017/richdata2" ref="A6:AI167">
      <sortCondition descending="1" ref="AI3:AI167"/>
    </sortState>
  </autoFilter>
  <sortState xmlns:xlrd2="http://schemas.microsoft.com/office/spreadsheetml/2017/richdata2" ref="B4:AI182">
    <sortCondition descending="1" ref="AI4:AI182"/>
  </sortState>
  <mergeCells count="23">
    <mergeCell ref="G1:T1"/>
    <mergeCell ref="Q2:R2"/>
    <mergeCell ref="G2:H2"/>
    <mergeCell ref="I2:J2"/>
    <mergeCell ref="K2:L2"/>
    <mergeCell ref="M2:N2"/>
    <mergeCell ref="O2:P2"/>
    <mergeCell ref="F1:F3"/>
    <mergeCell ref="E1:E3"/>
    <mergeCell ref="A1:A3"/>
    <mergeCell ref="AI1:AI3"/>
    <mergeCell ref="AG2:AH2"/>
    <mergeCell ref="U2:V2"/>
    <mergeCell ref="W2:X2"/>
    <mergeCell ref="Y2:Z2"/>
    <mergeCell ref="U1:AH1"/>
    <mergeCell ref="AA2:AB2"/>
    <mergeCell ref="AC2:AD2"/>
    <mergeCell ref="AE2:AF2"/>
    <mergeCell ref="S2:T2"/>
    <mergeCell ref="B1:B3"/>
    <mergeCell ref="C1:C3"/>
    <mergeCell ref="D1:D3"/>
  </mergeCells>
  <phoneticPr fontId="3"/>
  <dataValidations count="1">
    <dataValidation type="list" allowBlank="1" showErrorMessage="1" sqref="Y4:Y182" xr:uid="{C7530AED-3160-4409-967F-31FA104B2EB5}">
      <formula1>"優勝,準優勝,ベスト4,ベスト8,ベスト16,海外遠征による不参加"</formula1>
    </dataValidation>
  </dataValidations>
  <pageMargins left="0.25" right="0.25" top="0.75" bottom="0.75" header="0.3" footer="0.3"/>
  <pageSetup paperSize="12" scale="52" fitToHeight="0" orientation="landscape" r:id="rId1"/>
  <extLst>
    <ext xmlns:x14="http://schemas.microsoft.com/office/spreadsheetml/2009/9/main" uri="{CCE6A557-97BC-4b89-ADB6-D9C93CAAB3DF}">
      <x14:dataValidations xmlns:xm="http://schemas.microsoft.com/office/excel/2006/main" count="3">
        <x14:dataValidation type="list" allowBlank="1" showErrorMessage="1" xr:uid="{EF5E6A47-90EB-4BC4-BB82-55C3A6D2847B}">
          <x14:formula1>
            <xm:f>点数換算表!$B$1:$H$1</xm:f>
          </x14:formula1>
          <xm:sqref>AD21 AA4:AA182 AC4:AC182 O4:O182 M4:M182</xm:sqref>
        </x14:dataValidation>
        <x14:dataValidation type="list" allowBlank="1" showErrorMessage="1" xr:uid="{00000000-0002-0000-0100-000001000000}">
          <x14:formula1>
            <xm:f>点数換算表!$B$1:$E$1</xm:f>
          </x14:formula1>
          <xm:sqref>I4:I175 G4:G175</xm:sqref>
        </x14:dataValidation>
        <x14:dataValidation type="list" allowBlank="1" showErrorMessage="1" xr:uid="{00000000-0002-0000-0100-000002000000}">
          <x14:formula1>
            <xm:f>点数換算表!$B$1:$F$1</xm:f>
          </x14:formula1>
          <xm:sqref>K4:K175 Q4:Q182 S4:S182 AE4:AE182 U4:U182 W4:W182 AG4:AG182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3E503-DB7D-4E93-B838-7C941B144488}">
  <sheetPr>
    <pageSetUpPr fitToPage="1"/>
  </sheetPr>
  <dimension ref="A1:AI170"/>
  <sheetViews>
    <sheetView zoomScale="60" zoomScaleNormal="60" workbookViewId="0">
      <pane xSplit="4" ySplit="3" topLeftCell="E4" activePane="bottomRight" state="frozen"/>
      <selection pane="topRight" activeCell="E1" sqref="E1"/>
      <selection pane="bottomLeft" activeCell="A4" sqref="A4"/>
      <selection pane="bottomRight" activeCell="P175" sqref="P175"/>
    </sheetView>
  </sheetViews>
  <sheetFormatPr defaultColWidth="18.375" defaultRowHeight="18.75" x14ac:dyDescent="0.4"/>
  <cols>
    <col min="1" max="1" width="7" style="22" customWidth="1"/>
    <col min="2" max="2" width="12.625" style="22" bestFit="1" customWidth="1"/>
    <col min="3" max="3" width="16.875" style="22" bestFit="1" customWidth="1"/>
    <col min="4" max="4" width="5.125" style="22" bestFit="1" customWidth="1"/>
    <col min="5" max="5" width="7" style="22" bestFit="1" customWidth="1"/>
    <col min="6" max="6" width="7" style="22" customWidth="1"/>
    <col min="7" max="7" width="8" style="22" bestFit="1" customWidth="1"/>
    <col min="8" max="8" width="5.125" style="22" bestFit="1" customWidth="1"/>
    <col min="9" max="9" width="8" style="22" bestFit="1" customWidth="1"/>
    <col min="10" max="10" width="5.125" style="22" bestFit="1" customWidth="1"/>
    <col min="11" max="11" width="9" style="22" bestFit="1" customWidth="1"/>
    <col min="12" max="12" width="5.125" style="22" bestFit="1" customWidth="1"/>
    <col min="13" max="13" width="9" style="22" bestFit="1" customWidth="1"/>
    <col min="14" max="14" width="5.125" style="22" bestFit="1" customWidth="1"/>
    <col min="15" max="15" width="9" style="22" bestFit="1" customWidth="1"/>
    <col min="16" max="18" width="5.125" style="22" bestFit="1" customWidth="1"/>
    <col min="19" max="19" width="9" style="22" bestFit="1" customWidth="1"/>
    <col min="20" max="20" width="5.125" style="22" bestFit="1" customWidth="1"/>
    <col min="21" max="21" width="8" style="22" bestFit="1" customWidth="1"/>
    <col min="22" max="22" width="5.125" style="22" bestFit="1" customWidth="1"/>
    <col min="23" max="23" width="8" style="22" bestFit="1" customWidth="1"/>
    <col min="24" max="24" width="5.125" style="22" bestFit="1" customWidth="1"/>
    <col min="25" max="25" width="9" style="22" bestFit="1" customWidth="1"/>
    <col min="26" max="26" width="5.125" style="22" bestFit="1" customWidth="1"/>
    <col min="27" max="27" width="9" style="22" bestFit="1" customWidth="1"/>
    <col min="28" max="28" width="5.125" style="22" bestFit="1" customWidth="1"/>
    <col min="29" max="29" width="9" style="22" bestFit="1" customWidth="1"/>
    <col min="30" max="30" width="5.125" style="22" bestFit="1" customWidth="1"/>
    <col min="31" max="31" width="9" style="22" bestFit="1" customWidth="1"/>
    <col min="32" max="32" width="5.125" style="22" bestFit="1" customWidth="1"/>
    <col min="33" max="33" width="9" style="22" bestFit="1" customWidth="1"/>
    <col min="34" max="34" width="5.125" style="22" bestFit="1" customWidth="1"/>
    <col min="35" max="35" width="5.5" style="22" bestFit="1" customWidth="1"/>
    <col min="36" max="16384" width="18.375" style="22"/>
  </cols>
  <sheetData>
    <row r="1" spans="1:35" x14ac:dyDescent="0.4">
      <c r="A1" s="72" t="s">
        <v>123</v>
      </c>
      <c r="B1" s="72" t="s">
        <v>0</v>
      </c>
      <c r="C1" s="72" t="s">
        <v>1</v>
      </c>
      <c r="D1" s="72" t="s">
        <v>2</v>
      </c>
      <c r="E1" s="72" t="s">
        <v>268</v>
      </c>
      <c r="F1" s="72" t="s">
        <v>268</v>
      </c>
      <c r="G1" s="72" t="s">
        <v>19</v>
      </c>
      <c r="H1" s="72"/>
      <c r="I1" s="72"/>
      <c r="J1" s="72"/>
      <c r="K1" s="72"/>
      <c r="L1" s="72"/>
      <c r="M1" s="72"/>
      <c r="N1" s="72"/>
      <c r="O1" s="72"/>
      <c r="P1" s="72"/>
      <c r="Q1" s="72"/>
      <c r="R1" s="72"/>
      <c r="S1" s="72"/>
      <c r="T1" s="72"/>
      <c r="U1" s="72" t="s">
        <v>20</v>
      </c>
      <c r="V1" s="72"/>
      <c r="W1" s="72"/>
      <c r="X1" s="72"/>
      <c r="Y1" s="72"/>
      <c r="Z1" s="72"/>
      <c r="AA1" s="72"/>
      <c r="AB1" s="72"/>
      <c r="AC1" s="72"/>
      <c r="AD1" s="72"/>
      <c r="AE1" s="72"/>
      <c r="AF1" s="72"/>
      <c r="AG1" s="72"/>
      <c r="AH1" s="72"/>
      <c r="AI1" s="73" t="s">
        <v>3</v>
      </c>
    </row>
    <row r="2" spans="1:35" x14ac:dyDescent="0.4">
      <c r="A2" s="72"/>
      <c r="B2" s="72"/>
      <c r="C2" s="72"/>
      <c r="D2" s="72"/>
      <c r="E2" s="72"/>
      <c r="F2" s="72"/>
      <c r="G2" s="74" t="s">
        <v>256</v>
      </c>
      <c r="H2" s="74"/>
      <c r="I2" s="74" t="s">
        <v>257</v>
      </c>
      <c r="J2" s="72"/>
      <c r="K2" s="74" t="s">
        <v>804</v>
      </c>
      <c r="L2" s="72"/>
      <c r="M2" s="74" t="s">
        <v>1237</v>
      </c>
      <c r="N2" s="72"/>
      <c r="O2" s="74" t="s">
        <v>260</v>
      </c>
      <c r="P2" s="72"/>
      <c r="Q2" s="74" t="s">
        <v>261</v>
      </c>
      <c r="R2" s="72"/>
      <c r="S2" s="74" t="s">
        <v>262</v>
      </c>
      <c r="T2" s="72"/>
      <c r="U2" s="74" t="s">
        <v>263</v>
      </c>
      <c r="V2" s="74"/>
      <c r="W2" s="74" t="s">
        <v>264</v>
      </c>
      <c r="X2" s="72"/>
      <c r="Y2" s="74" t="s">
        <v>258</v>
      </c>
      <c r="Z2" s="72"/>
      <c r="AA2" s="74" t="s">
        <v>259</v>
      </c>
      <c r="AB2" s="72"/>
      <c r="AC2" s="74" t="s">
        <v>265</v>
      </c>
      <c r="AD2" s="72"/>
      <c r="AE2" s="74" t="s">
        <v>266</v>
      </c>
      <c r="AF2" s="72"/>
      <c r="AG2" s="74" t="s">
        <v>267</v>
      </c>
      <c r="AH2" s="72"/>
      <c r="AI2" s="72"/>
    </row>
    <row r="3" spans="1:35" x14ac:dyDescent="0.4">
      <c r="A3" s="72"/>
      <c r="B3" s="72"/>
      <c r="C3" s="72"/>
      <c r="D3" s="72"/>
      <c r="E3" s="72"/>
      <c r="F3" s="72"/>
      <c r="G3" s="21" t="s">
        <v>4</v>
      </c>
      <c r="H3" s="21" t="s">
        <v>5</v>
      </c>
      <c r="I3" s="21" t="s">
        <v>4</v>
      </c>
      <c r="J3" s="21" t="s">
        <v>5</v>
      </c>
      <c r="K3" s="21" t="s">
        <v>4</v>
      </c>
      <c r="L3" s="21" t="s">
        <v>5</v>
      </c>
      <c r="M3" s="21" t="s">
        <v>4</v>
      </c>
      <c r="N3" s="21" t="s">
        <v>5</v>
      </c>
      <c r="O3" s="21" t="s">
        <v>4</v>
      </c>
      <c r="P3" s="21" t="s">
        <v>5</v>
      </c>
      <c r="Q3" s="21" t="s">
        <v>4</v>
      </c>
      <c r="R3" s="21" t="s">
        <v>5</v>
      </c>
      <c r="S3" s="21" t="s">
        <v>4</v>
      </c>
      <c r="T3" s="21" t="s">
        <v>5</v>
      </c>
      <c r="U3" s="21" t="s">
        <v>4</v>
      </c>
      <c r="V3" s="21" t="s">
        <v>5</v>
      </c>
      <c r="W3" s="21" t="s">
        <v>4</v>
      </c>
      <c r="X3" s="21" t="s">
        <v>5</v>
      </c>
      <c r="Y3" s="21" t="s">
        <v>4</v>
      </c>
      <c r="Z3" s="21" t="s">
        <v>5</v>
      </c>
      <c r="AA3" s="21" t="s">
        <v>4</v>
      </c>
      <c r="AB3" s="21" t="s">
        <v>5</v>
      </c>
      <c r="AC3" s="21" t="s">
        <v>4</v>
      </c>
      <c r="AD3" s="21" t="s">
        <v>5</v>
      </c>
      <c r="AE3" s="21" t="s">
        <v>4</v>
      </c>
      <c r="AF3" s="21" t="s">
        <v>5</v>
      </c>
      <c r="AG3" s="21" t="s">
        <v>4</v>
      </c>
      <c r="AH3" s="21" t="s">
        <v>5</v>
      </c>
      <c r="AI3" s="72"/>
    </row>
    <row r="4" spans="1:35" x14ac:dyDescent="0.4">
      <c r="A4" s="21">
        <v>1</v>
      </c>
      <c r="B4" s="23" t="s">
        <v>92</v>
      </c>
      <c r="C4" s="23" t="s">
        <v>61</v>
      </c>
      <c r="D4" s="23">
        <v>4</v>
      </c>
      <c r="E4" s="24" t="s">
        <v>269</v>
      </c>
      <c r="F4" s="34" t="s">
        <v>814</v>
      </c>
      <c r="G4" s="23"/>
      <c r="H4" s="21">
        <f>IF(G4="",0,IF(G4="優勝",点数換算表!$B$2,IF(G4="準優勝",点数換算表!$C$2,IF(G4="ベスト4",点数換算表!$D$2,点数換算表!$E$2))))</f>
        <v>0</v>
      </c>
      <c r="I4" s="23"/>
      <c r="J4" s="21">
        <f>IF(I4="",0,IF(I4="優勝",点数換算表!$B$3,IF(I4="準優勝",点数換算表!$C$3,IF(I4="ベスト4",点数換算表!$D$3,点数換算表!$E$3))))</f>
        <v>0</v>
      </c>
      <c r="K4" s="23" t="s">
        <v>10</v>
      </c>
      <c r="L4" s="21">
        <f>IF(K4="",0,IF(K4="優勝",点数換算表!$B$4,IF(K4="準優勝",点数換算表!$C$4,IF(K4="ベスト4",点数換算表!$D$4,IF(K4="ベスト8",点数換算表!$E$4,IF(K4="ベスト16",点数換算表!$F$4,""))))))</f>
        <v>100</v>
      </c>
      <c r="M4" s="23" t="s">
        <v>10</v>
      </c>
      <c r="N4" s="21">
        <f>IF(M4="",0,IF(M4="優勝",点数換算表!$B$5,IF(M4="準優勝",点数換算表!$C$5,IF(M4="ベスト4",点数換算表!$D$5,IF(M4="ベスト8",点数換算表!$E$5,IF(M4="ベスト16",点数換算表!$F$5,IF(M4="ベスト32",点数換算表!$G$5,"")))))))</f>
        <v>300</v>
      </c>
      <c r="O4" s="23" t="s">
        <v>214</v>
      </c>
      <c r="P4" s="21">
        <f>IF(O4="",0,IF(O4="優勝",点数換算表!$B$6,IF(O4="準優勝",点数換算表!$C$6,IF(O4="ベスト4",点数換算表!$D$6,IF(O4="ベスト8",点数換算表!$E$6,IF(O4="ベスト16",点数換算表!$F$6,IF(O4="ベスト32",点数換算表!$G$6,"")))))))</f>
        <v>100</v>
      </c>
      <c r="Q4" s="23"/>
      <c r="R4" s="21">
        <f>IF(Q4="",0,IF(Q4="優勝",点数換算表!$B$7,IF(Q4="準優勝",点数換算表!$C$7,IF(Q4="ベスト4",点数換算表!$D$7,IF(Q4="ベスト8",点数換算表!$E$7,点数換算表!$F$7)))))</f>
        <v>0</v>
      </c>
      <c r="S4" s="23" t="s">
        <v>7</v>
      </c>
      <c r="T4" s="21">
        <f>IF(S4="",0,IF(S4="優勝",点数換算表!$B$8,IF(S4="準優勝",点数換算表!$C$8,IF(S4="ベスト4",点数換算表!$D$8,IF(S4="ベスト8",点数換算表!$E$8,点数換算表!$F$8)))))</f>
        <v>50</v>
      </c>
      <c r="U4" s="23"/>
      <c r="V4" s="21">
        <f>IF(U4="",0,IF(U4="優勝",点数換算表!$B$13,IF(U4="準優勝",点数換算表!$C$13,IF(U4="ベスト4",点数換算表!$D$13,点数換算表!$E$13))))</f>
        <v>0</v>
      </c>
      <c r="W4" s="23"/>
      <c r="X4" s="21">
        <f>IF(W4="",0,IF(W4="優勝",点数換算表!$B$14,IF(W4="準優勝",点数換算表!$C$14,IF(W4="ベスト4",点数換算表!$D$14,点数換算表!$E$14))))</f>
        <v>0</v>
      </c>
      <c r="Y4" s="23" t="s">
        <v>10</v>
      </c>
      <c r="Z4" s="21">
        <f>IF(Y4="",0,IF(Y4="優勝",点数換算表!$B$15,IF(Y4="準優勝",点数換算表!$C$15,IF(Y4="ベスト4",点数換算表!$D$15,IF(Y4="ベスト8",点数換算表!$E$15,IF(Y4="ベスト16",点数換算表!$F$15,""))))))</f>
        <v>80</v>
      </c>
      <c r="AA4" s="23" t="s">
        <v>9</v>
      </c>
      <c r="AB4" s="21">
        <f>IF(AA4="",0,IF(AA4="優勝",点数換算表!$B$16,IF(AA4="準優勝",点数換算表!$C$16,IF(AA4="ベスト4",点数換算表!$D$16,IF(AA4="ベスト8",点数換算表!$E$16,IF(AA4="ベスト16",点数換算表!$F$16,IF(AA4="ベスト32",点数換算表!$G$16,"")))))))</f>
        <v>120</v>
      </c>
      <c r="AC4" s="23" t="s">
        <v>6</v>
      </c>
      <c r="AD4" s="21">
        <f>IF(AC4="",0,IF(AC4="優勝",点数換算表!$B$17,IF(AC4="準優勝",点数換算表!$C$17,IF(AC4="ベスト4",点数換算表!$D$17,IF(AC4="ベスト8",点数換算表!$E$17,IF(AC4="ベスト16",点数換算表!$F$17,IF(AC4="ベスト32",点数換算表!$G$17,"")))))))</f>
        <v>320</v>
      </c>
      <c r="AE4" s="23" t="s">
        <v>7</v>
      </c>
      <c r="AF4" s="21">
        <f>IF(AE4="",0,IF(AE4="優勝",点数換算表!$B$18,IF(AE4="準優勝",点数換算表!$C$18,IF(AE4="ベスト4",点数換算表!$D$18,IF(AE4="ベスト8",点数換算表!$E$18,点数換算表!$F$18)))))</f>
        <v>80</v>
      </c>
      <c r="AG4" s="23" t="s">
        <v>7</v>
      </c>
      <c r="AH4" s="21">
        <f>IF(AG4="",0,IF(AG4="優勝",点数換算表!$B$19,IF(AG4="準優勝",点数換算表!$C$19,IF(AG4="ベスト4",点数換算表!$D$19,IF(AG4="ベスト8",点数換算表!$E$19,点数換算表!$F$19)))))</f>
        <v>40</v>
      </c>
      <c r="AI4" s="21">
        <f t="shared" ref="AI4:AI35" si="0">MAX(H4,J4)+SUM(L4:T4)+MAX(V4,X4)+SUM(Z4:AH4)</f>
        <v>1190</v>
      </c>
    </row>
    <row r="5" spans="1:35" x14ac:dyDescent="0.4">
      <c r="A5" s="21">
        <v>3</v>
      </c>
      <c r="B5" s="23" t="s">
        <v>302</v>
      </c>
      <c r="C5" s="23" t="s">
        <v>271</v>
      </c>
      <c r="D5" s="23">
        <v>2</v>
      </c>
      <c r="E5" s="25" t="s">
        <v>272</v>
      </c>
      <c r="F5" s="36" t="s">
        <v>815</v>
      </c>
      <c r="G5" s="23"/>
      <c r="H5" s="21">
        <f>IF(G5="",0,IF(G5="優勝",[2]点数換算表!$B$2,IF(G5="準優勝",[2]点数換算表!$C$2,IF(G5="ベスト4",[2]点数換算表!$D$2,[2]点数換算表!$E$2))))</f>
        <v>0</v>
      </c>
      <c r="I5" s="23"/>
      <c r="J5" s="21">
        <f>IF(I5="",0,IF(I5="優勝",[2]点数換算表!$B$3,IF(I5="準優勝",[2]点数換算表!$C$3,IF(I5="ベスト4",[2]点数換算表!$D$3,[2]点数換算表!$E$3))))</f>
        <v>0</v>
      </c>
      <c r="K5" s="23" t="s">
        <v>7</v>
      </c>
      <c r="L5" s="21">
        <f>IF(K5="",0,IF(K5="優勝",[2]点数換算表!$B$4,IF(K5="準優勝",[2]点数換算表!$C$4,IF(K5="ベスト4",[2]点数換算表!$D$4,IF(K5="ベスト8",[2]点数換算表!$E$4,IF(K5="ベスト16",[2]点数換算表!$F$4,""))))))</f>
        <v>20</v>
      </c>
      <c r="M5" s="23" t="s">
        <v>6</v>
      </c>
      <c r="N5" s="21">
        <f>IF(M5="",0,IF(M5="優勝",点数換算表!$B$5,IF(M5="準優勝",点数換算表!$C$5,IF(M5="ベスト4",点数換算表!$D$5,IF(M5="ベスト8",点数換算表!$E$5,IF(M5="ベスト16",点数換算表!$F$5,IF(M5="ベスト32",点数換算表!$G$5,"")))))))</f>
        <v>200</v>
      </c>
      <c r="O5" s="23" t="s">
        <v>9</v>
      </c>
      <c r="P5" s="21">
        <f>IF(O5="",0,IF(O5="優勝",[2]点数換算表!$B$6,IF(O5="準優勝",[2]点数換算表!$C$6,IF(O5="ベスト4",[2]点数換算表!$D$6,IF(O5="ベスト8",[2]点数換算表!$E$6,IF(O5="ベスト16",[2]点数換算表!$F$6,IF(O5="ベスト32",[2]点数換算表!$G$6,"")))))))</f>
        <v>300</v>
      </c>
      <c r="Q5" s="23"/>
      <c r="R5" s="21">
        <f>IF(Q5="",0,IF(Q5="優勝",[2]点数換算表!$B$7,IF(Q5="準優勝",[2]点数換算表!$C$7,IF(Q5="ベスト4",[2]点数換算表!$D$7,IF(Q5="ベスト8",[2]点数換算表!$E$7,[2]点数換算表!$F$7)))))</f>
        <v>0</v>
      </c>
      <c r="S5" s="23"/>
      <c r="T5" s="21">
        <f>IF(S5="",0,IF(S5="優勝",[2]点数換算表!$B$8,IF(S5="準優勝",[2]点数換算表!$C$8,IF(S5="ベスト4",[2]点数換算表!$D$8,IF(S5="ベスト8",[2]点数換算表!$E$8,[2]点数換算表!$F$8)))))</f>
        <v>0</v>
      </c>
      <c r="U5" s="23"/>
      <c r="V5" s="21">
        <f>IF(U5="",0,IF(U5="優勝",[2]点数換算表!$B$13,IF(U5="準優勝",[2]点数換算表!$C$13,IF(U5="ベスト4",[2]点数換算表!$D$13,[2]点数換算表!$E$13))))</f>
        <v>0</v>
      </c>
      <c r="W5" s="23"/>
      <c r="X5" s="21">
        <f>IF(W5="",0,IF(W5="優勝",[2]点数換算表!$B$14,IF(W5="準優勝",[2]点数換算表!$C$14,IF(W5="ベスト4",[2]点数換算表!$D$14,[2]点数換算表!$E$14))))</f>
        <v>0</v>
      </c>
      <c r="Y5" s="23" t="s">
        <v>10</v>
      </c>
      <c r="Z5" s="21">
        <f>IF(Y5="",0,IF(Y5="優勝",[2]点数換算表!$B$15,IF(Y5="準優勝",[2]点数換算表!$C$15,IF(Y5="ベスト4",[2]点数換算表!$D$15,IF(Y5="ベスト8",[2]点数換算表!$E$15,IF(Y5="ベスト16",[2]点数換算表!$F$15,""))))))</f>
        <v>80</v>
      </c>
      <c r="AA5" s="23" t="s">
        <v>8</v>
      </c>
      <c r="AB5" s="21">
        <f>IF(AA5="",0,IF(AA5="優勝",[2]点数換算表!$B$16,IF(AA5="準優勝",[2]点数換算表!$C$16,IF(AA5="ベスト4",[2]点数換算表!$D$16,IF(AA5="ベスト8",[2]点数換算表!$E$16,IF(AA5="ベスト16",[2]点数換算表!$F$16,IF(AA5="ベスト32",[2]点数換算表!$G$16,"")))))))</f>
        <v>200</v>
      </c>
      <c r="AC5" s="23"/>
      <c r="AD5" s="21">
        <f>IF(AC5="",0,IF(AC5="優勝",[2]点数換算表!$B$17,IF(AC5="準優勝",[2]点数換算表!$C$17,IF(AC5="ベスト4",[2]点数換算表!$D$17,IF(AC5="ベスト8",[2]点数換算表!$E$17,IF(AC5="ベスト16",[2]点数換算表!$F$17,IF(AC5="ベスト32",[2]点数換算表!$G$17,"")))))))</f>
        <v>0</v>
      </c>
      <c r="AE5" s="23"/>
      <c r="AF5" s="21">
        <f>IF(AE5="",0,IF(AE5="優勝",[2]点数換算表!$B$18,IF(AE5="準優勝",[2]点数換算表!$C$18,IF(AE5="ベスト4",[2]点数換算表!$D$18,IF(AE5="ベスト8",[2]点数換算表!$E$18,[2]点数換算表!$F$18)))))</f>
        <v>0</v>
      </c>
      <c r="AG5" s="23"/>
      <c r="AH5" s="21">
        <f>IF(AG5="",0,IF(AG5="優勝",[2]点数換算表!$B$19,IF(AG5="準優勝",[2]点数換算表!$C$19,IF(AG5="ベスト4",[2]点数換算表!$D$19,IF(AG5="ベスト8",[2]点数換算表!$E$19,[2]点数換算表!$F$19)))))</f>
        <v>0</v>
      </c>
      <c r="AI5" s="21">
        <f t="shared" si="0"/>
        <v>800</v>
      </c>
    </row>
    <row r="6" spans="1:35" x14ac:dyDescent="0.4">
      <c r="A6" s="21">
        <v>2</v>
      </c>
      <c r="B6" s="23" t="s">
        <v>549</v>
      </c>
      <c r="C6" s="23" t="s">
        <v>528</v>
      </c>
      <c r="D6" s="23">
        <v>4</v>
      </c>
      <c r="E6" s="29" t="s">
        <v>526</v>
      </c>
      <c r="F6" s="36" t="s">
        <v>815</v>
      </c>
      <c r="G6" s="23"/>
      <c r="H6" s="21">
        <f>IF(G6="",0,IF(G6="優勝",[8]点数換算表!$B$2,IF(G6="準優勝",[8]点数換算表!$C$2,IF(G6="ベスト4",[8]点数換算表!$D$2,[8]点数換算表!$E$2))))</f>
        <v>0</v>
      </c>
      <c r="I6" s="23"/>
      <c r="J6" s="21">
        <f>IF(I6="",0,IF(I6="優勝",[8]点数換算表!$B$3,IF(I6="準優勝",[8]点数換算表!$C$3,IF(I6="ベスト4",[8]点数換算表!$D$3,[8]点数換算表!$E$3))))</f>
        <v>0</v>
      </c>
      <c r="K6" s="23" t="s">
        <v>9</v>
      </c>
      <c r="L6" s="21">
        <f>IF(K6="",0,IF(K6="優勝",[8]点数換算表!$B$4,IF(K6="準優勝",[8]点数換算表!$C$4,IF(K6="ベスト4",[8]点数換算表!$D$4,IF(K6="ベスト8",[8]点数換算表!$E$4,IF(K6="ベスト16",[8]点数換算表!$F$4,""))))))</f>
        <v>40</v>
      </c>
      <c r="M6" s="23" t="s">
        <v>8</v>
      </c>
      <c r="N6" s="21">
        <f>IF(M6="",0,IF(M6="優勝",点数換算表!$B$5,IF(M6="準優勝",点数換算表!$C$5,IF(M6="ベスト4",点数換算表!$D$5,IF(M6="ベスト8",点数換算表!$E$5,IF(M6="ベスト16",点数換算表!$F$5,IF(M6="ベスト32",点数換算表!$G$5,"")))))))</f>
        <v>250</v>
      </c>
      <c r="O6" s="23" t="s">
        <v>9</v>
      </c>
      <c r="P6" s="21">
        <f>IF(O6="",0,IF(O6="優勝",[8]点数換算表!$B$6,IF(O6="準優勝",[8]点数換算表!$C$6,IF(O6="ベスト4",[8]点数換算表!$D$6,IF(O6="ベスト8",[8]点数換算表!$E$6,IF(O6="ベスト16",[8]点数換算表!$F$6,IF(O6="ベスト32",[8]点数換算表!$G$6,"")))))))</f>
        <v>300</v>
      </c>
      <c r="Q6" s="23"/>
      <c r="R6" s="21">
        <f>IF(Q6="",0,IF(Q6="優勝",[8]点数換算表!$B$7,IF(Q6="準優勝",[8]点数換算表!$C$7,IF(Q6="ベスト4",[8]点数換算表!$D$7,IF(Q6="ベスト8",[8]点数換算表!$E$7,[8]点数換算表!$F$7)))))</f>
        <v>0</v>
      </c>
      <c r="S6" s="23"/>
      <c r="T6" s="21">
        <f>IF(S6="",0,IF(S6="優勝",[8]点数換算表!$B$8,IF(S6="準優勝",[8]点数換算表!$C$8,IF(S6="ベスト4",[8]点数換算表!$D$8,IF(S6="ベスト8",[8]点数換算表!$E$8,[8]点数換算表!$F$8)))))</f>
        <v>0</v>
      </c>
      <c r="U6" s="23"/>
      <c r="V6" s="21">
        <f>IF(U6="",0,IF(U6="優勝",[8]点数換算表!$B$13,IF(U6="準優勝",[8]点数換算表!$C$13,IF(U6="ベスト4",[8]点数換算表!$D$13,[8]点数換算表!$E$13))))</f>
        <v>0</v>
      </c>
      <c r="W6" s="23"/>
      <c r="X6" s="21">
        <f>IF(W6="",0,IF(W6="優勝",[8]点数換算表!$B$14,IF(W6="準優勝",[8]点数換算表!$C$14,IF(W6="ベスト4",[8]点数換算表!$D$14,[8]点数換算表!$E$14))))</f>
        <v>0</v>
      </c>
      <c r="Y6" s="23" t="s">
        <v>10</v>
      </c>
      <c r="Z6" s="21">
        <f>IF(Y6="",0,IF(Y6="優勝",[8]点数換算表!$B$15,IF(Y6="準優勝",[8]点数換算表!$C$15,IF(Y6="ベスト4",[8]点数換算表!$D$15,IF(Y6="ベスト8",[8]点数換算表!$E$15,IF(Y6="ベスト16",[8]点数換算表!$F$15,""))))))</f>
        <v>80</v>
      </c>
      <c r="AA6" s="23" t="s">
        <v>9</v>
      </c>
      <c r="AB6" s="21">
        <f>IF(AA6="",0,IF(AA6="優勝",[8]点数換算表!$B$16,IF(AA6="準優勝",[8]点数換算表!$C$16,IF(AA6="ベスト4",[8]点数換算表!$D$16,IF(AA6="ベスト8",[8]点数換算表!$E$16,IF(AA6="ベスト16",[8]点数換算表!$F$16,IF(AA6="ベスト32",[8]点数換算表!$G$16,"")))))))</f>
        <v>120</v>
      </c>
      <c r="AC6" s="23"/>
      <c r="AD6" s="21">
        <f>IF(AC6="",0,IF(AC6="優勝",[8]点数換算表!$B$17,IF(AC6="準優勝",[8]点数換算表!$C$17,IF(AC6="ベスト4",[8]点数換算表!$D$17,IF(AC6="ベスト8",[8]点数換算表!$E$17,IF(AC6="ベスト16",[8]点数換算表!$F$17,IF(AC6="ベスト32",[8]点数換算表!$G$17,"")))))))</f>
        <v>0</v>
      </c>
      <c r="AE6" s="23"/>
      <c r="AF6" s="21">
        <f>IF(AE6="",0,IF(AE6="優勝",[8]点数換算表!$B$18,IF(AE6="準優勝",[8]点数換算表!$C$18,IF(AE6="ベスト4",[8]点数換算表!$D$18,IF(AE6="ベスト8",[8]点数換算表!$E$18,[8]点数換算表!$F$18)))))</f>
        <v>0</v>
      </c>
      <c r="AG6" s="23"/>
      <c r="AH6" s="21">
        <f>IF(AG6="",0,IF(AG6="優勝",[8]点数換算表!$B$19,IF(AG6="準優勝",[8]点数換算表!$C$19,IF(AG6="ベスト4",[8]点数換算表!$D$19,IF(AG6="ベスト8",[8]点数換算表!$E$19,[8]点数換算表!$F$19)))))</f>
        <v>0</v>
      </c>
      <c r="AI6" s="21">
        <f t="shared" si="0"/>
        <v>790</v>
      </c>
    </row>
    <row r="7" spans="1:35" x14ac:dyDescent="0.4">
      <c r="A7" s="21">
        <v>4</v>
      </c>
      <c r="B7" s="23" t="s">
        <v>313</v>
      </c>
      <c r="C7" s="23" t="s">
        <v>271</v>
      </c>
      <c r="D7" s="23">
        <v>3</v>
      </c>
      <c r="E7" s="25" t="s">
        <v>272</v>
      </c>
      <c r="F7" s="36" t="s">
        <v>815</v>
      </c>
      <c r="G7" s="23"/>
      <c r="H7" s="21">
        <f>IF(G7="",0,IF(G7="優勝",[2]点数換算表!$B$2,IF(G7="準優勝",[2]点数換算表!$C$2,IF(G7="ベスト4",[2]点数換算表!$D$2,[2]点数換算表!$E$2))))</f>
        <v>0</v>
      </c>
      <c r="I7" s="23"/>
      <c r="J7" s="21">
        <f>IF(I7="",0,IF(I7="優勝",[2]点数換算表!$B$3,IF(I7="準優勝",[2]点数換算表!$C$3,IF(I7="ベスト4",[2]点数換算表!$D$3,[2]点数換算表!$E$3))))</f>
        <v>0</v>
      </c>
      <c r="K7" s="23" t="s">
        <v>10</v>
      </c>
      <c r="L7" s="21">
        <f>IF(K7="",0,IF(K7="優勝",[2]点数換算表!$B$4,IF(K7="準優勝",[2]点数換算表!$C$4,IF(K7="ベスト4",[2]点数換算表!$D$4,IF(K7="ベスト8",[2]点数換算表!$E$4,IF(K7="ベスト16",[2]点数換算表!$F$4,""))))))</f>
        <v>100</v>
      </c>
      <c r="M7" s="23" t="s">
        <v>10</v>
      </c>
      <c r="N7" s="21">
        <f>IF(M7="",0,IF(M7="優勝",点数換算表!$B$5,IF(M7="準優勝",点数換算表!$C$5,IF(M7="ベスト4",点数換算表!$D$5,IF(M7="ベスト8",点数換算表!$E$5,IF(M7="ベスト16",点数換算表!$F$5,IF(M7="ベスト32",点数換算表!$G$5,"")))))))</f>
        <v>300</v>
      </c>
      <c r="O7" s="23" t="s">
        <v>214</v>
      </c>
      <c r="P7" s="21">
        <f>IF(O7="",0,IF(O7="優勝",[2]点数換算表!$B$6,IF(O7="準優勝",[2]点数換算表!$C$6,IF(O7="ベスト4",[2]点数換算表!$D$6,IF(O7="ベスト8",[2]点数換算表!$E$6,IF(O7="ベスト16",[2]点数換算表!$F$6,IF(O7="ベスト32",[2]点数換算表!$G$6,"")))))))</f>
        <v>100</v>
      </c>
      <c r="Q7" s="23"/>
      <c r="R7" s="21">
        <f>IF(Q7="",0,IF(Q7="優勝",[2]点数換算表!$B$7,IF(Q7="準優勝",[2]点数換算表!$C$7,IF(Q7="ベスト4",[2]点数換算表!$D$7,IF(Q7="ベスト8",[2]点数換算表!$E$7,[2]点数換算表!$F$7)))))</f>
        <v>0</v>
      </c>
      <c r="S7" s="23"/>
      <c r="T7" s="21">
        <f>IF(S7="",0,IF(S7="優勝",[2]点数換算表!$B$8,IF(S7="準優勝",[2]点数換算表!$C$8,IF(S7="ベスト4",[2]点数換算表!$D$8,IF(S7="ベスト8",[2]点数換算表!$E$8,[2]点数換算表!$F$8)))))</f>
        <v>0</v>
      </c>
      <c r="U7" s="23"/>
      <c r="V7" s="21">
        <f>IF(U7="",0,IF(U7="優勝",[2]点数換算表!$B$13,IF(U7="準優勝",[2]点数換算表!$C$13,IF(U7="ベスト4",[2]点数換算表!$D$13,[2]点数換算表!$E$13))))</f>
        <v>0</v>
      </c>
      <c r="W7" s="23"/>
      <c r="X7" s="21">
        <f>IF(W7="",0,IF(W7="優勝",[2]点数換算表!$B$14,IF(W7="準優勝",[2]点数換算表!$C$14,IF(W7="ベスト4",[2]点数換算表!$D$14,[2]点数換算表!$E$14))))</f>
        <v>0</v>
      </c>
      <c r="Y7" s="23"/>
      <c r="Z7" s="21">
        <f>IF(Y7="",0,IF(Y7="優勝",[2]点数換算表!$B$15,IF(Y7="準優勝",[2]点数換算表!$C$15,IF(Y7="ベスト4",[2]点数換算表!$D$15,IF(Y7="ベスト8",[2]点数換算表!$E$15,IF(Y7="ベスト16",[2]点数換算表!$F$15,""))))))</f>
        <v>0</v>
      </c>
      <c r="AA7" s="23" t="s">
        <v>10</v>
      </c>
      <c r="AB7" s="21">
        <f>IF(AA7="",0,IF(AA7="優勝",[2]点数換算表!$B$16,IF(AA7="準優勝",[2]点数換算表!$C$16,IF(AA7="ベスト4",[2]点数換算表!$D$16,IF(AA7="ベスト8",[2]点数換算表!$E$16,IF(AA7="ベスト16",[2]点数換算表!$F$16,IF(AA7="ベスト32",[2]点数換算表!$G$16,"")))))))</f>
        <v>240</v>
      </c>
      <c r="AC7" s="23"/>
      <c r="AD7" s="21">
        <f>IF(AC7="",0,IF(AC7="優勝",[2]点数換算表!$B$17,IF(AC7="準優勝",[2]点数換算表!$C$17,IF(AC7="ベスト4",[2]点数換算表!$D$17,IF(AC7="ベスト8",[2]点数換算表!$E$17,IF(AC7="ベスト16",[2]点数換算表!$F$17,IF(AC7="ベスト32",[2]点数換算表!$G$17,"")))))))</f>
        <v>0</v>
      </c>
      <c r="AE7" s="23"/>
      <c r="AF7" s="21">
        <f>IF(AE7="",0,IF(AE7="優勝",[2]点数換算表!$B$18,IF(AE7="準優勝",[2]点数換算表!$C$18,IF(AE7="ベスト4",[2]点数換算表!$D$18,IF(AE7="ベスト8",[2]点数換算表!$E$18,[2]点数換算表!$F$18)))))</f>
        <v>0</v>
      </c>
      <c r="AG7" s="23"/>
      <c r="AH7" s="21">
        <f>IF(AG7="",0,IF(AG7="優勝",[2]点数換算表!$B$19,IF(AG7="準優勝",[2]点数換算表!$C$19,IF(AG7="ベスト4",[2]点数換算表!$D$19,IF(AG7="ベスト8",[2]点数換算表!$E$19,[2]点数換算表!$F$19)))))</f>
        <v>0</v>
      </c>
      <c r="AI7" s="21">
        <f t="shared" si="0"/>
        <v>740</v>
      </c>
    </row>
    <row r="8" spans="1:35" x14ac:dyDescent="0.4">
      <c r="A8" s="21">
        <v>5</v>
      </c>
      <c r="B8" s="23" t="s">
        <v>550</v>
      </c>
      <c r="C8" s="23" t="s">
        <v>525</v>
      </c>
      <c r="D8" s="23">
        <v>4</v>
      </c>
      <c r="E8" s="29" t="s">
        <v>526</v>
      </c>
      <c r="F8" s="36" t="s">
        <v>815</v>
      </c>
      <c r="G8" s="23"/>
      <c r="H8" s="21">
        <f>IF(G8="",0,IF(G8="優勝",[8]点数換算表!$B$2,IF(G8="準優勝",[8]点数換算表!$C$2,IF(G8="ベスト4",[8]点数換算表!$D$2,[8]点数換算表!$E$2))))</f>
        <v>0</v>
      </c>
      <c r="I8" s="23"/>
      <c r="J8" s="21">
        <f>IF(I8="",0,IF(I8="優勝",[8]点数換算表!$B$3,IF(I8="準優勝",[8]点数換算表!$C$3,IF(I8="ベスト4",[8]点数換算表!$D$3,[8]点数換算表!$E$3))))</f>
        <v>0</v>
      </c>
      <c r="K8" s="23" t="s">
        <v>10</v>
      </c>
      <c r="L8" s="21">
        <f>IF(K8="",0,IF(K8="優勝",[8]点数換算表!$B$4,IF(K8="準優勝",[8]点数換算表!$C$4,IF(K8="ベスト4",[8]点数換算表!$D$4,IF(K8="ベスト8",[8]点数換算表!$E$4,IF(K8="ベスト16",[8]点数換算表!$F$4,""))))))</f>
        <v>100</v>
      </c>
      <c r="M8" s="23" t="s">
        <v>6</v>
      </c>
      <c r="N8" s="21">
        <f>IF(M8="",0,IF(M8="優勝",点数換算表!$B$5,IF(M8="準優勝",点数換算表!$C$5,IF(M8="ベスト4",点数換算表!$D$5,IF(M8="ベスト8",点数換算表!$E$5,IF(M8="ベスト16",点数換算表!$F$5,IF(M8="ベスト32",点数換算表!$G$5,"")))))))</f>
        <v>200</v>
      </c>
      <c r="O8" s="23"/>
      <c r="P8" s="21">
        <f>IF(O8="",0,IF(O8="優勝",[8]点数換算表!$B$6,IF(O8="準優勝",[8]点数換算表!$C$6,IF(O8="ベスト4",[8]点数換算表!$D$6,IF(O8="ベスト8",[8]点数換算表!$E$6,IF(O8="ベスト16",[8]点数換算表!$F$6,IF(O8="ベスト32",[8]点数換算表!$G$6,"")))))))</f>
        <v>0</v>
      </c>
      <c r="Q8" s="23"/>
      <c r="R8" s="21">
        <f>IF(Q8="",0,IF(Q8="優勝",[8]点数換算表!$B$7,IF(Q8="準優勝",[8]点数換算表!$C$7,IF(Q8="ベスト4",[8]点数換算表!$D$7,IF(Q8="ベスト8",[8]点数換算表!$E$7,[8]点数換算表!$F$7)))))</f>
        <v>0</v>
      </c>
      <c r="S8" s="23"/>
      <c r="T8" s="21">
        <f>IF(S8="",0,IF(S8="優勝",[8]点数換算表!$B$8,IF(S8="準優勝",[8]点数換算表!$C$8,IF(S8="ベスト4",[8]点数換算表!$D$8,IF(S8="ベスト8",[8]点数換算表!$E$8,[8]点数換算表!$F$8)))))</f>
        <v>0</v>
      </c>
      <c r="U8" s="23"/>
      <c r="V8" s="21">
        <f>IF(U8="",0,IF(U8="優勝",[8]点数換算表!$B$13,IF(U8="準優勝",[8]点数換算表!$C$13,IF(U8="ベスト4",[8]点数換算表!$D$13,[8]点数換算表!$E$13))))</f>
        <v>0</v>
      </c>
      <c r="W8" s="23"/>
      <c r="X8" s="21">
        <f>IF(W8="",0,IF(W8="優勝",[8]点数換算表!$B$14,IF(W8="準優勝",[8]点数換算表!$C$14,IF(W8="ベスト4",[8]点数換算表!$D$14,[8]点数換算表!$E$14))))</f>
        <v>0</v>
      </c>
      <c r="Y8" s="23" t="s">
        <v>7</v>
      </c>
      <c r="Z8" s="21">
        <f>IF(Y8="",0,IF(Y8="優勝",[8]点数換算表!$B$15,IF(Y8="準優勝",[8]点数換算表!$C$15,IF(Y8="ベスト4",[8]点数換算表!$D$15,IF(Y8="ベスト8",[8]点数換算表!$E$15,IF(Y8="ベスト16",[8]点数換算表!$F$15,""))))))</f>
        <v>16</v>
      </c>
      <c r="AA8" s="23" t="s">
        <v>7</v>
      </c>
      <c r="AB8" s="21">
        <f>IF(AA8="",0,IF(AA8="優勝",[8]点数換算表!$B$16,IF(AA8="準優勝",[8]点数換算表!$C$16,IF(AA8="ベスト4",[8]点数換算表!$D$16,IF(AA8="ベスト8",[8]点数換算表!$E$16,IF(AA8="ベスト16",[8]点数換算表!$F$16,IF(AA8="ベスト32",[8]点数換算表!$G$16,"")))))))</f>
        <v>80</v>
      </c>
      <c r="AC8" s="23" t="s">
        <v>214</v>
      </c>
      <c r="AD8" s="21">
        <f>IF(AC8="",0,IF(AC8="優勝",[8]点数換算表!$B$17,IF(AC8="準優勝",[8]点数換算表!$C$17,IF(AC8="ベスト4",[8]点数換算表!$D$17,IF(AC8="ベスト8",[8]点数換算表!$E$17,IF(AC8="ベスト16",[8]点数換算表!$F$17,IF(AC8="ベスト32",[8]点数換算表!$G$17,"")))))))</f>
        <v>80</v>
      </c>
      <c r="AE8" s="23"/>
      <c r="AF8" s="21">
        <f>IF(AE8="",0,IF(AE8="優勝",[8]点数換算表!$B$18,IF(AE8="準優勝",[8]点数換算表!$C$18,IF(AE8="ベスト4",[8]点数換算表!$D$18,IF(AE8="ベスト8",[8]点数換算表!$E$18,[8]点数換算表!$F$18)))))</f>
        <v>0</v>
      </c>
      <c r="AG8" s="23"/>
      <c r="AH8" s="21">
        <f>IF(AG8="",0,IF(AG8="優勝",[8]点数換算表!$B$19,IF(AG8="準優勝",[8]点数換算表!$C$19,IF(AG8="ベスト4",[8]点数換算表!$D$19,IF(AG8="ベスト8",[8]点数換算表!$E$19,[8]点数換算表!$F$19)))))</f>
        <v>0</v>
      </c>
      <c r="AI8" s="21">
        <f t="shared" si="0"/>
        <v>476</v>
      </c>
    </row>
    <row r="9" spans="1:35" x14ac:dyDescent="0.4">
      <c r="A9" s="21">
        <v>6</v>
      </c>
      <c r="B9" s="23" t="s">
        <v>322</v>
      </c>
      <c r="C9" s="23" t="s">
        <v>271</v>
      </c>
      <c r="D9" s="23">
        <v>2</v>
      </c>
      <c r="E9" s="25" t="s">
        <v>272</v>
      </c>
      <c r="F9" s="36" t="s">
        <v>815</v>
      </c>
      <c r="G9" s="23"/>
      <c r="H9" s="21">
        <f>IF(G9="",0,IF(G9="優勝",[2]点数換算表!$B$2,IF(G9="準優勝",[2]点数換算表!$C$2,IF(G9="ベスト4",[2]点数換算表!$D$2,[2]点数換算表!$E$2))))</f>
        <v>0</v>
      </c>
      <c r="I9" s="23"/>
      <c r="J9" s="21">
        <f>IF(I9="",0,IF(I9="優勝",[2]点数換算表!$B$3,IF(I9="準優勝",[2]点数換算表!$C$3,IF(I9="ベスト4",[2]点数換算表!$D$3,[2]点数換算表!$E$3))))</f>
        <v>0</v>
      </c>
      <c r="K9" s="23" t="s">
        <v>8</v>
      </c>
      <c r="L9" s="21">
        <f>IF(K9="",0,IF(K9="優勝",[2]点数換算表!$B$4,IF(K9="準優勝",[2]点数換算表!$C$4,IF(K9="ベスト4",[2]点数換算表!$D$4,IF(K9="ベスト8",[2]点数換算表!$E$4,IF(K9="ベスト16",[2]点数換算表!$F$4,""))))))</f>
        <v>80</v>
      </c>
      <c r="M9" s="23" t="s">
        <v>9</v>
      </c>
      <c r="N9" s="21">
        <f>IF(M9="",0,IF(M9="優勝",点数換算表!$B$5,IF(M9="準優勝",点数換算表!$C$5,IF(M9="ベスト4",点数換算表!$D$5,IF(M9="ベスト8",点数換算表!$E$5,IF(M9="ベスト16",点数換算表!$F$5,IF(M9="ベスト32",点数換算表!$G$5,"")))))))</f>
        <v>150</v>
      </c>
      <c r="O9" s="23" t="s">
        <v>7</v>
      </c>
      <c r="P9" s="21">
        <f>IF(O9="",0,IF(O9="優勝",[2]点数換算表!$B$6,IF(O9="準優勝",[2]点数換算表!$C$6,IF(O9="ベスト4",[2]点数換算表!$D$6,IF(O9="ベスト8",[2]点数換算表!$E$6,IF(O9="ベスト16",[2]点数換算表!$F$6,IF(O9="ベスト32",[2]点数換算表!$G$6,"")))))))</f>
        <v>200</v>
      </c>
      <c r="Q9" s="23"/>
      <c r="R9" s="21">
        <f>IF(Q9="",0,IF(Q9="優勝",[2]点数換算表!$B$7,IF(Q9="準優勝",[2]点数換算表!$C$7,IF(Q9="ベスト4",[2]点数換算表!$D$7,IF(Q9="ベスト8",[2]点数換算表!$E$7,[2]点数換算表!$F$7)))))</f>
        <v>0</v>
      </c>
      <c r="S9" s="23"/>
      <c r="T9" s="21">
        <f>IF(S9="",0,IF(S9="優勝",[2]点数換算表!$B$8,IF(S9="準優勝",[2]点数換算表!$C$8,IF(S9="ベスト4",[2]点数換算表!$D$8,IF(S9="ベスト8",[2]点数換算表!$E$8,[2]点数換算表!$F$8)))))</f>
        <v>0</v>
      </c>
      <c r="U9" s="23"/>
      <c r="V9" s="21">
        <f>IF(U9="",0,IF(U9="優勝",[2]点数換算表!$B$13,IF(U9="準優勝",[2]点数換算表!$C$13,IF(U9="ベスト4",[2]点数換算表!$D$13,[2]点数換算表!$E$13))))</f>
        <v>0</v>
      </c>
      <c r="W9" s="23"/>
      <c r="X9" s="21">
        <f>IF(W9="",0,IF(W9="優勝",[2]点数換算表!$B$14,IF(W9="準優勝",[2]点数換算表!$C$14,IF(W9="ベスト4",[2]点数換算表!$D$14,[2]点数換算表!$E$14))))</f>
        <v>0</v>
      </c>
      <c r="Y9" s="23"/>
      <c r="Z9" s="21">
        <f>IF(Y9="",0,IF(Y9="優勝",[2]点数換算表!$B$15,IF(Y9="準優勝",[2]点数換算表!$C$15,IF(Y9="ベスト4",[2]点数換算表!$D$15,IF(Y9="ベスト8",[2]点数換算表!$E$15,IF(Y9="ベスト16",[2]点数換算表!$F$15,""))))))</f>
        <v>0</v>
      </c>
      <c r="AA9" s="23" t="s">
        <v>214</v>
      </c>
      <c r="AB9" s="21">
        <f>IF(AA9="",0,IF(AA9="優勝",[2]点数換算表!$B$16,IF(AA9="準優勝",[2]点数換算表!$C$16,IF(AA9="ベスト4",[2]点数換算表!$D$16,IF(AA9="ベスト8",[2]点数換算表!$E$16,IF(AA9="ベスト16",[2]点数換算表!$F$16,IF(AA9="ベスト32",[2]点数換算表!$G$16,"")))))))</f>
        <v>40</v>
      </c>
      <c r="AC9" s="23"/>
      <c r="AD9" s="21">
        <f>IF(AC9="",0,IF(AC9="優勝",[2]点数換算表!$B$17,IF(AC9="準優勝",[2]点数換算表!$C$17,IF(AC9="ベスト4",[2]点数換算表!$D$17,IF(AC9="ベスト8",[2]点数換算表!$E$17,IF(AC9="ベスト16",[2]点数換算表!$F$17,IF(AC9="ベスト32",[2]点数換算表!$G$17,"")))))))</f>
        <v>0</v>
      </c>
      <c r="AE9" s="23"/>
      <c r="AF9" s="21">
        <f>IF(AE9="",0,IF(AE9="優勝",[2]点数換算表!$B$18,IF(AE9="準優勝",[2]点数換算表!$C$18,IF(AE9="ベスト4",[2]点数換算表!$D$18,IF(AE9="ベスト8",[2]点数換算表!$E$18,[2]点数換算表!$F$18)))))</f>
        <v>0</v>
      </c>
      <c r="AG9" s="23"/>
      <c r="AH9" s="21">
        <f>IF(AG9="",0,IF(AG9="優勝",[2]点数換算表!$B$19,IF(AG9="準優勝",[2]点数換算表!$C$19,IF(AG9="ベスト4",[2]点数換算表!$D$19,IF(AG9="ベスト8",[2]点数換算表!$E$19,[2]点数換算表!$F$19)))))</f>
        <v>0</v>
      </c>
      <c r="AI9" s="21">
        <f t="shared" si="0"/>
        <v>470</v>
      </c>
    </row>
    <row r="10" spans="1:35" x14ac:dyDescent="0.4">
      <c r="A10" s="21">
        <v>7</v>
      </c>
      <c r="B10" s="23" t="s">
        <v>306</v>
      </c>
      <c r="C10" s="23" t="s">
        <v>285</v>
      </c>
      <c r="D10" s="23">
        <v>4</v>
      </c>
      <c r="E10" s="25" t="s">
        <v>272</v>
      </c>
      <c r="F10" s="36" t="s">
        <v>815</v>
      </c>
      <c r="G10" s="23"/>
      <c r="H10" s="21">
        <f>IF(G10="",0,IF(G10="優勝",[2]点数換算表!$B$2,IF(G10="準優勝",[2]点数換算表!$C$2,IF(G10="ベスト4",[2]点数換算表!$D$2,[2]点数換算表!$E$2))))</f>
        <v>0</v>
      </c>
      <c r="I10" s="23"/>
      <c r="J10" s="21">
        <f>IF(I10="",0,IF(I10="優勝",[2]点数換算表!$B$3,IF(I10="準優勝",[2]点数換算表!$C$3,IF(I10="ベスト4",[2]点数換算表!$D$3,[2]点数換算表!$E$3))))</f>
        <v>0</v>
      </c>
      <c r="K10" s="23" t="s">
        <v>9</v>
      </c>
      <c r="L10" s="21">
        <f>IF(K10="",0,IF(K10="優勝",[2]点数換算表!$B$4,IF(K10="準優勝",[2]点数換算表!$C$4,IF(K10="ベスト4",[2]点数換算表!$D$4,IF(K10="ベスト8",[2]点数換算表!$E$4,IF(K10="ベスト16",[2]点数換算表!$F$4,""))))))</f>
        <v>40</v>
      </c>
      <c r="M10" s="23" t="s">
        <v>9</v>
      </c>
      <c r="N10" s="21">
        <f>IF(M10="",0,IF(M10="優勝",点数換算表!$B$5,IF(M10="準優勝",点数換算表!$C$5,IF(M10="ベスト4",点数換算表!$D$5,IF(M10="ベスト8",点数換算表!$E$5,IF(M10="ベスト16",点数換算表!$F$5,IF(M10="ベスト32",点数換算表!$G$5,"")))))))</f>
        <v>150</v>
      </c>
      <c r="O10" s="23" t="s">
        <v>214</v>
      </c>
      <c r="P10" s="21">
        <f>IF(O10="",0,IF(O10="優勝",[2]点数換算表!$B$6,IF(O10="準優勝",[2]点数換算表!$C$6,IF(O10="ベスト4",[2]点数換算表!$D$6,IF(O10="ベスト8",[2]点数換算表!$E$6,IF(O10="ベスト16",[2]点数換算表!$F$6,IF(O10="ベスト32",[2]点数換算表!$G$6,"")))))))</f>
        <v>100</v>
      </c>
      <c r="Q10" s="23"/>
      <c r="R10" s="21">
        <f>IF(Q10="",0,IF(Q10="優勝",[2]点数換算表!$B$7,IF(Q10="準優勝",[2]点数換算表!$C$7,IF(Q10="ベスト4",[2]点数換算表!$D$7,IF(Q10="ベスト8",[2]点数換算表!$E$7,[2]点数換算表!$F$7)))))</f>
        <v>0</v>
      </c>
      <c r="S10" s="23"/>
      <c r="T10" s="21">
        <f>IF(S10="",0,IF(S10="優勝",[2]点数換算表!$B$8,IF(S10="準優勝",[2]点数換算表!$C$8,IF(S10="ベスト4",[2]点数換算表!$D$8,IF(S10="ベスト8",[2]点数換算表!$E$8,[2]点数換算表!$F$8)))))</f>
        <v>0</v>
      </c>
      <c r="U10" s="23"/>
      <c r="V10" s="21">
        <f>IF(U10="",0,IF(U10="優勝",[2]点数換算表!$B$13,IF(U10="準優勝",[2]点数換算表!$C$13,IF(U10="ベスト4",[2]点数換算表!$D$13,[2]点数換算表!$E$13))))</f>
        <v>0</v>
      </c>
      <c r="W10" s="23"/>
      <c r="X10" s="21">
        <f>IF(W10="",0,IF(W10="優勝",[2]点数換算表!$B$14,IF(W10="準優勝",[2]点数換算表!$C$14,IF(W10="ベスト4",[2]点数換算表!$D$14,[2]点数換算表!$E$14))))</f>
        <v>0</v>
      </c>
      <c r="Y10" s="23" t="s">
        <v>7</v>
      </c>
      <c r="Z10" s="21">
        <f>IF(Y10="",0,IF(Y10="優勝",[2]点数換算表!$B$15,IF(Y10="準優勝",[2]点数換算表!$C$15,IF(Y10="ベスト4",[2]点数換算表!$D$15,IF(Y10="ベスト8",[2]点数換算表!$E$15,IF(Y10="ベスト16",[2]点数換算表!$F$15,""))))))</f>
        <v>16</v>
      </c>
      <c r="AA10" s="23" t="s">
        <v>214</v>
      </c>
      <c r="AB10" s="21">
        <f>IF(AA10="",0,IF(AA10="優勝",[2]点数換算表!$B$16,IF(AA10="準優勝",[2]点数換算表!$C$16,IF(AA10="ベスト4",[2]点数換算表!$D$16,IF(AA10="ベスト8",[2]点数換算表!$E$16,IF(AA10="ベスト16",[2]点数換算表!$F$16,IF(AA10="ベスト32",[2]点数換算表!$G$16,"")))))))</f>
        <v>40</v>
      </c>
      <c r="AC10" s="23" t="s">
        <v>214</v>
      </c>
      <c r="AD10" s="21">
        <f>IF(AC10="",0,IF(AC10="優勝",[2]点数換算表!$B$17,IF(AC10="準優勝",[2]点数換算表!$C$17,IF(AC10="ベスト4",[2]点数換算表!$D$17,IF(AC10="ベスト8",[2]点数換算表!$E$17,IF(AC10="ベスト16",[2]点数換算表!$F$17,IF(AC10="ベスト32",[2]点数換算表!$G$17,"")))))))</f>
        <v>80</v>
      </c>
      <c r="AE10" s="23"/>
      <c r="AF10" s="21">
        <f>IF(AE10="",0,IF(AE10="優勝",[2]点数換算表!$B$18,IF(AE10="準優勝",[2]点数換算表!$C$18,IF(AE10="ベスト4",[2]点数換算表!$D$18,IF(AE10="ベスト8",[2]点数換算表!$E$18,[2]点数換算表!$F$18)))))</f>
        <v>0</v>
      </c>
      <c r="AG10" s="23"/>
      <c r="AH10" s="21">
        <f>IF(AG10="",0,IF(AG10="優勝",[2]点数換算表!$B$19,IF(AG10="準優勝",[2]点数換算表!$C$19,IF(AG10="ベスト4",[2]点数換算表!$D$19,IF(AG10="ベスト8",[2]点数換算表!$E$19,[2]点数換算表!$F$19)))))</f>
        <v>0</v>
      </c>
      <c r="AI10" s="21">
        <f t="shared" si="0"/>
        <v>426</v>
      </c>
    </row>
    <row r="11" spans="1:35" x14ac:dyDescent="0.4">
      <c r="A11" s="21">
        <v>8</v>
      </c>
      <c r="B11" s="23" t="s">
        <v>94</v>
      </c>
      <c r="C11" s="23" t="s">
        <v>218</v>
      </c>
      <c r="D11" s="23">
        <v>3</v>
      </c>
      <c r="E11" s="24" t="s">
        <v>269</v>
      </c>
      <c r="F11" s="34" t="s">
        <v>814</v>
      </c>
      <c r="G11" s="23"/>
      <c r="H11" s="21">
        <f>IF(G11="",0,IF(G11="優勝",点数換算表!$B$2,IF(G11="準優勝",点数換算表!$C$2,IF(G11="ベスト4",点数換算表!$D$2,点数換算表!$E$2))))</f>
        <v>0</v>
      </c>
      <c r="I11" s="23"/>
      <c r="J11" s="21">
        <f>IF(I11="",0,IF(I11="優勝",点数換算表!$B$3,IF(I11="準優勝",点数換算表!$C$3,IF(I11="ベスト4",点数換算表!$D$3,点数換算表!$E$3))))</f>
        <v>0</v>
      </c>
      <c r="K11" s="23" t="s">
        <v>9</v>
      </c>
      <c r="L11" s="21">
        <f>IF(K11="",0,IF(K11="優勝",点数換算表!$B$4,IF(K11="準優勝",点数換算表!$C$4,IF(K11="ベスト4",点数換算表!$D$4,IF(K11="ベスト8",点数換算表!$E$4,IF(K11="ベスト16",点数換算表!$F$4,""))))))</f>
        <v>40</v>
      </c>
      <c r="M11" s="23" t="s">
        <v>6</v>
      </c>
      <c r="N11" s="21">
        <f>IF(M11="",0,IF(M11="優勝",点数換算表!$B$5,IF(M11="準優勝",点数換算表!$C$5,IF(M11="ベスト4",点数換算表!$D$5,IF(M11="ベスト8",点数換算表!$E$5,IF(M11="ベスト16",点数換算表!$F$5,IF(M11="ベスト32",点数換算表!$G$5,"")))))))</f>
        <v>200</v>
      </c>
      <c r="O11" s="23"/>
      <c r="P11" s="21">
        <f>IF(O11="",0,IF(O11="優勝",点数換算表!$B$6,IF(O11="準優勝",点数換算表!$C$6,IF(O11="ベスト4",点数換算表!$D$6,IF(O11="ベスト8",点数換算表!$E$6,IF(O11="ベスト16",点数換算表!$F$6,IF(O11="ベスト32",点数換算表!$G$6,"")))))))</f>
        <v>0</v>
      </c>
      <c r="Q11" s="23"/>
      <c r="R11" s="21">
        <f>IF(Q11="",0,IF(Q11="優勝",点数換算表!$B$7,IF(Q11="準優勝",点数換算表!$C$7,IF(Q11="ベスト4",点数換算表!$D$7,IF(Q11="ベスト8",点数換算表!$E$7,点数換算表!$F$7)))))</f>
        <v>0</v>
      </c>
      <c r="S11" s="23"/>
      <c r="T11" s="21">
        <f>IF(S11="",0,IF(S11="優勝",点数換算表!$B$8,IF(S11="準優勝",点数換算表!$C$8,IF(S11="ベスト4",点数換算表!$D$8,IF(S11="ベスト8",点数換算表!$E$8,点数換算表!$F$8)))))</f>
        <v>0</v>
      </c>
      <c r="U11" s="23"/>
      <c r="V11" s="21">
        <f>IF(U11="",0,IF(U11="優勝",点数換算表!$B$13,IF(U11="準優勝",点数換算表!$C$13,IF(U11="ベスト4",点数換算表!$D$13,点数換算表!$E$13))))</f>
        <v>0</v>
      </c>
      <c r="W11" s="23"/>
      <c r="X11" s="21">
        <f>IF(W11="",0,IF(W11="優勝",点数換算表!$B$14,IF(W11="準優勝",点数換算表!$C$14,IF(W11="ベスト4",点数換算表!$D$14,点数換算表!$E$14))))</f>
        <v>0</v>
      </c>
      <c r="Y11" s="23"/>
      <c r="Z11" s="21">
        <f>IF(Y11="",0,IF(Y11="優勝",点数換算表!$B$15,IF(Y11="準優勝",点数換算表!$C$15,IF(Y11="ベスト4",点数換算表!$D$15,IF(Y11="ベスト8",点数換算表!$E$15,IF(Y11="ベスト16",点数換算表!$F$15,""))))))</f>
        <v>0</v>
      </c>
      <c r="AA11" s="23"/>
      <c r="AB11" s="21">
        <f>IF(AA11="",0,IF(AA11="優勝",点数換算表!$B$16,IF(AA11="準優勝",点数換算表!$C$16,IF(AA11="ベスト4",点数換算表!$D$16,IF(AA11="ベスト8",点数換算表!$E$16,IF(AA11="ベスト16",点数換算表!$F$16,IF(AA11="ベスト32",点数換算表!$G$16,"")))))))</f>
        <v>0</v>
      </c>
      <c r="AC11" s="23" t="s">
        <v>7</v>
      </c>
      <c r="AD11" s="21">
        <f>IF(AC11="",0,IF(AC11="優勝",点数換算表!$B$17,IF(AC11="準優勝",点数換算表!$C$17,IF(AC11="ベスト4",点数換算表!$D$17,IF(AC11="ベスト8",点数換算表!$E$17,IF(AC11="ベスト16",点数換算表!$F$17,IF(AC11="ベスト32",点数換算表!$G$17,"")))))))</f>
        <v>160</v>
      </c>
      <c r="AE11" s="23"/>
      <c r="AF11" s="21">
        <f>IF(AE11="",0,IF(AE11="優勝",点数換算表!$B$18,IF(AE11="準優勝",点数換算表!$C$18,IF(AE11="ベスト4",点数換算表!$D$18,IF(AE11="ベスト8",点数換算表!$E$18,点数換算表!$F$18)))))</f>
        <v>0</v>
      </c>
      <c r="AG11" s="23"/>
      <c r="AH11" s="21">
        <f>IF(AG11="",0,IF(AG11="優勝",点数換算表!$B$19,IF(AG11="準優勝",点数換算表!$C$19,IF(AG11="ベスト4",点数換算表!$D$19,IF(AG11="ベスト8",点数換算表!$E$19,点数換算表!$F$19)))))</f>
        <v>0</v>
      </c>
      <c r="AI11" s="21">
        <f t="shared" si="0"/>
        <v>400</v>
      </c>
    </row>
    <row r="12" spans="1:35" x14ac:dyDescent="0.4">
      <c r="A12" s="21">
        <v>9</v>
      </c>
      <c r="B12" s="23" t="s">
        <v>738</v>
      </c>
      <c r="C12" s="23" t="s">
        <v>716</v>
      </c>
      <c r="D12" s="23">
        <v>3</v>
      </c>
      <c r="E12" s="33" t="s">
        <v>717</v>
      </c>
      <c r="F12" s="34" t="s">
        <v>814</v>
      </c>
      <c r="G12" s="23"/>
      <c r="H12" s="21">
        <f>IF(G12="",0,IF(G12="優勝",[5]点数換算表!$B$2,IF(G12="準優勝",[5]点数換算表!$C$2,IF(G12="ベスト4",[5]点数換算表!$D$2,[5]点数換算表!$E$2))))</f>
        <v>0</v>
      </c>
      <c r="I12" s="23"/>
      <c r="J12" s="21">
        <f>IF(I12="",0,IF(I12="優勝",[5]点数換算表!$B$3,IF(I12="準優勝",[5]点数換算表!$C$3,IF(I12="ベスト4",[5]点数換算表!$D$3,[5]点数換算表!$E$3))))</f>
        <v>0</v>
      </c>
      <c r="K12" s="23" t="s">
        <v>10</v>
      </c>
      <c r="L12" s="21">
        <f>IF(K12="",0,IF(K12="優勝",[5]点数換算表!$B$4,IF(K12="準優勝",[5]点数換算表!$C$4,IF(K12="ベスト4",[5]点数換算表!$D$4,IF(K12="ベスト8",[5]点数換算表!$E$4,IF(K12="ベスト16",[5]点数換算表!$F$4,""))))))</f>
        <v>100</v>
      </c>
      <c r="M12" s="23" t="s">
        <v>7</v>
      </c>
      <c r="N12" s="21">
        <f>IF(M12="",0,IF(M12="優勝",点数換算表!$B$5,IF(M12="準優勝",点数換算表!$C$5,IF(M12="ベスト4",点数換算表!$D$5,IF(M12="ベスト8",点数換算表!$E$5,IF(M12="ベスト16",点数換算表!$F$5,IF(M12="ベスト32",点数換算表!$G$5,"")))))))</f>
        <v>100</v>
      </c>
      <c r="O12" s="23" t="s">
        <v>214</v>
      </c>
      <c r="P12" s="21">
        <f>IF(O12="",0,IF(O12="優勝",[5]点数換算表!$B$6,IF(O12="準優勝",[5]点数換算表!$C$6,IF(O12="ベスト4",[5]点数換算表!$D$6,IF(O12="ベスト8",[5]点数換算表!$E$6,IF(O12="ベスト16",[5]点数換算表!$F$6,IF(O12="ベスト32",[5]点数換算表!$G$6,"")))))))</f>
        <v>100</v>
      </c>
      <c r="Q12" s="23"/>
      <c r="R12" s="21">
        <f>IF(Q12="",0,IF(Q12="優勝",[5]点数換算表!$B$7,IF(Q12="準優勝",[5]点数換算表!$C$7,IF(Q12="ベスト4",[5]点数換算表!$D$7,IF(Q12="ベスト8",[5]点数換算表!$E$7,[5]点数換算表!$F$7)))))</f>
        <v>0</v>
      </c>
      <c r="S12" s="23"/>
      <c r="T12" s="21">
        <f>IF(S12="",0,IF(S12="優勝",[5]点数換算表!$B$8,IF(S12="準優勝",[5]点数換算表!$C$8,IF(S12="ベスト4",[5]点数換算表!$D$8,IF(S12="ベスト8",[5]点数換算表!$E$8,[5]点数換算表!$F$8)))))</f>
        <v>0</v>
      </c>
      <c r="U12" s="23"/>
      <c r="V12" s="21">
        <f>IF(U12="",0,IF(U12="優勝",[5]点数換算表!$B$13,IF(U12="準優勝",[5]点数換算表!$C$13,IF(U12="ベスト4",[5]点数換算表!$D$13,[5]点数換算表!$E$13))))</f>
        <v>0</v>
      </c>
      <c r="W12" s="23"/>
      <c r="X12" s="21">
        <f>IF(W12="",0,IF(W12="優勝",[5]点数換算表!$B$14,IF(W12="準優勝",[5]点数換算表!$C$14,IF(W12="ベスト4",[5]点数換算表!$D$14,[5]点数換算表!$E$14))))</f>
        <v>0</v>
      </c>
      <c r="Y12" s="23" t="s">
        <v>6</v>
      </c>
      <c r="Z12" s="21">
        <f>IF(Y12="",0,IF(Y12="優勝",[5]点数換算表!$B$15,IF(Y12="準優勝",[5]点数換算表!$C$15,IF(Y12="ベスト4",[5]点数換算表!$D$15,IF(Y12="ベスト8",[5]点数換算表!$E$15,IF(Y12="ベスト16",[5]点数換算表!$F$15,""))))))</f>
        <v>48</v>
      </c>
      <c r="AA12" s="23" t="s">
        <v>214</v>
      </c>
      <c r="AB12" s="21">
        <f>IF(AA12="",0,IF(AA12="優勝",[5]点数換算表!$B$16,IF(AA12="準優勝",[5]点数換算表!$C$16,IF(AA12="ベスト4",[5]点数換算表!$D$16,IF(AA12="ベスト8",[5]点数換算表!$E$16,IF(AA12="ベスト16",[5]点数換算表!$F$16,IF(AA12="ベスト32",[5]点数換算表!$G$16,"")))))))</f>
        <v>40</v>
      </c>
      <c r="AC12" s="23"/>
      <c r="AD12" s="21">
        <f>IF(AC12="",0,IF(AC12="優勝",[5]点数換算表!$B$17,IF(AC12="準優勝",[5]点数換算表!$C$17,IF(AC12="ベスト4",[5]点数換算表!$D$17,IF(AC12="ベスト8",[5]点数換算表!$E$17,IF(AC12="ベスト16",[5]点数換算表!$F$17,IF(AC12="ベスト32",[5]点数換算表!$G$17,"")))))))</f>
        <v>0</v>
      </c>
      <c r="AE12" s="23"/>
      <c r="AF12" s="21">
        <f>IF(AE12="",0,IF(AE12="優勝",[5]点数換算表!$B$18,IF(AE12="準優勝",[5]点数換算表!$C$18,IF(AE12="ベスト4",[5]点数換算表!$D$18,IF(AE12="ベスト8",[5]点数換算表!$E$18,[5]点数換算表!$F$18)))))</f>
        <v>0</v>
      </c>
      <c r="AG12" s="23"/>
      <c r="AH12" s="21">
        <f>IF(AG12="",0,IF(AG12="優勝",[5]点数換算表!$B$19,IF(AG12="準優勝",[5]点数換算表!$C$19,IF(AG12="ベスト4",[5]点数換算表!$D$19,IF(AG12="ベスト8",[5]点数換算表!$E$19,[5]点数換算表!$F$19)))))</f>
        <v>0</v>
      </c>
      <c r="AI12" s="21">
        <f t="shared" si="0"/>
        <v>388</v>
      </c>
    </row>
    <row r="13" spans="1:35" x14ac:dyDescent="0.4">
      <c r="A13" s="21">
        <v>10</v>
      </c>
      <c r="B13" s="23" t="s">
        <v>168</v>
      </c>
      <c r="C13" s="23" t="s">
        <v>61</v>
      </c>
      <c r="D13" s="23">
        <v>4</v>
      </c>
      <c r="E13" s="24" t="s">
        <v>269</v>
      </c>
      <c r="F13" s="34" t="s">
        <v>814</v>
      </c>
      <c r="G13" s="23"/>
      <c r="H13" s="21">
        <f>IF(G13="",0,IF(G13="優勝",点数換算表!$B$2,IF(G13="準優勝",点数換算表!$C$2,IF(G13="ベスト4",点数換算表!$D$2,点数換算表!$E$2))))</f>
        <v>0</v>
      </c>
      <c r="I13" s="23"/>
      <c r="J13" s="21">
        <f>IF(I13="",0,IF(I13="優勝",点数換算表!$B$3,IF(I13="準優勝",点数換算表!$C$3,IF(I13="ベスト4",点数換算表!$D$3,点数換算表!$E$3))))</f>
        <v>0</v>
      </c>
      <c r="K13" s="23" t="s">
        <v>7</v>
      </c>
      <c r="L13" s="21">
        <f>IF(K13="",0,IF(K13="優勝",点数換算表!$B$4,IF(K13="準優勝",点数換算表!$C$4,IF(K13="ベスト4",点数換算表!$D$4,IF(K13="ベスト8",点数換算表!$E$4,IF(K13="ベスト16",点数換算表!$F$4,""))))))</f>
        <v>20</v>
      </c>
      <c r="M13" s="23" t="s">
        <v>6</v>
      </c>
      <c r="N13" s="21">
        <f>IF(M13="",0,IF(M13="優勝",点数換算表!$B$5,IF(M13="準優勝",点数換算表!$C$5,IF(M13="ベスト4",点数換算表!$D$5,IF(M13="ベスト8",点数換算表!$E$5,IF(M13="ベスト16",点数換算表!$F$5,IF(M13="ベスト32",点数換算表!$G$5,"")))))))</f>
        <v>200</v>
      </c>
      <c r="O13" s="23"/>
      <c r="P13" s="21">
        <f>IF(O13="",0,IF(O13="優勝",点数換算表!$B$6,IF(O13="準優勝",点数換算表!$C$6,IF(O13="ベスト4",点数換算表!$D$6,IF(O13="ベスト8",点数換算表!$E$6,IF(O13="ベスト16",点数換算表!$F$6,IF(O13="ベスト32",点数換算表!$G$6,"")))))))</f>
        <v>0</v>
      </c>
      <c r="Q13" s="23"/>
      <c r="R13" s="21">
        <f>IF(Q13="",0,IF(Q13="優勝",点数換算表!$B$7,IF(Q13="準優勝",点数換算表!$C$7,IF(Q13="ベスト4",点数換算表!$D$7,IF(Q13="ベスト8",点数換算表!$E$7,点数換算表!$F$7)))))</f>
        <v>0</v>
      </c>
      <c r="S13" s="23"/>
      <c r="T13" s="21">
        <f>IF(S13="",0,IF(S13="優勝",点数換算表!$B$8,IF(S13="準優勝",点数換算表!$C$8,IF(S13="ベスト4",点数換算表!$D$8,IF(S13="ベスト8",点数換算表!$E$8,点数換算表!$F$8)))))</f>
        <v>0</v>
      </c>
      <c r="U13" s="23"/>
      <c r="V13" s="21">
        <f>IF(U13="",0,IF(U13="優勝",点数換算表!$B$13,IF(U13="準優勝",点数換算表!$C$13,IF(U13="ベスト4",点数換算表!$D$13,点数換算表!$E$13))))</f>
        <v>0</v>
      </c>
      <c r="W13" s="23"/>
      <c r="X13" s="21">
        <f>IF(W13="",0,IF(W13="優勝",点数換算表!$B$14,IF(W13="準優勝",点数換算表!$C$14,IF(W13="ベスト4",点数換算表!$D$14,点数換算表!$E$14))))</f>
        <v>0</v>
      </c>
      <c r="Y13" s="23"/>
      <c r="Z13" s="21">
        <f>IF(Y13="",0,IF(Y13="優勝",点数換算表!$B$15,IF(Y13="準優勝",点数換算表!$C$15,IF(Y13="ベスト4",点数換算表!$D$15,IF(Y13="ベスト8",点数換算表!$E$15,IF(Y13="ベスト16",点数換算表!$F$15,""))))))</f>
        <v>0</v>
      </c>
      <c r="AA13" s="23" t="s">
        <v>7</v>
      </c>
      <c r="AB13" s="21">
        <f>IF(AA13="",0,IF(AA13="優勝",点数換算表!$B$16,IF(AA13="準優勝",点数換算表!$C$16,IF(AA13="ベスト4",点数換算表!$D$16,IF(AA13="ベスト8",点数換算表!$E$16,IF(AA13="ベスト16",点数換算表!$F$16,IF(AA13="ベスト32",点数換算表!$G$16,"")))))))</f>
        <v>80</v>
      </c>
      <c r="AC13" s="23" t="s">
        <v>214</v>
      </c>
      <c r="AD13" s="21">
        <f>IF(AC13="",0,IF(AC13="優勝",点数換算表!$B$17,IF(AC13="準優勝",点数換算表!$C$17,IF(AC13="ベスト4",点数換算表!$D$17,IF(AC13="ベスト8",点数換算表!$E$17,IF(AC13="ベスト16",点数換算表!$F$17,IF(AC13="ベスト32",点数換算表!$G$17,"")))))))</f>
        <v>80</v>
      </c>
      <c r="AE13" s="23"/>
      <c r="AF13" s="21">
        <f>IF(AE13="",0,IF(AE13="優勝",点数換算表!$B$18,IF(AE13="準優勝",点数換算表!$C$18,IF(AE13="ベスト4",点数換算表!$D$18,IF(AE13="ベスト8",点数換算表!$E$18,点数換算表!$F$18)))))</f>
        <v>0</v>
      </c>
      <c r="AG13" s="23"/>
      <c r="AH13" s="21">
        <f>IF(AG13="",0,IF(AG13="優勝",点数換算表!$B$19,IF(AG13="準優勝",点数換算表!$C$19,IF(AG13="ベスト4",点数換算表!$D$19,IF(AG13="ベスト8",点数換算表!$E$19,点数換算表!$F$19)))))</f>
        <v>0</v>
      </c>
      <c r="AI13" s="21">
        <f t="shared" si="0"/>
        <v>380</v>
      </c>
    </row>
    <row r="14" spans="1:35" x14ac:dyDescent="0.4">
      <c r="A14" s="21">
        <v>11</v>
      </c>
      <c r="B14" s="23" t="s">
        <v>93</v>
      </c>
      <c r="C14" s="23" t="s">
        <v>74</v>
      </c>
      <c r="D14" s="23">
        <v>4</v>
      </c>
      <c r="E14" s="24" t="s">
        <v>269</v>
      </c>
      <c r="F14" s="34" t="s">
        <v>814</v>
      </c>
      <c r="G14" s="23"/>
      <c r="H14" s="21">
        <f>IF(G14="",0,IF(G14="優勝",点数換算表!$B$2,IF(G14="準優勝",点数換算表!$C$2,IF(G14="ベスト4",点数換算表!$D$2,点数換算表!$E$2))))</f>
        <v>0</v>
      </c>
      <c r="I14" s="23"/>
      <c r="J14" s="21">
        <f>IF(I14="",0,IF(I14="優勝",点数換算表!$B$3,IF(I14="準優勝",点数換算表!$C$3,IF(I14="ベスト4",点数換算表!$D$3,点数換算表!$E$3))))</f>
        <v>0</v>
      </c>
      <c r="K14" s="23" t="s">
        <v>6</v>
      </c>
      <c r="L14" s="21">
        <f>IF(K14="",0,IF(K14="優勝",点数換算表!$B$4,IF(K14="準優勝",点数換算表!$C$4,IF(K14="ベスト4",点数換算表!$D$4,IF(K14="ベスト8",点数換算表!$E$4,IF(K14="ベスト16",点数換算表!$F$4,""))))))</f>
        <v>60</v>
      </c>
      <c r="M14" s="23"/>
      <c r="N14" s="21">
        <f>IF(M14="",0,IF(M14="優勝",点数換算表!$B$5,IF(M14="準優勝",点数換算表!$C$5,IF(M14="ベスト4",点数換算表!$D$5,IF(M14="ベスト8",点数換算表!$E$5,IF(M14="ベスト16",点数換算表!$F$5,IF(M14="ベスト32",点数換算表!$G$5,"")))))))</f>
        <v>0</v>
      </c>
      <c r="O14" s="23" t="s">
        <v>7</v>
      </c>
      <c r="P14" s="21">
        <f>IF(O14="",0,IF(O14="優勝",点数換算表!$B$6,IF(O14="準優勝",点数換算表!$C$6,IF(O14="ベスト4",点数換算表!$D$6,IF(O14="ベスト8",点数換算表!$E$6,IF(O14="ベスト16",点数換算表!$F$6,IF(O14="ベスト32",点数換算表!$G$6,"")))))))</f>
        <v>200</v>
      </c>
      <c r="Q14" s="23"/>
      <c r="R14" s="21">
        <f>IF(Q14="",0,IF(Q14="優勝",点数換算表!$B$7,IF(Q14="準優勝",点数換算表!$C$7,IF(Q14="ベスト4",点数換算表!$D$7,IF(Q14="ベスト8",点数換算表!$E$7,点数換算表!$F$7)))))</f>
        <v>0</v>
      </c>
      <c r="S14" s="23"/>
      <c r="T14" s="21">
        <f>IF(S14="",0,IF(S14="優勝",点数換算表!$B$8,IF(S14="準優勝",点数換算表!$C$8,IF(S14="ベスト4",点数換算表!$D$8,IF(S14="ベスト8",点数換算表!$E$8,点数換算表!$F$8)))))</f>
        <v>0</v>
      </c>
      <c r="U14" s="23"/>
      <c r="V14" s="21">
        <f>IF(U14="",0,IF(U14="優勝",点数換算表!$B$13,IF(U14="準優勝",点数換算表!$C$13,IF(U14="ベスト4",点数換算表!$D$13,点数換算表!$E$13))))</f>
        <v>0</v>
      </c>
      <c r="W14" s="23"/>
      <c r="X14" s="21">
        <f>IF(W14="",0,IF(W14="優勝",点数換算表!$B$14,IF(W14="準優勝",点数換算表!$C$14,IF(W14="ベスト4",点数換算表!$D$14,点数換算表!$E$14))))</f>
        <v>0</v>
      </c>
      <c r="Y14" s="23" t="s">
        <v>7</v>
      </c>
      <c r="Z14" s="21">
        <f>IF(Y14="",0,IF(Y14="優勝",点数換算表!$B$15,IF(Y14="準優勝",点数換算表!$C$15,IF(Y14="ベスト4",点数換算表!$D$15,IF(Y14="ベスト8",点数換算表!$E$15,IF(Y14="ベスト16",点数換算表!$F$15,""))))))</f>
        <v>16</v>
      </c>
      <c r="AA14" s="23" t="s">
        <v>7</v>
      </c>
      <c r="AB14" s="21">
        <f>IF(AA14="",0,IF(AA14="優勝",点数換算表!$B$16,IF(AA14="準優勝",点数換算表!$C$16,IF(AA14="ベスト4",点数換算表!$D$16,IF(AA14="ベスト8",点数換算表!$E$16,IF(AA14="ベスト16",点数換算表!$F$16,IF(AA14="ベスト32",点数換算表!$G$16,"")))))))</f>
        <v>80</v>
      </c>
      <c r="AC14" s="23"/>
      <c r="AD14" s="21">
        <f>IF(AC14="",0,IF(AC14="優勝",点数換算表!$B$17,IF(AC14="準優勝",点数換算表!$C$17,IF(AC14="ベスト4",点数換算表!$D$17,IF(AC14="ベスト8",点数換算表!$E$17,IF(AC14="ベスト16",点数換算表!$F$17,IF(AC14="ベスト32",点数換算表!$G$17,"")))))))</f>
        <v>0</v>
      </c>
      <c r="AE14" s="23"/>
      <c r="AF14" s="21">
        <f>IF(AE14="",0,IF(AE14="優勝",点数換算表!$B$18,IF(AE14="準優勝",点数換算表!$C$18,IF(AE14="ベスト4",点数換算表!$D$18,IF(AE14="ベスト8",点数換算表!$E$18,点数換算表!$F$18)))))</f>
        <v>0</v>
      </c>
      <c r="AG14" s="23"/>
      <c r="AH14" s="21">
        <f>IF(AG14="",0,IF(AG14="優勝",点数換算表!$B$19,IF(AG14="準優勝",点数換算表!$C$19,IF(AG14="ベスト4",点数換算表!$D$19,IF(AG14="ベスト8",点数換算表!$E$19,点数換算表!$F$19)))))</f>
        <v>0</v>
      </c>
      <c r="AI14" s="21">
        <f t="shared" si="0"/>
        <v>356</v>
      </c>
    </row>
    <row r="15" spans="1:35" x14ac:dyDescent="0.4">
      <c r="A15" s="21">
        <v>12</v>
      </c>
      <c r="B15" s="23" t="s">
        <v>98</v>
      </c>
      <c r="C15" s="23" t="s">
        <v>219</v>
      </c>
      <c r="D15" s="23">
        <v>3</v>
      </c>
      <c r="E15" s="24" t="s">
        <v>269</v>
      </c>
      <c r="F15" s="34" t="s">
        <v>814</v>
      </c>
      <c r="G15" s="23"/>
      <c r="H15" s="21">
        <f>IF(G15="",0,IF(G15="優勝",点数換算表!$B$2,IF(G15="準優勝",点数換算表!$C$2,IF(G15="ベスト4",点数換算表!$D$2,点数換算表!$E$2))))</f>
        <v>0</v>
      </c>
      <c r="I15" s="23"/>
      <c r="J15" s="21">
        <f>IF(I15="",0,IF(I15="優勝",点数換算表!$B$3,IF(I15="準優勝",点数換算表!$C$3,IF(I15="ベスト4",点数換算表!$D$3,点数換算表!$E$3))))</f>
        <v>0</v>
      </c>
      <c r="K15" s="23" t="s">
        <v>9</v>
      </c>
      <c r="L15" s="21">
        <f>IF(K15="",0,IF(K15="優勝",点数換算表!$B$4,IF(K15="準優勝",点数換算表!$C$4,IF(K15="ベスト4",点数換算表!$D$4,IF(K15="ベスト8",点数換算表!$E$4,IF(K15="ベスト16",点数換算表!$F$4,""))))))</f>
        <v>40</v>
      </c>
      <c r="M15" s="23" t="s">
        <v>9</v>
      </c>
      <c r="N15" s="21">
        <f>IF(M15="",0,IF(M15="優勝",点数換算表!$B$5,IF(M15="準優勝",点数換算表!$C$5,IF(M15="ベスト4",点数換算表!$D$5,IF(M15="ベスト8",点数換算表!$E$5,IF(M15="ベスト16",点数換算表!$F$5,IF(M15="ベスト32",点数換算表!$G$5,"")))))))</f>
        <v>150</v>
      </c>
      <c r="O15" s="23"/>
      <c r="P15" s="21">
        <f>IF(O15="",0,IF(O15="優勝",点数換算表!$B$6,IF(O15="準優勝",点数換算表!$C$6,IF(O15="ベスト4",点数換算表!$D$6,IF(O15="ベスト8",点数換算表!$E$6,IF(O15="ベスト16",点数換算表!$F$6,IF(O15="ベスト32",点数換算表!$G$6,"")))))))</f>
        <v>0</v>
      </c>
      <c r="Q15" s="23"/>
      <c r="R15" s="21">
        <f>IF(Q15="",0,IF(Q15="優勝",点数換算表!$B$7,IF(Q15="準優勝",点数換算表!$C$7,IF(Q15="ベスト4",点数換算表!$D$7,IF(Q15="ベスト8",点数換算表!$E$7,点数換算表!$F$7)))))</f>
        <v>0</v>
      </c>
      <c r="S15" s="23"/>
      <c r="T15" s="21">
        <f>IF(S15="",0,IF(S15="優勝",点数換算表!$B$8,IF(S15="準優勝",点数換算表!$C$8,IF(S15="ベスト4",点数換算表!$D$8,IF(S15="ベスト8",点数換算表!$E$8,点数換算表!$F$8)))))</f>
        <v>0</v>
      </c>
      <c r="U15" s="23"/>
      <c r="V15" s="21">
        <f>IF(U15="",0,IF(U15="優勝",点数換算表!$B$13,IF(U15="準優勝",点数換算表!$C$13,IF(U15="ベスト4",点数換算表!$D$13,点数換算表!$E$13))))</f>
        <v>0</v>
      </c>
      <c r="W15" s="23"/>
      <c r="X15" s="21">
        <f>IF(W15="",0,IF(W15="優勝",点数換算表!$B$14,IF(W15="準優勝",点数換算表!$C$14,IF(W15="ベスト4",点数換算表!$D$14,点数換算表!$E$14))))</f>
        <v>0</v>
      </c>
      <c r="Y15" s="23" t="s">
        <v>7</v>
      </c>
      <c r="Z15" s="21">
        <f>IF(Y15="",0,IF(Y15="優勝",点数換算表!$B$15,IF(Y15="準優勝",点数換算表!$C$15,IF(Y15="ベスト4",点数換算表!$D$15,IF(Y15="ベスト8",点数換算表!$E$15,IF(Y15="ベスト16",点数換算表!$F$15,""))))))</f>
        <v>16</v>
      </c>
      <c r="AA15" s="23" t="s">
        <v>9</v>
      </c>
      <c r="AB15" s="21">
        <f>IF(AA15="",0,IF(AA15="優勝",点数換算表!$B$16,IF(AA15="準優勝",点数換算表!$C$16,IF(AA15="ベスト4",点数換算表!$D$16,IF(AA15="ベスト8",点数換算表!$E$16,IF(AA15="ベスト16",点数換算表!$F$16,IF(AA15="ベスト32",点数換算表!$G$16,"")))))))</f>
        <v>120</v>
      </c>
      <c r="AC15" s="23"/>
      <c r="AD15" s="21">
        <f>IF(AC15="",0,IF(AC15="優勝",点数換算表!$B$17,IF(AC15="準優勝",点数換算表!$C$17,IF(AC15="ベスト4",点数換算表!$D$17,IF(AC15="ベスト8",点数換算表!$E$17,IF(AC15="ベスト16",点数換算表!$F$17,IF(AC15="ベスト32",点数換算表!$G$17,"")))))))</f>
        <v>0</v>
      </c>
      <c r="AE15" s="23"/>
      <c r="AF15" s="21">
        <f>IF(AE15="",0,IF(AE15="優勝",点数換算表!$B$18,IF(AE15="準優勝",点数換算表!$C$18,IF(AE15="ベスト4",点数換算表!$D$18,IF(AE15="ベスト8",点数換算表!$E$18,点数換算表!$F$18)))))</f>
        <v>0</v>
      </c>
      <c r="AG15" s="23"/>
      <c r="AH15" s="21">
        <f>IF(AG15="",0,IF(AG15="優勝",点数換算表!$B$19,IF(AG15="準優勝",点数換算表!$C$19,IF(AG15="ベスト4",点数換算表!$D$19,IF(AG15="ベスト8",点数換算表!$E$19,点数換算表!$F$19)))))</f>
        <v>0</v>
      </c>
      <c r="AI15" s="21">
        <f t="shared" si="0"/>
        <v>326</v>
      </c>
    </row>
    <row r="16" spans="1:35" x14ac:dyDescent="0.4">
      <c r="A16" s="21">
        <v>13</v>
      </c>
      <c r="B16" s="23" t="s">
        <v>221</v>
      </c>
      <c r="C16" s="23" t="s">
        <v>216</v>
      </c>
      <c r="D16" s="23">
        <v>1</v>
      </c>
      <c r="E16" s="24" t="s">
        <v>269</v>
      </c>
      <c r="F16" s="34" t="s">
        <v>814</v>
      </c>
      <c r="G16" s="23" t="s">
        <v>6</v>
      </c>
      <c r="H16" s="21">
        <f>IF(G16="",0,IF(G16="優勝",点数換算表!$B$2,IF(G16="準優勝",点数換算表!$C$2,IF(G16="ベスト4",点数換算表!$D$2,点数換算表!$E$2))))</f>
        <v>50</v>
      </c>
      <c r="I16" s="23"/>
      <c r="J16" s="21">
        <f>IF(I16="",0,IF(I16="優勝",点数換算表!$B$3,IF(I16="準優勝",点数換算表!$C$3,IF(I16="ベスト4",点数換算表!$D$3,点数換算表!$E$3))))</f>
        <v>0</v>
      </c>
      <c r="K16" s="23" t="s">
        <v>7</v>
      </c>
      <c r="L16" s="21">
        <f>IF(K16="",0,IF(K16="優勝",点数換算表!$B$4,IF(K16="準優勝",点数換算表!$C$4,IF(K16="ベスト4",点数換算表!$D$4,IF(K16="ベスト8",点数換算表!$E$4,IF(K16="ベスト16",点数換算表!$F$4,""))))))</f>
        <v>20</v>
      </c>
      <c r="M16" s="23" t="s">
        <v>8</v>
      </c>
      <c r="N16" s="21">
        <f>IF(M16="",0,IF(M16="優勝",点数換算表!$B$5,IF(M16="準優勝",点数換算表!$C$5,IF(M16="ベスト4",点数換算表!$D$5,IF(M16="ベスト8",点数換算表!$E$5,IF(M16="ベスト16",点数換算表!$F$5,IF(M16="ベスト32",点数換算表!$G$5,"")))))))</f>
        <v>250</v>
      </c>
      <c r="O16" s="23"/>
      <c r="P16" s="21">
        <f>IF(O16="",0,IF(O16="優勝",点数換算表!$B$6,IF(O16="準優勝",点数換算表!$C$6,IF(O16="ベスト4",点数換算表!$D$6,IF(O16="ベスト8",点数換算表!$E$6,IF(O16="ベスト16",点数換算表!$F$6,IF(O16="ベスト32",点数換算表!$G$6,"")))))))</f>
        <v>0</v>
      </c>
      <c r="Q16" s="23"/>
      <c r="R16" s="21">
        <f>IF(Q16="",0,IF(Q16="優勝",点数換算表!$B$7,IF(Q16="準優勝",点数換算表!$C$7,IF(Q16="ベスト4",点数換算表!$D$7,IF(Q16="ベスト8",点数換算表!$E$7,点数換算表!$F$7)))))</f>
        <v>0</v>
      </c>
      <c r="S16" s="23"/>
      <c r="T16" s="21">
        <f>IF(S16="",0,IF(S16="優勝",点数換算表!$B$8,IF(S16="準優勝",点数換算表!$C$8,IF(S16="ベスト4",点数換算表!$D$8,IF(S16="ベスト8",点数換算表!$E$8,点数換算表!$F$8)))))</f>
        <v>0</v>
      </c>
      <c r="U16" s="23"/>
      <c r="V16" s="21">
        <f>IF(U16="",0,IF(U16="優勝",点数換算表!$B$13,IF(U16="準優勝",点数換算表!$C$13,IF(U16="ベスト4",点数換算表!$D$13,点数換算表!$E$13))))</f>
        <v>0</v>
      </c>
      <c r="W16" s="23"/>
      <c r="X16" s="21">
        <f>IF(W16="",0,IF(W16="優勝",点数換算表!$B$14,IF(W16="準優勝",点数換算表!$C$14,IF(W16="ベスト4",点数換算表!$D$14,点数換算表!$E$14))))</f>
        <v>0</v>
      </c>
      <c r="Y16" s="23"/>
      <c r="Z16" s="21">
        <f>IF(Y16="",0,IF(Y16="優勝",点数換算表!$B$15,IF(Y16="準優勝",点数換算表!$C$15,IF(Y16="ベスト4",点数換算表!$D$15,IF(Y16="ベスト8",点数換算表!$E$15,IF(Y16="ベスト16",点数換算表!$F$15,""))))))</f>
        <v>0</v>
      </c>
      <c r="AA16" s="23"/>
      <c r="AB16" s="21">
        <f>IF(AA16="",0,IF(AA16="優勝",点数換算表!$B$16,IF(AA16="準優勝",点数換算表!$C$16,IF(AA16="ベスト4",点数換算表!$D$16,IF(AA16="ベスト8",点数換算表!$E$16,IF(AA16="ベスト16",点数換算表!$F$16,IF(AA16="ベスト32",点数換算表!$G$16,"")))))))</f>
        <v>0</v>
      </c>
      <c r="AC16" s="23"/>
      <c r="AD16" s="21">
        <f>IF(AC16="",0,IF(AC16="優勝",点数換算表!$B$17,IF(AC16="準優勝",点数換算表!$C$17,IF(AC16="ベスト4",点数換算表!$D$17,IF(AC16="ベスト8",点数換算表!$E$17,IF(AC16="ベスト16",点数換算表!$F$17,IF(AC16="ベスト32",点数換算表!$G$17,"")))))))</f>
        <v>0</v>
      </c>
      <c r="AE16" s="23"/>
      <c r="AF16" s="21">
        <f>IF(AE16="",0,IF(AE16="優勝",点数換算表!$B$18,IF(AE16="準優勝",点数換算表!$C$18,IF(AE16="ベスト4",点数換算表!$D$18,IF(AE16="ベスト8",点数換算表!$E$18,点数換算表!$F$18)))))</f>
        <v>0</v>
      </c>
      <c r="AG16" s="23"/>
      <c r="AH16" s="21">
        <f>IF(AG16="",0,IF(AG16="優勝",点数換算表!$B$19,IF(AG16="準優勝",点数換算表!$C$19,IF(AG16="ベスト4",点数換算表!$D$19,IF(AG16="ベスト8",点数換算表!$E$19,点数換算表!$F$19)))))</f>
        <v>0</v>
      </c>
      <c r="AI16" s="21">
        <f t="shared" si="0"/>
        <v>320</v>
      </c>
    </row>
    <row r="17" spans="1:35" x14ac:dyDescent="0.4">
      <c r="A17" s="21">
        <v>14</v>
      </c>
      <c r="B17" s="23" t="s">
        <v>399</v>
      </c>
      <c r="C17" s="23" t="s">
        <v>381</v>
      </c>
      <c r="D17" s="23">
        <v>4</v>
      </c>
      <c r="E17" s="27" t="s">
        <v>382</v>
      </c>
      <c r="F17" s="36" t="s">
        <v>815</v>
      </c>
      <c r="G17" s="23"/>
      <c r="H17" s="21">
        <f>IF(G17="",0,IF(G17="優勝",[4]点数換算表!$B$2,IF(G17="準優勝",[4]点数換算表!$C$2,IF(G17="ベスト4",[4]点数換算表!$D$2,[4]点数換算表!$E$2))))</f>
        <v>0</v>
      </c>
      <c r="I17" s="23"/>
      <c r="J17" s="21">
        <f>IF(I17="",0,IF(I17="優勝",[4]点数換算表!$B$3,IF(I17="準優勝",[4]点数換算表!$C$3,IF(I17="ベスト4",[4]点数換算表!$D$3,[4]点数換算表!$E$3))))</f>
        <v>0</v>
      </c>
      <c r="K17" s="23" t="s">
        <v>10</v>
      </c>
      <c r="L17" s="21">
        <f>IF(K17="",0,IF(K17="優勝",[4]点数換算表!$B$4,IF(K17="準優勝",[4]点数換算表!$C$4,IF(K17="ベスト4",[4]点数換算表!$D$4,IF(K17="ベスト8",[4]点数換算表!$E$4,IF(K17="ベスト16",[4]点数換算表!$F$4,""))))))</f>
        <v>100</v>
      </c>
      <c r="M17" s="23"/>
      <c r="N17" s="21">
        <f>IF(M17="",0,IF(M17="優勝",点数換算表!$B$5,IF(M17="準優勝",点数換算表!$C$5,IF(M17="ベスト4",点数換算表!$D$5,IF(M17="ベスト8",点数換算表!$E$5,IF(M17="ベスト16",点数換算表!$F$5,IF(M17="ベスト32",点数換算表!$G$5,"")))))))</f>
        <v>0</v>
      </c>
      <c r="O17" s="23"/>
      <c r="P17" s="21">
        <f>IF(O17="",0,IF(O17="優勝",[4]点数換算表!$B$6,IF(O17="準優勝",[4]点数換算表!$C$6,IF(O17="ベスト4",[4]点数換算表!$D$6,IF(O17="ベスト8",[4]点数換算表!$E$6,IF(O17="ベスト16",[4]点数換算表!$F$6,IF(O17="ベスト32",[4]点数換算表!$G$6,"")))))))</f>
        <v>0</v>
      </c>
      <c r="Q17" s="23"/>
      <c r="R17" s="21">
        <f>IF(Q17="",0,IF(Q17="優勝",[4]点数換算表!$B$7,IF(Q17="準優勝",[4]点数換算表!$C$7,IF(Q17="ベスト4",[4]点数換算表!$D$7,IF(Q17="ベスト8",[4]点数換算表!$E$7,[4]点数換算表!$F$7)))))</f>
        <v>0</v>
      </c>
      <c r="S17" s="23"/>
      <c r="T17" s="21">
        <f>IF(S17="",0,IF(S17="優勝",[4]点数換算表!$B$8,IF(S17="準優勝",[4]点数換算表!$C$8,IF(S17="ベスト4",[4]点数換算表!$D$8,IF(S17="ベスト8",[4]点数換算表!$E$8,[4]点数換算表!$F$8)))))</f>
        <v>0</v>
      </c>
      <c r="U17" s="23"/>
      <c r="V17" s="21">
        <f>IF(U17="",0,IF(U17="優勝",[4]点数換算表!$B$13,IF(U17="準優勝",[4]点数換算表!$C$13,IF(U17="ベスト4",[4]点数換算表!$D$13,[4]点数換算表!$E$13))))</f>
        <v>0</v>
      </c>
      <c r="W17" s="23"/>
      <c r="X17" s="21">
        <f>IF(W17="",0,IF(W17="優勝",[4]点数換算表!$B$14,IF(W17="準優勝",[4]点数換算表!$C$14,IF(W17="ベスト4",[4]点数換算表!$D$14,[4]点数換算表!$E$14))))</f>
        <v>0</v>
      </c>
      <c r="Y17" s="23" t="s">
        <v>10</v>
      </c>
      <c r="Z17" s="21">
        <f>IF(Y17="",0,IF(Y17="優勝",[4]点数換算表!$B$15,IF(Y17="準優勝",[4]点数換算表!$C$15,IF(Y17="ベスト4",[4]点数換算表!$D$15,IF(Y17="ベスト8",[4]点数換算表!$E$15,IF(Y17="ベスト16",[4]点数換算表!$F$15,""))))))</f>
        <v>80</v>
      </c>
      <c r="AA17" s="23" t="s">
        <v>9</v>
      </c>
      <c r="AB17" s="21">
        <f>IF(AA17="",0,IF(AA17="優勝",[4]点数換算表!$B$16,IF(AA17="準優勝",[4]点数換算表!$C$16,IF(AA17="ベスト4",[4]点数換算表!$D$16,IF(AA17="ベスト8",[4]点数換算表!$E$16,IF(AA17="ベスト16",[4]点数換算表!$F$16,IF(AA17="ベスト32",[4]点数換算表!$G$16,"")))))))</f>
        <v>120</v>
      </c>
      <c r="AC17" s="23"/>
      <c r="AD17" s="21">
        <f>IF(AC17="",0,IF(AC17="優勝",[4]点数換算表!$B$17,IF(AC17="準優勝",[4]点数換算表!$C$17,IF(AC17="ベスト4",[4]点数換算表!$D$17,IF(AC17="ベスト8",[4]点数換算表!$E$17,IF(AC17="ベスト16",[4]点数換算表!$F$17,IF(AC17="ベスト32",[4]点数換算表!$G$17,"")))))))</f>
        <v>0</v>
      </c>
      <c r="AE17" s="23"/>
      <c r="AF17" s="21">
        <f>IF(AE17="",0,IF(AE17="優勝",[4]点数換算表!$B$18,IF(AE17="準優勝",[4]点数換算表!$C$18,IF(AE17="ベスト4",[4]点数換算表!$D$18,IF(AE17="ベスト8",[4]点数換算表!$E$18,[4]点数換算表!$F$18)))))</f>
        <v>0</v>
      </c>
      <c r="AG17" s="23"/>
      <c r="AH17" s="21">
        <f>IF(AG17="",0,IF(AG17="優勝",[4]点数換算表!$B$19,IF(AG17="準優勝",[4]点数換算表!$C$19,IF(AG17="ベスト4",[4]点数換算表!$D$19,IF(AG17="ベスト8",[4]点数換算表!$E$19,[4]点数換算表!$F$19)))))</f>
        <v>0</v>
      </c>
      <c r="AI17" s="21">
        <f t="shared" si="0"/>
        <v>300</v>
      </c>
    </row>
    <row r="18" spans="1:35" x14ac:dyDescent="0.4">
      <c r="A18" s="21">
        <v>15</v>
      </c>
      <c r="B18" s="23" t="s">
        <v>741</v>
      </c>
      <c r="C18" s="23" t="s">
        <v>716</v>
      </c>
      <c r="D18" s="23">
        <v>2</v>
      </c>
      <c r="E18" s="33" t="s">
        <v>717</v>
      </c>
      <c r="F18" s="34" t="s">
        <v>814</v>
      </c>
      <c r="G18" s="23"/>
      <c r="H18" s="21">
        <f>IF(G18="",0,IF(G18="優勝",[5]点数換算表!$B$2,IF(G18="準優勝",[5]点数換算表!$C$2,IF(G18="ベスト4",[5]点数換算表!$D$2,[5]点数換算表!$E$2))))</f>
        <v>0</v>
      </c>
      <c r="I18" s="23"/>
      <c r="J18" s="21">
        <f>IF(I18="",0,IF(I18="優勝",[5]点数換算表!$B$3,IF(I18="準優勝",[5]点数換算表!$C$3,IF(I18="ベスト4",[5]点数換算表!$D$3,[5]点数換算表!$E$3))))</f>
        <v>0</v>
      </c>
      <c r="K18" s="23"/>
      <c r="L18" s="21">
        <f>IF(K18="",0,IF(K18="優勝",[5]点数換算表!$B$4,IF(K18="準優勝",[5]点数換算表!$C$4,IF(K18="ベスト4",[5]点数換算表!$D$4,IF(K18="ベスト8",[5]点数換算表!$E$4,IF(K18="ベスト16",[5]点数換算表!$F$4,""))))))</f>
        <v>0</v>
      </c>
      <c r="M18" s="23" t="s">
        <v>9</v>
      </c>
      <c r="N18" s="21">
        <f>IF(M18="",0,IF(M18="優勝",点数換算表!$B$5,IF(M18="準優勝",点数換算表!$C$5,IF(M18="ベスト4",点数換算表!$D$5,IF(M18="ベスト8",点数換算表!$E$5,IF(M18="ベスト16",点数換算表!$F$5,IF(M18="ベスト32",点数換算表!$G$5,"")))))))</f>
        <v>150</v>
      </c>
      <c r="O18" s="23" t="s">
        <v>214</v>
      </c>
      <c r="P18" s="21">
        <f>IF(O18="",0,IF(O18="優勝",[5]点数換算表!$B$6,IF(O18="準優勝",[5]点数換算表!$C$6,IF(O18="ベスト4",[5]点数換算表!$D$6,IF(O18="ベスト8",[5]点数換算表!$E$6,IF(O18="ベスト16",[5]点数換算表!$F$6,IF(O18="ベスト32",[5]点数換算表!$G$6,"")))))))</f>
        <v>100</v>
      </c>
      <c r="Q18" s="23"/>
      <c r="R18" s="21">
        <f>IF(Q18="",0,IF(Q18="優勝",[5]点数換算表!$B$7,IF(Q18="準優勝",[5]点数換算表!$C$7,IF(Q18="ベスト4",[5]点数換算表!$D$7,IF(Q18="ベスト8",[5]点数換算表!$E$7,[5]点数換算表!$F$7)))))</f>
        <v>0</v>
      </c>
      <c r="S18" s="23"/>
      <c r="T18" s="21">
        <f>IF(S18="",0,IF(S18="優勝",[5]点数換算表!$B$8,IF(S18="準優勝",[5]点数換算表!$C$8,IF(S18="ベスト4",[5]点数換算表!$D$8,IF(S18="ベスト8",[5]点数換算表!$E$8,[5]点数換算表!$F$8)))))</f>
        <v>0</v>
      </c>
      <c r="U18" s="23"/>
      <c r="V18" s="21">
        <f>IF(U18="",0,IF(U18="優勝",[5]点数換算表!$B$13,IF(U18="準優勝",[5]点数換算表!$C$13,IF(U18="ベスト4",[5]点数換算表!$D$13,[5]点数換算表!$E$13))))</f>
        <v>0</v>
      </c>
      <c r="W18" s="23"/>
      <c r="X18" s="21">
        <f>IF(W18="",0,IF(W18="優勝",[5]点数換算表!$B$14,IF(W18="準優勝",[5]点数換算表!$C$14,IF(W18="ベスト4",[5]点数換算表!$D$14,[5]点数換算表!$E$14))))</f>
        <v>0</v>
      </c>
      <c r="Y18" s="23" t="s">
        <v>6</v>
      </c>
      <c r="Z18" s="21">
        <f>IF(Y18="",0,IF(Y18="優勝",[5]点数換算表!$B$15,IF(Y18="準優勝",[5]点数換算表!$C$15,IF(Y18="ベスト4",[5]点数換算表!$D$15,IF(Y18="ベスト8",[5]点数換算表!$E$15,IF(Y18="ベスト16",[5]点数換算表!$F$15,""))))))</f>
        <v>48</v>
      </c>
      <c r="AA18" s="23"/>
      <c r="AB18" s="21">
        <f>IF(AA18="",0,IF(AA18="優勝",[5]点数換算表!$B$16,IF(AA18="準優勝",[5]点数換算表!$C$16,IF(AA18="ベスト4",[5]点数換算表!$D$16,IF(AA18="ベスト8",[5]点数換算表!$E$16,IF(AA18="ベスト16",[5]点数換算表!$F$16,IF(AA18="ベスト32",[5]点数換算表!$G$16,"")))))))</f>
        <v>0</v>
      </c>
      <c r="AC18" s="23"/>
      <c r="AD18" s="21">
        <f>IF(AC18="",0,IF(AC18="優勝",[5]点数換算表!$B$17,IF(AC18="準優勝",[5]点数換算表!$C$17,IF(AC18="ベスト4",[5]点数換算表!$D$17,IF(AC18="ベスト8",[5]点数換算表!$E$17,IF(AC18="ベスト16",[5]点数換算表!$F$17,IF(AC18="ベスト32",[5]点数換算表!$G$17,"")))))))</f>
        <v>0</v>
      </c>
      <c r="AE18" s="23"/>
      <c r="AF18" s="21">
        <f>IF(AE18="",0,IF(AE18="優勝",[5]点数換算表!$B$18,IF(AE18="準優勝",[5]点数換算表!$C$18,IF(AE18="ベスト4",[5]点数換算表!$D$18,IF(AE18="ベスト8",[5]点数換算表!$E$18,[5]点数換算表!$F$18)))))</f>
        <v>0</v>
      </c>
      <c r="AG18" s="23"/>
      <c r="AH18" s="21">
        <f>IF(AG18="",0,IF(AG18="優勝",[5]点数換算表!$B$19,IF(AG18="準優勝",[5]点数換算表!$C$19,IF(AG18="ベスト4",[5]点数換算表!$D$19,IF(AG18="ベスト8",[5]点数換算表!$E$19,[5]点数換算表!$F$19)))))</f>
        <v>0</v>
      </c>
      <c r="AI18" s="21">
        <f t="shared" si="0"/>
        <v>298</v>
      </c>
    </row>
    <row r="19" spans="1:35" x14ac:dyDescent="0.4">
      <c r="A19" s="21">
        <v>16</v>
      </c>
      <c r="B19" s="23" t="s">
        <v>310</v>
      </c>
      <c r="C19" s="23" t="s">
        <v>311</v>
      </c>
      <c r="D19" s="23">
        <v>3</v>
      </c>
      <c r="E19" s="25" t="s">
        <v>272</v>
      </c>
      <c r="F19" s="36" t="s">
        <v>815</v>
      </c>
      <c r="G19" s="23"/>
      <c r="H19" s="21">
        <f>IF(G19="",0,IF(G19="優勝",[2]点数換算表!$B$2,IF(G19="準優勝",[2]点数換算表!$C$2,IF(G19="ベスト4",[2]点数換算表!$D$2,[2]点数換算表!$E$2))))</f>
        <v>0</v>
      </c>
      <c r="I19" s="23"/>
      <c r="J19" s="21">
        <f>IF(I19="",0,IF(I19="優勝",[2]点数換算表!$B$3,IF(I19="準優勝",[2]点数換算表!$C$3,IF(I19="ベスト4",[2]点数換算表!$D$3,[2]点数換算表!$E$3))))</f>
        <v>0</v>
      </c>
      <c r="K19" s="23"/>
      <c r="L19" s="21">
        <f>IF(K19="",0,IF(K19="優勝",[2]点数換算表!$B$4,IF(K19="準優勝",[2]点数換算表!$C$4,IF(K19="ベスト4",[2]点数換算表!$D$4,IF(K19="ベスト8",[2]点数換算表!$E$4,IF(K19="ベスト16",[2]点数換算表!$F$4,""))))))</f>
        <v>0</v>
      </c>
      <c r="M19" s="23" t="s">
        <v>214</v>
      </c>
      <c r="N19" s="21">
        <f>IF(M19="",0,IF(M19="優勝",点数換算表!$B$5,IF(M19="準優勝",点数換算表!$C$5,IF(M19="ベスト4",点数換算表!$D$5,IF(M19="ベスト8",点数換算表!$E$5,IF(M19="ベスト16",点数換算表!$F$5,IF(M19="ベスト32",点数換算表!$G$5,"")))))))</f>
        <v>50</v>
      </c>
      <c r="O19" s="23" t="s">
        <v>7</v>
      </c>
      <c r="P19" s="21">
        <f>IF(O19="",0,IF(O19="優勝",[2]点数換算表!$B$6,IF(O19="準優勝",[2]点数換算表!$C$6,IF(O19="ベスト4",[2]点数換算表!$D$6,IF(O19="ベスト8",[2]点数換算表!$E$6,IF(O19="ベスト16",[2]点数換算表!$F$6,IF(O19="ベスト32",[2]点数換算表!$G$6,"")))))))</f>
        <v>200</v>
      </c>
      <c r="Q19" s="23"/>
      <c r="R19" s="21">
        <f>IF(Q19="",0,IF(Q19="優勝",[2]点数換算表!$B$7,IF(Q19="準優勝",[2]点数換算表!$C$7,IF(Q19="ベスト4",[2]点数換算表!$D$7,IF(Q19="ベスト8",[2]点数換算表!$E$7,[2]点数換算表!$F$7)))))</f>
        <v>0</v>
      </c>
      <c r="S19" s="23"/>
      <c r="T19" s="21">
        <f>IF(S19="",0,IF(S19="優勝",[2]点数換算表!$B$8,IF(S19="準優勝",[2]点数換算表!$C$8,IF(S19="ベスト4",[2]点数換算表!$D$8,IF(S19="ベスト8",[2]点数換算表!$E$8,[2]点数換算表!$F$8)))))</f>
        <v>0</v>
      </c>
      <c r="U19" s="23"/>
      <c r="V19" s="21">
        <f>IF(U19="",0,IF(U19="優勝",[2]点数換算表!$B$13,IF(U19="準優勝",[2]点数換算表!$C$13,IF(U19="ベスト4",[2]点数換算表!$D$13,[2]点数換算表!$E$13))))</f>
        <v>0</v>
      </c>
      <c r="W19" s="23"/>
      <c r="X19" s="21">
        <f>IF(W19="",0,IF(W19="優勝",[2]点数換算表!$B$14,IF(W19="準優勝",[2]点数換算表!$C$14,IF(W19="ベスト4",[2]点数換算表!$D$14,[2]点数換算表!$E$14))))</f>
        <v>0</v>
      </c>
      <c r="Y19" s="23" t="s">
        <v>9</v>
      </c>
      <c r="Z19" s="21">
        <f>IF(Y19="",0,IF(Y19="優勝",[2]点数換算表!$B$15,IF(Y19="準優勝",[2]点数換算表!$C$15,IF(Y19="ベスト4",[2]点数換算表!$D$15,IF(Y19="ベスト8",[2]点数換算表!$E$15,IF(Y19="ベスト16",[2]点数換算表!$F$15,""))))))</f>
        <v>32</v>
      </c>
      <c r="AA19" s="23"/>
      <c r="AB19" s="21">
        <f>IF(AA19="",0,IF(AA19="優勝",[2]点数換算表!$B$16,IF(AA19="準優勝",[2]点数換算表!$C$16,IF(AA19="ベスト4",[2]点数換算表!$D$16,IF(AA19="ベスト8",[2]点数換算表!$E$16,IF(AA19="ベスト16",[2]点数換算表!$F$16,IF(AA19="ベスト32",[2]点数換算表!$G$16,"")))))))</f>
        <v>0</v>
      </c>
      <c r="AC19" s="23"/>
      <c r="AD19" s="21">
        <f>IF(AC19="",0,IF(AC19="優勝",[2]点数換算表!$B$17,IF(AC19="準優勝",[2]点数換算表!$C$17,IF(AC19="ベスト4",[2]点数換算表!$D$17,IF(AC19="ベスト8",[2]点数換算表!$E$17,IF(AC19="ベスト16",[2]点数換算表!$F$17,IF(AC19="ベスト32",[2]点数換算表!$G$17,"")))))))</f>
        <v>0</v>
      </c>
      <c r="AE19" s="23"/>
      <c r="AF19" s="21">
        <f>IF(AE19="",0,IF(AE19="優勝",[2]点数換算表!$B$18,IF(AE19="準優勝",[2]点数換算表!$C$18,IF(AE19="ベスト4",[2]点数換算表!$D$18,IF(AE19="ベスト8",[2]点数換算表!$E$18,[2]点数換算表!$F$18)))))</f>
        <v>0</v>
      </c>
      <c r="AG19" s="23"/>
      <c r="AH19" s="21">
        <f>IF(AG19="",0,IF(AG19="優勝",[2]点数換算表!$B$19,IF(AG19="準優勝",[2]点数換算表!$C$19,IF(AG19="ベスト4",[2]点数換算表!$D$19,IF(AG19="ベスト8",[2]点数換算表!$E$19,[2]点数換算表!$F$19)))))</f>
        <v>0</v>
      </c>
      <c r="AI19" s="21">
        <f t="shared" si="0"/>
        <v>282</v>
      </c>
    </row>
    <row r="20" spans="1:35" x14ac:dyDescent="0.4">
      <c r="A20" s="21">
        <v>17</v>
      </c>
      <c r="B20" s="23" t="s">
        <v>96</v>
      </c>
      <c r="C20" s="23" t="s">
        <v>97</v>
      </c>
      <c r="D20" s="23">
        <v>4</v>
      </c>
      <c r="E20" s="24" t="s">
        <v>269</v>
      </c>
      <c r="F20" s="34" t="s">
        <v>814</v>
      </c>
      <c r="G20" s="23"/>
      <c r="H20" s="21">
        <f>IF(G20="",0,IF(G20="優勝",点数換算表!$B$2,IF(G20="準優勝",点数換算表!$C$2,IF(G20="ベスト4",点数換算表!$D$2,点数換算表!$E$2))))</f>
        <v>0</v>
      </c>
      <c r="I20" s="23"/>
      <c r="J20" s="21">
        <f>IF(I20="",0,IF(I20="優勝",点数換算表!$B$3,IF(I20="準優勝",点数換算表!$C$3,IF(I20="ベスト4",点数換算表!$D$3,点数換算表!$E$3))))</f>
        <v>0</v>
      </c>
      <c r="K20" s="23"/>
      <c r="L20" s="21">
        <f>IF(K20="",0,IF(K20="優勝",点数換算表!$B$4,IF(K20="準優勝",点数換算表!$C$4,IF(K20="ベスト4",点数換算表!$D$4,IF(K20="ベスト8",点数換算表!$E$4,IF(K20="ベスト16",点数換算表!$F$4,""))))))</f>
        <v>0</v>
      </c>
      <c r="M20" s="23" t="s">
        <v>7</v>
      </c>
      <c r="N20" s="21">
        <f>IF(M20="",0,IF(M20="優勝",点数換算表!$B$5,IF(M20="準優勝",点数換算表!$C$5,IF(M20="ベスト4",点数換算表!$D$5,IF(M20="ベスト8",点数換算表!$E$5,IF(M20="ベスト16",点数換算表!$F$5,IF(M20="ベスト32",点数換算表!$G$5,"")))))))</f>
        <v>100</v>
      </c>
      <c r="O20" s="23" t="s">
        <v>214</v>
      </c>
      <c r="P20" s="21">
        <f>IF(O20="",0,IF(O20="優勝",点数換算表!$B$6,IF(O20="準優勝",点数換算表!$C$6,IF(O20="ベスト4",点数換算表!$D$6,IF(O20="ベスト8",点数換算表!$E$6,IF(O20="ベスト16",点数換算表!$F$6,IF(O20="ベスト32",点数換算表!$G$6,"")))))))</f>
        <v>100</v>
      </c>
      <c r="Q20" s="23"/>
      <c r="R20" s="21">
        <f>IF(Q20="",0,IF(Q20="優勝",点数換算表!$B$7,IF(Q20="準優勝",点数換算表!$C$7,IF(Q20="ベスト4",点数換算表!$D$7,IF(Q20="ベスト8",点数換算表!$E$7,点数換算表!$F$7)))))</f>
        <v>0</v>
      </c>
      <c r="S20" s="23"/>
      <c r="T20" s="21">
        <f>IF(S20="",0,IF(S20="優勝",点数換算表!$B$8,IF(S20="準優勝",点数換算表!$C$8,IF(S20="ベスト4",点数換算表!$D$8,IF(S20="ベスト8",点数換算表!$E$8,点数換算表!$F$8)))))</f>
        <v>0</v>
      </c>
      <c r="U20" s="23"/>
      <c r="V20" s="21">
        <f>IF(U20="",0,IF(U20="優勝",点数換算表!$B$13,IF(U20="準優勝",点数換算表!$C$13,IF(U20="ベスト4",点数換算表!$D$13,点数換算表!$E$13))))</f>
        <v>0</v>
      </c>
      <c r="W20" s="23"/>
      <c r="X20" s="21">
        <f>IF(W20="",0,IF(W20="優勝",点数換算表!$B$14,IF(W20="準優勝",点数換算表!$C$14,IF(W20="ベスト4",点数換算表!$D$14,点数換算表!$E$14))))</f>
        <v>0</v>
      </c>
      <c r="Y20" s="23"/>
      <c r="Z20" s="21">
        <f>IF(Y20="",0,IF(Y20="優勝",点数換算表!$B$15,IF(Y20="準優勝",点数換算表!$C$15,IF(Y20="ベスト4",点数換算表!$D$15,IF(Y20="ベスト8",点数換算表!$E$15,IF(Y20="ベスト16",点数換算表!$F$15,""))))))</f>
        <v>0</v>
      </c>
      <c r="AA20" s="23" t="s">
        <v>7</v>
      </c>
      <c r="AB20" s="21">
        <f>IF(AA20="",0,IF(AA20="優勝",点数換算表!$B$16,IF(AA20="準優勝",点数換算表!$C$16,IF(AA20="ベスト4",点数換算表!$D$16,IF(AA20="ベスト8",点数換算表!$E$16,IF(AA20="ベスト16",点数換算表!$F$16,IF(AA20="ベスト32",点数換算表!$G$16,"")))))))</f>
        <v>80</v>
      </c>
      <c r="AC20" s="23"/>
      <c r="AD20" s="21">
        <f>IF(AC20="",0,IF(AC20="優勝",点数換算表!$B$17,IF(AC20="準優勝",点数換算表!$C$17,IF(AC20="ベスト4",点数換算表!$D$17,IF(AC20="ベスト8",点数換算表!$E$17,IF(AC20="ベスト16",点数換算表!$F$17,IF(AC20="ベスト32",点数換算表!$G$17,"")))))))</f>
        <v>0</v>
      </c>
      <c r="AE20" s="23"/>
      <c r="AF20" s="21">
        <f>IF(AE20="",0,IF(AE20="優勝",点数換算表!$B$18,IF(AE20="準優勝",点数換算表!$C$18,IF(AE20="ベスト4",点数換算表!$D$18,IF(AE20="ベスト8",点数換算表!$E$18,点数換算表!$F$18)))))</f>
        <v>0</v>
      </c>
      <c r="AG20" s="23"/>
      <c r="AH20" s="21">
        <f>IF(AG20="",0,IF(AG20="優勝",点数換算表!$B$19,IF(AG20="準優勝",点数換算表!$C$19,IF(AG20="ベスト4",点数換算表!$D$19,IF(AG20="ベスト8",点数換算表!$E$19,点数換算表!$F$19)))))</f>
        <v>0</v>
      </c>
      <c r="AI20" s="21">
        <f t="shared" si="0"/>
        <v>280</v>
      </c>
    </row>
    <row r="21" spans="1:35" x14ac:dyDescent="0.4">
      <c r="A21" s="21">
        <v>18</v>
      </c>
      <c r="B21" s="23" t="s">
        <v>309</v>
      </c>
      <c r="C21" s="23" t="s">
        <v>289</v>
      </c>
      <c r="D21" s="23">
        <v>4</v>
      </c>
      <c r="E21" s="25" t="s">
        <v>272</v>
      </c>
      <c r="F21" s="36" t="s">
        <v>815</v>
      </c>
      <c r="G21" s="23"/>
      <c r="H21" s="21">
        <f>IF(G21="",0,IF(G21="優勝",[2]点数換算表!$B$2,IF(G21="準優勝",[2]点数換算表!$C$2,IF(G21="ベスト4",[2]点数換算表!$D$2,[2]点数換算表!$E$2))))</f>
        <v>0</v>
      </c>
      <c r="I21" s="23"/>
      <c r="J21" s="21">
        <f>IF(I21="",0,IF(I21="優勝",[2]点数換算表!$B$3,IF(I21="準優勝",[2]点数換算表!$C$3,IF(I21="ベスト4",[2]点数換算表!$D$3,[2]点数換算表!$E$3))))</f>
        <v>0</v>
      </c>
      <c r="K21" s="23"/>
      <c r="L21" s="21">
        <f>IF(K21="",0,IF(K21="優勝",[2]点数換算表!$B$4,IF(K21="準優勝",[2]点数換算表!$C$4,IF(K21="ベスト4",[2]点数換算表!$D$4,IF(K21="ベスト8",[2]点数換算表!$E$4,IF(K21="ベスト16",[2]点数換算表!$F$4,""))))))</f>
        <v>0</v>
      </c>
      <c r="M21" s="23" t="s">
        <v>7</v>
      </c>
      <c r="N21" s="21">
        <f>IF(M21="",0,IF(M21="優勝",点数換算表!$B$5,IF(M21="準優勝",点数換算表!$C$5,IF(M21="ベスト4",点数換算表!$D$5,IF(M21="ベスト8",点数換算表!$E$5,IF(M21="ベスト16",点数換算表!$F$5,IF(M21="ベスト32",点数換算表!$G$5,"")))))))</f>
        <v>100</v>
      </c>
      <c r="O21" s="23"/>
      <c r="P21" s="21">
        <f>IF(O21="",0,IF(O21="優勝",[2]点数換算表!$B$6,IF(O21="準優勝",[2]点数換算表!$C$6,IF(O21="ベスト4",[2]点数換算表!$D$6,IF(O21="ベスト8",[2]点数換算表!$E$6,IF(O21="ベスト16",[2]点数換算表!$F$6,IF(O21="ベスト32",[2]点数換算表!$G$6,"")))))))</f>
        <v>0</v>
      </c>
      <c r="Q21" s="23"/>
      <c r="R21" s="21">
        <f>IF(Q21="",0,IF(Q21="優勝",[2]点数換算表!$B$7,IF(Q21="準優勝",[2]点数換算表!$C$7,IF(Q21="ベスト4",[2]点数換算表!$D$7,IF(Q21="ベスト8",[2]点数換算表!$E$7,[2]点数換算表!$F$7)))))</f>
        <v>0</v>
      </c>
      <c r="S21" s="23"/>
      <c r="T21" s="21">
        <f>IF(S21="",0,IF(S21="優勝",[2]点数換算表!$B$8,IF(S21="準優勝",[2]点数換算表!$C$8,IF(S21="ベスト4",[2]点数換算表!$D$8,IF(S21="ベスト8",[2]点数換算表!$E$8,[2]点数換算表!$F$8)))))</f>
        <v>0</v>
      </c>
      <c r="U21" s="23"/>
      <c r="V21" s="21">
        <f>IF(U21="",0,IF(U21="優勝",[2]点数換算表!$B$13,IF(U21="準優勝",[2]点数換算表!$C$13,IF(U21="ベスト4",[2]点数換算表!$D$13,[2]点数換算表!$E$13))))</f>
        <v>0</v>
      </c>
      <c r="W21" s="23"/>
      <c r="X21" s="21">
        <f>IF(W21="",0,IF(W21="優勝",[2]点数換算表!$B$14,IF(W21="準優勝",[2]点数換算表!$C$14,IF(W21="ベスト4",[2]点数換算表!$D$14,[2]点数換算表!$E$14))))</f>
        <v>0</v>
      </c>
      <c r="Y21" s="23" t="s">
        <v>7</v>
      </c>
      <c r="Z21" s="21">
        <f>IF(Y21="",0,IF(Y21="優勝",[2]点数換算表!$B$15,IF(Y21="準優勝",[2]点数換算表!$C$15,IF(Y21="ベスト4",[2]点数換算表!$D$15,IF(Y21="ベスト8",[2]点数換算表!$E$15,IF(Y21="ベスト16",[2]点数換算表!$F$15,""))))))</f>
        <v>16</v>
      </c>
      <c r="AA21" s="23" t="s">
        <v>7</v>
      </c>
      <c r="AB21" s="21">
        <f>IF(AA21="",0,IF(AA21="優勝",[2]点数換算表!$B$16,IF(AA21="準優勝",[2]点数換算表!$C$16,IF(AA21="ベスト4",[2]点数換算表!$D$16,IF(AA21="ベスト8",[2]点数換算表!$E$16,IF(AA21="ベスト16",[2]点数換算表!$F$16,IF(AA21="ベスト32",[2]点数換算表!$G$16,"")))))))</f>
        <v>80</v>
      </c>
      <c r="AC21" s="23" t="s">
        <v>214</v>
      </c>
      <c r="AD21" s="21">
        <f>IF(AC21="",0,IF(AC21="優勝",[2]点数換算表!$B$17,IF(AC21="準優勝",[2]点数換算表!$C$17,IF(AC21="ベスト4",[2]点数換算表!$D$17,IF(AC21="ベスト8",[2]点数換算表!$E$17,IF(AC21="ベスト16",[2]点数換算表!$F$17,IF(AC21="ベスト32",[2]点数換算表!$G$17,"")))))))</f>
        <v>80</v>
      </c>
      <c r="AE21" s="23"/>
      <c r="AF21" s="21">
        <f>IF(AE21="",0,IF(AE21="優勝",[2]点数換算表!$B$18,IF(AE21="準優勝",[2]点数換算表!$C$18,IF(AE21="ベスト4",[2]点数換算表!$D$18,IF(AE21="ベスト8",[2]点数換算表!$E$18,[2]点数換算表!$F$18)))))</f>
        <v>0</v>
      </c>
      <c r="AG21" s="23"/>
      <c r="AH21" s="21">
        <f>IF(AG21="",0,IF(AG21="優勝",[2]点数換算表!$B$19,IF(AG21="準優勝",[2]点数換算表!$C$19,IF(AG21="ベスト4",[2]点数換算表!$D$19,IF(AG21="ベスト8",[2]点数換算表!$E$19,[2]点数換算表!$F$19)))))</f>
        <v>0</v>
      </c>
      <c r="AI21" s="21">
        <f t="shared" si="0"/>
        <v>276</v>
      </c>
    </row>
    <row r="22" spans="1:35" x14ac:dyDescent="0.4">
      <c r="A22" s="21">
        <v>19</v>
      </c>
      <c r="B22" s="23" t="s">
        <v>171</v>
      </c>
      <c r="C22" s="23" t="s">
        <v>100</v>
      </c>
      <c r="D22" s="23">
        <v>4</v>
      </c>
      <c r="E22" s="24" t="s">
        <v>269</v>
      </c>
      <c r="F22" s="34" t="s">
        <v>814</v>
      </c>
      <c r="G22" s="23"/>
      <c r="H22" s="21">
        <f>IF(G22="",0,IF(G22="優勝",点数換算表!$B$2,IF(G22="準優勝",点数換算表!$C$2,IF(G22="ベスト4",点数換算表!$D$2,点数換算表!$E$2))))</f>
        <v>0</v>
      </c>
      <c r="I22" s="23"/>
      <c r="J22" s="21">
        <f>IF(I22="",0,IF(I22="優勝",点数換算表!$B$3,IF(I22="準優勝",点数換算表!$C$3,IF(I22="ベスト4",点数換算表!$D$3,点数換算表!$E$3))))</f>
        <v>0</v>
      </c>
      <c r="K22" s="23" t="s">
        <v>7</v>
      </c>
      <c r="L22" s="21">
        <f>IF(K22="",0,IF(K22="優勝",点数換算表!$B$4,IF(K22="準優勝",点数換算表!$C$4,IF(K22="ベスト4",点数換算表!$D$4,IF(K22="ベスト8",点数換算表!$E$4,IF(K22="ベスト16",点数換算表!$F$4,""))))))</f>
        <v>20</v>
      </c>
      <c r="M22" s="23" t="s">
        <v>7</v>
      </c>
      <c r="N22" s="21">
        <f>IF(M22="",0,IF(M22="優勝",点数換算表!$B$5,IF(M22="準優勝",点数換算表!$C$5,IF(M22="ベスト4",点数換算表!$D$5,IF(M22="ベスト8",点数換算表!$E$5,IF(M22="ベスト16",点数換算表!$F$5,IF(M22="ベスト32",点数換算表!$G$5,"")))))))</f>
        <v>100</v>
      </c>
      <c r="O22" s="23" t="s">
        <v>214</v>
      </c>
      <c r="P22" s="21">
        <f>IF(O22="",0,IF(O22="優勝",点数換算表!$B$6,IF(O22="準優勝",点数換算表!$C$6,IF(O22="ベスト4",点数換算表!$D$6,IF(O22="ベスト8",点数換算表!$E$6,IF(O22="ベスト16",点数換算表!$F$6,IF(O22="ベスト32",点数換算表!$G$6,"")))))))</f>
        <v>100</v>
      </c>
      <c r="Q22" s="23"/>
      <c r="R22" s="21">
        <f>IF(Q22="",0,IF(Q22="優勝",点数換算表!$B$7,IF(Q22="準優勝",点数換算表!$C$7,IF(Q22="ベスト4",点数換算表!$D$7,IF(Q22="ベスト8",点数換算表!$E$7,点数換算表!$F$7)))))</f>
        <v>0</v>
      </c>
      <c r="S22" s="23"/>
      <c r="T22" s="21">
        <f>IF(S22="",0,IF(S22="優勝",点数換算表!$B$8,IF(S22="準優勝",点数換算表!$C$8,IF(S22="ベスト4",点数換算表!$D$8,IF(S22="ベスト8",点数換算表!$E$8,点数換算表!$F$8)))))</f>
        <v>0</v>
      </c>
      <c r="U22" s="23"/>
      <c r="V22" s="21">
        <f>IF(U22="",0,IF(U22="優勝",点数換算表!$B$13,IF(U22="準優勝",点数換算表!$C$13,IF(U22="ベスト4",点数換算表!$D$13,点数換算表!$E$13))))</f>
        <v>0</v>
      </c>
      <c r="W22" s="23"/>
      <c r="X22" s="21">
        <f>IF(W22="",0,IF(W22="優勝",点数換算表!$B$14,IF(W22="準優勝",点数換算表!$C$14,IF(W22="ベスト4",点数換算表!$D$14,点数換算表!$E$14))))</f>
        <v>0</v>
      </c>
      <c r="Y22" s="23" t="s">
        <v>7</v>
      </c>
      <c r="Z22" s="21">
        <f>IF(Y22="",0,IF(Y22="優勝",点数換算表!$B$15,IF(Y22="準優勝",点数換算表!$C$15,IF(Y22="ベスト4",点数換算表!$D$15,IF(Y22="ベスト8",点数換算表!$E$15,IF(Y22="ベスト16",点数換算表!$F$15,""))))))</f>
        <v>16</v>
      </c>
      <c r="AA22" s="23" t="s">
        <v>214</v>
      </c>
      <c r="AB22" s="21">
        <f>IF(AA22="",0,IF(AA22="優勝",点数換算表!$B$16,IF(AA22="準優勝",点数換算表!$C$16,IF(AA22="ベスト4",点数換算表!$D$16,IF(AA22="ベスト8",点数換算表!$E$16,IF(AA22="ベスト16",点数換算表!$F$16,IF(AA22="ベスト32",点数換算表!$G$16,"")))))))</f>
        <v>40</v>
      </c>
      <c r="AC22" s="23"/>
      <c r="AD22" s="21">
        <f>IF(AC22="",0,IF(AC22="優勝",点数換算表!$B$17,IF(AC22="準優勝",点数換算表!$C$17,IF(AC22="ベスト4",点数換算表!$D$17,IF(AC22="ベスト8",点数換算表!$E$17,IF(AC22="ベスト16",点数換算表!$F$17,IF(AC22="ベスト32",点数換算表!$G$17,"")))))))</f>
        <v>0</v>
      </c>
      <c r="AE22" s="23"/>
      <c r="AF22" s="21">
        <f>IF(AE22="",0,IF(AE22="優勝",点数換算表!$B$18,IF(AE22="準優勝",点数換算表!$C$18,IF(AE22="ベスト4",点数換算表!$D$18,IF(AE22="ベスト8",点数換算表!$E$18,点数換算表!$F$18)))))</f>
        <v>0</v>
      </c>
      <c r="AG22" s="23"/>
      <c r="AH22" s="21">
        <f>IF(AG22="",0,IF(AG22="優勝",点数換算表!$B$19,IF(AG22="準優勝",点数換算表!$C$19,IF(AG22="ベスト4",点数換算表!$D$19,IF(AG22="ベスト8",点数換算表!$E$19,点数換算表!$F$19)))))</f>
        <v>0</v>
      </c>
      <c r="AI22" s="21">
        <f t="shared" si="0"/>
        <v>276</v>
      </c>
    </row>
    <row r="23" spans="1:35" x14ac:dyDescent="0.4">
      <c r="A23" s="21">
        <v>20</v>
      </c>
      <c r="B23" s="23" t="s">
        <v>169</v>
      </c>
      <c r="C23" s="23" t="s">
        <v>61</v>
      </c>
      <c r="D23" s="23">
        <v>4</v>
      </c>
      <c r="E23" s="24" t="s">
        <v>269</v>
      </c>
      <c r="F23" s="34" t="s">
        <v>814</v>
      </c>
      <c r="G23" s="23"/>
      <c r="H23" s="21">
        <f>IF(G23="",0,IF(G23="優勝",点数換算表!$B$2,IF(G23="準優勝",点数換算表!$C$2,IF(G23="ベスト4",点数換算表!$D$2,点数換算表!$E$2))))</f>
        <v>0</v>
      </c>
      <c r="I23" s="23"/>
      <c r="J23" s="21">
        <f>IF(I23="",0,IF(I23="優勝",点数換算表!$B$3,IF(I23="準優勝",点数換算表!$C$3,IF(I23="ベスト4",点数換算表!$D$3,点数換算表!$E$3))))</f>
        <v>0</v>
      </c>
      <c r="K23" s="23"/>
      <c r="L23" s="21">
        <f>IF(K23="",0,IF(K23="優勝",点数換算表!$B$4,IF(K23="準優勝",点数換算表!$C$4,IF(K23="ベスト4",点数換算表!$D$4,IF(K23="ベスト8",点数換算表!$E$4,IF(K23="ベスト16",点数換算表!$F$4,""))))))</f>
        <v>0</v>
      </c>
      <c r="M23" s="23"/>
      <c r="N23" s="21">
        <f>IF(M23="",0,IF(M23="優勝",点数換算表!$B$5,IF(M23="準優勝",点数換算表!$C$5,IF(M23="ベスト4",点数換算表!$D$5,IF(M23="ベスト8",点数換算表!$E$5,IF(M23="ベスト16",点数換算表!$F$5,IF(M23="ベスト32",点数換算表!$G$5,"")))))))</f>
        <v>0</v>
      </c>
      <c r="O23" s="23"/>
      <c r="P23" s="21">
        <f>IF(O23="",0,IF(O23="優勝",点数換算表!$B$6,IF(O23="準優勝",点数換算表!$C$6,IF(O23="ベスト4",点数換算表!$D$6,IF(O23="ベスト8",点数換算表!$E$6,IF(O23="ベスト16",点数換算表!$F$6,IF(O23="ベスト32",点数換算表!$G$6,"")))))))</f>
        <v>0</v>
      </c>
      <c r="Q23" s="23"/>
      <c r="R23" s="21">
        <f>IF(Q23="",0,IF(Q23="優勝",点数換算表!$B$7,IF(Q23="準優勝",点数換算表!$C$7,IF(Q23="ベスト4",点数換算表!$D$7,IF(Q23="ベスト8",点数換算表!$E$7,点数換算表!$F$7)))))</f>
        <v>0</v>
      </c>
      <c r="S23" s="23"/>
      <c r="T23" s="21">
        <f>IF(S23="",0,IF(S23="優勝",点数換算表!$B$8,IF(S23="準優勝",点数換算表!$C$8,IF(S23="ベスト4",点数換算表!$D$8,IF(S23="ベスト8",点数換算表!$E$8,点数換算表!$F$8)))))</f>
        <v>0</v>
      </c>
      <c r="U23" s="23"/>
      <c r="V23" s="21">
        <f>IF(U23="",0,IF(U23="優勝",点数換算表!$B$13,IF(U23="準優勝",点数換算表!$C$13,IF(U23="ベスト4",点数換算表!$D$13,点数換算表!$E$13))))</f>
        <v>0</v>
      </c>
      <c r="W23" s="23"/>
      <c r="X23" s="21">
        <f>IF(W23="",0,IF(W23="優勝",点数換算表!$B$14,IF(W23="準優勝",点数換算表!$C$14,IF(W23="ベスト4",点数換算表!$D$14,点数換算表!$E$14))))</f>
        <v>0</v>
      </c>
      <c r="Y23" s="23" t="s">
        <v>9</v>
      </c>
      <c r="Z23" s="21">
        <f>IF(Y23="",0,IF(Y23="優勝",点数換算表!$B$15,IF(Y23="準優勝",点数換算表!$C$15,IF(Y23="ベスト4",点数換算表!$D$15,IF(Y23="ベスト8",点数換算表!$E$15,IF(Y23="ベスト16",点数換算表!$F$15,""))))))</f>
        <v>32</v>
      </c>
      <c r="AA23" s="23" t="s">
        <v>7</v>
      </c>
      <c r="AB23" s="21">
        <f>IF(AA23="",0,IF(AA23="優勝",点数換算表!$B$16,IF(AA23="準優勝",点数換算表!$C$16,IF(AA23="ベスト4",点数換算表!$D$16,IF(AA23="ベスト8",点数換算表!$E$16,IF(AA23="ベスト16",点数換算表!$F$16,IF(AA23="ベスト32",点数換算表!$G$16,"")))))))</f>
        <v>80</v>
      </c>
      <c r="AC23" s="23" t="s">
        <v>7</v>
      </c>
      <c r="AD23" s="21">
        <f>IF(AC23="",0,IF(AC23="優勝",点数換算表!$B$17,IF(AC23="準優勝",点数換算表!$C$17,IF(AC23="ベスト4",点数換算表!$D$17,IF(AC23="ベスト8",点数換算表!$E$17,IF(AC23="ベスト16",点数換算表!$F$17,IF(AC23="ベスト32",点数換算表!$G$17,"")))))))</f>
        <v>160</v>
      </c>
      <c r="AE23" s="23"/>
      <c r="AF23" s="21">
        <f>IF(AE23="",0,IF(AE23="優勝",点数換算表!$B$18,IF(AE23="準優勝",点数換算表!$C$18,IF(AE23="ベスト4",点数換算表!$D$18,IF(AE23="ベスト8",点数換算表!$E$18,点数換算表!$F$18)))))</f>
        <v>0</v>
      </c>
      <c r="AG23" s="23"/>
      <c r="AH23" s="21">
        <f>IF(AG23="",0,IF(AG23="優勝",点数換算表!$B$19,IF(AG23="準優勝",点数換算表!$C$19,IF(AG23="ベスト4",点数換算表!$D$19,IF(AG23="ベスト8",点数換算表!$E$19,点数換算表!$F$19)))))</f>
        <v>0</v>
      </c>
      <c r="AI23" s="21">
        <f t="shared" si="0"/>
        <v>272</v>
      </c>
    </row>
    <row r="24" spans="1:35" x14ac:dyDescent="0.4">
      <c r="A24" s="21">
        <v>21</v>
      </c>
      <c r="B24" s="23" t="s">
        <v>95</v>
      </c>
      <c r="C24" s="23" t="s">
        <v>42</v>
      </c>
      <c r="D24" s="23">
        <v>4</v>
      </c>
      <c r="E24" s="24" t="s">
        <v>269</v>
      </c>
      <c r="F24" s="34" t="s">
        <v>814</v>
      </c>
      <c r="G24" s="23"/>
      <c r="H24" s="21">
        <f>IF(G24="",0,IF(G24="優勝",点数換算表!$B$2,IF(G24="準優勝",点数換算表!$C$2,IF(G24="ベスト4",点数換算表!$D$2,点数換算表!$E$2))))</f>
        <v>0</v>
      </c>
      <c r="I24" s="23"/>
      <c r="J24" s="21">
        <f>IF(I24="",0,IF(I24="優勝",点数換算表!$B$3,IF(I24="準優勝",点数換算表!$C$3,IF(I24="ベスト4",点数換算表!$D$3,点数換算表!$E$3))))</f>
        <v>0</v>
      </c>
      <c r="K24" s="23" t="s">
        <v>7</v>
      </c>
      <c r="L24" s="21">
        <f>IF(K24="",0,IF(K24="優勝",点数換算表!$B$4,IF(K24="準優勝",点数換算表!$C$4,IF(K24="ベスト4",点数換算表!$D$4,IF(K24="ベスト8",点数換算表!$E$4,IF(K24="ベスト16",点数換算表!$F$4,""))))))</f>
        <v>20</v>
      </c>
      <c r="M24" s="23" t="s">
        <v>214</v>
      </c>
      <c r="N24" s="21">
        <f>IF(M24="",0,IF(M24="優勝",点数換算表!$B$5,IF(M24="準優勝",点数換算表!$C$5,IF(M24="ベスト4",点数換算表!$D$5,IF(M24="ベスト8",点数換算表!$E$5,IF(M24="ベスト16",点数換算表!$F$5,IF(M24="ベスト32",点数換算表!$G$5,"")))))))</f>
        <v>50</v>
      </c>
      <c r="O24" s="23" t="s">
        <v>7</v>
      </c>
      <c r="P24" s="21">
        <f>IF(O24="",0,IF(O24="優勝",点数換算表!$B$6,IF(O24="準優勝",点数換算表!$C$6,IF(O24="ベスト4",点数換算表!$D$6,IF(O24="ベスト8",点数換算表!$E$6,IF(O24="ベスト16",点数換算表!$F$6,IF(O24="ベスト32",点数換算表!$G$6,"")))))))</f>
        <v>200</v>
      </c>
      <c r="Q24" s="23"/>
      <c r="R24" s="21">
        <f>IF(Q24="",0,IF(Q24="優勝",点数換算表!$B$7,IF(Q24="準優勝",点数換算表!$C$7,IF(Q24="ベスト4",点数換算表!$D$7,IF(Q24="ベスト8",点数換算表!$E$7,点数換算表!$F$7)))))</f>
        <v>0</v>
      </c>
      <c r="S24" s="23"/>
      <c r="T24" s="21">
        <f>IF(S24="",0,IF(S24="優勝",点数換算表!$B$8,IF(S24="準優勝",点数換算表!$C$8,IF(S24="ベスト4",点数換算表!$D$8,IF(S24="ベスト8",点数換算表!$E$8,点数換算表!$F$8)))))</f>
        <v>0</v>
      </c>
      <c r="U24" s="23"/>
      <c r="V24" s="21">
        <f>IF(U24="",0,IF(U24="優勝",点数換算表!$B$13,IF(U24="準優勝",点数換算表!$C$13,IF(U24="ベスト4",点数換算表!$D$13,点数換算表!$E$13))))</f>
        <v>0</v>
      </c>
      <c r="W24" s="23"/>
      <c r="X24" s="21">
        <f>IF(W24="",0,IF(W24="優勝",点数換算表!$B$14,IF(W24="準優勝",点数換算表!$C$14,IF(W24="ベスト4",点数換算表!$D$14,点数換算表!$E$14))))</f>
        <v>0</v>
      </c>
      <c r="Y24" s="23"/>
      <c r="Z24" s="21">
        <f>IF(Y24="",0,IF(Y24="優勝",点数換算表!$B$15,IF(Y24="準優勝",点数換算表!$C$15,IF(Y24="ベスト4",点数換算表!$D$15,IF(Y24="ベスト8",点数換算表!$E$15,IF(Y24="ベスト16",点数換算表!$F$15,""))))))</f>
        <v>0</v>
      </c>
      <c r="AA24" s="23"/>
      <c r="AB24" s="21">
        <f>IF(AA24="",0,IF(AA24="優勝",点数換算表!$B$16,IF(AA24="準優勝",点数換算表!$C$16,IF(AA24="ベスト4",点数換算表!$D$16,IF(AA24="ベスト8",点数換算表!$E$16,IF(AA24="ベスト16",点数換算表!$F$16,IF(AA24="ベスト32",点数換算表!$G$16,"")))))))</f>
        <v>0</v>
      </c>
      <c r="AC24" s="23"/>
      <c r="AD24" s="21">
        <f>IF(AC24="",0,IF(AC24="優勝",点数換算表!$B$17,IF(AC24="準優勝",点数換算表!$C$17,IF(AC24="ベスト4",点数換算表!$D$17,IF(AC24="ベスト8",点数換算表!$E$17,IF(AC24="ベスト16",点数換算表!$F$17,IF(AC24="ベスト32",点数換算表!$G$17,"")))))))</f>
        <v>0</v>
      </c>
      <c r="AE24" s="23"/>
      <c r="AF24" s="21">
        <f>IF(AE24="",0,IF(AE24="優勝",点数換算表!$B$18,IF(AE24="準優勝",点数換算表!$C$18,IF(AE24="ベスト4",点数換算表!$D$18,IF(AE24="ベスト8",点数換算表!$E$18,点数換算表!$F$18)))))</f>
        <v>0</v>
      </c>
      <c r="AG24" s="23"/>
      <c r="AH24" s="21">
        <f>IF(AG24="",0,IF(AG24="優勝",点数換算表!$B$19,IF(AG24="準優勝",点数換算表!$C$19,IF(AG24="ベスト4",点数換算表!$D$19,IF(AG24="ベスト8",点数換算表!$E$19,点数換算表!$F$19)))))</f>
        <v>0</v>
      </c>
      <c r="AI24" s="21">
        <f t="shared" si="0"/>
        <v>270</v>
      </c>
    </row>
    <row r="25" spans="1:35" x14ac:dyDescent="0.4">
      <c r="A25" s="21">
        <v>22</v>
      </c>
      <c r="B25" s="23" t="s">
        <v>317</v>
      </c>
      <c r="C25" s="23" t="s">
        <v>289</v>
      </c>
      <c r="D25" s="23">
        <v>2</v>
      </c>
      <c r="E25" s="25" t="s">
        <v>272</v>
      </c>
      <c r="F25" s="36" t="s">
        <v>815</v>
      </c>
      <c r="G25" s="23"/>
      <c r="H25" s="21">
        <f>IF(G25="",0,IF(G25="優勝",[2]点数換算表!$B$2,IF(G25="準優勝",[2]点数換算表!$C$2,IF(G25="ベスト4",[2]点数換算表!$D$2,[2]点数換算表!$E$2))))</f>
        <v>0</v>
      </c>
      <c r="I25" s="23"/>
      <c r="J25" s="21">
        <f>IF(I25="",0,IF(I25="優勝",[2]点数換算表!$B$3,IF(I25="準優勝",[2]点数換算表!$C$3,IF(I25="ベスト4",[2]点数換算表!$D$3,[2]点数換算表!$E$3))))</f>
        <v>0</v>
      </c>
      <c r="K25" s="23" t="s">
        <v>9</v>
      </c>
      <c r="L25" s="21">
        <f>IF(K25="",0,IF(K25="優勝",[2]点数換算表!$B$4,IF(K25="準優勝",[2]点数換算表!$C$4,IF(K25="ベスト4",[2]点数換算表!$D$4,IF(K25="ベスト8",[2]点数換算表!$E$4,IF(K25="ベスト16",[2]点数換算表!$F$4,""))))))</f>
        <v>40</v>
      </c>
      <c r="M25" s="23" t="s">
        <v>214</v>
      </c>
      <c r="N25" s="21">
        <f>IF(M25="",0,IF(M25="優勝",点数換算表!$B$5,IF(M25="準優勝",点数換算表!$C$5,IF(M25="ベスト4",点数換算表!$D$5,IF(M25="ベスト8",点数換算表!$E$5,IF(M25="ベスト16",点数換算表!$F$5,IF(M25="ベスト32",点数換算表!$G$5,"")))))))</f>
        <v>50</v>
      </c>
      <c r="O25" s="23" t="s">
        <v>214</v>
      </c>
      <c r="P25" s="21">
        <f>IF(O25="",0,IF(O25="優勝",[2]点数換算表!$B$6,IF(O25="準優勝",[2]点数換算表!$C$6,IF(O25="ベスト4",[2]点数換算表!$D$6,IF(O25="ベスト8",[2]点数換算表!$E$6,IF(O25="ベスト16",[2]点数換算表!$F$6,IF(O25="ベスト32",[2]点数換算表!$G$6,"")))))))</f>
        <v>100</v>
      </c>
      <c r="Q25" s="23"/>
      <c r="R25" s="21">
        <f>IF(Q25="",0,IF(Q25="優勝",[2]点数換算表!$B$7,IF(Q25="準優勝",[2]点数換算表!$C$7,IF(Q25="ベスト4",[2]点数換算表!$D$7,IF(Q25="ベスト8",[2]点数換算表!$E$7,[2]点数換算表!$F$7)))))</f>
        <v>0</v>
      </c>
      <c r="S25" s="23"/>
      <c r="T25" s="21">
        <f>IF(S25="",0,IF(S25="優勝",[2]点数換算表!$B$8,IF(S25="準優勝",[2]点数換算表!$C$8,IF(S25="ベスト4",[2]点数換算表!$D$8,IF(S25="ベスト8",[2]点数換算表!$E$8,[2]点数換算表!$F$8)))))</f>
        <v>0</v>
      </c>
      <c r="U25" s="23"/>
      <c r="V25" s="21">
        <f>IF(U25="",0,IF(U25="優勝",[2]点数換算表!$B$13,IF(U25="準優勝",[2]点数換算表!$C$13,IF(U25="ベスト4",[2]点数換算表!$D$13,[2]点数換算表!$E$13))))</f>
        <v>0</v>
      </c>
      <c r="W25" s="23"/>
      <c r="X25" s="21">
        <f>IF(W25="",0,IF(W25="優勝",[2]点数換算表!$B$14,IF(W25="準優勝",[2]点数換算表!$C$14,IF(W25="ベスト4",[2]点数換算表!$D$14,[2]点数換算表!$E$14))))</f>
        <v>0</v>
      </c>
      <c r="Y25" s="23"/>
      <c r="Z25" s="21">
        <f>IF(Y25="",0,IF(Y25="優勝",[2]点数換算表!$B$15,IF(Y25="準優勝",[2]点数換算表!$C$15,IF(Y25="ベスト4",[2]点数換算表!$D$15,IF(Y25="ベスト8",[2]点数換算表!$E$15,IF(Y25="ベスト16",[2]点数換算表!$F$15,""))))))</f>
        <v>0</v>
      </c>
      <c r="AA25" s="23" t="s">
        <v>7</v>
      </c>
      <c r="AB25" s="21">
        <f>IF(AA25="",0,IF(AA25="優勝",[2]点数換算表!$B$16,IF(AA25="準優勝",[2]点数換算表!$C$16,IF(AA25="ベスト4",[2]点数換算表!$D$16,IF(AA25="ベスト8",[2]点数換算表!$E$16,IF(AA25="ベスト16",[2]点数換算表!$F$16,IF(AA25="ベスト32",[2]点数換算表!$G$16,"")))))))</f>
        <v>80</v>
      </c>
      <c r="AC25" s="23"/>
      <c r="AD25" s="21">
        <f>IF(AC25="",0,IF(AC25="優勝",[2]点数換算表!$B$17,IF(AC25="準優勝",[2]点数換算表!$C$17,IF(AC25="ベスト4",[2]点数換算表!$D$17,IF(AC25="ベスト8",[2]点数換算表!$E$17,IF(AC25="ベスト16",[2]点数換算表!$F$17,IF(AC25="ベスト32",[2]点数換算表!$G$17,"")))))))</f>
        <v>0</v>
      </c>
      <c r="AE25" s="23"/>
      <c r="AF25" s="21">
        <f>IF(AE25="",0,IF(AE25="優勝",[2]点数換算表!$B$18,IF(AE25="準優勝",[2]点数換算表!$C$18,IF(AE25="ベスト4",[2]点数換算表!$D$18,IF(AE25="ベスト8",[2]点数換算表!$E$18,[2]点数換算表!$F$18)))))</f>
        <v>0</v>
      </c>
      <c r="AG25" s="23"/>
      <c r="AH25" s="21">
        <f>IF(AG25="",0,IF(AG25="優勝",[2]点数換算表!$B$19,IF(AG25="準優勝",[2]点数換算表!$C$19,IF(AG25="ベスト4",[2]点数換算表!$D$19,IF(AG25="ベスト8",[2]点数換算表!$E$19,[2]点数換算表!$F$19)))))</f>
        <v>0</v>
      </c>
      <c r="AI25" s="21">
        <f t="shared" si="0"/>
        <v>270</v>
      </c>
    </row>
    <row r="26" spans="1:35" x14ac:dyDescent="0.4">
      <c r="A26" s="21">
        <v>23</v>
      </c>
      <c r="B26" s="23" t="s">
        <v>222</v>
      </c>
      <c r="C26" s="23" t="s">
        <v>64</v>
      </c>
      <c r="D26" s="23">
        <v>1</v>
      </c>
      <c r="E26" s="24" t="s">
        <v>269</v>
      </c>
      <c r="F26" s="34" t="s">
        <v>814</v>
      </c>
      <c r="G26" s="23" t="s">
        <v>6</v>
      </c>
      <c r="H26" s="21">
        <f>IF(G26="",0,IF(G26="優勝",点数換算表!$B$2,IF(G26="準優勝",点数換算表!$C$2,IF(G26="ベスト4",点数換算表!$D$2,点数換算表!$E$2))))</f>
        <v>50</v>
      </c>
      <c r="I26" s="23"/>
      <c r="J26" s="21">
        <f>IF(I26="",0,IF(I26="優勝",点数換算表!$B$3,IF(I26="準優勝",点数換算表!$C$3,IF(I26="ベスト4",点数換算表!$D$3,点数換算表!$E$3))))</f>
        <v>0</v>
      </c>
      <c r="K26" s="23" t="s">
        <v>6</v>
      </c>
      <c r="L26" s="21">
        <f>IF(K26="",0,IF(K26="優勝",点数換算表!$B$4,IF(K26="準優勝",点数換算表!$C$4,IF(K26="ベスト4",点数換算表!$D$4,IF(K26="ベスト8",点数換算表!$E$4,IF(K26="ベスト16",点数換算表!$F$4,""))))))</f>
        <v>60</v>
      </c>
      <c r="M26" s="23" t="s">
        <v>9</v>
      </c>
      <c r="N26" s="21">
        <f>IF(M26="",0,IF(M26="優勝",点数換算表!$B$5,IF(M26="準優勝",点数換算表!$C$5,IF(M26="ベスト4",点数換算表!$D$5,IF(M26="ベスト8",点数換算表!$E$5,IF(M26="ベスト16",点数換算表!$F$5,IF(M26="ベスト32",点数換算表!$G$5,"")))))))</f>
        <v>150</v>
      </c>
      <c r="O26" s="23"/>
      <c r="P26" s="21">
        <f>IF(O26="",0,IF(O26="優勝",点数換算表!$B$6,IF(O26="準優勝",点数換算表!$C$6,IF(O26="ベスト4",点数換算表!$D$6,IF(O26="ベスト8",点数換算表!$E$6,IF(O26="ベスト16",点数換算表!$F$6,IF(O26="ベスト32",点数換算表!$G$6,"")))))))</f>
        <v>0</v>
      </c>
      <c r="Q26" s="23"/>
      <c r="R26" s="21">
        <f>IF(Q26="",0,IF(Q26="優勝",点数換算表!$B$7,IF(Q26="準優勝",点数換算表!$C$7,IF(Q26="ベスト4",点数換算表!$D$7,IF(Q26="ベスト8",点数換算表!$E$7,点数換算表!$F$7)))))</f>
        <v>0</v>
      </c>
      <c r="S26" s="23"/>
      <c r="T26" s="21">
        <f>IF(S26="",0,IF(S26="優勝",点数換算表!$B$8,IF(S26="準優勝",点数換算表!$C$8,IF(S26="ベスト4",点数換算表!$D$8,IF(S26="ベスト8",点数換算表!$E$8,点数換算表!$F$8)))))</f>
        <v>0</v>
      </c>
      <c r="U26" s="23"/>
      <c r="V26" s="21">
        <f>IF(U26="",0,IF(U26="優勝",点数換算表!$B$13,IF(U26="準優勝",点数換算表!$C$13,IF(U26="ベスト4",点数換算表!$D$13,点数換算表!$E$13))))</f>
        <v>0</v>
      </c>
      <c r="W26" s="23"/>
      <c r="X26" s="21">
        <f>IF(W26="",0,IF(W26="優勝",点数換算表!$B$14,IF(W26="準優勝",点数換算表!$C$14,IF(W26="ベスト4",点数換算表!$D$14,点数換算表!$E$14))))</f>
        <v>0</v>
      </c>
      <c r="Y26" s="23"/>
      <c r="Z26" s="21">
        <f>IF(Y26="",0,IF(Y26="優勝",点数換算表!$B$15,IF(Y26="準優勝",点数換算表!$C$15,IF(Y26="ベスト4",点数換算表!$D$15,IF(Y26="ベスト8",点数換算表!$E$15,IF(Y26="ベスト16",点数換算表!$F$15,""))))))</f>
        <v>0</v>
      </c>
      <c r="AA26" s="23"/>
      <c r="AB26" s="21">
        <f>IF(AA26="",0,IF(AA26="優勝",点数換算表!$B$16,IF(AA26="準優勝",点数換算表!$C$16,IF(AA26="ベスト4",点数換算表!$D$16,IF(AA26="ベスト8",点数換算表!$E$16,IF(AA26="ベスト16",点数換算表!$F$16,IF(AA26="ベスト32",点数換算表!$G$16,"")))))))</f>
        <v>0</v>
      </c>
      <c r="AC26" s="23"/>
      <c r="AD26" s="21">
        <f>IF(AC26="",0,IF(AC26="優勝",点数換算表!$B$17,IF(AC26="準優勝",点数換算表!$C$17,IF(AC26="ベスト4",点数換算表!$D$17,IF(AC26="ベスト8",点数換算表!$E$17,IF(AC26="ベスト16",点数換算表!$F$17,IF(AC26="ベスト32",点数換算表!$G$17,"")))))))</f>
        <v>0</v>
      </c>
      <c r="AE26" s="23"/>
      <c r="AF26" s="21">
        <f>IF(AE26="",0,IF(AE26="優勝",点数換算表!$B$18,IF(AE26="準優勝",点数換算表!$C$18,IF(AE26="ベスト4",点数換算表!$D$18,IF(AE26="ベスト8",点数換算表!$E$18,点数換算表!$F$18)))))</f>
        <v>0</v>
      </c>
      <c r="AG26" s="23"/>
      <c r="AH26" s="21">
        <f>IF(AG26="",0,IF(AG26="優勝",点数換算表!$B$19,IF(AG26="準優勝",点数換算表!$C$19,IF(AG26="ベスト4",点数換算表!$D$19,IF(AG26="ベスト8",点数換算表!$E$19,点数換算表!$F$19)))))</f>
        <v>0</v>
      </c>
      <c r="AI26" s="21">
        <f t="shared" si="0"/>
        <v>260</v>
      </c>
    </row>
    <row r="27" spans="1:35" x14ac:dyDescent="0.4">
      <c r="A27" s="21">
        <v>24</v>
      </c>
      <c r="B27" s="23" t="s">
        <v>319</v>
      </c>
      <c r="C27" s="23" t="s">
        <v>277</v>
      </c>
      <c r="D27" s="23">
        <v>4</v>
      </c>
      <c r="E27" s="25" t="s">
        <v>272</v>
      </c>
      <c r="F27" s="36" t="s">
        <v>815</v>
      </c>
      <c r="G27" s="23"/>
      <c r="H27" s="21">
        <f>IF(G27="",0,IF(G27="優勝",[2]点数換算表!$B$2,IF(G27="準優勝",[2]点数換算表!$C$2,IF(G27="ベスト4",[2]点数換算表!$D$2,[2]点数換算表!$E$2))))</f>
        <v>0</v>
      </c>
      <c r="I27" s="23"/>
      <c r="J27" s="21">
        <f>IF(I27="",0,IF(I27="優勝",[2]点数換算表!$B$3,IF(I27="準優勝",[2]点数換算表!$C$3,IF(I27="ベスト4",[2]点数換算表!$D$3,[2]点数換算表!$E$3))))</f>
        <v>0</v>
      </c>
      <c r="K27" s="23" t="s">
        <v>7</v>
      </c>
      <c r="L27" s="21">
        <f>IF(K27="",0,IF(K27="優勝",[2]点数換算表!$B$4,IF(K27="準優勝",[2]点数換算表!$C$4,IF(K27="ベスト4",[2]点数換算表!$D$4,IF(K27="ベスト8",[2]点数換算表!$E$4,IF(K27="ベスト16",[2]点数換算表!$F$4,""))))))</f>
        <v>20</v>
      </c>
      <c r="M27" s="23" t="s">
        <v>214</v>
      </c>
      <c r="N27" s="21">
        <f>IF(M27="",0,IF(M27="優勝",点数換算表!$B$5,IF(M27="準優勝",点数換算表!$C$5,IF(M27="ベスト4",点数換算表!$D$5,IF(M27="ベスト8",点数換算表!$E$5,IF(M27="ベスト16",点数換算表!$F$5,IF(M27="ベスト32",点数換算表!$G$5,"")))))))</f>
        <v>50</v>
      </c>
      <c r="O27" s="23" t="s">
        <v>214</v>
      </c>
      <c r="P27" s="21">
        <f>IF(O27="",0,IF(O27="優勝",[2]点数換算表!$B$6,IF(O27="準優勝",[2]点数換算表!$C$6,IF(O27="ベスト4",[2]点数換算表!$D$6,IF(O27="ベスト8",[2]点数換算表!$E$6,IF(O27="ベスト16",[2]点数換算表!$F$6,IF(O27="ベスト32",[2]点数換算表!$G$6,"")))))))</f>
        <v>100</v>
      </c>
      <c r="Q27" s="23"/>
      <c r="R27" s="21">
        <f>IF(Q27="",0,IF(Q27="優勝",[2]点数換算表!$B$7,IF(Q27="準優勝",[2]点数換算表!$C$7,IF(Q27="ベスト4",[2]点数換算表!$D$7,IF(Q27="ベスト8",[2]点数換算表!$E$7,[2]点数換算表!$F$7)))))</f>
        <v>0</v>
      </c>
      <c r="S27" s="23"/>
      <c r="T27" s="21">
        <f>IF(S27="",0,IF(S27="優勝",[2]点数換算表!$B$8,IF(S27="準優勝",[2]点数換算表!$C$8,IF(S27="ベスト4",[2]点数換算表!$D$8,IF(S27="ベスト8",[2]点数換算表!$E$8,[2]点数換算表!$F$8)))))</f>
        <v>0</v>
      </c>
      <c r="U27" s="23"/>
      <c r="V27" s="21">
        <f>IF(U27="",0,IF(U27="優勝",[2]点数換算表!$B$13,IF(U27="準優勝",[2]点数換算表!$C$13,IF(U27="ベスト4",[2]点数換算表!$D$13,[2]点数換算表!$E$13))))</f>
        <v>0</v>
      </c>
      <c r="W27" s="23"/>
      <c r="X27" s="21">
        <f>IF(W27="",0,IF(W27="優勝",[2]点数換算表!$B$14,IF(W27="準優勝",[2]点数換算表!$C$14,IF(W27="ベスト4",[2]点数換算表!$D$14,[2]点数換算表!$E$14))))</f>
        <v>0</v>
      </c>
      <c r="Y27" s="23"/>
      <c r="Z27" s="21">
        <f>IF(Y27="",0,IF(Y27="優勝",[2]点数換算表!$B$15,IF(Y27="準優勝",[2]点数換算表!$C$15,IF(Y27="ベスト4",[2]点数換算表!$D$15,IF(Y27="ベスト8",[2]点数換算表!$E$15,IF(Y27="ベスト16",[2]点数換算表!$F$15,""))))))</f>
        <v>0</v>
      </c>
      <c r="AA27" s="23" t="s">
        <v>7</v>
      </c>
      <c r="AB27" s="21">
        <f>IF(AA27="",0,IF(AA27="優勝",[2]点数換算表!$B$16,IF(AA27="準優勝",[2]点数換算表!$C$16,IF(AA27="ベスト4",[2]点数換算表!$D$16,IF(AA27="ベスト8",[2]点数換算表!$E$16,IF(AA27="ベスト16",[2]点数換算表!$F$16,IF(AA27="ベスト32",[2]点数換算表!$G$16,"")))))))</f>
        <v>80</v>
      </c>
      <c r="AC27" s="23"/>
      <c r="AD27" s="21">
        <f>IF(AC27="",0,IF(AC27="優勝",[2]点数換算表!$B$17,IF(AC27="準優勝",[2]点数換算表!$C$17,IF(AC27="ベスト4",[2]点数換算表!$D$17,IF(AC27="ベスト8",[2]点数換算表!$E$17,IF(AC27="ベスト16",[2]点数換算表!$F$17,IF(AC27="ベスト32",[2]点数換算表!$G$17,"")))))))</f>
        <v>0</v>
      </c>
      <c r="AE27" s="23"/>
      <c r="AF27" s="21">
        <f>IF(AE27="",0,IF(AE27="優勝",[2]点数換算表!$B$18,IF(AE27="準優勝",[2]点数換算表!$C$18,IF(AE27="ベスト4",[2]点数換算表!$D$18,IF(AE27="ベスト8",[2]点数換算表!$E$18,[2]点数換算表!$F$18)))))</f>
        <v>0</v>
      </c>
      <c r="AG27" s="23"/>
      <c r="AH27" s="21">
        <f>IF(AG27="",0,IF(AG27="優勝",[2]点数換算表!$B$19,IF(AG27="準優勝",[2]点数換算表!$C$19,IF(AG27="ベスト4",[2]点数換算表!$D$19,IF(AG27="ベスト8",[2]点数換算表!$E$19,[2]点数換算表!$F$19)))))</f>
        <v>0</v>
      </c>
      <c r="AI27" s="21">
        <f t="shared" si="0"/>
        <v>250</v>
      </c>
    </row>
    <row r="28" spans="1:35" x14ac:dyDescent="0.4">
      <c r="A28" s="21">
        <v>25</v>
      </c>
      <c r="B28" s="23" t="s">
        <v>307</v>
      </c>
      <c r="C28" s="23" t="s">
        <v>271</v>
      </c>
      <c r="D28" s="23">
        <v>4</v>
      </c>
      <c r="E28" s="25" t="s">
        <v>272</v>
      </c>
      <c r="F28" s="36" t="s">
        <v>815</v>
      </c>
      <c r="G28" s="23"/>
      <c r="H28" s="21">
        <f>IF(G28="",0,IF(G28="優勝",[2]点数換算表!$B$2,IF(G28="準優勝",[2]点数換算表!$C$2,IF(G28="ベスト4",[2]点数換算表!$D$2,[2]点数換算表!$E$2))))</f>
        <v>0</v>
      </c>
      <c r="I28" s="23"/>
      <c r="J28" s="21">
        <f>IF(I28="",0,IF(I28="優勝",[2]点数換算表!$B$3,IF(I28="準優勝",[2]点数換算表!$C$3,IF(I28="ベスト4",[2]点数換算表!$D$3,[2]点数換算表!$E$3))))</f>
        <v>0</v>
      </c>
      <c r="K28" s="23" t="s">
        <v>6</v>
      </c>
      <c r="L28" s="21">
        <f>IF(K28="",0,IF(K28="優勝",[2]点数換算表!$B$4,IF(K28="準優勝",[2]点数換算表!$C$4,IF(K28="ベスト4",[2]点数換算表!$D$4,IF(K28="ベスト8",[2]点数換算表!$E$4,IF(K28="ベスト16",[2]点数換算表!$F$4,""))))))</f>
        <v>60</v>
      </c>
      <c r="M28" s="23" t="s">
        <v>7</v>
      </c>
      <c r="N28" s="21">
        <f>IF(M28="",0,IF(M28="優勝",点数換算表!$B$5,IF(M28="準優勝",点数換算表!$C$5,IF(M28="ベスト4",点数換算表!$D$5,IF(M28="ベスト8",点数換算表!$E$5,IF(M28="ベスト16",点数換算表!$F$5,IF(M28="ベスト32",点数換算表!$G$5,"")))))))</f>
        <v>100</v>
      </c>
      <c r="O28" s="23"/>
      <c r="P28" s="21">
        <f>IF(O28="",0,IF(O28="優勝",[2]点数換算表!$B$6,IF(O28="準優勝",[2]点数換算表!$C$6,IF(O28="ベスト4",[2]点数換算表!$D$6,IF(O28="ベスト8",[2]点数換算表!$E$6,IF(O28="ベスト16",[2]点数換算表!$F$6,IF(O28="ベスト32",[2]点数換算表!$G$6,"")))))))</f>
        <v>0</v>
      </c>
      <c r="Q28" s="23"/>
      <c r="R28" s="21">
        <f>IF(Q28="",0,IF(Q28="優勝",[2]点数換算表!$B$7,IF(Q28="準優勝",[2]点数換算表!$C$7,IF(Q28="ベスト4",[2]点数換算表!$D$7,IF(Q28="ベスト8",[2]点数換算表!$E$7,[2]点数換算表!$F$7)))))</f>
        <v>0</v>
      </c>
      <c r="S28" s="23"/>
      <c r="T28" s="21">
        <f>IF(S28="",0,IF(S28="優勝",[2]点数換算表!$B$8,IF(S28="準優勝",[2]点数換算表!$C$8,IF(S28="ベスト4",[2]点数換算表!$D$8,IF(S28="ベスト8",[2]点数換算表!$E$8,[2]点数換算表!$F$8)))))</f>
        <v>0</v>
      </c>
      <c r="U28" s="23"/>
      <c r="V28" s="21">
        <f>IF(U28="",0,IF(U28="優勝",[2]点数換算表!$B$13,IF(U28="準優勝",[2]点数換算表!$C$13,IF(U28="ベスト4",[2]点数換算表!$D$13,[2]点数換算表!$E$13))))</f>
        <v>0</v>
      </c>
      <c r="W28" s="23"/>
      <c r="X28" s="21">
        <f>IF(W28="",0,IF(W28="優勝",[2]点数換算表!$B$14,IF(W28="準優勝",[2]点数換算表!$C$14,IF(W28="ベスト4",[2]点数換算表!$D$14,[2]点数換算表!$E$14))))</f>
        <v>0</v>
      </c>
      <c r="Y28" s="23" t="s">
        <v>6</v>
      </c>
      <c r="Z28" s="21">
        <f>IF(Y28="",0,IF(Y28="優勝",[2]点数換算表!$B$15,IF(Y28="準優勝",[2]点数換算表!$C$15,IF(Y28="ベスト4",[2]点数換算表!$D$15,IF(Y28="ベスト8",[2]点数換算表!$E$15,IF(Y28="ベスト16",[2]点数換算表!$F$15,""))))))</f>
        <v>48</v>
      </c>
      <c r="AA28" s="23" t="s">
        <v>214</v>
      </c>
      <c r="AB28" s="21">
        <f>IF(AA28="",0,IF(AA28="優勝",[2]点数換算表!$B$16,IF(AA28="準優勝",[2]点数換算表!$C$16,IF(AA28="ベスト4",[2]点数換算表!$D$16,IF(AA28="ベスト8",[2]点数換算表!$E$16,IF(AA28="ベスト16",[2]点数換算表!$F$16,IF(AA28="ベスト32",[2]点数換算表!$G$16,"")))))))</f>
        <v>40</v>
      </c>
      <c r="AC28" s="23"/>
      <c r="AD28" s="21">
        <f>IF(AC28="",0,IF(AC28="優勝",[2]点数換算表!$B$17,IF(AC28="準優勝",[2]点数換算表!$C$17,IF(AC28="ベスト4",[2]点数換算表!$D$17,IF(AC28="ベスト8",[2]点数換算表!$E$17,IF(AC28="ベスト16",[2]点数換算表!$F$17,IF(AC28="ベスト32",[2]点数換算表!$G$17,"")))))))</f>
        <v>0</v>
      </c>
      <c r="AE28" s="23"/>
      <c r="AF28" s="21">
        <f>IF(AE28="",0,IF(AE28="優勝",[2]点数換算表!$B$18,IF(AE28="準優勝",[2]点数換算表!$C$18,IF(AE28="ベスト4",[2]点数換算表!$D$18,IF(AE28="ベスト8",[2]点数換算表!$E$18,[2]点数換算表!$F$18)))))</f>
        <v>0</v>
      </c>
      <c r="AG28" s="23"/>
      <c r="AH28" s="21">
        <f>IF(AG28="",0,IF(AG28="優勝",[2]点数換算表!$B$19,IF(AG28="準優勝",[2]点数換算表!$C$19,IF(AG28="ベスト4",[2]点数換算表!$D$19,IF(AG28="ベスト8",[2]点数換算表!$E$19,[2]点数換算表!$F$19)))))</f>
        <v>0</v>
      </c>
      <c r="AI28" s="21">
        <f t="shared" si="0"/>
        <v>248</v>
      </c>
    </row>
    <row r="29" spans="1:35" x14ac:dyDescent="0.4">
      <c r="A29" s="21">
        <v>26</v>
      </c>
      <c r="B29" s="23" t="s">
        <v>220</v>
      </c>
      <c r="C29" s="23" t="s">
        <v>61</v>
      </c>
      <c r="D29" s="23">
        <v>1</v>
      </c>
      <c r="E29" s="24" t="s">
        <v>269</v>
      </c>
      <c r="F29" s="34" t="s">
        <v>814</v>
      </c>
      <c r="G29" s="23"/>
      <c r="H29" s="21">
        <f>IF(G29="",0,IF(G29="優勝",点数換算表!$B$2,IF(G29="準優勝",点数換算表!$C$2,IF(G29="ベスト4",点数換算表!$D$2,点数換算表!$E$2))))</f>
        <v>0</v>
      </c>
      <c r="I29" s="23" t="s">
        <v>9</v>
      </c>
      <c r="J29" s="21">
        <f>IF(I29="",0,IF(I29="優勝",点数換算表!$B$3,IF(I29="準優勝",点数換算表!$C$3,IF(I29="ベスト4",点数換算表!$D$3,点数換算表!$E$3))))</f>
        <v>50</v>
      </c>
      <c r="K29" s="23" t="s">
        <v>8</v>
      </c>
      <c r="L29" s="21">
        <f>IF(K29="",0,IF(K29="優勝",点数換算表!$B$4,IF(K29="準優勝",点数換算表!$C$4,IF(K29="ベスト4",点数換算表!$D$4,IF(K29="ベスト8",点数換算表!$E$4,IF(K29="ベスト16",点数換算表!$F$4,""))))))</f>
        <v>80</v>
      </c>
      <c r="M29" s="23" t="s">
        <v>7</v>
      </c>
      <c r="N29" s="21">
        <f>IF(M29="",0,IF(M29="優勝",点数換算表!$B$5,IF(M29="準優勝",点数換算表!$C$5,IF(M29="ベスト4",点数換算表!$D$5,IF(M29="ベスト8",点数換算表!$E$5,IF(M29="ベスト16",点数換算表!$F$5,IF(M29="ベスト32",点数換算表!$G$5,"")))))))</f>
        <v>100</v>
      </c>
      <c r="O29" s="23"/>
      <c r="P29" s="21">
        <f>IF(O29="",0,IF(O29="優勝",点数換算表!$B$6,IF(O29="準優勝",点数換算表!$C$6,IF(O29="ベスト4",点数換算表!$D$6,IF(O29="ベスト8",点数換算表!$E$6,IF(O29="ベスト16",点数換算表!$F$6,IF(O29="ベスト32",点数換算表!$G$6,"")))))))</f>
        <v>0</v>
      </c>
      <c r="Q29" s="23"/>
      <c r="R29" s="21">
        <f>IF(Q29="",0,IF(Q29="優勝",点数換算表!$B$7,IF(Q29="準優勝",点数換算表!$C$7,IF(Q29="ベスト4",点数換算表!$D$7,IF(Q29="ベスト8",点数換算表!$E$7,点数換算表!$F$7)))))</f>
        <v>0</v>
      </c>
      <c r="S29" s="23"/>
      <c r="T29" s="21">
        <f>IF(S29="",0,IF(S29="優勝",点数換算表!$B$8,IF(S29="準優勝",点数換算表!$C$8,IF(S29="ベスト4",点数換算表!$D$8,IF(S29="ベスト8",点数換算表!$E$8,点数換算表!$F$8)))))</f>
        <v>0</v>
      </c>
      <c r="U29" s="23" t="s">
        <v>9</v>
      </c>
      <c r="V29" s="21">
        <f>IF(U29="",0,IF(U29="優勝",点数換算表!$B$13,IF(U29="準優勝",点数換算表!$C$13,IF(U29="ベスト4",点数換算表!$D$13,点数換算表!$E$13))))</f>
        <v>16</v>
      </c>
      <c r="W29" s="23"/>
      <c r="X29" s="21">
        <f>IF(W29="",0,IF(W29="優勝",点数換算表!$B$14,IF(W29="準優勝",点数換算表!$C$14,IF(W29="ベスト4",点数換算表!$D$14,点数換算表!$E$14))))</f>
        <v>0</v>
      </c>
      <c r="Y29" s="23"/>
      <c r="Z29" s="21">
        <f>IF(Y29="",0,IF(Y29="優勝",点数換算表!$B$15,IF(Y29="準優勝",点数換算表!$C$15,IF(Y29="ベスト4",点数換算表!$D$15,IF(Y29="ベスト8",点数換算表!$E$15,IF(Y29="ベスト16",点数換算表!$F$15,""))))))</f>
        <v>0</v>
      </c>
      <c r="AA29" s="23"/>
      <c r="AB29" s="21">
        <f>IF(AA29="",0,IF(AA29="優勝",点数換算表!$B$16,IF(AA29="準優勝",点数換算表!$C$16,IF(AA29="ベスト4",点数換算表!$D$16,IF(AA29="ベスト8",点数換算表!$E$16,IF(AA29="ベスト16",点数換算表!$F$16,IF(AA29="ベスト32",点数換算表!$G$16,"")))))))</f>
        <v>0</v>
      </c>
      <c r="AC29" s="23"/>
      <c r="AD29" s="21">
        <f>IF(AC29="",0,IF(AC29="優勝",点数換算表!$B$17,IF(AC29="準優勝",点数換算表!$C$17,IF(AC29="ベスト4",点数換算表!$D$17,IF(AC29="ベスト8",点数換算表!$E$17,IF(AC29="ベスト16",点数換算表!$F$17,IF(AC29="ベスト32",点数換算表!$G$17,"")))))))</f>
        <v>0</v>
      </c>
      <c r="AE29" s="23"/>
      <c r="AF29" s="21">
        <f>IF(AE29="",0,IF(AE29="優勝",点数換算表!$B$18,IF(AE29="準優勝",点数換算表!$C$18,IF(AE29="ベスト4",点数換算表!$D$18,IF(AE29="ベスト8",点数換算表!$E$18,点数換算表!$F$18)))))</f>
        <v>0</v>
      </c>
      <c r="AG29" s="23"/>
      <c r="AH29" s="21">
        <f>IF(AG29="",0,IF(AG29="優勝",点数換算表!$B$19,IF(AG29="準優勝",点数換算表!$C$19,IF(AG29="ベスト4",点数換算表!$D$19,IF(AG29="ベスト8",点数換算表!$E$19,点数換算表!$F$19)))))</f>
        <v>0</v>
      </c>
      <c r="AI29" s="21">
        <f t="shared" si="0"/>
        <v>246</v>
      </c>
    </row>
    <row r="30" spans="1:35" x14ac:dyDescent="0.4">
      <c r="A30" s="21">
        <v>27</v>
      </c>
      <c r="B30" s="23" t="s">
        <v>316</v>
      </c>
      <c r="C30" s="23" t="s">
        <v>277</v>
      </c>
      <c r="D30" s="23">
        <v>2</v>
      </c>
      <c r="E30" s="25" t="s">
        <v>272</v>
      </c>
      <c r="F30" s="36" t="s">
        <v>815</v>
      </c>
      <c r="G30" s="23"/>
      <c r="H30" s="21">
        <f>IF(G30="",0,IF(G30="優勝",[2]点数換算表!$B$2,IF(G30="準優勝",[2]点数換算表!$C$2,IF(G30="ベスト4",[2]点数換算表!$D$2,[2]点数換算表!$E$2))))</f>
        <v>0</v>
      </c>
      <c r="I30" s="23"/>
      <c r="J30" s="21">
        <f>IF(I30="",0,IF(I30="優勝",[2]点数換算表!$B$3,IF(I30="準優勝",[2]点数換算表!$C$3,IF(I30="ベスト4",[2]点数換算表!$D$3,[2]点数換算表!$E$3))))</f>
        <v>0</v>
      </c>
      <c r="K30" s="23"/>
      <c r="L30" s="21">
        <f>IF(K30="",0,IF(K30="優勝",[2]点数換算表!$B$4,IF(K30="準優勝",[2]点数換算表!$C$4,IF(K30="ベスト4",[2]点数換算表!$D$4,IF(K30="ベスト8",[2]点数換算表!$E$4,IF(K30="ベスト16",[2]点数換算表!$F$4,""))))))</f>
        <v>0</v>
      </c>
      <c r="M30" s="23" t="s">
        <v>7</v>
      </c>
      <c r="N30" s="21">
        <f>IF(M30="",0,IF(M30="優勝",点数換算表!$B$5,IF(M30="準優勝",点数換算表!$C$5,IF(M30="ベスト4",点数換算表!$D$5,IF(M30="ベスト8",点数換算表!$E$5,IF(M30="ベスト16",点数換算表!$F$5,IF(M30="ベスト32",点数換算表!$G$5,"")))))))</f>
        <v>100</v>
      </c>
      <c r="O30" s="23" t="s">
        <v>214</v>
      </c>
      <c r="P30" s="21">
        <f>IF(O30="",0,IF(O30="優勝",[2]点数換算表!$B$6,IF(O30="準優勝",[2]点数換算表!$C$6,IF(O30="ベスト4",[2]点数換算表!$D$6,IF(O30="ベスト8",[2]点数換算表!$E$6,IF(O30="ベスト16",[2]点数換算表!$F$6,IF(O30="ベスト32",[2]点数換算表!$G$6,"")))))))</f>
        <v>100</v>
      </c>
      <c r="Q30" s="23"/>
      <c r="R30" s="21">
        <f>IF(Q30="",0,IF(Q30="優勝",[2]点数換算表!$B$7,IF(Q30="準優勝",[2]点数換算表!$C$7,IF(Q30="ベスト4",[2]点数換算表!$D$7,IF(Q30="ベスト8",[2]点数換算表!$E$7,[2]点数換算表!$F$7)))))</f>
        <v>0</v>
      </c>
      <c r="S30" s="23"/>
      <c r="T30" s="21">
        <f>IF(S30="",0,IF(S30="優勝",[2]点数換算表!$B$8,IF(S30="準優勝",[2]点数換算表!$C$8,IF(S30="ベスト4",[2]点数換算表!$D$8,IF(S30="ベスト8",[2]点数換算表!$E$8,[2]点数換算表!$F$8)))))</f>
        <v>0</v>
      </c>
      <c r="U30" s="23"/>
      <c r="V30" s="21">
        <f>IF(U30="",0,IF(U30="優勝",[2]点数換算表!$B$13,IF(U30="準優勝",[2]点数換算表!$C$13,IF(U30="ベスト4",[2]点数換算表!$D$13,[2]点数換算表!$E$13))))</f>
        <v>0</v>
      </c>
      <c r="W30" s="23"/>
      <c r="X30" s="21">
        <f>IF(W30="",0,IF(W30="優勝",[2]点数換算表!$B$14,IF(W30="準優勝",[2]点数換算表!$C$14,IF(W30="ベスト4",[2]点数換算表!$D$14,[2]点数換算表!$E$14))))</f>
        <v>0</v>
      </c>
      <c r="Y30" s="23"/>
      <c r="Z30" s="21">
        <f>IF(Y30="",0,IF(Y30="優勝",[2]点数換算表!$B$15,IF(Y30="準優勝",[2]点数換算表!$C$15,IF(Y30="ベスト4",[2]点数換算表!$D$15,IF(Y30="ベスト8",[2]点数換算表!$E$15,IF(Y30="ベスト16",[2]点数換算表!$F$15,""))))))</f>
        <v>0</v>
      </c>
      <c r="AA30" s="23" t="s">
        <v>214</v>
      </c>
      <c r="AB30" s="21">
        <f>IF(AA30="",0,IF(AA30="優勝",[2]点数換算表!$B$16,IF(AA30="準優勝",[2]点数換算表!$C$16,IF(AA30="ベスト4",[2]点数換算表!$D$16,IF(AA30="ベスト8",[2]点数換算表!$E$16,IF(AA30="ベスト16",[2]点数換算表!$F$16,IF(AA30="ベスト32",[2]点数換算表!$G$16,"")))))))</f>
        <v>40</v>
      </c>
      <c r="AC30" s="23"/>
      <c r="AD30" s="21">
        <f>IF(AC30="",0,IF(AC30="優勝",[2]点数換算表!$B$17,IF(AC30="準優勝",[2]点数換算表!$C$17,IF(AC30="ベスト4",[2]点数換算表!$D$17,IF(AC30="ベスト8",[2]点数換算表!$E$17,IF(AC30="ベスト16",[2]点数換算表!$F$17,IF(AC30="ベスト32",[2]点数換算表!$G$17,"")))))))</f>
        <v>0</v>
      </c>
      <c r="AE30" s="23"/>
      <c r="AF30" s="21">
        <f>IF(AE30="",0,IF(AE30="優勝",[2]点数換算表!$B$18,IF(AE30="準優勝",[2]点数換算表!$C$18,IF(AE30="ベスト4",[2]点数換算表!$D$18,IF(AE30="ベスト8",[2]点数換算表!$E$18,[2]点数換算表!$F$18)))))</f>
        <v>0</v>
      </c>
      <c r="AG30" s="23"/>
      <c r="AH30" s="21">
        <f>IF(AG30="",0,IF(AG30="優勝",[2]点数換算表!$B$19,IF(AG30="準優勝",[2]点数換算表!$C$19,IF(AG30="ベスト4",[2]点数換算表!$D$19,IF(AG30="ベスト8",[2]点数換算表!$E$19,[2]点数換算表!$F$19)))))</f>
        <v>0</v>
      </c>
      <c r="AI30" s="21">
        <f t="shared" si="0"/>
        <v>240</v>
      </c>
    </row>
    <row r="31" spans="1:35" x14ac:dyDescent="0.4">
      <c r="A31" s="21">
        <v>28</v>
      </c>
      <c r="B31" s="23" t="s">
        <v>739</v>
      </c>
      <c r="C31" s="23" t="s">
        <v>716</v>
      </c>
      <c r="D31" s="23">
        <v>2</v>
      </c>
      <c r="E31" s="33" t="s">
        <v>717</v>
      </c>
      <c r="F31" s="34" t="s">
        <v>814</v>
      </c>
      <c r="G31" s="23"/>
      <c r="H31" s="21">
        <f>IF(G31="",0,IF(G31="優勝",[5]点数換算表!$B$2,IF(G31="準優勝",[5]点数換算表!$C$2,IF(G31="ベスト4",[5]点数換算表!$D$2,[5]点数換算表!$E$2))))</f>
        <v>0</v>
      </c>
      <c r="I31" s="23"/>
      <c r="J31" s="21">
        <f>IF(I31="",0,IF(I31="優勝",[5]点数換算表!$B$3,IF(I31="準優勝",[5]点数換算表!$C$3,IF(I31="ベスト4",[5]点数換算表!$D$3,[5]点数換算表!$E$3))))</f>
        <v>0</v>
      </c>
      <c r="K31" s="23" t="s">
        <v>8</v>
      </c>
      <c r="L31" s="21">
        <f>IF(K31="",0,IF(K31="優勝",[5]点数換算表!$B$4,IF(K31="準優勝",[5]点数換算表!$C$4,IF(K31="ベスト4",[5]点数換算表!$D$4,IF(K31="ベスト8",[5]点数換算表!$E$4,IF(K31="ベスト16",[5]点数換算表!$F$4,""))))))</f>
        <v>80</v>
      </c>
      <c r="M31" s="23" t="s">
        <v>214</v>
      </c>
      <c r="N31" s="21">
        <f>IF(M31="",0,IF(M31="優勝",点数換算表!$B$5,IF(M31="準優勝",点数換算表!$C$5,IF(M31="ベスト4",点数換算表!$D$5,IF(M31="ベスト8",点数換算表!$E$5,IF(M31="ベスト16",点数換算表!$F$5,IF(M31="ベスト32",点数換算表!$G$5,"")))))))</f>
        <v>50</v>
      </c>
      <c r="O31" s="23"/>
      <c r="P31" s="21">
        <f>IF(O31="",0,IF(O31="優勝",[5]点数換算表!$B$6,IF(O31="準優勝",[5]点数換算表!$C$6,IF(O31="ベスト4",[5]点数換算表!$D$6,IF(O31="ベスト8",[5]点数換算表!$E$6,IF(O31="ベスト16",[5]点数換算表!$F$6,IF(O31="ベスト32",[5]点数換算表!$G$6,"")))))))</f>
        <v>0</v>
      </c>
      <c r="Q31" s="23"/>
      <c r="R31" s="21">
        <f>IF(Q31="",0,IF(Q31="優勝",[5]点数換算表!$B$7,IF(Q31="準優勝",[5]点数換算表!$C$7,IF(Q31="ベスト4",[5]点数換算表!$D$7,IF(Q31="ベスト8",[5]点数換算表!$E$7,[5]点数換算表!$F$7)))))</f>
        <v>0</v>
      </c>
      <c r="S31" s="23"/>
      <c r="T31" s="21">
        <f>IF(S31="",0,IF(S31="優勝",[5]点数換算表!$B$8,IF(S31="準優勝",[5]点数換算表!$C$8,IF(S31="ベスト4",[5]点数換算表!$D$8,IF(S31="ベスト8",[5]点数換算表!$E$8,[5]点数換算表!$F$8)))))</f>
        <v>0</v>
      </c>
      <c r="U31" s="23" t="s">
        <v>9</v>
      </c>
      <c r="V31" s="21">
        <f>IF(U31="",0,IF(U31="優勝",[5]点数換算表!$B$13,IF(U31="準優勝",[5]点数換算表!$C$13,IF(U31="ベスト4",[5]点数換算表!$D$13,[5]点数換算表!$E$13))))</f>
        <v>16</v>
      </c>
      <c r="W31" s="23" t="s">
        <v>9</v>
      </c>
      <c r="X31" s="21">
        <f>IF(W31="",0,IF(W31="優勝",[5]点数換算表!$B$14,IF(W31="準優勝",[5]点数換算表!$C$14,IF(W31="ベスト4",[5]点数換算表!$D$14,[5]点数換算表!$E$14))))</f>
        <v>40</v>
      </c>
      <c r="Y31" s="23" t="s">
        <v>8</v>
      </c>
      <c r="Z31" s="21">
        <f>IF(Y31="",0,IF(Y31="優勝",[5]点数換算表!$B$15,IF(Y31="準優勝",[5]点数換算表!$C$15,IF(Y31="ベスト4",[5]点数換算表!$D$15,IF(Y31="ベスト8",[5]点数換算表!$E$15,IF(Y31="ベスト16",[5]点数換算表!$F$15,""))))))</f>
        <v>64</v>
      </c>
      <c r="AA31" s="23"/>
      <c r="AB31" s="21">
        <f>IF(AA31="",0,IF(AA31="優勝",[5]点数換算表!$B$16,IF(AA31="準優勝",[5]点数換算表!$C$16,IF(AA31="ベスト4",[5]点数換算表!$D$16,IF(AA31="ベスト8",[5]点数換算表!$E$16,IF(AA31="ベスト16",[5]点数換算表!$F$16,IF(AA31="ベスト32",[5]点数換算表!$G$16,"")))))))</f>
        <v>0</v>
      </c>
      <c r="AC31" s="23"/>
      <c r="AD31" s="21">
        <f>IF(AC31="",0,IF(AC31="優勝",[5]点数換算表!$B$17,IF(AC31="準優勝",[5]点数換算表!$C$17,IF(AC31="ベスト4",[5]点数換算表!$D$17,IF(AC31="ベスト8",[5]点数換算表!$E$17,IF(AC31="ベスト16",[5]点数換算表!$F$17,IF(AC31="ベスト32",[5]点数換算表!$G$17,"")))))))</f>
        <v>0</v>
      </c>
      <c r="AE31" s="23"/>
      <c r="AF31" s="21">
        <f>IF(AE31="",0,IF(AE31="優勝",[5]点数換算表!$B$18,IF(AE31="準優勝",[5]点数換算表!$C$18,IF(AE31="ベスト4",[5]点数換算表!$D$18,IF(AE31="ベスト8",[5]点数換算表!$E$18,[5]点数換算表!$F$18)))))</f>
        <v>0</v>
      </c>
      <c r="AG31" s="23"/>
      <c r="AH31" s="21">
        <f>IF(AG31="",0,IF(AG31="優勝",[5]点数換算表!$B$19,IF(AG31="準優勝",[5]点数換算表!$C$19,IF(AG31="ベスト4",[5]点数換算表!$D$19,IF(AG31="ベスト8",[5]点数換算表!$E$19,[5]点数換算表!$F$19)))))</f>
        <v>0</v>
      </c>
      <c r="AI31" s="21">
        <f t="shared" si="0"/>
        <v>234</v>
      </c>
    </row>
    <row r="32" spans="1:35" x14ac:dyDescent="0.4">
      <c r="A32" s="21">
        <v>29</v>
      </c>
      <c r="B32" s="23" t="s">
        <v>551</v>
      </c>
      <c r="C32" s="23" t="s">
        <v>525</v>
      </c>
      <c r="D32" s="23">
        <v>3</v>
      </c>
      <c r="E32" s="29" t="s">
        <v>526</v>
      </c>
      <c r="F32" s="36" t="s">
        <v>815</v>
      </c>
      <c r="G32" s="23"/>
      <c r="H32" s="21">
        <f>IF(G32="",0,IF(G32="優勝",[8]点数換算表!$B$2,IF(G32="準優勝",[8]点数換算表!$C$2,IF(G32="ベスト4",[8]点数換算表!$D$2,[8]点数換算表!$E$2))))</f>
        <v>0</v>
      </c>
      <c r="I32" s="23"/>
      <c r="J32" s="21">
        <f>IF(I32="",0,IF(I32="優勝",[8]点数換算表!$B$3,IF(I32="準優勝",[8]点数換算表!$C$3,IF(I32="ベスト4",[8]点数換算表!$D$3,[8]点数換算表!$E$3))))</f>
        <v>0</v>
      </c>
      <c r="K32" s="23" t="s">
        <v>6</v>
      </c>
      <c r="L32" s="21">
        <f>IF(K32="",0,IF(K32="優勝",[8]点数換算表!$B$4,IF(K32="準優勝",[8]点数換算表!$C$4,IF(K32="ベスト4",[8]点数換算表!$D$4,IF(K32="ベスト8",[8]点数換算表!$E$4,IF(K32="ベスト16",[8]点数換算表!$F$4,""))))))</f>
        <v>60</v>
      </c>
      <c r="M32" s="23" t="s">
        <v>7</v>
      </c>
      <c r="N32" s="21">
        <f>IF(M32="",0,IF(M32="優勝",点数換算表!$B$5,IF(M32="準優勝",点数換算表!$C$5,IF(M32="ベスト4",点数換算表!$D$5,IF(M32="ベスト8",点数換算表!$E$5,IF(M32="ベスト16",点数換算表!$F$5,IF(M32="ベスト32",点数換算表!$G$5,"")))))))</f>
        <v>100</v>
      </c>
      <c r="O32" s="23"/>
      <c r="P32" s="21">
        <f>IF(O32="",0,IF(O32="優勝",[8]点数換算表!$B$6,IF(O32="準優勝",[8]点数換算表!$C$6,IF(O32="ベスト4",[8]点数換算表!$D$6,IF(O32="ベスト8",[8]点数換算表!$E$6,IF(O32="ベスト16",[8]点数換算表!$F$6,IF(O32="ベスト32",[8]点数換算表!$G$6,"")))))))</f>
        <v>0</v>
      </c>
      <c r="Q32" s="23"/>
      <c r="R32" s="21">
        <f>IF(Q32="",0,IF(Q32="優勝",[8]点数換算表!$B$7,IF(Q32="準優勝",[8]点数換算表!$C$7,IF(Q32="ベスト4",[8]点数換算表!$D$7,IF(Q32="ベスト8",[8]点数換算表!$E$7,[8]点数換算表!$F$7)))))</f>
        <v>0</v>
      </c>
      <c r="S32" s="23"/>
      <c r="T32" s="21">
        <f>IF(S32="",0,IF(S32="優勝",[8]点数換算表!$B$8,IF(S32="準優勝",[8]点数換算表!$C$8,IF(S32="ベスト4",[8]点数換算表!$D$8,IF(S32="ベスト8",[8]点数換算表!$E$8,[8]点数換算表!$F$8)))))</f>
        <v>0</v>
      </c>
      <c r="U32" s="23"/>
      <c r="V32" s="21">
        <f>IF(U32="",0,IF(U32="優勝",[8]点数換算表!$B$13,IF(U32="準優勝",[8]点数換算表!$C$13,IF(U32="ベスト4",[8]点数換算表!$D$13,[8]点数換算表!$E$13))))</f>
        <v>0</v>
      </c>
      <c r="W32" s="23"/>
      <c r="X32" s="21">
        <f>IF(W32="",0,IF(W32="優勝",[8]点数換算表!$B$14,IF(W32="準優勝",[8]点数換算表!$C$14,IF(W32="ベスト4",[8]点数換算表!$D$14,[8]点数換算表!$E$14))))</f>
        <v>0</v>
      </c>
      <c r="Y32" s="23" t="s">
        <v>9</v>
      </c>
      <c r="Z32" s="21">
        <f>IF(Y32="",0,IF(Y32="優勝",[8]点数換算表!$B$15,IF(Y32="準優勝",[8]点数換算表!$C$15,IF(Y32="ベスト4",[8]点数換算表!$D$15,IF(Y32="ベスト8",[8]点数換算表!$E$15,IF(Y32="ベスト16",[8]点数換算表!$F$15,""))))))</f>
        <v>32</v>
      </c>
      <c r="AA32" s="23" t="s">
        <v>214</v>
      </c>
      <c r="AB32" s="21">
        <f>IF(AA32="",0,IF(AA32="優勝",[8]点数換算表!$B$16,IF(AA32="準優勝",[8]点数換算表!$C$16,IF(AA32="ベスト4",[8]点数換算表!$D$16,IF(AA32="ベスト8",[8]点数換算表!$E$16,IF(AA32="ベスト16",[8]点数換算表!$F$16,IF(AA32="ベスト32",[8]点数換算表!$G$16,"")))))))</f>
        <v>40</v>
      </c>
      <c r="AC32" s="23"/>
      <c r="AD32" s="21">
        <f>IF(AC32="",0,IF(AC32="優勝",[8]点数換算表!$B$17,IF(AC32="準優勝",[8]点数換算表!$C$17,IF(AC32="ベスト4",[8]点数換算表!$D$17,IF(AC32="ベスト8",[8]点数換算表!$E$17,IF(AC32="ベスト16",[8]点数換算表!$F$17,IF(AC32="ベスト32",[8]点数換算表!$G$17,"")))))))</f>
        <v>0</v>
      </c>
      <c r="AE32" s="23"/>
      <c r="AF32" s="21">
        <f>IF(AE32="",0,IF(AE32="優勝",[8]点数換算表!$B$18,IF(AE32="準優勝",[8]点数換算表!$C$18,IF(AE32="ベスト4",[8]点数換算表!$D$18,IF(AE32="ベスト8",[8]点数換算表!$E$18,[8]点数換算表!$F$18)))))</f>
        <v>0</v>
      </c>
      <c r="AG32" s="23"/>
      <c r="AH32" s="21">
        <f>IF(AG32="",0,IF(AG32="優勝",[8]点数換算表!$B$19,IF(AG32="準優勝",[8]点数換算表!$C$19,IF(AG32="ベスト4",[8]点数換算表!$D$19,IF(AG32="ベスト8",[8]点数換算表!$E$19,[8]点数換算表!$F$19)))))</f>
        <v>0</v>
      </c>
      <c r="AI32" s="21">
        <f t="shared" si="0"/>
        <v>232</v>
      </c>
    </row>
    <row r="33" spans="1:35" x14ac:dyDescent="0.4">
      <c r="A33" s="21">
        <v>30</v>
      </c>
      <c r="B33" s="23" t="s">
        <v>323</v>
      </c>
      <c r="C33" s="23" t="s">
        <v>271</v>
      </c>
      <c r="D33" s="23">
        <v>2</v>
      </c>
      <c r="E33" s="26" t="s">
        <v>272</v>
      </c>
      <c r="F33" s="36" t="s">
        <v>815</v>
      </c>
      <c r="G33" s="23"/>
      <c r="H33" s="21">
        <f>IF(G33="",0,IF(G33="優勝",[2]点数換算表!$B$2,IF(G33="準優勝",[2]点数換算表!$C$2,IF(G33="ベスト4",[2]点数換算表!$D$2,[2]点数換算表!$E$2))))</f>
        <v>0</v>
      </c>
      <c r="I33" s="23"/>
      <c r="J33" s="21">
        <f>IF(I33="",0,IF(I33="優勝",[2]点数換算表!$B$3,IF(I33="準優勝",[2]点数換算表!$C$3,IF(I33="ベスト4",[2]点数換算表!$D$3,[2]点数換算表!$E$3))))</f>
        <v>0</v>
      </c>
      <c r="K33" s="23"/>
      <c r="L33" s="21">
        <f>IF(K33="",0,IF(K33="優勝",[2]点数換算表!$B$4,IF(K33="準優勝",[2]点数換算表!$C$4,IF(K33="ベスト4",[2]点数換算表!$D$4,IF(K33="ベスト8",[2]点数換算表!$E$4,IF(K33="ベスト16",[2]点数換算表!$F$4,""))))))</f>
        <v>0</v>
      </c>
      <c r="M33" s="23" t="s">
        <v>9</v>
      </c>
      <c r="N33" s="21">
        <f>IF(M33="",0,IF(M33="優勝",点数換算表!$B$5,IF(M33="準優勝",点数換算表!$C$5,IF(M33="ベスト4",点数換算表!$D$5,IF(M33="ベスト8",点数換算表!$E$5,IF(M33="ベスト16",点数換算表!$F$5,IF(M33="ベスト32",点数換算表!$G$5,"")))))))</f>
        <v>150</v>
      </c>
      <c r="O33" s="23"/>
      <c r="P33" s="21">
        <f>IF(O33="",0,IF(O33="優勝",[2]点数換算表!$B$6,IF(O33="準優勝",[2]点数換算表!$C$6,IF(O33="ベスト4",[2]点数換算表!$D$6,IF(O33="ベスト8",[2]点数換算表!$E$6,IF(O33="ベスト16",[2]点数換算表!$F$6,IF(O33="ベスト32",[2]点数換算表!$G$6,"")))))))</f>
        <v>0</v>
      </c>
      <c r="Q33" s="23"/>
      <c r="R33" s="21">
        <f>IF(Q33="",0,IF(Q33="優勝",[2]点数換算表!$B$7,IF(Q33="準優勝",[2]点数換算表!$C$7,IF(Q33="ベスト4",[2]点数換算表!$D$7,IF(Q33="ベスト8",[2]点数換算表!$E$7,[2]点数換算表!$F$7)))))</f>
        <v>0</v>
      </c>
      <c r="S33" s="23"/>
      <c r="T33" s="21">
        <f>IF(S33="",0,IF(S33="優勝",[2]点数換算表!$B$8,IF(S33="準優勝",[2]点数換算表!$C$8,IF(S33="ベスト4",[2]点数換算表!$D$8,IF(S33="ベスト8",[2]点数換算表!$E$8,[2]点数換算表!$F$8)))))</f>
        <v>0</v>
      </c>
      <c r="U33" s="23"/>
      <c r="V33" s="21">
        <f>IF(U33="",0,IF(U33="優勝",[2]点数換算表!$B$13,IF(U33="準優勝",[2]点数換算表!$C$13,IF(U33="ベスト4",[2]点数換算表!$D$13,[2]点数換算表!$E$13))))</f>
        <v>0</v>
      </c>
      <c r="W33" s="23"/>
      <c r="X33" s="21">
        <f>IF(W33="",0,IF(W33="優勝",[2]点数換算表!$B$14,IF(W33="準優勝",[2]点数換算表!$C$14,IF(W33="ベスト4",[2]点数換算表!$D$14,[2]点数換算表!$E$14))))</f>
        <v>0</v>
      </c>
      <c r="Y33" s="23"/>
      <c r="Z33" s="21">
        <f>IF(Y33="",0,IF(Y33="優勝",[2]点数換算表!$B$15,IF(Y33="準優勝",[2]点数換算表!$C$15,IF(Y33="ベスト4",[2]点数換算表!$D$15,IF(Y33="ベスト8",[2]点数換算表!$E$15,IF(Y33="ベスト16",[2]点数換算表!$F$15,""))))))</f>
        <v>0</v>
      </c>
      <c r="AA33" s="23" t="s">
        <v>7</v>
      </c>
      <c r="AB33" s="21">
        <f>IF(AA33="",0,IF(AA33="優勝",[2]点数換算表!$B$16,IF(AA33="準優勝",[2]点数換算表!$C$16,IF(AA33="ベスト4",[2]点数換算表!$D$16,IF(AA33="ベスト8",[2]点数換算表!$E$16,IF(AA33="ベスト16",[2]点数換算表!$F$16,IF(AA33="ベスト32",[2]点数換算表!$G$16,"")))))))</f>
        <v>80</v>
      </c>
      <c r="AC33" s="23"/>
      <c r="AD33" s="21">
        <f>IF(AC33="",0,IF(AC33="優勝",[2]点数換算表!$B$17,IF(AC33="準優勝",[2]点数換算表!$C$17,IF(AC33="ベスト4",[2]点数換算表!$D$17,IF(AC33="ベスト8",[2]点数換算表!$E$17,IF(AC33="ベスト16",[2]点数換算表!$F$17,IF(AC33="ベスト32",[2]点数換算表!$G$17,"")))))))</f>
        <v>0</v>
      </c>
      <c r="AE33" s="23"/>
      <c r="AF33" s="21">
        <f>IF(AE33="",0,IF(AE33="優勝",[2]点数換算表!$B$18,IF(AE33="準優勝",[2]点数換算表!$C$18,IF(AE33="ベスト4",[2]点数換算表!$D$18,IF(AE33="ベスト8",[2]点数換算表!$E$18,[2]点数換算表!$F$18)))))</f>
        <v>0</v>
      </c>
      <c r="AG33" s="23"/>
      <c r="AH33" s="21">
        <f>IF(AG33="",0,IF(AG33="優勝",[2]点数換算表!$B$19,IF(AG33="準優勝",[2]点数換算表!$C$19,IF(AG33="ベスト4",[2]点数換算表!$D$19,IF(AG33="ベスト8",[2]点数換算表!$E$19,[2]点数換算表!$F$19)))))</f>
        <v>0</v>
      </c>
      <c r="AI33" s="21">
        <f t="shared" si="0"/>
        <v>230</v>
      </c>
    </row>
    <row r="34" spans="1:35" x14ac:dyDescent="0.4">
      <c r="A34" s="21">
        <v>31</v>
      </c>
      <c r="B34" s="23" t="s">
        <v>170</v>
      </c>
      <c r="C34" s="23" t="s">
        <v>61</v>
      </c>
      <c r="D34" s="23">
        <v>2</v>
      </c>
      <c r="E34" s="24" t="s">
        <v>269</v>
      </c>
      <c r="F34" s="34" t="s">
        <v>814</v>
      </c>
      <c r="G34" s="23"/>
      <c r="H34" s="21">
        <f>IF(G34="",0,IF(G34="優勝",点数換算表!$B$2,IF(G34="準優勝",点数換算表!$C$2,IF(G34="ベスト4",点数換算表!$D$2,点数換算表!$E$2))))</f>
        <v>0</v>
      </c>
      <c r="I34" s="23"/>
      <c r="J34" s="21">
        <f>IF(I34="",0,IF(I34="優勝",点数換算表!$B$3,IF(I34="準優勝",点数換算表!$C$3,IF(I34="ベスト4",点数換算表!$D$3,点数換算表!$E$3))))</f>
        <v>0</v>
      </c>
      <c r="K34" s="23"/>
      <c r="L34" s="21">
        <f>IF(K34="",0,IF(K34="優勝",点数換算表!$B$4,IF(K34="準優勝",点数換算表!$C$4,IF(K34="ベスト4",点数換算表!$D$4,IF(K34="ベスト8",点数換算表!$E$4,IF(K34="ベスト16",点数換算表!$F$4,""))))))</f>
        <v>0</v>
      </c>
      <c r="M34" s="23"/>
      <c r="N34" s="21">
        <f>IF(M34="",0,IF(M34="優勝",点数換算表!$B$5,IF(M34="準優勝",点数換算表!$C$5,IF(M34="ベスト4",点数換算表!$D$5,IF(M34="ベスト8",点数換算表!$E$5,IF(M34="ベスト16",点数換算表!$F$5,IF(M34="ベスト32",点数換算表!$G$5,"")))))))</f>
        <v>0</v>
      </c>
      <c r="O34" s="23" t="s">
        <v>214</v>
      </c>
      <c r="P34" s="21">
        <f>IF(O34="",0,IF(O34="優勝",点数換算表!$B$6,IF(O34="準優勝",点数換算表!$C$6,IF(O34="ベスト4",点数換算表!$D$6,IF(O34="ベスト8",点数換算表!$E$6,IF(O34="ベスト16",点数換算表!$F$6,IF(O34="ベスト32",点数換算表!$G$6,"")))))))</f>
        <v>100</v>
      </c>
      <c r="Q34" s="23"/>
      <c r="R34" s="21">
        <f>IF(Q34="",0,IF(Q34="優勝",点数換算表!$B$7,IF(Q34="準優勝",点数換算表!$C$7,IF(Q34="ベスト4",点数換算表!$D$7,IF(Q34="ベスト8",点数換算表!$E$7,点数換算表!$F$7)))))</f>
        <v>0</v>
      </c>
      <c r="S34" s="23"/>
      <c r="T34" s="21">
        <f>IF(S34="",0,IF(S34="優勝",点数換算表!$B$8,IF(S34="準優勝",点数換算表!$C$8,IF(S34="ベスト4",点数換算表!$D$8,IF(S34="ベスト8",点数換算表!$E$8,点数換算表!$F$8)))))</f>
        <v>0</v>
      </c>
      <c r="U34" s="23"/>
      <c r="V34" s="21">
        <f>IF(U34="",0,IF(U34="優勝",点数換算表!$B$13,IF(U34="準優勝",点数換算表!$C$13,IF(U34="ベスト4",点数換算表!$D$13,点数換算表!$E$13))))</f>
        <v>0</v>
      </c>
      <c r="W34" s="23"/>
      <c r="X34" s="21">
        <f>IF(W34="",0,IF(W34="優勝",点数換算表!$B$14,IF(W34="準優勝",点数換算表!$C$14,IF(W34="ベスト4",点数換算表!$D$14,点数換算表!$E$14))))</f>
        <v>0</v>
      </c>
      <c r="Y34" s="23"/>
      <c r="Z34" s="21">
        <f>IF(Y34="",0,IF(Y34="優勝",点数換算表!$B$15,IF(Y34="準優勝",点数換算表!$C$15,IF(Y34="ベスト4",点数換算表!$D$15,IF(Y34="ベスト8",点数換算表!$E$15,IF(Y34="ベスト16",点数換算表!$F$15,""))))))</f>
        <v>0</v>
      </c>
      <c r="AA34" s="23" t="s">
        <v>7</v>
      </c>
      <c r="AB34" s="21">
        <f>IF(AA34="",0,IF(AA34="優勝",点数換算表!$B$16,IF(AA34="準優勝",点数換算表!$C$16,IF(AA34="ベスト4",点数換算表!$D$16,IF(AA34="ベスト8",点数換算表!$E$16,IF(AA34="ベスト16",点数換算表!$F$16,IF(AA34="ベスト32",点数換算表!$G$16,"")))))))</f>
        <v>80</v>
      </c>
      <c r="AC34" s="23"/>
      <c r="AD34" s="21">
        <f>IF(AC34="",0,IF(AC34="優勝",点数換算表!$B$17,IF(AC34="準優勝",点数換算表!$C$17,IF(AC34="ベスト4",点数換算表!$D$17,IF(AC34="ベスト8",点数換算表!$E$17,IF(AC34="ベスト16",点数換算表!$F$17,IF(AC34="ベスト32",点数換算表!$G$17,"")))))))</f>
        <v>0</v>
      </c>
      <c r="AE34" s="23"/>
      <c r="AF34" s="21">
        <f>IF(AE34="",0,IF(AE34="優勝",点数換算表!$B$18,IF(AE34="準優勝",点数換算表!$C$18,IF(AE34="ベスト4",点数換算表!$D$18,IF(AE34="ベスト8",点数換算表!$E$18,点数換算表!$F$18)))))</f>
        <v>0</v>
      </c>
      <c r="AG34" s="23"/>
      <c r="AH34" s="21">
        <f>IF(AG34="",0,IF(AG34="優勝",点数換算表!$B$19,IF(AG34="準優勝",点数換算表!$C$19,IF(AG34="ベスト4",点数換算表!$D$19,IF(AG34="ベスト8",点数換算表!$E$19,点数換算表!$F$19)))))</f>
        <v>0</v>
      </c>
      <c r="AI34" s="21">
        <f t="shared" si="0"/>
        <v>180</v>
      </c>
    </row>
    <row r="35" spans="1:35" x14ac:dyDescent="0.4">
      <c r="A35" s="21">
        <v>32</v>
      </c>
      <c r="B35" s="23" t="s">
        <v>320</v>
      </c>
      <c r="C35" s="23" t="s">
        <v>321</v>
      </c>
      <c r="D35" s="23">
        <v>4</v>
      </c>
      <c r="E35" s="25" t="s">
        <v>272</v>
      </c>
      <c r="F35" s="36" t="s">
        <v>815</v>
      </c>
      <c r="G35" s="23"/>
      <c r="H35" s="21">
        <f>IF(G35="",0,IF(G35="優勝",[2]点数換算表!$B$2,IF(G35="準優勝",[2]点数換算表!$C$2,IF(G35="ベスト4",[2]点数換算表!$D$2,[2]点数換算表!$E$2))))</f>
        <v>0</v>
      </c>
      <c r="I35" s="23"/>
      <c r="J35" s="21">
        <f>IF(I35="",0,IF(I35="優勝",[2]点数換算表!$B$3,IF(I35="準優勝",[2]点数換算表!$C$3,IF(I35="ベスト4",[2]点数換算表!$D$3,[2]点数換算表!$E$3))))</f>
        <v>0</v>
      </c>
      <c r="K35" s="23"/>
      <c r="L35" s="21">
        <f>IF(K35="",0,IF(K35="優勝",[2]点数換算表!$B$4,IF(K35="準優勝",[2]点数換算表!$C$4,IF(K35="ベスト4",[2]点数換算表!$D$4,IF(K35="ベスト8",[2]点数換算表!$E$4,IF(K35="ベスト16",[2]点数換算表!$F$4,""))))))</f>
        <v>0</v>
      </c>
      <c r="M35" s="23"/>
      <c r="N35" s="21">
        <f>IF(M35="",0,IF(M35="優勝",点数換算表!$B$5,IF(M35="準優勝",点数換算表!$C$5,IF(M35="ベスト4",点数換算表!$D$5,IF(M35="ベスト8",点数換算表!$E$5,IF(M35="ベスト16",点数換算表!$F$5,IF(M35="ベスト32",点数換算表!$G$5,"")))))))</f>
        <v>0</v>
      </c>
      <c r="O35" s="23" t="s">
        <v>214</v>
      </c>
      <c r="P35" s="21">
        <f>IF(O35="",0,IF(O35="優勝",[2]点数換算表!$B$6,IF(O35="準優勝",[2]点数換算表!$C$6,IF(O35="ベスト4",[2]点数換算表!$D$6,IF(O35="ベスト8",[2]点数換算表!$E$6,IF(O35="ベスト16",[2]点数換算表!$F$6,IF(O35="ベスト32",[2]点数換算表!$G$6,"")))))))</f>
        <v>100</v>
      </c>
      <c r="Q35" s="23"/>
      <c r="R35" s="21">
        <f>IF(Q35="",0,IF(Q35="優勝",[2]点数換算表!$B$7,IF(Q35="準優勝",[2]点数換算表!$C$7,IF(Q35="ベスト4",[2]点数換算表!$D$7,IF(Q35="ベスト8",[2]点数換算表!$E$7,[2]点数換算表!$F$7)))))</f>
        <v>0</v>
      </c>
      <c r="S35" s="23"/>
      <c r="T35" s="21">
        <f>IF(S35="",0,IF(S35="優勝",[2]点数換算表!$B$8,IF(S35="準優勝",[2]点数換算表!$C$8,IF(S35="ベスト4",[2]点数換算表!$D$8,IF(S35="ベスト8",[2]点数換算表!$E$8,[2]点数換算表!$F$8)))))</f>
        <v>0</v>
      </c>
      <c r="U35" s="23"/>
      <c r="V35" s="21">
        <f>IF(U35="",0,IF(U35="優勝",[2]点数換算表!$B$13,IF(U35="準優勝",[2]点数換算表!$C$13,IF(U35="ベスト4",[2]点数換算表!$D$13,[2]点数換算表!$E$13))))</f>
        <v>0</v>
      </c>
      <c r="W35" s="23"/>
      <c r="X35" s="21">
        <f>IF(W35="",0,IF(W35="優勝",[2]点数換算表!$B$14,IF(W35="準優勝",[2]点数換算表!$C$14,IF(W35="ベスト4",[2]点数換算表!$D$14,[2]点数換算表!$E$14))))</f>
        <v>0</v>
      </c>
      <c r="Y35" s="23"/>
      <c r="Z35" s="21">
        <f>IF(Y35="",0,IF(Y35="優勝",[2]点数換算表!$B$15,IF(Y35="準優勝",[2]点数換算表!$C$15,IF(Y35="ベスト4",[2]点数換算表!$D$15,IF(Y35="ベスト8",[2]点数換算表!$E$15,IF(Y35="ベスト16",[2]点数換算表!$F$15,""))))))</f>
        <v>0</v>
      </c>
      <c r="AA35" s="23" t="s">
        <v>7</v>
      </c>
      <c r="AB35" s="21">
        <f>IF(AA35="",0,IF(AA35="優勝",[2]点数換算表!$B$16,IF(AA35="準優勝",[2]点数換算表!$C$16,IF(AA35="ベスト4",[2]点数換算表!$D$16,IF(AA35="ベスト8",[2]点数換算表!$E$16,IF(AA35="ベスト16",[2]点数換算表!$F$16,IF(AA35="ベスト32",[2]点数換算表!$G$16,"")))))))</f>
        <v>80</v>
      </c>
      <c r="AC35" s="23"/>
      <c r="AD35" s="21">
        <f>IF(AC35="",0,IF(AC35="優勝",[2]点数換算表!$B$17,IF(AC35="準優勝",[2]点数換算表!$C$17,IF(AC35="ベスト4",[2]点数換算表!$D$17,IF(AC35="ベスト8",[2]点数換算表!$E$17,IF(AC35="ベスト16",[2]点数換算表!$F$17,IF(AC35="ベスト32",[2]点数換算表!$G$17,"")))))))</f>
        <v>0</v>
      </c>
      <c r="AE35" s="23"/>
      <c r="AF35" s="21">
        <f>IF(AE35="",0,IF(AE35="優勝",[2]点数換算表!$B$18,IF(AE35="準優勝",[2]点数換算表!$C$18,IF(AE35="ベスト4",[2]点数換算表!$D$18,IF(AE35="ベスト8",[2]点数換算表!$E$18,[2]点数換算表!$F$18)))))</f>
        <v>0</v>
      </c>
      <c r="AG35" s="23"/>
      <c r="AH35" s="21">
        <f>IF(AG35="",0,IF(AG35="優勝",[2]点数換算表!$B$19,IF(AG35="準優勝",[2]点数換算表!$C$19,IF(AG35="ベスト4",[2]点数換算表!$D$19,IF(AG35="ベスト8",[2]点数換算表!$E$19,[2]点数換算表!$F$19)))))</f>
        <v>0</v>
      </c>
      <c r="AI35" s="21">
        <f t="shared" si="0"/>
        <v>180</v>
      </c>
    </row>
    <row r="36" spans="1:35" x14ac:dyDescent="0.4">
      <c r="A36" s="21">
        <v>33</v>
      </c>
      <c r="B36" s="23" t="s">
        <v>480</v>
      </c>
      <c r="C36" s="23" t="s">
        <v>461</v>
      </c>
      <c r="D36" s="23">
        <v>3</v>
      </c>
      <c r="E36" s="28" t="s">
        <v>451</v>
      </c>
      <c r="F36" s="36" t="s">
        <v>815</v>
      </c>
      <c r="G36" s="23"/>
      <c r="H36" s="21">
        <f>IF(G36="",0,IF(G36="優勝",[7]点数換算表!$B$2,IF(G36="準優勝",[7]点数換算表!$C$2,IF(G36="ベスト4",[7]点数換算表!$D$2,[7]点数換算表!$E$2))))</f>
        <v>0</v>
      </c>
      <c r="I36" s="23"/>
      <c r="J36" s="21">
        <f>IF(I36="",0,IF(I36="優勝",[7]点数換算表!$B$3,IF(I36="準優勝",[7]点数換算表!$C$3,IF(I36="ベスト4",[7]点数換算表!$D$3,[7]点数換算表!$E$3))))</f>
        <v>0</v>
      </c>
      <c r="K36" s="23" t="s">
        <v>6</v>
      </c>
      <c r="L36" s="21">
        <f>IF(K36="",0,IF(K36="優勝",[7]点数換算表!$B$4,IF(K36="準優勝",[7]点数換算表!$C$4,IF(K36="ベスト4",[7]点数換算表!$D$4,IF(K36="ベスト8",[7]点数換算表!$E$4,IF(K36="ベスト16",[7]点数換算表!$F$4,""))))))</f>
        <v>60</v>
      </c>
      <c r="M36" s="23" t="s">
        <v>214</v>
      </c>
      <c r="N36" s="21">
        <f>IF(M36="",0,IF(M36="優勝",点数換算表!$B$5,IF(M36="準優勝",点数換算表!$C$5,IF(M36="ベスト4",点数換算表!$D$5,IF(M36="ベスト8",点数換算表!$E$5,IF(M36="ベスト16",点数換算表!$F$5,IF(M36="ベスト32",点数換算表!$G$5,"")))))))</f>
        <v>50</v>
      </c>
      <c r="O36" s="23"/>
      <c r="P36" s="21">
        <f>IF(O36="",0,IF(O36="優勝",[7]点数換算表!$B$6,IF(O36="準優勝",[7]点数換算表!$C$6,IF(O36="ベスト4",[7]点数換算表!$D$6,IF(O36="ベスト8",[7]点数換算表!$E$6,IF(O36="ベスト16",[7]点数換算表!$F$6,IF(O36="ベスト32",[7]点数換算表!$G$6,"")))))))</f>
        <v>0</v>
      </c>
      <c r="Q36" s="23"/>
      <c r="R36" s="21">
        <f>IF(Q36="",0,IF(Q36="優勝",[7]点数換算表!$B$7,IF(Q36="準優勝",[7]点数換算表!$C$7,IF(Q36="ベスト4",[7]点数換算表!$D$7,IF(Q36="ベスト8",[7]点数換算表!$E$7,[7]点数換算表!$F$7)))))</f>
        <v>0</v>
      </c>
      <c r="S36" s="23"/>
      <c r="T36" s="21">
        <f>IF(S36="",0,IF(S36="優勝",[7]点数換算表!$B$8,IF(S36="準優勝",[7]点数換算表!$C$8,IF(S36="ベスト4",[7]点数換算表!$D$8,IF(S36="ベスト8",[7]点数換算表!$E$8,[7]点数換算表!$F$8)))))</f>
        <v>0</v>
      </c>
      <c r="U36" s="23"/>
      <c r="V36" s="21">
        <f>IF(U36="",0,IF(U36="優勝",[7]点数換算表!$B$13,IF(U36="準優勝",[7]点数換算表!$C$13,IF(U36="ベスト4",[7]点数換算表!$D$13,[7]点数換算表!$E$13))))</f>
        <v>0</v>
      </c>
      <c r="W36" s="23"/>
      <c r="X36" s="21">
        <f>IF(W36="",0,IF(W36="優勝",[7]点数換算表!$B$14,IF(W36="準優勝",[7]点数換算表!$C$14,IF(W36="ベスト4",[7]点数換算表!$D$14,[7]点数換算表!$E$14))))</f>
        <v>0</v>
      </c>
      <c r="Y36" s="23" t="s">
        <v>8</v>
      </c>
      <c r="Z36" s="21">
        <f>IF(Y36="",0,IF(Y36="優勝",[7]点数換算表!$B$15,IF(Y36="準優勝",[7]点数換算表!$C$15,IF(Y36="ベスト4",[7]点数換算表!$D$15,IF(Y36="ベスト8",[7]点数換算表!$E$15,IF(Y36="ベスト16",[7]点数換算表!$F$15,""))))))</f>
        <v>64</v>
      </c>
      <c r="AA36" s="23"/>
      <c r="AB36" s="21">
        <f>IF(AA36="",0,IF(AA36="優勝",[7]点数換算表!$B$16,IF(AA36="準優勝",[7]点数換算表!$C$16,IF(AA36="ベスト4",[7]点数換算表!$D$16,IF(AA36="ベスト8",[7]点数換算表!$E$16,IF(AA36="ベスト16",[7]点数換算表!$F$16,IF(AA36="ベスト32",[7]点数換算表!$G$16,"")))))))</f>
        <v>0</v>
      </c>
      <c r="AC36" s="23"/>
      <c r="AD36" s="21">
        <f>IF(AC36="",0,IF(AC36="優勝",[7]点数換算表!$B$17,IF(AC36="準優勝",[7]点数換算表!$C$17,IF(AC36="ベスト4",[7]点数換算表!$D$17,IF(AC36="ベスト8",[7]点数換算表!$E$17,IF(AC36="ベスト16",[7]点数換算表!$F$17,IF(AC36="ベスト32",[7]点数換算表!$G$17,"")))))))</f>
        <v>0</v>
      </c>
      <c r="AE36" s="23"/>
      <c r="AF36" s="21">
        <f>IF(AE36="",0,IF(AE36="優勝",[7]点数換算表!$B$18,IF(AE36="準優勝",[7]点数換算表!$C$18,IF(AE36="ベスト4",[7]点数換算表!$D$18,IF(AE36="ベスト8",[7]点数換算表!$E$18,[7]点数換算表!$F$18)))))</f>
        <v>0</v>
      </c>
      <c r="AG36" s="23"/>
      <c r="AH36" s="21">
        <f>IF(AG36="",0,IF(AG36="優勝",[7]点数換算表!$B$19,IF(AG36="準優勝",[7]点数換算表!$C$19,IF(AG36="ベスト4",[7]点数換算表!$D$19,IF(AG36="ベスト8",[7]点数換算表!$E$19,[7]点数換算表!$F$19)))))</f>
        <v>0</v>
      </c>
      <c r="AI36" s="21">
        <f t="shared" ref="AI36:AI67" si="1">MAX(H36,J36)+SUM(L36:T36)+MAX(V36,X36)+SUM(Z36:AH36)</f>
        <v>174</v>
      </c>
    </row>
    <row r="37" spans="1:35" x14ac:dyDescent="0.4">
      <c r="A37" s="21">
        <v>34</v>
      </c>
      <c r="B37" s="23" t="s">
        <v>817</v>
      </c>
      <c r="C37" s="23" t="s">
        <v>818</v>
      </c>
      <c r="D37" s="23">
        <v>2</v>
      </c>
      <c r="E37" s="24" t="s">
        <v>269</v>
      </c>
      <c r="F37" s="34" t="s">
        <v>814</v>
      </c>
      <c r="G37" s="23"/>
      <c r="H37" s="21">
        <f>IF(G37="",0,IF(G37="優勝",点数換算表!$B$2,IF(G37="準優勝",点数換算表!$C$2,IF(G37="ベスト4",点数換算表!$D$2,点数換算表!$E$2))))</f>
        <v>0</v>
      </c>
      <c r="I37" s="23"/>
      <c r="J37" s="21">
        <f>IF(I37="",0,IF(I37="優勝",点数換算表!$B$3,IF(I37="準優勝",点数換算表!$C$3,IF(I37="ベスト4",点数換算表!$D$3,点数換算表!$E$3))))</f>
        <v>0</v>
      </c>
      <c r="K37" s="23" t="s">
        <v>7</v>
      </c>
      <c r="L37" s="21">
        <f>IF(K37="",0,IF(K37="優勝",点数換算表!$B$4,IF(K37="準優勝",点数換算表!$C$4,IF(K37="ベスト4",点数換算表!$D$4,IF(K37="ベスト8",点数換算表!$E$4,IF(K37="ベスト16",点数換算表!$F$4,""))))))</f>
        <v>20</v>
      </c>
      <c r="M37" s="23" t="s">
        <v>9</v>
      </c>
      <c r="N37" s="21">
        <f>IF(M37="",0,IF(M37="優勝",点数換算表!$B$5,IF(M37="準優勝",点数換算表!$C$5,IF(M37="ベスト4",点数換算表!$D$5,IF(M37="ベスト8",点数換算表!$E$5,IF(M37="ベスト16",点数換算表!$F$5,IF(M37="ベスト32",点数換算表!$G$5,"")))))))</f>
        <v>150</v>
      </c>
      <c r="O37" s="23"/>
      <c r="P37" s="21">
        <f>IF(O37="",0,IF(O37="優勝",点数換算表!$B$6,IF(O37="準優勝",点数換算表!$C$6,IF(O37="ベスト4",点数換算表!$D$6,IF(O37="ベスト8",点数換算表!$E$6,IF(O37="ベスト16",点数換算表!$F$6,IF(O37="ベスト32",点数換算表!$G$6,"")))))))</f>
        <v>0</v>
      </c>
      <c r="Q37" s="23"/>
      <c r="R37" s="21">
        <f>IF(Q37="",0,IF(Q37="優勝",点数換算表!$B$7,IF(Q37="準優勝",点数換算表!$C$7,IF(Q37="ベスト4",点数換算表!$D$7,IF(Q37="ベスト8",点数換算表!$E$7,点数換算表!$F$7)))))</f>
        <v>0</v>
      </c>
      <c r="S37" s="23"/>
      <c r="T37" s="21">
        <f>IF(S37="",0,IF(S37="優勝",点数換算表!$B$8,IF(S37="準優勝",点数換算表!$C$8,IF(S37="ベスト4",点数換算表!$D$8,IF(S37="ベスト8",点数換算表!$E$8,点数換算表!$F$8)))))</f>
        <v>0</v>
      </c>
      <c r="U37" s="23"/>
      <c r="V37" s="21">
        <f>IF(U37="",0,IF(U37="優勝",点数換算表!$B$13,IF(U37="準優勝",点数換算表!$C$13,IF(U37="ベスト4",点数換算表!$D$13,点数換算表!$E$13))))</f>
        <v>0</v>
      </c>
      <c r="W37" s="23"/>
      <c r="X37" s="21">
        <f>IF(W37="",0,IF(W37="優勝",点数換算表!$B$14,IF(W37="準優勝",点数換算表!$C$14,IF(W37="ベスト4",点数換算表!$D$14,点数換算表!$E$14))))</f>
        <v>0</v>
      </c>
      <c r="Y37" s="23"/>
      <c r="Z37" s="21">
        <f>IF(Y37="",0,IF(Y37="優勝",点数換算表!$B$15,IF(Y37="準優勝",点数換算表!$C$15,IF(Y37="ベスト4",点数換算表!$D$15,IF(Y37="ベスト8",点数換算表!$E$15,IF(Y37="ベスト16",点数換算表!$F$15,""))))))</f>
        <v>0</v>
      </c>
      <c r="AA37" s="23"/>
      <c r="AB37" s="21">
        <f>IF(AA37="",0,IF(AA37="優勝",点数換算表!$B$16,IF(AA37="準優勝",点数換算表!$C$16,IF(AA37="ベスト4",点数換算表!$D$16,IF(AA37="ベスト8",点数換算表!$E$16,IF(AA37="ベスト16",点数換算表!$F$16,IF(AA37="ベスト32",点数換算表!$G$16,"")))))))</f>
        <v>0</v>
      </c>
      <c r="AC37" s="23"/>
      <c r="AD37" s="21">
        <f>IF(AC37="",0,IF(AC37="優勝",点数換算表!$B$17,IF(AC37="準優勝",点数換算表!$C$17,IF(AC37="ベスト4",点数換算表!$D$17,IF(AC37="ベスト8",点数換算表!$E$17,IF(AC37="ベスト16",点数換算表!$F$17,IF(AC37="ベスト32",点数換算表!$G$17,"")))))))</f>
        <v>0</v>
      </c>
      <c r="AE37" s="23"/>
      <c r="AF37" s="21">
        <f>IF(AE37="",0,IF(AE37="優勝",点数換算表!$B$18,IF(AE37="準優勝",点数換算表!$C$18,IF(AE37="ベスト4",点数換算表!$D$18,IF(AE37="ベスト8",点数換算表!$E$18,点数換算表!$F$18)))))</f>
        <v>0</v>
      </c>
      <c r="AG37" s="23"/>
      <c r="AH37" s="21">
        <f>IF(AG37="",0,IF(AG37="優勝",点数換算表!$B$19,IF(AG37="準優勝",点数換算表!$C$19,IF(AG37="ベスト4",点数換算表!$D$19,IF(AG37="ベスト8",点数換算表!$E$19,点数換算表!$F$19)))))</f>
        <v>0</v>
      </c>
      <c r="AI37" s="21">
        <f t="shared" si="1"/>
        <v>170</v>
      </c>
    </row>
    <row r="38" spans="1:35" x14ac:dyDescent="0.4">
      <c r="A38" s="21">
        <v>35</v>
      </c>
      <c r="B38" s="23" t="s">
        <v>304</v>
      </c>
      <c r="C38" s="23" t="s">
        <v>305</v>
      </c>
      <c r="D38" s="23">
        <v>4</v>
      </c>
      <c r="E38" s="25" t="s">
        <v>272</v>
      </c>
      <c r="F38" s="36" t="s">
        <v>815</v>
      </c>
      <c r="G38" s="23"/>
      <c r="H38" s="21">
        <f>IF(G38="",0,IF(G38="優勝",[2]点数換算表!$B$2,IF(G38="準優勝",[2]点数換算表!$C$2,IF(G38="ベスト4",[2]点数換算表!$D$2,[2]点数換算表!$E$2))))</f>
        <v>0</v>
      </c>
      <c r="I38" s="23"/>
      <c r="J38" s="21">
        <f>IF(I38="",0,IF(I38="優勝",[2]点数換算表!$B$3,IF(I38="準優勝",[2]点数換算表!$C$3,IF(I38="ベスト4",[2]点数換算表!$D$3,[2]点数換算表!$E$3))))</f>
        <v>0</v>
      </c>
      <c r="K38" s="23" t="s">
        <v>7</v>
      </c>
      <c r="L38" s="21">
        <f>IF(K38="",0,IF(K38="優勝",[2]点数換算表!$B$4,IF(K38="準優勝",[2]点数換算表!$C$4,IF(K38="ベスト4",[2]点数換算表!$D$4,IF(K38="ベスト8",[2]点数換算表!$E$4,IF(K38="ベスト16",[2]点数換算表!$F$4,""))))))</f>
        <v>20</v>
      </c>
      <c r="M38" s="23" t="s">
        <v>214</v>
      </c>
      <c r="N38" s="21">
        <f>IF(M38="",0,IF(M38="優勝",点数換算表!$B$5,IF(M38="準優勝",点数換算表!$C$5,IF(M38="ベスト4",点数換算表!$D$5,IF(M38="ベスト8",点数換算表!$E$5,IF(M38="ベスト16",点数換算表!$F$5,IF(M38="ベスト32",点数換算表!$G$5,"")))))))</f>
        <v>50</v>
      </c>
      <c r="O38" s="23"/>
      <c r="P38" s="21">
        <f>IF(O38="",0,IF(O38="優勝",[2]点数換算表!$B$6,IF(O38="準優勝",[2]点数換算表!$C$6,IF(O38="ベスト4",[2]点数換算表!$D$6,IF(O38="ベスト8",[2]点数換算表!$E$6,IF(O38="ベスト16",[2]点数換算表!$F$6,IF(O38="ベスト32",[2]点数換算表!$G$6,"")))))))</f>
        <v>0</v>
      </c>
      <c r="Q38" s="23"/>
      <c r="R38" s="21">
        <f>IF(Q38="",0,IF(Q38="優勝",[2]点数換算表!$B$7,IF(Q38="準優勝",[2]点数換算表!$C$7,IF(Q38="ベスト4",[2]点数換算表!$D$7,IF(Q38="ベスト8",[2]点数換算表!$E$7,[2]点数換算表!$F$7)))))</f>
        <v>0</v>
      </c>
      <c r="S38" s="23"/>
      <c r="T38" s="21">
        <f>IF(S38="",0,IF(S38="優勝",[2]点数換算表!$B$8,IF(S38="準優勝",[2]点数換算表!$C$8,IF(S38="ベスト4",[2]点数換算表!$D$8,IF(S38="ベスト8",[2]点数換算表!$E$8,[2]点数換算表!$F$8)))))</f>
        <v>0</v>
      </c>
      <c r="U38" s="23"/>
      <c r="V38" s="21">
        <f>IF(U38="",0,IF(U38="優勝",[2]点数換算表!$B$13,IF(U38="準優勝",[2]点数換算表!$C$13,IF(U38="ベスト4",[2]点数換算表!$D$13,[2]点数換算表!$E$13))))</f>
        <v>0</v>
      </c>
      <c r="W38" s="23"/>
      <c r="X38" s="21">
        <f>IF(W38="",0,IF(W38="優勝",[2]点数換算表!$B$14,IF(W38="準優勝",[2]点数換算表!$C$14,IF(W38="ベスト4",[2]点数換算表!$D$14,[2]点数換算表!$E$14))))</f>
        <v>0</v>
      </c>
      <c r="Y38" s="23" t="s">
        <v>7</v>
      </c>
      <c r="Z38" s="21">
        <f>IF(Y38="",0,IF(Y38="優勝",[2]点数換算表!$B$15,IF(Y38="準優勝",[2]点数換算表!$C$15,IF(Y38="ベスト4",[2]点数換算表!$D$15,IF(Y38="ベスト8",[2]点数換算表!$E$15,IF(Y38="ベスト16",[2]点数換算表!$F$15,""))))))</f>
        <v>16</v>
      </c>
      <c r="AA38" s="23" t="s">
        <v>7</v>
      </c>
      <c r="AB38" s="21">
        <f>IF(AA38="",0,IF(AA38="優勝",[2]点数換算表!$B$16,IF(AA38="準優勝",[2]点数換算表!$C$16,IF(AA38="ベスト4",[2]点数換算表!$D$16,IF(AA38="ベスト8",[2]点数換算表!$E$16,IF(AA38="ベスト16",[2]点数換算表!$F$16,IF(AA38="ベスト32",[2]点数換算表!$G$16,"")))))))</f>
        <v>80</v>
      </c>
      <c r="AC38" s="23"/>
      <c r="AD38" s="21">
        <f>IF(AC38="",0,IF(AC38="優勝",[2]点数換算表!$B$17,IF(AC38="準優勝",[2]点数換算表!$C$17,IF(AC38="ベスト4",[2]点数換算表!$D$17,IF(AC38="ベスト8",[2]点数換算表!$E$17,IF(AC38="ベスト16",[2]点数換算表!$F$17,IF(AC38="ベスト32",[2]点数換算表!$G$17,"")))))))</f>
        <v>0</v>
      </c>
      <c r="AE38" s="23"/>
      <c r="AF38" s="21">
        <f>IF(AE38="",0,IF(AE38="優勝",[2]点数換算表!$B$18,IF(AE38="準優勝",[2]点数換算表!$C$18,IF(AE38="ベスト4",[2]点数換算表!$D$18,IF(AE38="ベスト8",[2]点数換算表!$E$18,[2]点数換算表!$F$18)))))</f>
        <v>0</v>
      </c>
      <c r="AG38" s="23"/>
      <c r="AH38" s="21">
        <f>IF(AG38="",0,IF(AG38="優勝",[2]点数換算表!$B$19,IF(AG38="準優勝",[2]点数換算表!$C$19,IF(AG38="ベスト4",[2]点数換算表!$D$19,IF(AG38="ベスト8",[2]点数換算表!$E$19,[2]点数換算表!$F$19)))))</f>
        <v>0</v>
      </c>
      <c r="AI38" s="21">
        <f t="shared" si="1"/>
        <v>166</v>
      </c>
    </row>
    <row r="39" spans="1:35" x14ac:dyDescent="0.4">
      <c r="A39" s="21">
        <v>36</v>
      </c>
      <c r="B39" s="23" t="s">
        <v>742</v>
      </c>
      <c r="C39" s="23" t="s">
        <v>716</v>
      </c>
      <c r="D39" s="23">
        <v>2</v>
      </c>
      <c r="E39" s="33" t="s">
        <v>717</v>
      </c>
      <c r="F39" s="34" t="s">
        <v>814</v>
      </c>
      <c r="G39" s="23"/>
      <c r="H39" s="21">
        <f>IF(G39="",0,IF(G39="優勝",[5]点数換算表!$B$2,IF(G39="準優勝",[5]点数換算表!$C$2,IF(G39="ベスト4",[5]点数換算表!$D$2,[5]点数換算表!$E$2))))</f>
        <v>0</v>
      </c>
      <c r="I39" s="23"/>
      <c r="J39" s="21">
        <f>IF(I39="",0,IF(I39="優勝",[5]点数換算表!$B$3,IF(I39="準優勝",[5]点数換算表!$C$3,IF(I39="ベスト4",[5]点数換算表!$D$3,[5]点数換算表!$E$3))))</f>
        <v>0</v>
      </c>
      <c r="K39" s="23" t="s">
        <v>6</v>
      </c>
      <c r="L39" s="21">
        <f>IF(K39="",0,IF(K39="優勝",[5]点数換算表!$B$4,IF(K39="準優勝",[5]点数換算表!$C$4,IF(K39="ベスト4",[5]点数換算表!$D$4,IF(K39="ベスト8",[5]点数換算表!$E$4,IF(K39="ベスト16",[5]点数換算表!$F$4,""))))))</f>
        <v>60</v>
      </c>
      <c r="M39" s="23" t="s">
        <v>214</v>
      </c>
      <c r="N39" s="21">
        <f>IF(M39="",0,IF(M39="優勝",点数換算表!$B$5,IF(M39="準優勝",点数換算表!$C$5,IF(M39="ベスト4",点数換算表!$D$5,IF(M39="ベスト8",点数換算表!$E$5,IF(M39="ベスト16",点数換算表!$F$5,IF(M39="ベスト32",点数換算表!$G$5,"")))))))</f>
        <v>50</v>
      </c>
      <c r="O39" s="23"/>
      <c r="P39" s="21">
        <f>IF(O39="",0,IF(O39="優勝",[5]点数換算表!$B$6,IF(O39="準優勝",[5]点数換算表!$C$6,IF(O39="ベスト4",[5]点数換算表!$D$6,IF(O39="ベスト8",[5]点数換算表!$E$6,IF(O39="ベスト16",[5]点数換算表!$F$6,IF(O39="ベスト32",[5]点数換算表!$G$6,"")))))))</f>
        <v>0</v>
      </c>
      <c r="Q39" s="23"/>
      <c r="R39" s="21">
        <f>IF(Q39="",0,IF(Q39="優勝",[5]点数換算表!$B$7,IF(Q39="準優勝",[5]点数換算表!$C$7,IF(Q39="ベスト4",[5]点数換算表!$D$7,IF(Q39="ベスト8",[5]点数換算表!$E$7,[5]点数換算表!$F$7)))))</f>
        <v>0</v>
      </c>
      <c r="S39" s="23"/>
      <c r="T39" s="21">
        <f>IF(S39="",0,IF(S39="優勝",[5]点数換算表!$B$8,IF(S39="準優勝",[5]点数換算表!$C$8,IF(S39="ベスト4",[5]点数換算表!$D$8,IF(S39="ベスト8",[5]点数換算表!$E$8,[5]点数換算表!$F$8)))))</f>
        <v>0</v>
      </c>
      <c r="U39" s="23"/>
      <c r="V39" s="21">
        <f>IF(U39="",0,IF(U39="優勝",[5]点数換算表!$B$13,IF(U39="準優勝",[5]点数換算表!$C$13,IF(U39="ベスト4",[5]点数換算表!$D$13,[5]点数換算表!$E$13))))</f>
        <v>0</v>
      </c>
      <c r="W39" s="23"/>
      <c r="X39" s="21">
        <f>IF(W39="",0,IF(W39="優勝",[5]点数換算表!$B$14,IF(W39="準優勝",[5]点数換算表!$C$14,IF(W39="ベスト4",[5]点数換算表!$D$14,[5]点数換算表!$E$14))))</f>
        <v>0</v>
      </c>
      <c r="Y39" s="23" t="s">
        <v>7</v>
      </c>
      <c r="Z39" s="21">
        <f>IF(Y39="",0,IF(Y39="優勝",[5]点数換算表!$B$15,IF(Y39="準優勝",[5]点数換算表!$C$15,IF(Y39="ベスト4",[5]点数換算表!$D$15,IF(Y39="ベスト8",[5]点数換算表!$E$15,IF(Y39="ベスト16",[5]点数換算表!$F$15,""))))))</f>
        <v>16</v>
      </c>
      <c r="AA39" s="23" t="s">
        <v>214</v>
      </c>
      <c r="AB39" s="21">
        <f>IF(AA39="",0,IF(AA39="優勝",[5]点数換算表!$B$16,IF(AA39="準優勝",[5]点数換算表!$C$16,IF(AA39="ベスト4",[5]点数換算表!$D$16,IF(AA39="ベスト8",[5]点数換算表!$E$16,IF(AA39="ベスト16",[5]点数換算表!$F$16,IF(AA39="ベスト32",[5]点数換算表!$G$16,"")))))))</f>
        <v>40</v>
      </c>
      <c r="AC39" s="23"/>
      <c r="AD39" s="21">
        <f>IF(AC39="",0,IF(AC39="優勝",[5]点数換算表!$B$17,IF(AC39="準優勝",[5]点数換算表!$C$17,IF(AC39="ベスト4",[5]点数換算表!$D$17,IF(AC39="ベスト8",[5]点数換算表!$E$17,IF(AC39="ベスト16",[5]点数換算表!$F$17,IF(AC39="ベスト32",[5]点数換算表!$G$17,"")))))))</f>
        <v>0</v>
      </c>
      <c r="AE39" s="23"/>
      <c r="AF39" s="21">
        <f>IF(AE39="",0,IF(AE39="優勝",[5]点数換算表!$B$18,IF(AE39="準優勝",[5]点数換算表!$C$18,IF(AE39="ベスト4",[5]点数換算表!$D$18,IF(AE39="ベスト8",[5]点数換算表!$E$18,[5]点数換算表!$F$18)))))</f>
        <v>0</v>
      </c>
      <c r="AG39" s="23"/>
      <c r="AH39" s="21">
        <f>IF(AG39="",0,IF(AG39="優勝",[5]点数換算表!$B$19,IF(AG39="準優勝",[5]点数換算表!$C$19,IF(AG39="ベスト4",[5]点数換算表!$D$19,IF(AG39="ベスト8",[5]点数換算表!$E$19,[5]点数換算表!$F$19)))))</f>
        <v>0</v>
      </c>
      <c r="AI39" s="21">
        <f t="shared" si="1"/>
        <v>166</v>
      </c>
    </row>
    <row r="40" spans="1:35" x14ac:dyDescent="0.4">
      <c r="A40" s="21">
        <v>37</v>
      </c>
      <c r="B40" s="23" t="s">
        <v>173</v>
      </c>
      <c r="C40" s="23" t="s">
        <v>48</v>
      </c>
      <c r="D40" s="23">
        <v>2</v>
      </c>
      <c r="E40" s="24" t="s">
        <v>269</v>
      </c>
      <c r="F40" s="34" t="s">
        <v>814</v>
      </c>
      <c r="G40" s="23"/>
      <c r="H40" s="21">
        <f>IF(G40="",0,IF(G40="優勝",点数換算表!$B$2,IF(G40="準優勝",点数換算表!$C$2,IF(G40="ベスト4",点数換算表!$D$2,点数換算表!$E$2))))</f>
        <v>0</v>
      </c>
      <c r="I40" s="23"/>
      <c r="J40" s="21">
        <f>IF(I40="",0,IF(I40="優勝",点数換算表!$B$3,IF(I40="準優勝",点数換算表!$C$3,IF(I40="ベスト4",点数換算表!$D$3,点数換算表!$E$3))))</f>
        <v>0</v>
      </c>
      <c r="K40" s="23" t="s">
        <v>9</v>
      </c>
      <c r="L40" s="21">
        <f>IF(K40="",0,IF(K40="優勝",点数換算表!$B$4,IF(K40="準優勝",点数換算表!$C$4,IF(K40="ベスト4",点数換算表!$D$4,IF(K40="ベスト8",点数換算表!$E$4,IF(K40="ベスト16",点数換算表!$F$4,""))))))</f>
        <v>40</v>
      </c>
      <c r="M40" s="23" t="s">
        <v>214</v>
      </c>
      <c r="N40" s="21">
        <f>IF(M40="",0,IF(M40="優勝",点数換算表!$B$5,IF(M40="準優勝",点数換算表!$C$5,IF(M40="ベスト4",点数換算表!$D$5,IF(M40="ベスト8",点数換算表!$E$5,IF(M40="ベスト16",点数換算表!$F$5,IF(M40="ベスト32",点数換算表!$G$5,"")))))))</f>
        <v>50</v>
      </c>
      <c r="O40" s="23"/>
      <c r="P40" s="21">
        <f>IF(O40="",0,IF(O40="優勝",点数換算表!$B$6,IF(O40="準優勝",点数換算表!$C$6,IF(O40="ベスト4",点数換算表!$D$6,IF(O40="ベスト8",点数換算表!$E$6,IF(O40="ベスト16",点数換算表!$F$6,IF(O40="ベスト32",点数換算表!$G$6,"")))))))</f>
        <v>0</v>
      </c>
      <c r="Q40" s="23"/>
      <c r="R40" s="21">
        <f>IF(Q40="",0,IF(Q40="優勝",点数換算表!$B$7,IF(Q40="準優勝",点数換算表!$C$7,IF(Q40="ベスト4",点数換算表!$D$7,IF(Q40="ベスト8",点数換算表!$E$7,点数換算表!$F$7)))))</f>
        <v>0</v>
      </c>
      <c r="S40" s="23"/>
      <c r="T40" s="21">
        <f>IF(S40="",0,IF(S40="優勝",点数換算表!$B$8,IF(S40="準優勝",点数換算表!$C$8,IF(S40="ベスト4",点数換算表!$D$8,IF(S40="ベスト8",点数換算表!$E$8,点数換算表!$F$8)))))</f>
        <v>0</v>
      </c>
      <c r="U40" s="23"/>
      <c r="V40" s="21">
        <f>IF(U40="",0,IF(U40="優勝",点数換算表!$B$13,IF(U40="準優勝",点数換算表!$C$13,IF(U40="ベスト4",点数換算表!$D$13,点数換算表!$E$13))))</f>
        <v>0</v>
      </c>
      <c r="W40" s="23"/>
      <c r="X40" s="21">
        <f>IF(W40="",0,IF(W40="優勝",点数換算表!$B$14,IF(W40="準優勝",点数換算表!$C$14,IF(W40="ベスト4",点数換算表!$D$14,点数換算表!$E$14))))</f>
        <v>0</v>
      </c>
      <c r="Y40" s="23" t="s">
        <v>9</v>
      </c>
      <c r="Z40" s="21">
        <f>IF(Y40="",0,IF(Y40="優勝",点数換算表!$B$15,IF(Y40="準優勝",点数換算表!$C$15,IF(Y40="ベスト4",点数換算表!$D$15,IF(Y40="ベスト8",点数換算表!$E$15,IF(Y40="ベスト16",点数換算表!$F$15,""))))))</f>
        <v>32</v>
      </c>
      <c r="AA40" s="23" t="s">
        <v>214</v>
      </c>
      <c r="AB40" s="21">
        <f>IF(AA40="",0,IF(AA40="優勝",点数換算表!$B$16,IF(AA40="準優勝",点数換算表!$C$16,IF(AA40="ベスト4",点数換算表!$D$16,IF(AA40="ベスト8",点数換算表!$E$16,IF(AA40="ベスト16",点数換算表!$F$16,IF(AA40="ベスト32",点数換算表!$G$16,"")))))))</f>
        <v>40</v>
      </c>
      <c r="AC40" s="23"/>
      <c r="AD40" s="21">
        <f>IF(AC40="",0,IF(AC40="優勝",点数換算表!$B$17,IF(AC40="準優勝",点数換算表!$C$17,IF(AC40="ベスト4",点数換算表!$D$17,IF(AC40="ベスト8",点数換算表!$E$17,IF(AC40="ベスト16",点数換算表!$F$17,IF(AC40="ベスト32",点数換算表!$G$17,"")))))))</f>
        <v>0</v>
      </c>
      <c r="AE40" s="23"/>
      <c r="AF40" s="21">
        <f>IF(AE40="",0,IF(AE40="優勝",点数換算表!$B$18,IF(AE40="準優勝",点数換算表!$C$18,IF(AE40="ベスト4",点数換算表!$D$18,IF(AE40="ベスト8",点数換算表!$E$18,点数換算表!$F$18)))))</f>
        <v>0</v>
      </c>
      <c r="AG40" s="23"/>
      <c r="AH40" s="21">
        <f>IF(AG40="",0,IF(AG40="優勝",点数換算表!$B$19,IF(AG40="準優勝",点数換算表!$C$19,IF(AG40="ベスト4",点数換算表!$D$19,IF(AG40="ベスト8",点数換算表!$E$19,点数換算表!$F$19)))))</f>
        <v>0</v>
      </c>
      <c r="AI40" s="21">
        <f t="shared" si="1"/>
        <v>162</v>
      </c>
    </row>
    <row r="41" spans="1:35" x14ac:dyDescent="0.4">
      <c r="A41" s="21">
        <v>38</v>
      </c>
      <c r="B41" s="23" t="s">
        <v>318</v>
      </c>
      <c r="C41" s="23" t="s">
        <v>271</v>
      </c>
      <c r="D41" s="23">
        <v>4</v>
      </c>
      <c r="E41" s="25" t="s">
        <v>272</v>
      </c>
      <c r="F41" s="36" t="s">
        <v>815</v>
      </c>
      <c r="G41" s="23"/>
      <c r="H41" s="21">
        <f>IF(G41="",0,IF(G41="優勝",[2]点数換算表!$B$2,IF(G41="準優勝",[2]点数換算表!$C$2,IF(G41="ベスト4",[2]点数換算表!$D$2,[2]点数換算表!$E$2))))</f>
        <v>0</v>
      </c>
      <c r="I41" s="23"/>
      <c r="J41" s="21">
        <f>IF(I41="",0,IF(I41="優勝",[2]点数換算表!$B$3,IF(I41="準優勝",[2]点数換算表!$C$3,IF(I41="ベスト4",[2]点数換算表!$D$3,[2]点数換算表!$E$3))))</f>
        <v>0</v>
      </c>
      <c r="K41" s="23" t="s">
        <v>7</v>
      </c>
      <c r="L41" s="21">
        <f>IF(K41="",0,IF(K41="優勝",[2]点数換算表!$B$4,IF(K41="準優勝",[2]点数換算表!$C$4,IF(K41="ベスト4",[2]点数換算表!$D$4,IF(K41="ベスト8",[2]点数換算表!$E$4,IF(K41="ベスト16",[2]点数換算表!$F$4,""))))))</f>
        <v>20</v>
      </c>
      <c r="M41" s="23" t="s">
        <v>7</v>
      </c>
      <c r="N41" s="21">
        <f>IF(M41="",0,IF(M41="優勝",点数換算表!$B$5,IF(M41="準優勝",点数換算表!$C$5,IF(M41="ベスト4",点数換算表!$D$5,IF(M41="ベスト8",点数換算表!$E$5,IF(M41="ベスト16",点数換算表!$F$5,IF(M41="ベスト32",点数換算表!$G$5,"")))))))</f>
        <v>100</v>
      </c>
      <c r="O41" s="23"/>
      <c r="P41" s="21">
        <f>IF(O41="",0,IF(O41="優勝",[2]点数換算表!$B$6,IF(O41="準優勝",[2]点数換算表!$C$6,IF(O41="ベスト4",[2]点数換算表!$D$6,IF(O41="ベスト8",[2]点数換算表!$E$6,IF(O41="ベスト16",[2]点数換算表!$F$6,IF(O41="ベスト32",[2]点数換算表!$G$6,"")))))))</f>
        <v>0</v>
      </c>
      <c r="Q41" s="23"/>
      <c r="R41" s="21">
        <f>IF(Q41="",0,IF(Q41="優勝",[2]点数換算表!$B$7,IF(Q41="準優勝",[2]点数換算表!$C$7,IF(Q41="ベスト4",[2]点数換算表!$D$7,IF(Q41="ベスト8",[2]点数換算表!$E$7,[2]点数換算表!$F$7)))))</f>
        <v>0</v>
      </c>
      <c r="S41" s="23"/>
      <c r="T41" s="21">
        <f>IF(S41="",0,IF(S41="優勝",[2]点数換算表!$B$8,IF(S41="準優勝",[2]点数換算表!$C$8,IF(S41="ベスト4",[2]点数換算表!$D$8,IF(S41="ベスト8",[2]点数換算表!$E$8,[2]点数換算表!$F$8)))))</f>
        <v>0</v>
      </c>
      <c r="U41" s="23"/>
      <c r="V41" s="21">
        <f>IF(U41="",0,IF(U41="優勝",[2]点数換算表!$B$13,IF(U41="準優勝",[2]点数換算表!$C$13,IF(U41="ベスト4",[2]点数換算表!$D$13,[2]点数換算表!$E$13))))</f>
        <v>0</v>
      </c>
      <c r="W41" s="23"/>
      <c r="X41" s="21">
        <f>IF(W41="",0,IF(W41="優勝",[2]点数換算表!$B$14,IF(W41="準優勝",[2]点数換算表!$C$14,IF(W41="ベスト4",[2]点数換算表!$D$14,[2]点数換算表!$E$14))))</f>
        <v>0</v>
      </c>
      <c r="Y41" s="23"/>
      <c r="Z41" s="21">
        <f>IF(Y41="",0,IF(Y41="優勝",[2]点数換算表!$B$15,IF(Y41="準優勝",[2]点数換算表!$C$15,IF(Y41="ベスト4",[2]点数換算表!$D$15,IF(Y41="ベスト8",[2]点数換算表!$E$15,IF(Y41="ベスト16",[2]点数換算表!$F$15,""))))))</f>
        <v>0</v>
      </c>
      <c r="AA41" s="23" t="s">
        <v>214</v>
      </c>
      <c r="AB41" s="21">
        <f>IF(AA41="",0,IF(AA41="優勝",[2]点数換算表!$B$16,IF(AA41="準優勝",[2]点数換算表!$C$16,IF(AA41="ベスト4",[2]点数換算表!$D$16,IF(AA41="ベスト8",[2]点数換算表!$E$16,IF(AA41="ベスト16",[2]点数換算表!$F$16,IF(AA41="ベスト32",[2]点数換算表!$G$16,"")))))))</f>
        <v>40</v>
      </c>
      <c r="AC41" s="23"/>
      <c r="AD41" s="21">
        <f>IF(AC41="",0,IF(AC41="優勝",[2]点数換算表!$B$17,IF(AC41="準優勝",[2]点数換算表!$C$17,IF(AC41="ベスト4",[2]点数換算表!$D$17,IF(AC41="ベスト8",[2]点数換算表!$E$17,IF(AC41="ベスト16",[2]点数換算表!$F$17,IF(AC41="ベスト32",[2]点数換算表!$G$17,"")))))))</f>
        <v>0</v>
      </c>
      <c r="AE41" s="23"/>
      <c r="AF41" s="21">
        <f>IF(AE41="",0,IF(AE41="優勝",[2]点数換算表!$B$18,IF(AE41="準優勝",[2]点数換算表!$C$18,IF(AE41="ベスト4",[2]点数換算表!$D$18,IF(AE41="ベスト8",[2]点数換算表!$E$18,[2]点数換算表!$F$18)))))</f>
        <v>0</v>
      </c>
      <c r="AG41" s="23"/>
      <c r="AH41" s="21">
        <f>IF(AG41="",0,IF(AG41="優勝",[2]点数換算表!$B$19,IF(AG41="準優勝",[2]点数換算表!$C$19,IF(AG41="ベスト4",[2]点数換算表!$D$19,IF(AG41="ベスト8",[2]点数換算表!$E$19,[2]点数換算表!$F$19)))))</f>
        <v>0</v>
      </c>
      <c r="AI41" s="21">
        <f t="shared" si="1"/>
        <v>160</v>
      </c>
    </row>
    <row r="42" spans="1:35" x14ac:dyDescent="0.4">
      <c r="A42" s="21">
        <v>39</v>
      </c>
      <c r="B42" s="23" t="s">
        <v>552</v>
      </c>
      <c r="C42" s="23" t="s">
        <v>525</v>
      </c>
      <c r="D42" s="23">
        <v>3</v>
      </c>
      <c r="E42" s="29" t="s">
        <v>526</v>
      </c>
      <c r="F42" s="36" t="s">
        <v>815</v>
      </c>
      <c r="G42" s="23"/>
      <c r="H42" s="21">
        <f>IF(G42="",0,IF(G42="優勝",[8]点数換算表!$B$2,IF(G42="準優勝",[8]点数換算表!$C$2,IF(G42="ベスト4",[8]点数換算表!$D$2,[8]点数換算表!$E$2))))</f>
        <v>0</v>
      </c>
      <c r="I42" s="23"/>
      <c r="J42" s="21">
        <f>IF(I42="",0,IF(I42="優勝",[8]点数換算表!$B$3,IF(I42="準優勝",[8]点数換算表!$C$3,IF(I42="ベスト4",[8]点数換算表!$D$3,[8]点数換算表!$E$3))))</f>
        <v>0</v>
      </c>
      <c r="K42" s="23" t="s">
        <v>9</v>
      </c>
      <c r="L42" s="21">
        <f>IF(K42="",0,IF(K42="優勝",[8]点数換算表!$B$4,IF(K42="準優勝",[8]点数換算表!$C$4,IF(K42="ベスト4",[8]点数換算表!$D$4,IF(K42="ベスト8",[8]点数換算表!$E$4,IF(K42="ベスト16",[8]点数換算表!$F$4,""))))))</f>
        <v>40</v>
      </c>
      <c r="M42" s="23" t="s">
        <v>214</v>
      </c>
      <c r="N42" s="21">
        <f>IF(M42="",0,IF(M42="優勝",点数換算表!$B$5,IF(M42="準優勝",点数換算表!$C$5,IF(M42="ベスト4",点数換算表!$D$5,IF(M42="ベスト8",点数換算表!$E$5,IF(M42="ベスト16",点数換算表!$F$5,IF(M42="ベスト32",点数換算表!$G$5,"")))))))</f>
        <v>50</v>
      </c>
      <c r="O42" s="23"/>
      <c r="P42" s="21">
        <f>IF(O42="",0,IF(O42="優勝",[8]点数換算表!$B$6,IF(O42="準優勝",[8]点数換算表!$C$6,IF(O42="ベスト4",[8]点数換算表!$D$6,IF(O42="ベスト8",[8]点数換算表!$E$6,IF(O42="ベスト16",[8]点数換算表!$F$6,IF(O42="ベスト32",[8]点数換算表!$G$6,"")))))))</f>
        <v>0</v>
      </c>
      <c r="Q42" s="23"/>
      <c r="R42" s="21">
        <f>IF(Q42="",0,IF(Q42="優勝",[8]点数換算表!$B$7,IF(Q42="準優勝",[8]点数換算表!$C$7,IF(Q42="ベスト4",[8]点数換算表!$D$7,IF(Q42="ベスト8",[8]点数換算表!$E$7,[8]点数換算表!$F$7)))))</f>
        <v>0</v>
      </c>
      <c r="S42" s="23"/>
      <c r="T42" s="21">
        <f>IF(S42="",0,IF(S42="優勝",[8]点数換算表!$B$8,IF(S42="準優勝",[8]点数換算表!$C$8,IF(S42="ベスト4",[8]点数換算表!$D$8,IF(S42="ベスト8",[8]点数換算表!$E$8,[8]点数換算表!$F$8)))))</f>
        <v>0</v>
      </c>
      <c r="U42" s="23"/>
      <c r="V42" s="21">
        <f>IF(U42="",0,IF(U42="優勝",[8]点数換算表!$B$13,IF(U42="準優勝",[8]点数換算表!$C$13,IF(U42="ベスト4",[8]点数換算表!$D$13,[8]点数換算表!$E$13))))</f>
        <v>0</v>
      </c>
      <c r="W42" s="23"/>
      <c r="X42" s="21">
        <f>IF(W42="",0,IF(W42="優勝",[8]点数換算表!$B$14,IF(W42="準優勝",[8]点数換算表!$C$14,IF(W42="ベスト4",[8]点数換算表!$D$14,[8]点数換算表!$E$14))))</f>
        <v>0</v>
      </c>
      <c r="Y42" s="23" t="s">
        <v>8</v>
      </c>
      <c r="Z42" s="21">
        <f>IF(Y42="",0,IF(Y42="優勝",[8]点数換算表!$B$15,IF(Y42="準優勝",[8]点数換算表!$C$15,IF(Y42="ベスト4",[8]点数換算表!$D$15,IF(Y42="ベスト8",[8]点数換算表!$E$15,IF(Y42="ベスト16",[8]点数換算表!$F$15,""))))))</f>
        <v>64</v>
      </c>
      <c r="AA42" s="23"/>
      <c r="AB42" s="21">
        <f>IF(AA42="",0,IF(AA42="優勝",[8]点数換算表!$B$16,IF(AA42="準優勝",[8]点数換算表!$C$16,IF(AA42="ベスト4",[8]点数換算表!$D$16,IF(AA42="ベスト8",[8]点数換算表!$E$16,IF(AA42="ベスト16",[8]点数換算表!$F$16,IF(AA42="ベスト32",[8]点数換算表!$G$16,"")))))))</f>
        <v>0</v>
      </c>
      <c r="AC42" s="23"/>
      <c r="AD42" s="21">
        <f>IF(AC42="",0,IF(AC42="優勝",[8]点数換算表!$B$17,IF(AC42="準優勝",[8]点数換算表!$C$17,IF(AC42="ベスト4",[8]点数換算表!$D$17,IF(AC42="ベスト8",[8]点数換算表!$E$17,IF(AC42="ベスト16",[8]点数換算表!$F$17,IF(AC42="ベスト32",[8]点数換算表!$G$17,"")))))))</f>
        <v>0</v>
      </c>
      <c r="AE42" s="23"/>
      <c r="AF42" s="21">
        <f>IF(AE42="",0,IF(AE42="優勝",[8]点数換算表!$B$18,IF(AE42="準優勝",[8]点数換算表!$C$18,IF(AE42="ベスト4",[8]点数換算表!$D$18,IF(AE42="ベスト8",[8]点数換算表!$E$18,[8]点数換算表!$F$18)))))</f>
        <v>0</v>
      </c>
      <c r="AG42" s="23"/>
      <c r="AH42" s="21">
        <f>IF(AG42="",0,IF(AG42="優勝",[8]点数換算表!$B$19,IF(AG42="準優勝",[8]点数換算表!$C$19,IF(AG42="ベスト4",[8]点数換算表!$D$19,IF(AG42="ベスト8",[8]点数換算表!$E$19,[8]点数換算表!$F$19)))))</f>
        <v>0</v>
      </c>
      <c r="AI42" s="21">
        <f t="shared" si="1"/>
        <v>154</v>
      </c>
    </row>
    <row r="43" spans="1:35" x14ac:dyDescent="0.4">
      <c r="A43" s="21">
        <v>40</v>
      </c>
      <c r="B43" s="23" t="s">
        <v>1258</v>
      </c>
      <c r="C43" s="23" t="s">
        <v>1256</v>
      </c>
      <c r="D43" s="23">
        <v>2</v>
      </c>
      <c r="E43" s="25" t="s">
        <v>272</v>
      </c>
      <c r="F43" s="36" t="s">
        <v>815</v>
      </c>
      <c r="G43" s="23"/>
      <c r="H43" s="21">
        <f>IF(G43="",0,IF(G43="優勝",[2]点数換算表!$B$2,IF(G43="準優勝",[2]点数換算表!$C$2,IF(G43="ベスト4",[2]点数換算表!$D$2,[2]点数換算表!$E$2))))</f>
        <v>0</v>
      </c>
      <c r="I43" s="23"/>
      <c r="J43" s="21">
        <f>IF(I43="",0,IF(I43="優勝",[2]点数換算表!$B$3,IF(I43="準優勝",[2]点数換算表!$C$3,IF(I43="ベスト4",[2]点数換算表!$D$3,[2]点数換算表!$E$3))))</f>
        <v>0</v>
      </c>
      <c r="K43" s="23"/>
      <c r="L43" s="21">
        <f>IF(K43="",0,IF(K43="優勝",[2]点数換算表!$B$4,IF(K43="準優勝",[2]点数換算表!$C$4,IF(K43="ベスト4",[2]点数換算表!$D$4,IF(K43="ベスト8",[2]点数換算表!$E$4,IF(K43="ベスト16",[2]点数換算表!$F$4,""))))))</f>
        <v>0</v>
      </c>
      <c r="M43" s="23" t="s">
        <v>9</v>
      </c>
      <c r="N43" s="21">
        <f>IF(M43="",0,IF(M43="優勝",点数換算表!$B$5,IF(M43="準優勝",点数換算表!$C$5,IF(M43="ベスト4",点数換算表!$D$5,IF(M43="ベスト8",点数換算表!$E$5,IF(M43="ベスト16",点数換算表!$F$5,IF(M43="ベスト32",点数換算表!$G$5,"")))))))</f>
        <v>150</v>
      </c>
      <c r="O43" s="23"/>
      <c r="P43" s="21">
        <f>IF(O43="",0,IF(O43="優勝",[2]点数換算表!$B$6,IF(O43="準優勝",[2]点数換算表!$C$6,IF(O43="ベスト4",[2]点数換算表!$D$6,IF(O43="ベスト8",[2]点数換算表!$E$6,IF(O43="ベスト16",[2]点数換算表!$F$6,IF(O43="ベスト32",[2]点数換算表!$G$6,"")))))))</f>
        <v>0</v>
      </c>
      <c r="Q43" s="23"/>
      <c r="R43" s="21">
        <f>IF(Q43="",0,IF(Q43="優勝",[2]点数換算表!$B$7,IF(Q43="準優勝",[2]点数換算表!$C$7,IF(Q43="ベスト4",[2]点数換算表!$D$7,IF(Q43="ベスト8",[2]点数換算表!$E$7,[2]点数換算表!$F$7)))))</f>
        <v>0</v>
      </c>
      <c r="S43" s="23"/>
      <c r="T43" s="21">
        <f>IF(S43="",0,IF(S43="優勝",[2]点数換算表!$B$8,IF(S43="準優勝",[2]点数換算表!$C$8,IF(S43="ベスト4",[2]点数換算表!$D$8,IF(S43="ベスト8",[2]点数換算表!$E$8,[2]点数換算表!$F$8)))))</f>
        <v>0</v>
      </c>
      <c r="U43" s="23"/>
      <c r="V43" s="21">
        <f>IF(U43="",0,IF(U43="優勝",[2]点数換算表!$B$13,IF(U43="準優勝",[2]点数換算表!$C$13,IF(U43="ベスト4",[2]点数換算表!$D$13,[2]点数換算表!$E$13))))</f>
        <v>0</v>
      </c>
      <c r="W43" s="23"/>
      <c r="X43" s="21">
        <f>IF(W43="",0,IF(W43="優勝",[2]点数換算表!$B$14,IF(W43="準優勝",[2]点数換算表!$C$14,IF(W43="ベスト4",[2]点数換算表!$D$14,[2]点数換算表!$E$14))))</f>
        <v>0</v>
      </c>
      <c r="Y43" s="23"/>
      <c r="Z43" s="21">
        <f>IF(Y43="",0,IF(Y43="優勝",[2]点数換算表!$B$15,IF(Y43="準優勝",[2]点数換算表!$C$15,IF(Y43="ベスト4",[2]点数換算表!$D$15,IF(Y43="ベスト8",[2]点数換算表!$E$15,IF(Y43="ベスト16",[2]点数換算表!$F$15,""))))))</f>
        <v>0</v>
      </c>
      <c r="AA43" s="23"/>
      <c r="AB43" s="21">
        <f>IF(AA43="",0,IF(AA43="優勝",[2]点数換算表!$B$16,IF(AA43="準優勝",[2]点数換算表!$C$16,IF(AA43="ベスト4",[2]点数換算表!$D$16,IF(AA43="ベスト8",[2]点数換算表!$E$16,IF(AA43="ベスト16",[2]点数換算表!$F$16,IF(AA43="ベスト32",[2]点数換算表!$G$16,"")))))))</f>
        <v>0</v>
      </c>
      <c r="AC43" s="23"/>
      <c r="AD43" s="21">
        <f>IF(AC43="",0,IF(AC43="優勝",[2]点数換算表!$B$17,IF(AC43="準優勝",[2]点数換算表!$C$17,IF(AC43="ベスト4",[2]点数換算表!$D$17,IF(AC43="ベスト8",[2]点数換算表!$E$17,IF(AC43="ベスト16",[2]点数換算表!$F$17,IF(AC43="ベスト32",[2]点数換算表!$G$17,"")))))))</f>
        <v>0</v>
      </c>
      <c r="AE43" s="23"/>
      <c r="AF43" s="21">
        <f>IF(AE43="",0,IF(AE43="優勝",[2]点数換算表!$B$18,IF(AE43="準優勝",[2]点数換算表!$C$18,IF(AE43="ベスト4",[2]点数換算表!$D$18,IF(AE43="ベスト8",[2]点数換算表!$E$18,[2]点数換算表!$F$18)))))</f>
        <v>0</v>
      </c>
      <c r="AG43" s="23"/>
      <c r="AH43" s="21">
        <f>IF(AG43="",0,IF(AG43="優勝",[2]点数換算表!$B$19,IF(AG43="準優勝",[2]点数換算表!$C$19,IF(AG43="ベスト4",[2]点数換算表!$D$19,IF(AG43="ベスト8",[2]点数換算表!$E$19,[2]点数換算表!$F$19)))))</f>
        <v>0</v>
      </c>
      <c r="AI43" s="21">
        <f t="shared" si="1"/>
        <v>150</v>
      </c>
    </row>
    <row r="44" spans="1:35" x14ac:dyDescent="0.4">
      <c r="A44" s="21">
        <v>41</v>
      </c>
      <c r="B44" s="23" t="s">
        <v>645</v>
      </c>
      <c r="C44" s="23" t="s">
        <v>622</v>
      </c>
      <c r="D44" s="23" t="s">
        <v>646</v>
      </c>
      <c r="E44" s="30" t="s">
        <v>620</v>
      </c>
      <c r="F44" s="34" t="s">
        <v>814</v>
      </c>
      <c r="G44" s="23"/>
      <c r="H44" s="21">
        <f>IF(G44="",0,IF(G44="優勝",[9]点数換算表!$B$2,IF(G44="準優勝",[9]点数換算表!$C$2,IF(G44="ベスト4",[9]点数換算表!$D$2,[9]点数換算表!$E$2))))</f>
        <v>0</v>
      </c>
      <c r="I44" s="23"/>
      <c r="J44" s="21">
        <f>IF(I44="",0,IF(I44="優勝",[9]点数換算表!$B$3,IF(I44="準優勝",[9]点数換算表!$C$3,IF(I44="ベスト4",[9]点数換算表!$D$3,[9]点数換算表!$E$3))))</f>
        <v>0</v>
      </c>
      <c r="K44" s="23" t="s">
        <v>10</v>
      </c>
      <c r="L44" s="21">
        <f>IF(K44="",0,IF(K44="優勝",[9]点数換算表!$B$4,IF(K44="準優勝",[9]点数換算表!$C$4,IF(K44="ベスト4",[9]点数換算表!$D$4,IF(K44="ベスト8",[9]点数換算表!$E$4,IF(K44="ベスト16",[9]点数換算表!$F$4,""))))))</f>
        <v>100</v>
      </c>
      <c r="M44" s="23"/>
      <c r="N44" s="21">
        <f>IF(M44="",0,IF(M44="優勝",点数換算表!$B$5,IF(M44="準優勝",点数換算表!$C$5,IF(M44="ベスト4",点数換算表!$D$5,IF(M44="ベスト8",点数換算表!$E$5,IF(M44="ベスト16",点数換算表!$F$5,IF(M44="ベスト32",点数換算表!$G$5,"")))))))</f>
        <v>0</v>
      </c>
      <c r="O44" s="23"/>
      <c r="P44" s="21">
        <f>IF(O44="",0,IF(O44="優勝",[9]点数換算表!$B$6,IF(O44="準優勝",[9]点数換算表!$C$6,IF(O44="ベスト4",[9]点数換算表!$D$6,IF(O44="ベスト8",[9]点数換算表!$E$6,IF(O44="ベスト16",[9]点数換算表!$F$6,IF(O44="ベスト32",[9]点数換算表!$G$6,"")))))))</f>
        <v>0</v>
      </c>
      <c r="Q44" s="23"/>
      <c r="R44" s="21">
        <f>IF(Q44="",0,IF(Q44="優勝",[9]点数換算表!$B$7,IF(Q44="準優勝",[9]点数換算表!$C$7,IF(Q44="ベスト4",[9]点数換算表!$D$7,IF(Q44="ベスト8",[9]点数換算表!$E$7,[9]点数換算表!$F$7)))))</f>
        <v>0</v>
      </c>
      <c r="S44" s="23"/>
      <c r="T44" s="21">
        <f>IF(S44="",0,IF(S44="優勝",[9]点数換算表!$B$8,IF(S44="準優勝",[9]点数換算表!$C$8,IF(S44="ベスト4",[9]点数換算表!$D$8,IF(S44="ベスト8",[9]点数換算表!$E$8,[9]点数換算表!$F$8)))))</f>
        <v>0</v>
      </c>
      <c r="U44" s="23"/>
      <c r="V44" s="21">
        <f>IF(U44="",0,IF(U44="優勝",[9]点数換算表!$B$13,IF(U44="準優勝",[9]点数換算表!$C$13,IF(U44="ベスト4",[9]点数換算表!$D$13,[9]点数換算表!$E$13))))</f>
        <v>0</v>
      </c>
      <c r="W44" s="23"/>
      <c r="X44" s="21">
        <f>IF(W44="",0,IF(W44="優勝",[9]点数換算表!$B$14,IF(W44="準優勝",[9]点数換算表!$C$14,IF(W44="ベスト4",[9]点数換算表!$D$14,[9]点数換算表!$E$14))))</f>
        <v>0</v>
      </c>
      <c r="Y44" s="23" t="s">
        <v>6</v>
      </c>
      <c r="Z44" s="21">
        <f>IF(Y44="",0,IF(Y44="優勝",[9]点数換算表!$B$15,IF(Y44="準優勝",[9]点数換算表!$C$15,IF(Y44="ベスト4",[9]点数換算表!$D$15,IF(Y44="ベスト8",[9]点数換算表!$E$15,IF(Y44="ベスト16",[9]点数換算表!$F$15,""))))))</f>
        <v>48</v>
      </c>
      <c r="AA44" s="23"/>
      <c r="AB44" s="21">
        <f>IF(AA44="",0,IF(AA44="優勝",[9]点数換算表!$B$16,IF(AA44="準優勝",[9]点数換算表!$C$16,IF(AA44="ベスト4",[9]点数換算表!$D$16,IF(AA44="ベスト8",[9]点数換算表!$E$16,IF(AA44="ベスト16",[9]点数換算表!$F$16,IF(AA44="ベスト32",[9]点数換算表!$G$16,"")))))))</f>
        <v>0</v>
      </c>
      <c r="AC44" s="23"/>
      <c r="AD44" s="21">
        <f>IF(AC44="",0,IF(AC44="優勝",[9]点数換算表!$B$17,IF(AC44="準優勝",[9]点数換算表!$C$17,IF(AC44="ベスト4",[9]点数換算表!$D$17,IF(AC44="ベスト8",[9]点数換算表!$E$17,IF(AC44="ベスト16",[9]点数換算表!$F$17,IF(AC44="ベスト32",[9]点数換算表!$G$17,"")))))))</f>
        <v>0</v>
      </c>
      <c r="AE44" s="23"/>
      <c r="AF44" s="21">
        <f>IF(AE44="",0,IF(AE44="優勝",[9]点数換算表!$B$18,IF(AE44="準優勝",[9]点数換算表!$C$18,IF(AE44="ベスト4",[9]点数換算表!$D$18,IF(AE44="ベスト8",[9]点数換算表!$E$18,[9]点数換算表!$F$18)))))</f>
        <v>0</v>
      </c>
      <c r="AG44" s="23"/>
      <c r="AH44" s="21">
        <f>IF(AG44="",0,IF(AG44="優勝",[9]点数換算表!$B$19,IF(AG44="準優勝",[9]点数換算表!$C$19,IF(AG44="ベスト4",[9]点数換算表!$D$19,IF(AG44="ベスト8",[9]点数換算表!$E$19,[9]点数換算表!$F$19)))))</f>
        <v>0</v>
      </c>
      <c r="AI44" s="21">
        <f t="shared" si="1"/>
        <v>148</v>
      </c>
    </row>
    <row r="45" spans="1:35" x14ac:dyDescent="0.4">
      <c r="A45" s="21">
        <v>42</v>
      </c>
      <c r="B45" s="23" t="s">
        <v>479</v>
      </c>
      <c r="C45" s="23" t="s">
        <v>460</v>
      </c>
      <c r="D45" s="23">
        <v>4</v>
      </c>
      <c r="E45" s="28" t="s">
        <v>451</v>
      </c>
      <c r="F45" s="36" t="s">
        <v>815</v>
      </c>
      <c r="G45" s="23"/>
      <c r="H45" s="21">
        <f>IF(G45="",0,IF(G45="優勝",[7]点数換算表!$B$2,IF(G45="準優勝",[7]点数換算表!$C$2,IF(G45="ベスト4",[7]点数換算表!$D$2,[7]点数換算表!$E$2))))</f>
        <v>0</v>
      </c>
      <c r="I45" s="23"/>
      <c r="J45" s="21">
        <f>IF(I45="",0,IF(I45="優勝",[7]点数換算表!$B$3,IF(I45="準優勝",[7]点数換算表!$C$3,IF(I45="ベスト4",[7]点数換算表!$D$3,[7]点数換算表!$E$3))))</f>
        <v>0</v>
      </c>
      <c r="K45" s="23" t="s">
        <v>10</v>
      </c>
      <c r="L45" s="21">
        <f>IF(K45="",0,IF(K45="優勝",[7]点数換算表!$B$4,IF(K45="準優勝",[7]点数換算表!$C$4,IF(K45="ベスト4",[7]点数換算表!$D$4,IF(K45="ベスト8",[7]点数換算表!$E$4,IF(K45="ベスト16",[7]点数換算表!$F$4,""))))))</f>
        <v>100</v>
      </c>
      <c r="M45" s="23"/>
      <c r="N45" s="21">
        <f>IF(M45="",0,IF(M45="優勝",点数換算表!$B$5,IF(M45="準優勝",点数換算表!$C$5,IF(M45="ベスト4",点数換算表!$D$5,IF(M45="ベスト8",点数換算表!$E$5,IF(M45="ベスト16",点数換算表!$F$5,IF(M45="ベスト32",点数換算表!$G$5,"")))))))</f>
        <v>0</v>
      </c>
      <c r="O45" s="23"/>
      <c r="P45" s="21">
        <f>IF(O45="",0,IF(O45="優勝",[7]点数換算表!$B$6,IF(O45="準優勝",[7]点数換算表!$C$6,IF(O45="ベスト4",[7]点数換算表!$D$6,IF(O45="ベスト8",[7]点数換算表!$E$6,IF(O45="ベスト16",[7]点数換算表!$F$6,IF(O45="ベスト32",[7]点数換算表!$G$6,"")))))))</f>
        <v>0</v>
      </c>
      <c r="Q45" s="23"/>
      <c r="R45" s="21">
        <f>IF(Q45="",0,IF(Q45="優勝",[7]点数換算表!$B$7,IF(Q45="準優勝",[7]点数換算表!$C$7,IF(Q45="ベスト4",[7]点数換算表!$D$7,IF(Q45="ベスト8",[7]点数換算表!$E$7,[7]点数換算表!$F$7)))))</f>
        <v>0</v>
      </c>
      <c r="S45" s="23"/>
      <c r="T45" s="21">
        <f>IF(S45="",0,IF(S45="優勝",[7]点数換算表!$B$8,IF(S45="準優勝",[7]点数換算表!$C$8,IF(S45="ベスト4",[7]点数換算表!$D$8,IF(S45="ベスト8",[7]点数換算表!$E$8,[7]点数換算表!$F$8)))))</f>
        <v>0</v>
      </c>
      <c r="U45" s="23"/>
      <c r="V45" s="21">
        <f>IF(U45="",0,IF(U45="優勝",[7]点数換算表!$B$13,IF(U45="準優勝",[7]点数換算表!$C$13,IF(U45="ベスト4",[7]点数換算表!$D$13,[7]点数換算表!$E$13))))</f>
        <v>0</v>
      </c>
      <c r="W45" s="23"/>
      <c r="X45" s="21">
        <f>IF(W45="",0,IF(W45="優勝",[7]点数換算表!$B$14,IF(W45="準優勝",[7]点数換算表!$C$14,IF(W45="ベスト4",[7]点数換算表!$D$14,[7]点数換算表!$E$14))))</f>
        <v>0</v>
      </c>
      <c r="Y45" s="23" t="s">
        <v>6</v>
      </c>
      <c r="Z45" s="21">
        <f>IF(Y45="",0,IF(Y45="優勝",[7]点数換算表!$B$15,IF(Y45="準優勝",[7]点数換算表!$C$15,IF(Y45="ベスト4",[7]点数換算表!$D$15,IF(Y45="ベスト8",[7]点数換算表!$E$15,IF(Y45="ベスト16",[7]点数換算表!$F$15,""))))))</f>
        <v>48</v>
      </c>
      <c r="AA45" s="23"/>
      <c r="AB45" s="21">
        <f>IF(AA45="",0,IF(AA45="優勝",[7]点数換算表!$B$16,IF(AA45="準優勝",[7]点数換算表!$C$16,IF(AA45="ベスト4",[7]点数換算表!$D$16,IF(AA45="ベスト8",[7]点数換算表!$E$16,IF(AA45="ベスト16",[7]点数換算表!$F$16,IF(AA45="ベスト32",[7]点数換算表!$G$16,"")))))))</f>
        <v>0</v>
      </c>
      <c r="AC45" s="23"/>
      <c r="AD45" s="21">
        <f>IF(AC45="",0,IF(AC45="優勝",[7]点数換算表!$B$17,IF(AC45="準優勝",[7]点数換算表!$C$17,IF(AC45="ベスト4",[7]点数換算表!$D$17,IF(AC45="ベスト8",[7]点数換算表!$E$17,IF(AC45="ベスト16",[7]点数換算表!$F$17,IF(AC45="ベスト32",[7]点数換算表!$G$17,"")))))))</f>
        <v>0</v>
      </c>
      <c r="AE45" s="23"/>
      <c r="AF45" s="21">
        <f>IF(AE45="",0,IF(AE45="優勝",[7]点数換算表!$B$18,IF(AE45="準優勝",[7]点数換算表!$C$18,IF(AE45="ベスト4",[7]点数換算表!$D$18,IF(AE45="ベスト8",[7]点数換算表!$E$18,[7]点数換算表!$F$18)))))</f>
        <v>0</v>
      </c>
      <c r="AG45" s="23"/>
      <c r="AH45" s="21">
        <f>IF(AG45="",0,IF(AG45="優勝",[7]点数換算表!$B$19,IF(AG45="準優勝",[7]点数換算表!$C$19,IF(AG45="ベスト4",[7]点数換算表!$D$19,IF(AG45="ベスト8",[7]点数換算表!$E$19,[7]点数換算表!$F$19)))))</f>
        <v>0</v>
      </c>
      <c r="AI45" s="21">
        <f t="shared" si="1"/>
        <v>148</v>
      </c>
    </row>
    <row r="46" spans="1:35" x14ac:dyDescent="0.4">
      <c r="A46" s="21">
        <v>43</v>
      </c>
      <c r="B46" s="23" t="s">
        <v>553</v>
      </c>
      <c r="C46" s="23" t="s">
        <v>525</v>
      </c>
      <c r="D46" s="23">
        <v>4</v>
      </c>
      <c r="E46" s="29" t="s">
        <v>526</v>
      </c>
      <c r="F46" s="36" t="s">
        <v>815</v>
      </c>
      <c r="G46" s="23"/>
      <c r="H46" s="21">
        <f>IF(G46="",0,IF(G46="優勝",[8]点数換算表!$B$2,IF(G46="準優勝",[8]点数換算表!$C$2,IF(G46="ベスト4",[8]点数換算表!$D$2,[8]点数換算表!$E$2))))</f>
        <v>0</v>
      </c>
      <c r="I46" s="23"/>
      <c r="J46" s="21">
        <f>IF(I46="",0,IF(I46="優勝",[8]点数換算表!$B$3,IF(I46="準優勝",[8]点数換算表!$C$3,IF(I46="ベスト4",[8]点数換算表!$D$3,[8]点数換算表!$E$3))))</f>
        <v>0</v>
      </c>
      <c r="K46" s="23" t="s">
        <v>8</v>
      </c>
      <c r="L46" s="21">
        <f>IF(K46="",0,IF(K46="優勝",[8]点数換算表!$B$4,IF(K46="準優勝",[8]点数換算表!$C$4,IF(K46="ベスト4",[8]点数換算表!$D$4,IF(K46="ベスト8",[8]点数換算表!$E$4,IF(K46="ベスト16",[8]点数換算表!$F$4,""))))))</f>
        <v>80</v>
      </c>
      <c r="M46" s="23" t="s">
        <v>214</v>
      </c>
      <c r="N46" s="21">
        <f>IF(M46="",0,IF(M46="優勝",点数換算表!$B$5,IF(M46="準優勝",点数換算表!$C$5,IF(M46="ベスト4",点数換算表!$D$5,IF(M46="ベスト8",点数換算表!$E$5,IF(M46="ベスト16",点数換算表!$F$5,IF(M46="ベスト32",点数換算表!$G$5,"")))))))</f>
        <v>50</v>
      </c>
      <c r="O46" s="23"/>
      <c r="P46" s="21">
        <f>IF(O46="",0,IF(O46="優勝",[8]点数換算表!$B$6,IF(O46="準優勝",[8]点数換算表!$C$6,IF(O46="ベスト4",[8]点数換算表!$D$6,IF(O46="ベスト8",[8]点数換算表!$E$6,IF(O46="ベスト16",[8]点数換算表!$F$6,IF(O46="ベスト32",[8]点数換算表!$G$6,"")))))))</f>
        <v>0</v>
      </c>
      <c r="Q46" s="23"/>
      <c r="R46" s="21">
        <f>IF(Q46="",0,IF(Q46="優勝",[8]点数換算表!$B$7,IF(Q46="準優勝",[8]点数換算表!$C$7,IF(Q46="ベスト4",[8]点数換算表!$D$7,IF(Q46="ベスト8",[8]点数換算表!$E$7,[8]点数換算表!$F$7)))))</f>
        <v>0</v>
      </c>
      <c r="S46" s="23"/>
      <c r="T46" s="21">
        <f>IF(S46="",0,IF(S46="優勝",[8]点数換算表!$B$8,IF(S46="準優勝",[8]点数換算表!$C$8,IF(S46="ベスト4",[8]点数換算表!$D$8,IF(S46="ベスト8",[8]点数換算表!$E$8,[8]点数換算表!$F$8)))))</f>
        <v>0</v>
      </c>
      <c r="U46" s="23"/>
      <c r="V46" s="21">
        <f>IF(U46="",0,IF(U46="優勝",[8]点数換算表!$B$13,IF(U46="準優勝",[8]点数換算表!$C$13,IF(U46="ベスト4",[8]点数換算表!$D$13,[8]点数換算表!$E$13))))</f>
        <v>0</v>
      </c>
      <c r="W46" s="23"/>
      <c r="X46" s="21">
        <f>IF(W46="",0,IF(W46="優勝",[8]点数換算表!$B$14,IF(W46="準優勝",[8]点数換算表!$C$14,IF(W46="ベスト4",[8]点数換算表!$D$14,[8]点数換算表!$E$14))))</f>
        <v>0</v>
      </c>
      <c r="Y46" s="23" t="s">
        <v>7</v>
      </c>
      <c r="Z46" s="21">
        <f>IF(Y46="",0,IF(Y46="優勝",[8]点数換算表!$B$15,IF(Y46="準優勝",[8]点数換算表!$C$15,IF(Y46="ベスト4",[8]点数換算表!$D$15,IF(Y46="ベスト8",[8]点数換算表!$E$15,IF(Y46="ベスト16",[8]点数換算表!$F$15,""))))))</f>
        <v>16</v>
      </c>
      <c r="AA46" s="23"/>
      <c r="AB46" s="21">
        <f>IF(AA46="",0,IF(AA46="優勝",[8]点数換算表!$B$16,IF(AA46="準優勝",[8]点数換算表!$C$16,IF(AA46="ベスト4",[8]点数換算表!$D$16,IF(AA46="ベスト8",[8]点数換算表!$E$16,IF(AA46="ベスト16",[8]点数換算表!$F$16,IF(AA46="ベスト32",[8]点数換算表!$G$16,"")))))))</f>
        <v>0</v>
      </c>
      <c r="AC46" s="23"/>
      <c r="AD46" s="21">
        <f>IF(AC46="",0,IF(AC46="優勝",[8]点数換算表!$B$17,IF(AC46="準優勝",[8]点数換算表!$C$17,IF(AC46="ベスト4",[8]点数換算表!$D$17,IF(AC46="ベスト8",[8]点数換算表!$E$17,IF(AC46="ベスト16",[8]点数換算表!$F$17,IF(AC46="ベスト32",[8]点数換算表!$G$17,"")))))))</f>
        <v>0</v>
      </c>
      <c r="AE46" s="23"/>
      <c r="AF46" s="21">
        <f>IF(AE46="",0,IF(AE46="優勝",[8]点数換算表!$B$18,IF(AE46="準優勝",[8]点数換算表!$C$18,IF(AE46="ベスト4",[8]点数換算表!$D$18,IF(AE46="ベスト8",[8]点数換算表!$E$18,[8]点数換算表!$F$18)))))</f>
        <v>0</v>
      </c>
      <c r="AG46" s="23"/>
      <c r="AH46" s="21">
        <f>IF(AG46="",0,IF(AG46="優勝",[8]点数換算表!$B$19,IF(AG46="準優勝",[8]点数換算表!$C$19,IF(AG46="ベスト4",[8]点数換算表!$D$19,IF(AG46="ベスト8",[8]点数換算表!$E$19,[8]点数換算表!$F$19)))))</f>
        <v>0</v>
      </c>
      <c r="AI46" s="21">
        <f t="shared" si="1"/>
        <v>146</v>
      </c>
    </row>
    <row r="47" spans="1:35" x14ac:dyDescent="0.4">
      <c r="A47" s="21">
        <v>44</v>
      </c>
      <c r="B47" s="23" t="s">
        <v>400</v>
      </c>
      <c r="C47" s="23" t="s">
        <v>381</v>
      </c>
      <c r="D47" s="23">
        <v>4</v>
      </c>
      <c r="E47" s="27" t="s">
        <v>382</v>
      </c>
      <c r="F47" s="36" t="s">
        <v>815</v>
      </c>
      <c r="G47" s="23"/>
      <c r="H47" s="21">
        <f>IF(G47="",0,IF(G47="優勝",[4]点数換算表!$B$2,IF(G47="準優勝",[4]点数換算表!$C$2,IF(G47="ベスト4",[4]点数換算表!$D$2,[4]点数換算表!$E$2))))</f>
        <v>0</v>
      </c>
      <c r="I47" s="23"/>
      <c r="J47" s="21">
        <f>IF(I47="",0,IF(I47="優勝",[4]点数換算表!$B$3,IF(I47="準優勝",[4]点数換算表!$C$3,IF(I47="ベスト4",[4]点数換算表!$D$3,[4]点数換算表!$E$3))))</f>
        <v>0</v>
      </c>
      <c r="K47" s="23" t="s">
        <v>8</v>
      </c>
      <c r="L47" s="21">
        <f>IF(K47="",0,IF(K47="優勝",[4]点数換算表!$B$4,IF(K47="準優勝",[4]点数換算表!$C$4,IF(K47="ベスト4",[4]点数換算表!$D$4,IF(K47="ベスト8",[4]点数換算表!$E$4,IF(K47="ベスト16",[4]点数換算表!$F$4,""))))))</f>
        <v>80</v>
      </c>
      <c r="M47" s="23"/>
      <c r="N47" s="21">
        <f>IF(M47="",0,IF(M47="優勝",点数換算表!$B$5,IF(M47="準優勝",点数換算表!$C$5,IF(M47="ベスト4",点数換算表!$D$5,IF(M47="ベスト8",点数換算表!$E$5,IF(M47="ベスト16",点数換算表!$F$5,IF(M47="ベスト32",点数換算表!$G$5,"")))))))</f>
        <v>0</v>
      </c>
      <c r="O47" s="23"/>
      <c r="P47" s="21">
        <f>IF(O47="",0,IF(O47="優勝",[4]点数換算表!$B$6,IF(O47="準優勝",[4]点数換算表!$C$6,IF(O47="ベスト4",[4]点数換算表!$D$6,IF(O47="ベスト8",[4]点数換算表!$E$6,IF(O47="ベスト16",[4]点数換算表!$F$6,IF(O47="ベスト32",[4]点数換算表!$G$6,"")))))))</f>
        <v>0</v>
      </c>
      <c r="Q47" s="23"/>
      <c r="R47" s="21">
        <f>IF(Q47="",0,IF(Q47="優勝",[4]点数換算表!$B$7,IF(Q47="準優勝",[4]点数換算表!$C$7,IF(Q47="ベスト4",[4]点数換算表!$D$7,IF(Q47="ベスト8",[4]点数換算表!$E$7,[4]点数換算表!$F$7)))))</f>
        <v>0</v>
      </c>
      <c r="S47" s="23"/>
      <c r="T47" s="21">
        <f>IF(S47="",0,IF(S47="優勝",[4]点数換算表!$B$8,IF(S47="準優勝",[4]点数換算表!$C$8,IF(S47="ベスト4",[4]点数換算表!$D$8,IF(S47="ベスト8",[4]点数換算表!$E$8,[4]点数換算表!$F$8)))))</f>
        <v>0</v>
      </c>
      <c r="U47" s="23"/>
      <c r="V47" s="21">
        <f>IF(U47="",0,IF(U47="優勝",[4]点数換算表!$B$13,IF(U47="準優勝",[4]点数換算表!$C$13,IF(U47="ベスト4",[4]点数換算表!$D$13,[4]点数換算表!$E$13))))</f>
        <v>0</v>
      </c>
      <c r="W47" s="23"/>
      <c r="X47" s="21">
        <f>IF(W47="",0,IF(W47="優勝",[4]点数換算表!$B$14,IF(W47="準優勝",[4]点数換算表!$C$14,IF(W47="ベスト4",[4]点数換算表!$D$14,[4]点数換算表!$E$14))))</f>
        <v>0</v>
      </c>
      <c r="Y47" s="23" t="s">
        <v>8</v>
      </c>
      <c r="Z47" s="21">
        <f>IF(Y47="",0,IF(Y47="優勝",[4]点数換算表!$B$15,IF(Y47="準優勝",[4]点数換算表!$C$15,IF(Y47="ベスト4",[4]点数換算表!$D$15,IF(Y47="ベスト8",[4]点数換算表!$E$15,IF(Y47="ベスト16",[4]点数換算表!$F$15,""))))))</f>
        <v>64</v>
      </c>
      <c r="AA47" s="23"/>
      <c r="AB47" s="21">
        <f>IF(AA47="",0,IF(AA47="優勝",[4]点数換算表!$B$16,IF(AA47="準優勝",[4]点数換算表!$C$16,IF(AA47="ベスト4",[4]点数換算表!$D$16,IF(AA47="ベスト8",[4]点数換算表!$E$16,IF(AA47="ベスト16",[4]点数換算表!$F$16,IF(AA47="ベスト32",[4]点数換算表!$G$16,"")))))))</f>
        <v>0</v>
      </c>
      <c r="AC47" s="23"/>
      <c r="AD47" s="21">
        <f>IF(AC47="",0,IF(AC47="優勝",[4]点数換算表!$B$17,IF(AC47="準優勝",[4]点数換算表!$C$17,IF(AC47="ベスト4",[4]点数換算表!$D$17,IF(AC47="ベスト8",[4]点数換算表!$E$17,IF(AC47="ベスト16",[4]点数換算表!$F$17,IF(AC47="ベスト32",[4]点数換算表!$G$17,"")))))))</f>
        <v>0</v>
      </c>
      <c r="AE47" s="23"/>
      <c r="AF47" s="21">
        <f>IF(AE47="",0,IF(AE47="優勝",[4]点数換算表!$B$18,IF(AE47="準優勝",[4]点数換算表!$C$18,IF(AE47="ベスト4",[4]点数換算表!$D$18,IF(AE47="ベスト8",[4]点数換算表!$E$18,[4]点数換算表!$F$18)))))</f>
        <v>0</v>
      </c>
      <c r="AG47" s="23"/>
      <c r="AH47" s="21">
        <f>IF(AG47="",0,IF(AG47="優勝",[4]点数換算表!$B$19,IF(AG47="準優勝",[4]点数換算表!$C$19,IF(AG47="ベスト4",[4]点数換算表!$D$19,IF(AG47="ベスト8",[4]点数換算表!$E$19,[4]点数換算表!$F$19)))))</f>
        <v>0</v>
      </c>
      <c r="AI47" s="21">
        <f t="shared" si="1"/>
        <v>144</v>
      </c>
    </row>
    <row r="48" spans="1:35" x14ac:dyDescent="0.4">
      <c r="A48" s="21">
        <v>45</v>
      </c>
      <c r="B48" s="23" t="s">
        <v>166</v>
      </c>
      <c r="C48" s="23" t="s">
        <v>64</v>
      </c>
      <c r="D48" s="23">
        <v>4</v>
      </c>
      <c r="E48" s="24" t="s">
        <v>269</v>
      </c>
      <c r="F48" s="34" t="s">
        <v>814</v>
      </c>
      <c r="G48" s="23"/>
      <c r="H48" s="21">
        <f>IF(G48="",0,IF(G48="優勝",点数換算表!$B$2,IF(G48="準優勝",点数換算表!$C$2,IF(G48="ベスト4",点数換算表!$D$2,点数換算表!$E$2))))</f>
        <v>0</v>
      </c>
      <c r="I48" s="23"/>
      <c r="J48" s="21">
        <f>IF(I48="",0,IF(I48="優勝",点数換算表!$B$3,IF(I48="準優勝",点数換算表!$C$3,IF(I48="ベスト4",点数換算表!$D$3,点数換算表!$E$3))))</f>
        <v>0</v>
      </c>
      <c r="K48" s="23"/>
      <c r="L48" s="21">
        <f>IF(K48="",0,IF(K48="優勝",点数換算表!$B$4,IF(K48="準優勝",点数換算表!$C$4,IF(K48="ベスト4",点数換算表!$D$4,IF(K48="ベスト8",点数換算表!$E$4,IF(K48="ベスト16",点数換算表!$F$4,""))))))</f>
        <v>0</v>
      </c>
      <c r="M48" s="23" t="s">
        <v>7</v>
      </c>
      <c r="N48" s="21">
        <f>IF(M48="",0,IF(M48="優勝",点数換算表!$B$5,IF(M48="準優勝",点数換算表!$C$5,IF(M48="ベスト4",点数換算表!$D$5,IF(M48="ベスト8",点数換算表!$E$5,IF(M48="ベスト16",点数換算表!$F$5,IF(M48="ベスト32",点数換算表!$G$5,"")))))))</f>
        <v>100</v>
      </c>
      <c r="O48" s="23"/>
      <c r="P48" s="21">
        <f>IF(O48="",0,IF(O48="優勝",点数換算表!$B$6,IF(O48="準優勝",点数換算表!$C$6,IF(O48="ベスト4",点数換算表!$D$6,IF(O48="ベスト8",点数換算表!$E$6,IF(O48="ベスト16",点数換算表!$F$6,IF(O48="ベスト32",点数換算表!$G$6,"")))))))</f>
        <v>0</v>
      </c>
      <c r="Q48" s="23"/>
      <c r="R48" s="21">
        <f>IF(Q48="",0,IF(Q48="優勝",点数換算表!$B$7,IF(Q48="準優勝",点数換算表!$C$7,IF(Q48="ベスト4",点数換算表!$D$7,IF(Q48="ベスト8",点数換算表!$E$7,点数換算表!$F$7)))))</f>
        <v>0</v>
      </c>
      <c r="S48" s="23"/>
      <c r="T48" s="21">
        <f>IF(S48="",0,IF(S48="優勝",点数換算表!$B$8,IF(S48="準優勝",点数換算表!$C$8,IF(S48="ベスト4",点数換算表!$D$8,IF(S48="ベスト8",点数換算表!$E$8,点数換算表!$F$8)))))</f>
        <v>0</v>
      </c>
      <c r="U48" s="23"/>
      <c r="V48" s="21">
        <f>IF(U48="",0,IF(U48="優勝",点数換算表!$B$13,IF(U48="準優勝",点数換算表!$C$13,IF(U48="ベスト4",点数換算表!$D$13,点数換算表!$E$13))))</f>
        <v>0</v>
      </c>
      <c r="W48" s="23"/>
      <c r="X48" s="21">
        <f>IF(W48="",0,IF(W48="優勝",点数換算表!$B$14,IF(W48="準優勝",点数換算表!$C$14,IF(W48="ベスト4",点数換算表!$D$14,点数換算表!$E$14))))</f>
        <v>0</v>
      </c>
      <c r="Y48" s="23"/>
      <c r="Z48" s="21">
        <f>IF(Y48="",0,IF(Y48="優勝",点数換算表!$B$15,IF(Y48="準優勝",点数換算表!$C$15,IF(Y48="ベスト4",点数換算表!$D$15,IF(Y48="ベスト8",点数換算表!$E$15,IF(Y48="ベスト16",点数換算表!$F$15,""))))))</f>
        <v>0</v>
      </c>
      <c r="AA48" s="23" t="s">
        <v>214</v>
      </c>
      <c r="AB48" s="21">
        <f>IF(AA48="",0,IF(AA48="優勝",点数換算表!$B$16,IF(AA48="準優勝",点数換算表!$C$16,IF(AA48="ベスト4",点数換算表!$D$16,IF(AA48="ベスト8",点数換算表!$E$16,IF(AA48="ベスト16",点数換算表!$F$16,IF(AA48="ベスト32",点数換算表!$G$16,"")))))))</f>
        <v>40</v>
      </c>
      <c r="AC48" s="23"/>
      <c r="AD48" s="21">
        <f>IF(AC48="",0,IF(AC48="優勝",点数換算表!$B$17,IF(AC48="準優勝",点数換算表!$C$17,IF(AC48="ベスト4",点数換算表!$D$17,IF(AC48="ベスト8",点数換算表!$E$17,IF(AC48="ベスト16",点数換算表!$F$17,IF(AC48="ベスト32",点数換算表!$G$17,"")))))))</f>
        <v>0</v>
      </c>
      <c r="AE48" s="23"/>
      <c r="AF48" s="21">
        <f>IF(AE48="",0,IF(AE48="優勝",点数換算表!$B$18,IF(AE48="準優勝",点数換算表!$C$18,IF(AE48="ベスト4",点数換算表!$D$18,IF(AE48="ベスト8",点数換算表!$E$18,点数換算表!$F$18)))))</f>
        <v>0</v>
      </c>
      <c r="AG48" s="23"/>
      <c r="AH48" s="21">
        <f>IF(AG48="",0,IF(AG48="優勝",点数換算表!$B$19,IF(AG48="準優勝",点数換算表!$C$19,IF(AG48="ベスト4",点数換算表!$D$19,IF(AG48="ベスト8",点数換算表!$E$19,点数換算表!$F$19)))))</f>
        <v>0</v>
      </c>
      <c r="AI48" s="21">
        <f t="shared" si="1"/>
        <v>140</v>
      </c>
    </row>
    <row r="49" spans="1:35" x14ac:dyDescent="0.4">
      <c r="A49" s="21">
        <v>46</v>
      </c>
      <c r="B49" s="23" t="s">
        <v>854</v>
      </c>
      <c r="C49" s="23" t="s">
        <v>855</v>
      </c>
      <c r="D49" s="23">
        <v>2</v>
      </c>
      <c r="E49" s="25" t="s">
        <v>272</v>
      </c>
      <c r="F49" s="36" t="s">
        <v>815</v>
      </c>
      <c r="G49" s="23"/>
      <c r="H49" s="21">
        <f>IF(G49="",0,IF(G49="優勝",点数換算表!$B$2,IF(G49="準優勝",点数換算表!$C$2,IF(G49="ベスト4",点数換算表!$D$2,点数換算表!$E$2))))</f>
        <v>0</v>
      </c>
      <c r="I49" s="23"/>
      <c r="J49" s="21">
        <f>IF(I49="",0,IF(I49="優勝",点数換算表!$B$3,IF(I49="準優勝",点数換算表!$C$3,IF(I49="ベスト4",点数換算表!$D$3,点数換算表!$E$3))))</f>
        <v>0</v>
      </c>
      <c r="K49" s="23" t="s">
        <v>9</v>
      </c>
      <c r="L49" s="21">
        <f>IF(K49="",0,IF(K49="優勝",点数換算表!$B$4,IF(K49="準優勝",点数換算表!$C$4,IF(K49="ベスト4",点数換算表!$D$4,IF(K49="ベスト8",点数換算表!$E$4,IF(K49="ベスト16",点数換算表!$F$4,""))))))</f>
        <v>40</v>
      </c>
      <c r="M49" s="23" t="s">
        <v>7</v>
      </c>
      <c r="N49" s="21">
        <f>IF(M49="",0,IF(M49="優勝",点数換算表!$B$5,IF(M49="準優勝",点数換算表!$C$5,IF(M49="ベスト4",点数換算表!$D$5,IF(M49="ベスト8",点数換算表!$E$5,IF(M49="ベスト16",点数換算表!$F$5,IF(M49="ベスト32",点数換算表!$G$5,"")))))))</f>
        <v>100</v>
      </c>
      <c r="O49" s="23"/>
      <c r="P49" s="21">
        <f>IF(O49="",0,IF(O49="優勝",点数換算表!$B$6,IF(O49="準優勝",点数換算表!$C$6,IF(O49="ベスト4",点数換算表!$D$6,IF(O49="ベスト8",点数換算表!$E$6,IF(O49="ベスト16",点数換算表!$F$6,IF(O49="ベスト32",点数換算表!$G$6,"")))))))</f>
        <v>0</v>
      </c>
      <c r="Q49" s="23"/>
      <c r="R49" s="21">
        <f>IF(Q49="",0,IF(Q49="優勝",点数換算表!$B$7,IF(Q49="準優勝",点数換算表!$C$7,IF(Q49="ベスト4",点数換算表!$D$7,IF(Q49="ベスト8",点数換算表!$E$7,点数換算表!$F$7)))))</f>
        <v>0</v>
      </c>
      <c r="S49" s="23"/>
      <c r="T49" s="21">
        <f>IF(S49="",0,IF(S49="優勝",点数換算表!$B$8,IF(S49="準優勝",点数換算表!$C$8,IF(S49="ベスト4",点数換算表!$D$8,IF(S49="ベスト8",点数換算表!$E$8,点数換算表!$F$8)))))</f>
        <v>0</v>
      </c>
      <c r="U49" s="23"/>
      <c r="V49" s="21">
        <f>IF(U49="",0,IF(U49="優勝",点数換算表!$B$13,IF(U49="準優勝",点数換算表!$C$13,IF(U49="ベスト4",点数換算表!$D$13,点数換算表!$E$13))))</f>
        <v>0</v>
      </c>
      <c r="W49" s="23"/>
      <c r="X49" s="21">
        <f>IF(W49="",0,IF(W49="優勝",点数換算表!$B$14,IF(W49="準優勝",点数換算表!$C$14,IF(W49="ベスト4",点数換算表!$D$14,点数換算表!$E$14))))</f>
        <v>0</v>
      </c>
      <c r="Y49" s="23"/>
      <c r="Z49" s="21">
        <f>IF(Y49="",0,IF(Y49="優勝",点数換算表!$B$15,IF(Y49="準優勝",点数換算表!$C$15,IF(Y49="ベスト4",点数換算表!$D$15,IF(Y49="ベスト8",点数換算表!$E$15,IF(Y49="ベスト16",点数換算表!$F$15,""))))))</f>
        <v>0</v>
      </c>
      <c r="AA49" s="23"/>
      <c r="AB49" s="21">
        <f>IF(AA49="",0,IF(AA49="優勝",点数換算表!$B$16,IF(AA49="準優勝",点数換算表!$C$16,IF(AA49="ベスト4",点数換算表!$D$16,IF(AA49="ベスト8",点数換算表!$E$16,IF(AA49="ベスト16",点数換算表!$F$16,IF(AA49="ベスト32",点数換算表!$G$16,"")))))))</f>
        <v>0</v>
      </c>
      <c r="AC49" s="23"/>
      <c r="AD49" s="21">
        <f>IF(AC49="",0,IF(AC49="優勝",点数換算表!$B$17,IF(AC49="準優勝",点数換算表!$C$17,IF(AC49="ベスト4",点数換算表!$D$17,IF(AC49="ベスト8",点数換算表!$E$17,IF(AC49="ベスト16",点数換算表!$F$17,IF(AC49="ベスト32",点数換算表!$G$17,"")))))))</f>
        <v>0</v>
      </c>
      <c r="AE49" s="23"/>
      <c r="AF49" s="21">
        <f>IF(AE49="",0,IF(AE49="優勝",点数換算表!$B$18,IF(AE49="準優勝",点数換算表!$C$18,IF(AE49="ベスト4",点数換算表!$D$18,IF(AE49="ベスト8",点数換算表!$E$18,点数換算表!$F$18)))))</f>
        <v>0</v>
      </c>
      <c r="AG49" s="23"/>
      <c r="AH49" s="21">
        <f>IF(AG49="",0,IF(AG49="優勝",点数換算表!$B$19,IF(AG49="準優勝",点数換算表!$C$19,IF(AG49="ベスト4",点数換算表!$D$19,IF(AG49="ベスト8",点数換算表!$E$19,点数換算表!$F$19)))))</f>
        <v>0</v>
      </c>
      <c r="AI49" s="21">
        <f t="shared" si="1"/>
        <v>140</v>
      </c>
    </row>
    <row r="50" spans="1:35" x14ac:dyDescent="0.4">
      <c r="A50" s="21">
        <v>47</v>
      </c>
      <c r="B50" s="23" t="s">
        <v>740</v>
      </c>
      <c r="C50" s="23" t="s">
        <v>716</v>
      </c>
      <c r="D50" s="23">
        <v>4</v>
      </c>
      <c r="E50" s="33" t="s">
        <v>717</v>
      </c>
      <c r="F50" s="34" t="s">
        <v>814</v>
      </c>
      <c r="G50" s="23"/>
      <c r="H50" s="21">
        <f>IF(G50="",0,IF(G50="優勝",[5]点数換算表!$B$2,IF(G50="準優勝",[5]点数換算表!$C$2,IF(G50="ベスト4",[5]点数換算表!$D$2,[5]点数換算表!$E$2))))</f>
        <v>0</v>
      </c>
      <c r="I50" s="23"/>
      <c r="J50" s="21">
        <f>IF(I50="",0,IF(I50="優勝",[5]点数換算表!$B$3,IF(I50="準優勝",[5]点数換算表!$C$3,IF(I50="ベスト4",[5]点数換算表!$D$3,[5]点数換算表!$E$3))))</f>
        <v>0</v>
      </c>
      <c r="K50" s="23" t="s">
        <v>6</v>
      </c>
      <c r="L50" s="21">
        <f>IF(K50="",0,IF(K50="優勝",[5]点数換算表!$B$4,IF(K50="準優勝",[5]点数換算表!$C$4,IF(K50="ベスト4",[5]点数換算表!$D$4,IF(K50="ベスト8",[5]点数換算表!$E$4,IF(K50="ベスト16",[5]点数換算表!$F$4,""))))))</f>
        <v>60</v>
      </c>
      <c r="M50" s="23"/>
      <c r="N50" s="21">
        <f>IF(M50="",0,IF(M50="優勝",点数換算表!$B$5,IF(M50="準優勝",点数換算表!$C$5,IF(M50="ベスト4",点数換算表!$D$5,IF(M50="ベスト8",点数換算表!$E$5,IF(M50="ベスト16",点数換算表!$F$5,IF(M50="ベスト32",点数換算表!$G$5,"")))))))</f>
        <v>0</v>
      </c>
      <c r="O50" s="23"/>
      <c r="P50" s="21">
        <f>IF(O50="",0,IF(O50="優勝",[5]点数換算表!$B$6,IF(O50="準優勝",[5]点数換算表!$C$6,IF(O50="ベスト4",[5]点数換算表!$D$6,IF(O50="ベスト8",[5]点数換算表!$E$6,IF(O50="ベスト16",[5]点数換算表!$F$6,IF(O50="ベスト32",[5]点数換算表!$G$6,"")))))))</f>
        <v>0</v>
      </c>
      <c r="Q50" s="23"/>
      <c r="R50" s="21">
        <f>IF(Q50="",0,IF(Q50="優勝",[5]点数換算表!$B$7,IF(Q50="準優勝",[5]点数換算表!$C$7,IF(Q50="ベスト4",[5]点数換算表!$D$7,IF(Q50="ベスト8",[5]点数換算表!$E$7,[5]点数換算表!$F$7)))))</f>
        <v>0</v>
      </c>
      <c r="S50" s="23"/>
      <c r="T50" s="21">
        <f>IF(S50="",0,IF(S50="優勝",[5]点数換算表!$B$8,IF(S50="準優勝",[5]点数換算表!$C$8,IF(S50="ベスト4",[5]点数換算表!$D$8,IF(S50="ベスト8",[5]点数換算表!$E$8,[5]点数換算表!$F$8)))))</f>
        <v>0</v>
      </c>
      <c r="U50" s="23"/>
      <c r="V50" s="21">
        <f>IF(U50="",0,IF(U50="優勝",[5]点数換算表!$B$13,IF(U50="準優勝",[5]点数換算表!$C$13,IF(U50="ベスト4",[5]点数換算表!$D$13,[5]点数換算表!$E$13))))</f>
        <v>0</v>
      </c>
      <c r="W50" s="23"/>
      <c r="X50" s="21">
        <f>IF(W50="",0,IF(W50="優勝",[5]点数換算表!$B$14,IF(W50="準優勝",[5]点数換算表!$C$14,IF(W50="ベスト4",[5]点数換算表!$D$14,[5]点数換算表!$E$14))))</f>
        <v>0</v>
      </c>
      <c r="Y50" s="23" t="s">
        <v>9</v>
      </c>
      <c r="Z50" s="21">
        <f>IF(Y50="",0,IF(Y50="優勝",[5]点数換算表!$B$15,IF(Y50="準優勝",[5]点数換算表!$C$15,IF(Y50="ベスト4",[5]点数換算表!$D$15,IF(Y50="ベスト8",[5]点数換算表!$E$15,IF(Y50="ベスト16",[5]点数換算表!$F$15,""))))))</f>
        <v>32</v>
      </c>
      <c r="AA50" s="23" t="s">
        <v>214</v>
      </c>
      <c r="AB50" s="21">
        <f>IF(AA50="",0,IF(AA50="優勝",[5]点数換算表!$B$16,IF(AA50="準優勝",[5]点数換算表!$C$16,IF(AA50="ベスト4",[5]点数換算表!$D$16,IF(AA50="ベスト8",[5]点数換算表!$E$16,IF(AA50="ベスト16",[5]点数換算表!$F$16,IF(AA50="ベスト32",[5]点数換算表!$G$16,"")))))))</f>
        <v>40</v>
      </c>
      <c r="AC50" s="23"/>
      <c r="AD50" s="21">
        <f>IF(AC50="",0,IF(AC50="優勝",[5]点数換算表!$B$17,IF(AC50="準優勝",[5]点数換算表!$C$17,IF(AC50="ベスト4",[5]点数換算表!$D$17,IF(AC50="ベスト8",[5]点数換算表!$E$17,IF(AC50="ベスト16",[5]点数換算表!$F$17,IF(AC50="ベスト32",[5]点数換算表!$G$17,"")))))))</f>
        <v>0</v>
      </c>
      <c r="AE50" s="23"/>
      <c r="AF50" s="21">
        <f>IF(AE50="",0,IF(AE50="優勝",[5]点数換算表!$B$18,IF(AE50="準優勝",[5]点数換算表!$C$18,IF(AE50="ベスト4",[5]点数換算表!$D$18,IF(AE50="ベスト8",[5]点数換算表!$E$18,[5]点数換算表!$F$18)))))</f>
        <v>0</v>
      </c>
      <c r="AG50" s="23"/>
      <c r="AH50" s="21">
        <f>IF(AG50="",0,IF(AG50="優勝",[5]点数換算表!$B$19,IF(AG50="準優勝",[5]点数換算表!$C$19,IF(AG50="ベスト4",[5]点数換算表!$D$19,IF(AG50="ベスト8",[5]点数換算表!$E$19,[5]点数換算表!$F$19)))))</f>
        <v>0</v>
      </c>
      <c r="AI50" s="21">
        <f t="shared" si="1"/>
        <v>132</v>
      </c>
    </row>
    <row r="51" spans="1:35" x14ac:dyDescent="0.4">
      <c r="A51" s="21">
        <v>48</v>
      </c>
      <c r="B51" s="23" t="s">
        <v>325</v>
      </c>
      <c r="C51" s="23" t="s">
        <v>271</v>
      </c>
      <c r="D51" s="23">
        <v>4</v>
      </c>
      <c r="E51" s="26" t="s">
        <v>272</v>
      </c>
      <c r="F51" s="36" t="s">
        <v>815</v>
      </c>
      <c r="G51" s="23"/>
      <c r="H51" s="21">
        <f>IF(G51="",0,IF(G51="優勝",[2]点数換算表!$B$2,IF(G51="準優勝",[2]点数換算表!$C$2,IF(G51="ベスト4",[2]点数換算表!$D$2,[2]点数換算表!$E$2))))</f>
        <v>0</v>
      </c>
      <c r="I51" s="23"/>
      <c r="J51" s="21">
        <f>IF(I51="",0,IF(I51="優勝",[2]点数換算表!$B$3,IF(I51="準優勝",[2]点数換算表!$C$3,IF(I51="ベスト4",[2]点数換算表!$D$3,[2]点数換算表!$E$3))))</f>
        <v>0</v>
      </c>
      <c r="K51" s="23"/>
      <c r="L51" s="21">
        <f>IF(K51="",0,IF(K51="優勝",[2]点数換算表!$B$4,IF(K51="準優勝",[2]点数換算表!$C$4,IF(K51="ベスト4",[2]点数換算表!$D$4,IF(K51="ベスト8",[2]点数換算表!$E$4,IF(K51="ベスト16",[2]点数換算表!$F$4,""))))))</f>
        <v>0</v>
      </c>
      <c r="M51" s="23" t="s">
        <v>214</v>
      </c>
      <c r="N51" s="21">
        <f>IF(M51="",0,IF(M51="優勝",点数換算表!$B$5,IF(M51="準優勝",点数換算表!$C$5,IF(M51="ベスト4",点数換算表!$D$5,IF(M51="ベスト8",点数換算表!$E$5,IF(M51="ベスト16",点数換算表!$F$5,IF(M51="ベスト32",点数換算表!$G$5,"")))))))</f>
        <v>50</v>
      </c>
      <c r="O51" s="23"/>
      <c r="P51" s="21">
        <f>IF(O51="",0,IF(O51="優勝",[2]点数換算表!$B$6,IF(O51="準優勝",[2]点数換算表!$C$6,IF(O51="ベスト4",[2]点数換算表!$D$6,IF(O51="ベスト8",[2]点数換算表!$E$6,IF(O51="ベスト16",[2]点数換算表!$F$6,IF(O51="ベスト32",[2]点数換算表!$G$6,"")))))))</f>
        <v>0</v>
      </c>
      <c r="Q51" s="23"/>
      <c r="R51" s="21">
        <f>IF(Q51="",0,IF(Q51="優勝",[2]点数換算表!$B$7,IF(Q51="準優勝",[2]点数換算表!$C$7,IF(Q51="ベスト4",[2]点数換算表!$D$7,IF(Q51="ベスト8",[2]点数換算表!$E$7,[2]点数換算表!$F$7)))))</f>
        <v>0</v>
      </c>
      <c r="S51" s="23"/>
      <c r="T51" s="21">
        <f>IF(S51="",0,IF(S51="優勝",[2]点数換算表!$B$8,IF(S51="準優勝",[2]点数換算表!$C$8,IF(S51="ベスト4",[2]点数換算表!$D$8,IF(S51="ベスト8",[2]点数換算表!$E$8,[2]点数換算表!$F$8)))))</f>
        <v>0</v>
      </c>
      <c r="U51" s="23"/>
      <c r="V51" s="21">
        <f>IF(U51="",0,IF(U51="優勝",[2]点数換算表!$B$13,IF(U51="準優勝",[2]点数換算表!$C$13,IF(U51="ベスト4",[2]点数換算表!$D$13,[2]点数換算表!$E$13))))</f>
        <v>0</v>
      </c>
      <c r="W51" s="23"/>
      <c r="X51" s="21">
        <f>IF(W51="",0,IF(W51="優勝",[2]点数換算表!$B$14,IF(W51="準優勝",[2]点数換算表!$C$14,IF(W51="ベスト4",[2]点数換算表!$D$14,[2]点数換算表!$E$14))))</f>
        <v>0</v>
      </c>
      <c r="Y51" s="23"/>
      <c r="Z51" s="21">
        <f>IF(Y51="",0,IF(Y51="優勝",[2]点数換算表!$B$15,IF(Y51="準優勝",[2]点数換算表!$C$15,IF(Y51="ベスト4",[2]点数換算表!$D$15,IF(Y51="ベスト8",[2]点数換算表!$E$15,IF(Y51="ベスト16",[2]点数換算表!$F$15,""))))))</f>
        <v>0</v>
      </c>
      <c r="AA51" s="23" t="s">
        <v>7</v>
      </c>
      <c r="AB51" s="21">
        <f>IF(AA51="",0,IF(AA51="優勝",[2]点数換算表!$B$16,IF(AA51="準優勝",[2]点数換算表!$C$16,IF(AA51="ベスト4",[2]点数換算表!$D$16,IF(AA51="ベスト8",[2]点数換算表!$E$16,IF(AA51="ベスト16",[2]点数換算表!$F$16,IF(AA51="ベスト32",[2]点数換算表!$G$16,"")))))))</f>
        <v>80</v>
      </c>
      <c r="AC51" s="23"/>
      <c r="AD51" s="21">
        <f>IF(AC51="",0,IF(AC51="優勝",[2]点数換算表!$B$17,IF(AC51="準優勝",[2]点数換算表!$C$17,IF(AC51="ベスト4",[2]点数換算表!$D$17,IF(AC51="ベスト8",[2]点数換算表!$E$17,IF(AC51="ベスト16",[2]点数換算表!$F$17,IF(AC51="ベスト32",[2]点数換算表!$G$17,"")))))))</f>
        <v>0</v>
      </c>
      <c r="AE51" s="23"/>
      <c r="AF51" s="21">
        <f>IF(AE51="",0,IF(AE51="優勝",[2]点数換算表!$B$18,IF(AE51="準優勝",[2]点数換算表!$C$18,IF(AE51="ベスト4",[2]点数換算表!$D$18,IF(AE51="ベスト8",[2]点数換算表!$E$18,[2]点数換算表!$F$18)))))</f>
        <v>0</v>
      </c>
      <c r="AG51" s="23"/>
      <c r="AH51" s="21">
        <f>IF(AG51="",0,IF(AG51="優勝",[2]点数換算表!$B$19,IF(AG51="準優勝",[2]点数換算表!$C$19,IF(AG51="ベスト4",[2]点数換算表!$D$19,IF(AG51="ベスト8",[2]点数換算表!$E$19,[2]点数換算表!$F$19)))))</f>
        <v>0</v>
      </c>
      <c r="AI51" s="21">
        <f t="shared" si="1"/>
        <v>130</v>
      </c>
    </row>
    <row r="52" spans="1:35" x14ac:dyDescent="0.4">
      <c r="A52" s="21">
        <v>49</v>
      </c>
      <c r="B52" s="23" t="s">
        <v>481</v>
      </c>
      <c r="C52" s="23" t="s">
        <v>460</v>
      </c>
      <c r="D52" s="23">
        <v>4</v>
      </c>
      <c r="E52" s="28" t="s">
        <v>451</v>
      </c>
      <c r="F52" s="36" t="s">
        <v>815</v>
      </c>
      <c r="G52" s="23"/>
      <c r="H52" s="21">
        <f>IF(G52="",0,IF(G52="優勝",[7]点数換算表!$B$2,IF(G52="準優勝",[7]点数換算表!$C$2,IF(G52="ベスト4",[7]点数換算表!$D$2,[7]点数換算表!$E$2))))</f>
        <v>0</v>
      </c>
      <c r="I52" s="23"/>
      <c r="J52" s="21">
        <f>IF(I52="",0,IF(I52="優勝",[7]点数換算表!$B$3,IF(I52="準優勝",[7]点数換算表!$C$3,IF(I52="ベスト4",[7]点数換算表!$D$3,[7]点数換算表!$E$3))))</f>
        <v>0</v>
      </c>
      <c r="K52" s="23" t="s">
        <v>9</v>
      </c>
      <c r="L52" s="21">
        <f>IF(K52="",0,IF(K52="優勝",[7]点数換算表!$B$4,IF(K52="準優勝",[7]点数換算表!$C$4,IF(K52="ベスト4",[7]点数換算表!$D$4,IF(K52="ベスト8",[7]点数換算表!$E$4,IF(K52="ベスト16",[7]点数換算表!$F$4,""))))))</f>
        <v>40</v>
      </c>
      <c r="M52" s="23" t="s">
        <v>214</v>
      </c>
      <c r="N52" s="21">
        <f>IF(M52="",0,IF(M52="優勝",点数換算表!$B$5,IF(M52="準優勝",点数換算表!$C$5,IF(M52="ベスト4",点数換算表!$D$5,IF(M52="ベスト8",点数換算表!$E$5,IF(M52="ベスト16",点数換算表!$F$5,IF(M52="ベスト32",点数換算表!$G$5,"")))))))</f>
        <v>50</v>
      </c>
      <c r="O52" s="23"/>
      <c r="P52" s="21">
        <f>IF(O52="",0,IF(O52="優勝",[7]点数換算表!$B$6,IF(O52="準優勝",[7]点数換算表!$C$6,IF(O52="ベスト4",[7]点数換算表!$D$6,IF(O52="ベスト8",[7]点数換算表!$E$6,IF(O52="ベスト16",[7]点数換算表!$F$6,IF(O52="ベスト32",[7]点数換算表!$G$6,"")))))))</f>
        <v>0</v>
      </c>
      <c r="Q52" s="23"/>
      <c r="R52" s="21">
        <f>IF(Q52="",0,IF(Q52="優勝",[7]点数換算表!$B$7,IF(Q52="準優勝",[7]点数換算表!$C$7,IF(Q52="ベスト4",[7]点数換算表!$D$7,IF(Q52="ベスト8",[7]点数換算表!$E$7,[7]点数換算表!$F$7)))))</f>
        <v>0</v>
      </c>
      <c r="S52" s="23"/>
      <c r="T52" s="21">
        <f>IF(S52="",0,IF(S52="優勝",[7]点数換算表!$B$8,IF(S52="準優勝",[7]点数換算表!$C$8,IF(S52="ベスト4",[7]点数換算表!$D$8,IF(S52="ベスト8",[7]点数換算表!$E$8,[7]点数換算表!$F$8)))))</f>
        <v>0</v>
      </c>
      <c r="U52" s="23"/>
      <c r="V52" s="21">
        <f>IF(U52="",0,IF(U52="優勝",[7]点数換算表!$B$13,IF(U52="準優勝",[7]点数換算表!$C$13,IF(U52="ベスト4",[7]点数換算表!$D$13,[7]点数換算表!$E$13))))</f>
        <v>0</v>
      </c>
      <c r="W52" s="23"/>
      <c r="X52" s="21">
        <f>IF(W52="",0,IF(W52="優勝",[7]点数換算表!$B$14,IF(W52="準優勝",[7]点数換算表!$C$14,IF(W52="ベスト4",[7]点数換算表!$D$14,[7]点数換算表!$E$14))))</f>
        <v>0</v>
      </c>
      <c r="Y52" s="23" t="s">
        <v>9</v>
      </c>
      <c r="Z52" s="21">
        <f>IF(Y52="",0,IF(Y52="優勝",[7]点数換算表!$B$15,IF(Y52="準優勝",[7]点数換算表!$C$15,IF(Y52="ベスト4",[7]点数換算表!$D$15,IF(Y52="ベスト8",[7]点数換算表!$E$15,IF(Y52="ベスト16",[7]点数換算表!$F$15,""))))))</f>
        <v>32</v>
      </c>
      <c r="AA52" s="23"/>
      <c r="AB52" s="21">
        <f>IF(AA52="",0,IF(AA52="優勝",[7]点数換算表!$B$16,IF(AA52="準優勝",[7]点数換算表!$C$16,IF(AA52="ベスト4",[7]点数換算表!$D$16,IF(AA52="ベスト8",[7]点数換算表!$E$16,IF(AA52="ベスト16",[7]点数換算表!$F$16,IF(AA52="ベスト32",[7]点数換算表!$G$16,"")))))))</f>
        <v>0</v>
      </c>
      <c r="AC52" s="23"/>
      <c r="AD52" s="21">
        <f>IF(AC52="",0,IF(AC52="優勝",[7]点数換算表!$B$17,IF(AC52="準優勝",[7]点数換算表!$C$17,IF(AC52="ベスト4",[7]点数換算表!$D$17,IF(AC52="ベスト8",[7]点数換算表!$E$17,IF(AC52="ベスト16",[7]点数換算表!$F$17,IF(AC52="ベスト32",[7]点数換算表!$G$17,"")))))))</f>
        <v>0</v>
      </c>
      <c r="AE52" s="23"/>
      <c r="AF52" s="21">
        <f>IF(AE52="",0,IF(AE52="優勝",[7]点数換算表!$B$18,IF(AE52="準優勝",[7]点数換算表!$C$18,IF(AE52="ベスト4",[7]点数換算表!$D$18,IF(AE52="ベスト8",[7]点数換算表!$E$18,[7]点数換算表!$F$18)))))</f>
        <v>0</v>
      </c>
      <c r="AG52" s="23"/>
      <c r="AH52" s="21">
        <f>IF(AG52="",0,IF(AG52="優勝",[7]点数換算表!$B$19,IF(AG52="準優勝",[7]点数換算表!$C$19,IF(AG52="ベスト4",[7]点数換算表!$D$19,IF(AG52="ベスト8",[7]点数換算表!$E$19,[7]点数換算表!$F$19)))))</f>
        <v>0</v>
      </c>
      <c r="AI52" s="21">
        <f t="shared" si="1"/>
        <v>122</v>
      </c>
    </row>
    <row r="53" spans="1:35" x14ac:dyDescent="0.4">
      <c r="A53" s="21">
        <v>50</v>
      </c>
      <c r="B53" s="23" t="s">
        <v>478</v>
      </c>
      <c r="C53" s="23" t="s">
        <v>459</v>
      </c>
      <c r="D53" s="23">
        <v>4</v>
      </c>
      <c r="E53" s="28" t="s">
        <v>451</v>
      </c>
      <c r="F53" s="36" t="s">
        <v>815</v>
      </c>
      <c r="G53" s="23"/>
      <c r="H53" s="21">
        <f>IF(G53="",0,IF(G53="優勝",[7]点数換算表!$B$2,IF(G53="準優勝",[7]点数換算表!$C$2,IF(G53="ベスト4",[7]点数換算表!$D$2,[7]点数換算表!$E$2))))</f>
        <v>0</v>
      </c>
      <c r="I53" s="23"/>
      <c r="J53" s="21">
        <f>IF(I53="",0,IF(I53="優勝",[7]点数換算表!$B$3,IF(I53="準優勝",[7]点数換算表!$C$3,IF(I53="ベスト4",[7]点数換算表!$D$3,[7]点数換算表!$E$3))))</f>
        <v>0</v>
      </c>
      <c r="K53" s="23" t="s">
        <v>9</v>
      </c>
      <c r="L53" s="21">
        <f>IF(K53="",0,IF(K53="優勝",[7]点数換算表!$B$4,IF(K53="準優勝",[7]点数換算表!$C$4,IF(K53="ベスト4",[7]点数換算表!$D$4,IF(K53="ベスト8",[7]点数換算表!$E$4,IF(K53="ベスト16",[7]点数換算表!$F$4,""))))))</f>
        <v>40</v>
      </c>
      <c r="M53" s="23"/>
      <c r="N53" s="21">
        <f>IF(M53="",0,IF(M53="優勝",点数換算表!$B$5,IF(M53="準優勝",点数換算表!$C$5,IF(M53="ベスト4",点数換算表!$D$5,IF(M53="ベスト8",点数換算表!$E$5,IF(M53="ベスト16",点数換算表!$F$5,IF(M53="ベスト32",点数換算表!$G$5,"")))))))</f>
        <v>0</v>
      </c>
      <c r="O53" s="23"/>
      <c r="P53" s="21">
        <f>IF(O53="",0,IF(O53="優勝",[7]点数換算表!$B$6,IF(O53="準優勝",[7]点数換算表!$C$6,IF(O53="ベスト4",[7]点数換算表!$D$6,IF(O53="ベスト8",[7]点数換算表!$E$6,IF(O53="ベスト16",[7]点数換算表!$F$6,IF(O53="ベスト32",[7]点数換算表!$G$6,"")))))))</f>
        <v>0</v>
      </c>
      <c r="Q53" s="23"/>
      <c r="R53" s="21">
        <f>IF(Q53="",0,IF(Q53="優勝",[7]点数換算表!$B$7,IF(Q53="準優勝",[7]点数換算表!$C$7,IF(Q53="ベスト4",[7]点数換算表!$D$7,IF(Q53="ベスト8",[7]点数換算表!$E$7,[7]点数換算表!$F$7)))))</f>
        <v>0</v>
      </c>
      <c r="S53" s="23"/>
      <c r="T53" s="21">
        <f>IF(S53="",0,IF(S53="優勝",[7]点数換算表!$B$8,IF(S53="準優勝",[7]点数換算表!$C$8,IF(S53="ベスト4",[7]点数換算表!$D$8,IF(S53="ベスト8",[7]点数換算表!$E$8,[7]点数換算表!$F$8)))))</f>
        <v>0</v>
      </c>
      <c r="U53" s="23"/>
      <c r="V53" s="21">
        <f>IF(U53="",0,IF(U53="優勝",[7]点数換算表!$B$13,IF(U53="準優勝",[7]点数換算表!$C$13,IF(U53="ベスト4",[7]点数換算表!$D$13,[7]点数換算表!$E$13))))</f>
        <v>0</v>
      </c>
      <c r="W53" s="23"/>
      <c r="X53" s="21">
        <f>IF(W53="",0,IF(W53="優勝",[7]点数換算表!$B$14,IF(W53="準優勝",[7]点数換算表!$C$14,IF(W53="ベスト4",[7]点数換算表!$D$14,[7]点数換算表!$E$14))))</f>
        <v>0</v>
      </c>
      <c r="Y53" s="23" t="s">
        <v>10</v>
      </c>
      <c r="Z53" s="21">
        <f>IF(Y53="",0,IF(Y53="優勝",[7]点数換算表!$B$15,IF(Y53="準優勝",[7]点数換算表!$C$15,IF(Y53="ベスト4",[7]点数換算表!$D$15,IF(Y53="ベスト8",[7]点数換算表!$E$15,IF(Y53="ベスト16",[7]点数換算表!$F$15,""))))))</f>
        <v>80</v>
      </c>
      <c r="AA53" s="23"/>
      <c r="AB53" s="21">
        <f>IF(AA53="",0,IF(AA53="優勝",[7]点数換算表!$B$16,IF(AA53="準優勝",[7]点数換算表!$C$16,IF(AA53="ベスト4",[7]点数換算表!$D$16,IF(AA53="ベスト8",[7]点数換算表!$E$16,IF(AA53="ベスト16",[7]点数換算表!$F$16,IF(AA53="ベスト32",[7]点数換算表!$G$16,"")))))))</f>
        <v>0</v>
      </c>
      <c r="AC53" s="23"/>
      <c r="AD53" s="21">
        <f>IF(AC53="",0,IF(AC53="優勝",[7]点数換算表!$B$17,IF(AC53="準優勝",[7]点数換算表!$C$17,IF(AC53="ベスト4",[7]点数換算表!$D$17,IF(AC53="ベスト8",[7]点数換算表!$E$17,IF(AC53="ベスト16",[7]点数換算表!$F$17,IF(AC53="ベスト32",[7]点数換算表!$G$17,"")))))))</f>
        <v>0</v>
      </c>
      <c r="AE53" s="23"/>
      <c r="AF53" s="21">
        <f>IF(AE53="",0,IF(AE53="優勝",[7]点数換算表!$B$18,IF(AE53="準優勝",[7]点数換算表!$C$18,IF(AE53="ベスト4",[7]点数換算表!$D$18,IF(AE53="ベスト8",[7]点数換算表!$E$18,[7]点数換算表!$F$18)))))</f>
        <v>0</v>
      </c>
      <c r="AG53" s="23"/>
      <c r="AH53" s="21">
        <f>IF(AG53="",0,IF(AG53="優勝",[7]点数換算表!$B$19,IF(AG53="準優勝",[7]点数換算表!$C$19,IF(AG53="ベスト4",[7]点数換算表!$D$19,IF(AG53="ベスト8",[7]点数換算表!$E$19,[7]点数換算表!$F$19)))))</f>
        <v>0</v>
      </c>
      <c r="AI53" s="21">
        <f t="shared" si="1"/>
        <v>120</v>
      </c>
    </row>
    <row r="54" spans="1:35" x14ac:dyDescent="0.4">
      <c r="A54" s="21">
        <v>51</v>
      </c>
      <c r="B54" s="23" t="s">
        <v>743</v>
      </c>
      <c r="C54" s="23" t="s">
        <v>716</v>
      </c>
      <c r="D54" s="23">
        <v>4</v>
      </c>
      <c r="E54" s="33" t="s">
        <v>717</v>
      </c>
      <c r="F54" s="34" t="s">
        <v>814</v>
      </c>
      <c r="G54" s="23"/>
      <c r="H54" s="21">
        <f>IF(G54="",0,IF(G54="優勝",[5]点数換算表!$B$2,IF(G54="準優勝",[5]点数換算表!$C$2,IF(G54="ベスト4",[5]点数換算表!$D$2,[5]点数換算表!$E$2))))</f>
        <v>0</v>
      </c>
      <c r="I54" s="23"/>
      <c r="J54" s="21">
        <f>IF(I54="",0,IF(I54="優勝",[5]点数換算表!$B$3,IF(I54="準優勝",[5]点数換算表!$C$3,IF(I54="ベスト4",[5]点数換算表!$D$3,[5]点数換算表!$E$3))))</f>
        <v>0</v>
      </c>
      <c r="K54" s="23" t="s">
        <v>9</v>
      </c>
      <c r="L54" s="21">
        <f>IF(K54="",0,IF(K54="優勝",[5]点数換算表!$B$4,IF(K54="準優勝",[5]点数換算表!$C$4,IF(K54="ベスト4",[5]点数換算表!$D$4,IF(K54="ベスト8",[5]点数換算表!$E$4,IF(K54="ベスト16",[5]点数換算表!$F$4,""))))))</f>
        <v>40</v>
      </c>
      <c r="M54" s="23"/>
      <c r="N54" s="21">
        <f>IF(M54="",0,IF(M54="優勝",点数換算表!$B$5,IF(M54="準優勝",点数換算表!$C$5,IF(M54="ベスト4",点数換算表!$D$5,IF(M54="ベスト8",点数換算表!$E$5,IF(M54="ベスト16",点数換算表!$F$5,IF(M54="ベスト32",点数換算表!$G$5,"")))))))</f>
        <v>0</v>
      </c>
      <c r="O54" s="23"/>
      <c r="P54" s="21">
        <f>IF(O54="",0,IF(O54="優勝",[5]点数換算表!$B$6,IF(O54="準優勝",[5]点数換算表!$C$6,IF(O54="ベスト4",[5]点数換算表!$D$6,IF(O54="ベスト8",[5]点数換算表!$E$6,IF(O54="ベスト16",[5]点数換算表!$F$6,IF(O54="ベスト32",[5]点数換算表!$G$6,"")))))))</f>
        <v>0</v>
      </c>
      <c r="Q54" s="23"/>
      <c r="R54" s="21">
        <f>IF(Q54="",0,IF(Q54="優勝",[5]点数換算表!$B$7,IF(Q54="準優勝",[5]点数換算表!$C$7,IF(Q54="ベスト4",[5]点数換算表!$D$7,IF(Q54="ベスト8",[5]点数換算表!$E$7,[5]点数換算表!$F$7)))))</f>
        <v>0</v>
      </c>
      <c r="S54" s="23"/>
      <c r="T54" s="21">
        <f>IF(S54="",0,IF(S54="優勝",[5]点数換算表!$B$8,IF(S54="準優勝",[5]点数換算表!$C$8,IF(S54="ベスト4",[5]点数換算表!$D$8,IF(S54="ベスト8",[5]点数換算表!$E$8,[5]点数換算表!$F$8)))))</f>
        <v>0</v>
      </c>
      <c r="U54" s="23"/>
      <c r="V54" s="21">
        <f>IF(U54="",0,IF(U54="優勝",[5]点数換算表!$B$13,IF(U54="準優勝",[5]点数換算表!$C$13,IF(U54="ベスト4",[5]点数換算表!$D$13,[5]点数換算表!$E$13))))</f>
        <v>0</v>
      </c>
      <c r="W54" s="23"/>
      <c r="X54" s="21">
        <f>IF(W54="",0,IF(W54="優勝",[5]点数換算表!$B$14,IF(W54="準優勝",[5]点数換算表!$C$14,IF(W54="ベスト4",[5]点数換算表!$D$14,[5]点数換算表!$E$14))))</f>
        <v>0</v>
      </c>
      <c r="Y54" s="23" t="s">
        <v>9</v>
      </c>
      <c r="Z54" s="21">
        <f>IF(Y54="",0,IF(Y54="優勝",[5]点数換算表!$B$15,IF(Y54="準優勝",[5]点数換算表!$C$15,IF(Y54="ベスト4",[5]点数換算表!$D$15,IF(Y54="ベスト8",[5]点数換算表!$E$15,IF(Y54="ベスト16",[5]点数換算表!$F$15,""))))))</f>
        <v>32</v>
      </c>
      <c r="AA54" s="23" t="s">
        <v>214</v>
      </c>
      <c r="AB54" s="21">
        <f>IF(AA54="",0,IF(AA54="優勝",[5]点数換算表!$B$16,IF(AA54="準優勝",[5]点数換算表!$C$16,IF(AA54="ベスト4",[5]点数換算表!$D$16,IF(AA54="ベスト8",[5]点数換算表!$E$16,IF(AA54="ベスト16",[5]点数換算表!$F$16,IF(AA54="ベスト32",[5]点数換算表!$G$16,"")))))))</f>
        <v>40</v>
      </c>
      <c r="AC54" s="23"/>
      <c r="AD54" s="21">
        <f>IF(AC54="",0,IF(AC54="優勝",[5]点数換算表!$B$17,IF(AC54="準優勝",[5]点数換算表!$C$17,IF(AC54="ベスト4",[5]点数換算表!$D$17,IF(AC54="ベスト8",[5]点数換算表!$E$17,IF(AC54="ベスト16",[5]点数換算表!$F$17,IF(AC54="ベスト32",[5]点数換算表!$G$17,"")))))))</f>
        <v>0</v>
      </c>
      <c r="AE54" s="23"/>
      <c r="AF54" s="21">
        <f>IF(AE54="",0,IF(AE54="優勝",[5]点数換算表!$B$18,IF(AE54="準優勝",[5]点数換算表!$C$18,IF(AE54="ベスト4",[5]点数換算表!$D$18,IF(AE54="ベスト8",[5]点数換算表!$E$18,[5]点数換算表!$F$18)))))</f>
        <v>0</v>
      </c>
      <c r="AG54" s="23"/>
      <c r="AH54" s="21">
        <f>IF(AG54="",0,IF(AG54="優勝",[5]点数換算表!$B$19,IF(AG54="準優勝",[5]点数換算表!$C$19,IF(AG54="ベスト4",[5]点数換算表!$D$19,IF(AG54="ベスト8",[5]点数換算表!$E$19,[5]点数換算表!$F$19)))))</f>
        <v>0</v>
      </c>
      <c r="AI54" s="21">
        <f t="shared" si="1"/>
        <v>112</v>
      </c>
    </row>
    <row r="55" spans="1:35" x14ac:dyDescent="0.4">
      <c r="A55" s="21">
        <v>52</v>
      </c>
      <c r="B55" s="23" t="s">
        <v>647</v>
      </c>
      <c r="C55" s="23" t="s">
        <v>637</v>
      </c>
      <c r="D55" s="23" t="s">
        <v>646</v>
      </c>
      <c r="E55" s="30" t="s">
        <v>620</v>
      </c>
      <c r="F55" s="34" t="s">
        <v>814</v>
      </c>
      <c r="G55" s="23"/>
      <c r="H55" s="21">
        <f>IF(G55="",0,IF(G55="優勝",[9]点数換算表!$B$2,IF(G55="準優勝",[9]点数換算表!$C$2,IF(G55="ベスト4",[9]点数換算表!$D$2,[9]点数換算表!$E$2))))</f>
        <v>0</v>
      </c>
      <c r="I55" s="23"/>
      <c r="J55" s="21">
        <f>IF(I55="",0,IF(I55="優勝",[9]点数換算表!$B$3,IF(I55="準優勝",[9]点数換算表!$C$3,IF(I55="ベスト4",[9]点数換算表!$D$3,[9]点数換算表!$E$3))))</f>
        <v>0</v>
      </c>
      <c r="K55" s="23" t="s">
        <v>8</v>
      </c>
      <c r="L55" s="21">
        <f>IF(K55="",0,IF(K55="優勝",[9]点数換算表!$B$4,IF(K55="準優勝",[9]点数換算表!$C$4,IF(K55="ベスト4",[9]点数換算表!$D$4,IF(K55="ベスト8",[9]点数換算表!$E$4,IF(K55="ベスト16",[9]点数換算表!$F$4,""))))))</f>
        <v>80</v>
      </c>
      <c r="M55" s="23"/>
      <c r="N55" s="21">
        <f>IF(M55="",0,IF(M55="優勝",点数換算表!$B$5,IF(M55="準優勝",点数換算表!$C$5,IF(M55="ベスト4",点数換算表!$D$5,IF(M55="ベスト8",点数換算表!$E$5,IF(M55="ベスト16",点数換算表!$F$5,IF(M55="ベスト32",点数換算表!$G$5,"")))))))</f>
        <v>0</v>
      </c>
      <c r="O55" s="23"/>
      <c r="P55" s="21">
        <f>IF(O55="",0,IF(O55="優勝",[9]点数換算表!$B$6,IF(O55="準優勝",[9]点数換算表!$C$6,IF(O55="ベスト4",[9]点数換算表!$D$6,IF(O55="ベスト8",[9]点数換算表!$E$6,IF(O55="ベスト16",[9]点数換算表!$F$6,IF(O55="ベスト32",[9]点数換算表!$G$6,"")))))))</f>
        <v>0</v>
      </c>
      <c r="Q55" s="23"/>
      <c r="R55" s="21">
        <f>IF(Q55="",0,IF(Q55="優勝",[9]点数換算表!$B$7,IF(Q55="準優勝",[9]点数換算表!$C$7,IF(Q55="ベスト4",[9]点数換算表!$D$7,IF(Q55="ベスト8",[9]点数換算表!$E$7,[9]点数換算表!$F$7)))))</f>
        <v>0</v>
      </c>
      <c r="S55" s="23"/>
      <c r="T55" s="21">
        <f>IF(S55="",0,IF(S55="優勝",[9]点数換算表!$B$8,IF(S55="準優勝",[9]点数換算表!$C$8,IF(S55="ベスト4",[9]点数換算表!$D$8,IF(S55="ベスト8",[9]点数換算表!$E$8,[9]点数換算表!$F$8)))))</f>
        <v>0</v>
      </c>
      <c r="U55" s="23"/>
      <c r="V55" s="21">
        <f>IF(U55="",0,IF(U55="優勝",[9]点数換算表!$B$13,IF(U55="準優勝",[9]点数換算表!$C$13,IF(U55="ベスト4",[9]点数換算表!$D$13,[9]点数換算表!$E$13))))</f>
        <v>0</v>
      </c>
      <c r="W55" s="23"/>
      <c r="X55" s="21">
        <f>IF(W55="",0,IF(W55="優勝",[9]点数換算表!$B$14,IF(W55="準優勝",[9]点数換算表!$C$14,IF(W55="ベスト4",[9]点数換算表!$D$14,[9]点数換算表!$E$14))))</f>
        <v>0</v>
      </c>
      <c r="Y55" s="23" t="s">
        <v>9</v>
      </c>
      <c r="Z55" s="21">
        <f>IF(Y55="",0,IF(Y55="優勝",[9]点数換算表!$B$15,IF(Y55="準優勝",[9]点数換算表!$C$15,IF(Y55="ベスト4",[9]点数換算表!$D$15,IF(Y55="ベスト8",[9]点数換算表!$E$15,IF(Y55="ベスト16",[9]点数換算表!$F$15,""))))))</f>
        <v>32</v>
      </c>
      <c r="AA55" s="23"/>
      <c r="AB55" s="21">
        <f>IF(AA55="",0,IF(AA55="優勝",[9]点数換算表!$B$16,IF(AA55="準優勝",[9]点数換算表!$C$16,IF(AA55="ベスト4",[9]点数換算表!$D$16,IF(AA55="ベスト8",[9]点数換算表!$E$16,IF(AA55="ベスト16",[9]点数換算表!$F$16,IF(AA55="ベスト32",[9]点数換算表!$G$16,"")))))))</f>
        <v>0</v>
      </c>
      <c r="AC55" s="23"/>
      <c r="AD55" s="21">
        <f>IF(AC55="",0,IF(AC55="優勝",[9]点数換算表!$B$17,IF(AC55="準優勝",[9]点数換算表!$C$17,IF(AC55="ベスト4",[9]点数換算表!$D$17,IF(AC55="ベスト8",[9]点数換算表!$E$17,IF(AC55="ベスト16",[9]点数換算表!$F$17,IF(AC55="ベスト32",[9]点数換算表!$G$17,"")))))))</f>
        <v>0</v>
      </c>
      <c r="AE55" s="23"/>
      <c r="AF55" s="21">
        <f>IF(AE55="",0,IF(AE55="優勝",[9]点数換算表!$B$18,IF(AE55="準優勝",[9]点数換算表!$C$18,IF(AE55="ベスト4",[9]点数換算表!$D$18,IF(AE55="ベスト8",[9]点数換算表!$E$18,[9]点数換算表!$F$18)))))</f>
        <v>0</v>
      </c>
      <c r="AG55" s="23"/>
      <c r="AH55" s="21">
        <f>IF(AG55="",0,IF(AG55="優勝",[9]点数換算表!$B$19,IF(AG55="準優勝",[9]点数換算表!$C$19,IF(AG55="ベスト4",[9]点数換算表!$D$19,IF(AG55="ベスト8",[9]点数換算表!$E$19,[9]点数換算表!$F$19)))))</f>
        <v>0</v>
      </c>
      <c r="AI55" s="21">
        <f t="shared" si="1"/>
        <v>112</v>
      </c>
    </row>
    <row r="56" spans="1:35" x14ac:dyDescent="0.4">
      <c r="A56" s="21">
        <v>53</v>
      </c>
      <c r="B56" s="23" t="s">
        <v>167</v>
      </c>
      <c r="C56" s="23" t="s">
        <v>64</v>
      </c>
      <c r="D56" s="23">
        <v>2</v>
      </c>
      <c r="E56" s="24" t="s">
        <v>269</v>
      </c>
      <c r="F56" s="34" t="s">
        <v>814</v>
      </c>
      <c r="G56" s="23"/>
      <c r="H56" s="21">
        <f>IF(G56="",0,IF(G56="優勝",点数換算表!$B$2,IF(G56="準優勝",点数換算表!$C$2,IF(G56="ベスト4",点数換算表!$D$2,点数換算表!$E$2))))</f>
        <v>0</v>
      </c>
      <c r="I56" s="23"/>
      <c r="J56" s="21">
        <f>IF(I56="",0,IF(I56="優勝",点数換算表!$B$3,IF(I56="準優勝",点数換算表!$C$3,IF(I56="ベスト4",点数換算表!$D$3,点数換算表!$E$3))))</f>
        <v>0</v>
      </c>
      <c r="K56" s="23" t="s">
        <v>7</v>
      </c>
      <c r="L56" s="21">
        <f>IF(K56="",0,IF(K56="優勝",点数換算表!$B$4,IF(K56="準優勝",点数換算表!$C$4,IF(K56="ベスト4",点数換算表!$D$4,IF(K56="ベスト8",点数換算表!$E$4,IF(K56="ベスト16",点数換算表!$F$4,""))))))</f>
        <v>20</v>
      </c>
      <c r="M56" s="23" t="s">
        <v>214</v>
      </c>
      <c r="N56" s="21">
        <f>IF(M56="",0,IF(M56="優勝",点数換算表!$B$5,IF(M56="準優勝",点数換算表!$C$5,IF(M56="ベスト4",点数換算表!$D$5,IF(M56="ベスト8",点数換算表!$E$5,IF(M56="ベスト16",点数換算表!$F$5,IF(M56="ベスト32",点数換算表!$G$5,"")))))))</f>
        <v>50</v>
      </c>
      <c r="O56" s="23"/>
      <c r="P56" s="21">
        <f>IF(O56="",0,IF(O56="優勝",点数換算表!$B$6,IF(O56="準優勝",点数換算表!$C$6,IF(O56="ベスト4",点数換算表!$D$6,IF(O56="ベスト8",点数換算表!$E$6,IF(O56="ベスト16",点数換算表!$F$6,IF(O56="ベスト32",点数換算表!$G$6,"")))))))</f>
        <v>0</v>
      </c>
      <c r="Q56" s="23"/>
      <c r="R56" s="21">
        <f>IF(Q56="",0,IF(Q56="優勝",点数換算表!$B$7,IF(Q56="準優勝",点数換算表!$C$7,IF(Q56="ベスト4",点数換算表!$D$7,IF(Q56="ベスト8",点数換算表!$E$7,点数換算表!$F$7)))))</f>
        <v>0</v>
      </c>
      <c r="S56" s="23"/>
      <c r="T56" s="21">
        <f>IF(S56="",0,IF(S56="優勝",点数換算表!$B$8,IF(S56="準優勝",点数換算表!$C$8,IF(S56="ベスト4",点数換算表!$D$8,IF(S56="ベスト8",点数換算表!$E$8,点数換算表!$F$8)))))</f>
        <v>0</v>
      </c>
      <c r="U56" s="23"/>
      <c r="V56" s="21">
        <f>IF(U56="",0,IF(U56="優勝",点数換算表!$B$13,IF(U56="準優勝",点数換算表!$C$13,IF(U56="ベスト4",点数換算表!$D$13,点数換算表!$E$13))))</f>
        <v>0</v>
      </c>
      <c r="W56" s="23"/>
      <c r="X56" s="21">
        <f>IF(W56="",0,IF(W56="優勝",点数換算表!$B$14,IF(W56="準優勝",点数換算表!$C$14,IF(W56="ベスト4",点数換算表!$D$14,点数換算表!$E$14))))</f>
        <v>0</v>
      </c>
      <c r="Y56" s="23"/>
      <c r="Z56" s="21">
        <f>IF(Y56="",0,IF(Y56="優勝",点数換算表!$B$15,IF(Y56="準優勝",点数換算表!$C$15,IF(Y56="ベスト4",点数換算表!$D$15,IF(Y56="ベスト8",点数換算表!$E$15,IF(Y56="ベスト16",点数換算表!$F$15,""))))))</f>
        <v>0</v>
      </c>
      <c r="AA56" s="23" t="s">
        <v>214</v>
      </c>
      <c r="AB56" s="21">
        <f>IF(AA56="",0,IF(AA56="優勝",点数換算表!$B$16,IF(AA56="準優勝",点数換算表!$C$16,IF(AA56="ベスト4",点数換算表!$D$16,IF(AA56="ベスト8",点数換算表!$E$16,IF(AA56="ベスト16",点数換算表!$F$16,IF(AA56="ベスト32",点数換算表!$G$16,"")))))))</f>
        <v>40</v>
      </c>
      <c r="AC56" s="23"/>
      <c r="AD56" s="21">
        <f>IF(AC56="",0,IF(AC56="優勝",点数換算表!$B$17,IF(AC56="準優勝",点数換算表!$C$17,IF(AC56="ベスト4",点数換算表!$D$17,IF(AC56="ベスト8",点数換算表!$E$17,IF(AC56="ベスト16",点数換算表!$F$17,IF(AC56="ベスト32",点数換算表!$G$17,"")))))))</f>
        <v>0</v>
      </c>
      <c r="AE56" s="23"/>
      <c r="AF56" s="21">
        <f>IF(AE56="",0,IF(AE56="優勝",点数換算表!$B$18,IF(AE56="準優勝",点数換算表!$C$18,IF(AE56="ベスト4",点数換算表!$D$18,IF(AE56="ベスト8",点数換算表!$E$18,点数換算表!$F$18)))))</f>
        <v>0</v>
      </c>
      <c r="AG56" s="23"/>
      <c r="AH56" s="21">
        <f>IF(AG56="",0,IF(AG56="優勝",点数換算表!$B$19,IF(AG56="準優勝",点数換算表!$C$19,IF(AG56="ベスト4",点数換算表!$D$19,IF(AG56="ベスト8",点数換算表!$E$19,点数換算表!$F$19)))))</f>
        <v>0</v>
      </c>
      <c r="AI56" s="21">
        <f t="shared" si="1"/>
        <v>110</v>
      </c>
    </row>
    <row r="57" spans="1:35" x14ac:dyDescent="0.4">
      <c r="A57" s="21">
        <v>54</v>
      </c>
      <c r="B57" s="23" t="s">
        <v>403</v>
      </c>
      <c r="C57" s="23" t="s">
        <v>381</v>
      </c>
      <c r="D57" s="23">
        <v>3</v>
      </c>
      <c r="E57" s="27" t="s">
        <v>382</v>
      </c>
      <c r="F57" s="36" t="s">
        <v>815</v>
      </c>
      <c r="G57" s="23"/>
      <c r="H57" s="21">
        <f>IF(G57="",0,IF(G57="優勝",[4]点数換算表!$B$2,IF(G57="準優勝",[4]点数換算表!$C$2,IF(G57="ベスト4",[4]点数換算表!$D$2,[4]点数換算表!$E$2))))</f>
        <v>0</v>
      </c>
      <c r="I57" s="23"/>
      <c r="J57" s="21">
        <f>IF(I57="",0,IF(I57="優勝",[4]点数換算表!$B$3,IF(I57="準優勝",[4]点数換算表!$C$3,IF(I57="ベスト4",[4]点数換算表!$D$3,[4]点数換算表!$E$3))))</f>
        <v>0</v>
      </c>
      <c r="K57" s="23" t="s">
        <v>6</v>
      </c>
      <c r="L57" s="21">
        <f>IF(K57="",0,IF(K57="優勝",[4]点数換算表!$B$4,IF(K57="準優勝",[4]点数換算表!$C$4,IF(K57="ベスト4",[4]点数換算表!$D$4,IF(K57="ベスト8",[4]点数換算表!$E$4,IF(K57="ベスト16",[4]点数換算表!$F$4,""))))))</f>
        <v>60</v>
      </c>
      <c r="M57" s="23" t="s">
        <v>214</v>
      </c>
      <c r="N57" s="21">
        <f>IF(M57="",0,IF(M57="優勝",点数換算表!$B$5,IF(M57="準優勝",点数換算表!$C$5,IF(M57="ベスト4",点数換算表!$D$5,IF(M57="ベスト8",点数換算表!$E$5,IF(M57="ベスト16",点数換算表!$F$5,IF(M57="ベスト32",点数換算表!$G$5,"")))))))</f>
        <v>50</v>
      </c>
      <c r="O57" s="23"/>
      <c r="P57" s="21">
        <f>IF(O57="",0,IF(O57="優勝",[4]点数換算表!$B$6,IF(O57="準優勝",[4]点数換算表!$C$6,IF(O57="ベスト4",[4]点数換算表!$D$6,IF(O57="ベスト8",[4]点数換算表!$E$6,IF(O57="ベスト16",[4]点数換算表!$F$6,IF(O57="ベスト32",[4]点数換算表!$G$6,"")))))))</f>
        <v>0</v>
      </c>
      <c r="Q57" s="23"/>
      <c r="R57" s="21">
        <f>IF(Q57="",0,IF(Q57="優勝",[4]点数換算表!$B$7,IF(Q57="準優勝",[4]点数換算表!$C$7,IF(Q57="ベスト4",[4]点数換算表!$D$7,IF(Q57="ベスト8",[4]点数換算表!$E$7,[4]点数換算表!$F$7)))))</f>
        <v>0</v>
      </c>
      <c r="S57" s="23"/>
      <c r="T57" s="21">
        <f>IF(S57="",0,IF(S57="優勝",[4]点数換算表!$B$8,IF(S57="準優勝",[4]点数換算表!$C$8,IF(S57="ベスト4",[4]点数換算表!$D$8,IF(S57="ベスト8",[4]点数換算表!$E$8,[4]点数換算表!$F$8)))))</f>
        <v>0</v>
      </c>
      <c r="U57" s="23"/>
      <c r="V57" s="21">
        <f>IF(U57="",0,IF(U57="優勝",[4]点数換算表!$B$13,IF(U57="準優勝",[4]点数換算表!$C$13,IF(U57="ベスト4",[4]点数換算表!$D$13,[4]点数換算表!$E$13))))</f>
        <v>0</v>
      </c>
      <c r="W57" s="23"/>
      <c r="X57" s="21">
        <f>IF(W57="",0,IF(W57="優勝",[4]点数換算表!$B$14,IF(W57="準優勝",[4]点数換算表!$C$14,IF(W57="ベスト4",[4]点数換算表!$D$14,[4]点数換算表!$E$14))))</f>
        <v>0</v>
      </c>
      <c r="Y57" s="23"/>
      <c r="Z57" s="21">
        <f>IF(Y57="",0,IF(Y57="優勝",[4]点数換算表!$B$15,IF(Y57="準優勝",[4]点数換算表!$C$15,IF(Y57="ベスト4",[4]点数換算表!$D$15,IF(Y57="ベスト8",[4]点数換算表!$E$15,IF(Y57="ベスト16",[4]点数換算表!$F$15,""))))))</f>
        <v>0</v>
      </c>
      <c r="AA57" s="23"/>
      <c r="AB57" s="21">
        <f>IF(AA57="",0,IF(AA57="優勝",[4]点数換算表!$B$16,IF(AA57="準優勝",[4]点数換算表!$C$16,IF(AA57="ベスト4",[4]点数換算表!$D$16,IF(AA57="ベスト8",[4]点数換算表!$E$16,IF(AA57="ベスト16",[4]点数換算表!$F$16,IF(AA57="ベスト32",[4]点数換算表!$G$16,"")))))))</f>
        <v>0</v>
      </c>
      <c r="AC57" s="23"/>
      <c r="AD57" s="21">
        <f>IF(AC57="",0,IF(AC57="優勝",[4]点数換算表!$B$17,IF(AC57="準優勝",[4]点数換算表!$C$17,IF(AC57="ベスト4",[4]点数換算表!$D$17,IF(AC57="ベスト8",[4]点数換算表!$E$17,IF(AC57="ベスト16",[4]点数換算表!$F$17,IF(AC57="ベスト32",[4]点数換算表!$G$17,"")))))))</f>
        <v>0</v>
      </c>
      <c r="AE57" s="23"/>
      <c r="AF57" s="21">
        <f>IF(AE57="",0,IF(AE57="優勝",[4]点数換算表!$B$18,IF(AE57="準優勝",[4]点数換算表!$C$18,IF(AE57="ベスト4",[4]点数換算表!$D$18,IF(AE57="ベスト8",[4]点数換算表!$E$18,[4]点数換算表!$F$18)))))</f>
        <v>0</v>
      </c>
      <c r="AG57" s="23"/>
      <c r="AH57" s="21">
        <f>IF(AG57="",0,IF(AG57="優勝",[4]点数換算表!$B$19,IF(AG57="準優勝",[4]点数換算表!$C$19,IF(AG57="ベスト4",[4]点数換算表!$D$19,IF(AG57="ベスト8",[4]点数換算表!$E$19,[4]点数換算表!$F$19)))))</f>
        <v>0</v>
      </c>
      <c r="AI57" s="21">
        <f t="shared" si="1"/>
        <v>110</v>
      </c>
    </row>
    <row r="58" spans="1:35" x14ac:dyDescent="0.4">
      <c r="A58" s="21">
        <v>55</v>
      </c>
      <c r="B58" s="23" t="s">
        <v>401</v>
      </c>
      <c r="C58" s="23" t="s">
        <v>381</v>
      </c>
      <c r="D58" s="23">
        <v>4</v>
      </c>
      <c r="E58" s="27" t="s">
        <v>382</v>
      </c>
      <c r="F58" s="36" t="s">
        <v>815</v>
      </c>
      <c r="G58" s="23"/>
      <c r="H58" s="21">
        <f>IF(G58="",0,IF(G58="優勝",[4]点数換算表!$B$2,IF(G58="準優勝",[4]点数換算表!$C$2,IF(G58="ベスト4",[4]点数換算表!$D$2,[4]点数換算表!$E$2))))</f>
        <v>0</v>
      </c>
      <c r="I58" s="23"/>
      <c r="J58" s="21">
        <f>IF(I58="",0,IF(I58="優勝",[4]点数換算表!$B$3,IF(I58="準優勝",[4]点数換算表!$C$3,IF(I58="ベスト4",[4]点数換算表!$D$3,[4]点数換算表!$E$3))))</f>
        <v>0</v>
      </c>
      <c r="K58" s="23" t="s">
        <v>6</v>
      </c>
      <c r="L58" s="21">
        <f>IF(K58="",0,IF(K58="優勝",[4]点数換算表!$B$4,IF(K58="準優勝",[4]点数換算表!$C$4,IF(K58="ベスト4",[4]点数換算表!$D$4,IF(K58="ベスト8",[4]点数換算表!$E$4,IF(K58="ベスト16",[4]点数換算表!$F$4,""))))))</f>
        <v>60</v>
      </c>
      <c r="M58" s="23"/>
      <c r="N58" s="21">
        <f>IF(M58="",0,IF(M58="優勝",点数換算表!$B$5,IF(M58="準優勝",点数換算表!$C$5,IF(M58="ベスト4",点数換算表!$D$5,IF(M58="ベスト8",点数換算表!$E$5,IF(M58="ベスト16",点数換算表!$F$5,IF(M58="ベスト32",点数換算表!$G$5,"")))))))</f>
        <v>0</v>
      </c>
      <c r="O58" s="23"/>
      <c r="P58" s="21">
        <f>IF(O58="",0,IF(O58="優勝",[4]点数換算表!$B$6,IF(O58="準優勝",[4]点数換算表!$C$6,IF(O58="ベスト4",[4]点数換算表!$D$6,IF(O58="ベスト8",[4]点数換算表!$E$6,IF(O58="ベスト16",[4]点数換算表!$F$6,IF(O58="ベスト32",[4]点数換算表!$G$6,"")))))))</f>
        <v>0</v>
      </c>
      <c r="Q58" s="23"/>
      <c r="R58" s="21">
        <f>IF(Q58="",0,IF(Q58="優勝",[4]点数換算表!$B$7,IF(Q58="準優勝",[4]点数換算表!$C$7,IF(Q58="ベスト4",[4]点数換算表!$D$7,IF(Q58="ベスト8",[4]点数換算表!$E$7,[4]点数換算表!$F$7)))))</f>
        <v>0</v>
      </c>
      <c r="S58" s="23"/>
      <c r="T58" s="21">
        <f>IF(S58="",0,IF(S58="優勝",[4]点数換算表!$B$8,IF(S58="準優勝",[4]点数換算表!$C$8,IF(S58="ベスト4",[4]点数換算表!$D$8,IF(S58="ベスト8",[4]点数換算表!$E$8,[4]点数換算表!$F$8)))))</f>
        <v>0</v>
      </c>
      <c r="U58" s="23"/>
      <c r="V58" s="21">
        <f>IF(U58="",0,IF(U58="優勝",[4]点数換算表!$B$13,IF(U58="準優勝",[4]点数換算表!$C$13,IF(U58="ベスト4",[4]点数換算表!$D$13,[4]点数換算表!$E$13))))</f>
        <v>0</v>
      </c>
      <c r="W58" s="23"/>
      <c r="X58" s="21">
        <f>IF(W58="",0,IF(W58="優勝",[4]点数換算表!$B$14,IF(W58="準優勝",[4]点数換算表!$C$14,IF(W58="ベスト4",[4]点数換算表!$D$14,[4]点数換算表!$E$14))))</f>
        <v>0</v>
      </c>
      <c r="Y58" s="23" t="s">
        <v>6</v>
      </c>
      <c r="Z58" s="21">
        <f>IF(Y58="",0,IF(Y58="優勝",[4]点数換算表!$B$15,IF(Y58="準優勝",[4]点数換算表!$C$15,IF(Y58="ベスト4",[4]点数換算表!$D$15,IF(Y58="ベスト8",[4]点数換算表!$E$15,IF(Y58="ベスト16",[4]点数換算表!$F$15,""))))))</f>
        <v>48</v>
      </c>
      <c r="AA58" s="23"/>
      <c r="AB58" s="21">
        <f>IF(AA58="",0,IF(AA58="優勝",[4]点数換算表!$B$16,IF(AA58="準優勝",[4]点数換算表!$C$16,IF(AA58="ベスト4",[4]点数換算表!$D$16,IF(AA58="ベスト8",[4]点数換算表!$E$16,IF(AA58="ベスト16",[4]点数換算表!$F$16,IF(AA58="ベスト32",[4]点数換算表!$G$16,"")))))))</f>
        <v>0</v>
      </c>
      <c r="AC58" s="23"/>
      <c r="AD58" s="21">
        <f>IF(AC58="",0,IF(AC58="優勝",[4]点数換算表!$B$17,IF(AC58="準優勝",[4]点数換算表!$C$17,IF(AC58="ベスト4",[4]点数換算表!$D$17,IF(AC58="ベスト8",[4]点数換算表!$E$17,IF(AC58="ベスト16",[4]点数換算表!$F$17,IF(AC58="ベスト32",[4]点数換算表!$G$17,"")))))))</f>
        <v>0</v>
      </c>
      <c r="AE58" s="23"/>
      <c r="AF58" s="21">
        <f>IF(AE58="",0,IF(AE58="優勝",[4]点数換算表!$B$18,IF(AE58="準優勝",[4]点数換算表!$C$18,IF(AE58="ベスト4",[4]点数換算表!$D$18,IF(AE58="ベスト8",[4]点数換算表!$E$18,[4]点数換算表!$F$18)))))</f>
        <v>0</v>
      </c>
      <c r="AG58" s="23"/>
      <c r="AH58" s="21">
        <f>IF(AG58="",0,IF(AG58="優勝",[4]点数換算表!$B$19,IF(AG58="準優勝",[4]点数換算表!$C$19,IF(AG58="ベスト4",[4]点数換算表!$D$19,IF(AG58="ベスト8",[4]点数換算表!$E$19,[4]点数換算表!$F$19)))))</f>
        <v>0</v>
      </c>
      <c r="AI58" s="21">
        <f t="shared" si="1"/>
        <v>108</v>
      </c>
    </row>
    <row r="59" spans="1:35" x14ac:dyDescent="0.4">
      <c r="A59" s="21">
        <v>56</v>
      </c>
      <c r="B59" s="23" t="s">
        <v>482</v>
      </c>
      <c r="C59" s="23" t="s">
        <v>454</v>
      </c>
      <c r="D59" s="23">
        <v>2</v>
      </c>
      <c r="E59" s="28" t="s">
        <v>451</v>
      </c>
      <c r="F59" s="36" t="s">
        <v>815</v>
      </c>
      <c r="G59" s="23"/>
      <c r="H59" s="21">
        <f>IF(G59="",0,IF(G59="優勝",[7]点数換算表!$B$2,IF(G59="準優勝",[7]点数換算表!$C$2,IF(G59="ベスト4",[7]点数換算表!$D$2,[7]点数換算表!$E$2))))</f>
        <v>0</v>
      </c>
      <c r="I59" s="23"/>
      <c r="J59" s="21">
        <f>IF(I59="",0,IF(I59="優勝",[7]点数換算表!$B$3,IF(I59="準優勝",[7]点数換算表!$C$3,IF(I59="ベスト4",[7]点数換算表!$D$3,[7]点数換算表!$E$3))))</f>
        <v>0</v>
      </c>
      <c r="K59" s="23" t="s">
        <v>6</v>
      </c>
      <c r="L59" s="21">
        <f>IF(K59="",0,IF(K59="優勝",[7]点数換算表!$B$4,IF(K59="準優勝",[7]点数換算表!$C$4,IF(K59="ベスト4",[7]点数換算表!$D$4,IF(K59="ベスト8",[7]点数換算表!$E$4,IF(K59="ベスト16",[7]点数換算表!$F$4,""))))))</f>
        <v>60</v>
      </c>
      <c r="M59" s="23"/>
      <c r="N59" s="21">
        <f>IF(M59="",0,IF(M59="優勝",点数換算表!$B$5,IF(M59="準優勝",点数換算表!$C$5,IF(M59="ベスト4",点数換算表!$D$5,IF(M59="ベスト8",点数換算表!$E$5,IF(M59="ベスト16",点数換算表!$F$5,IF(M59="ベスト32",点数換算表!$G$5,"")))))))</f>
        <v>0</v>
      </c>
      <c r="O59" s="23"/>
      <c r="P59" s="21">
        <f>IF(O59="",0,IF(O59="優勝",[7]点数換算表!$B$6,IF(O59="準優勝",[7]点数換算表!$C$6,IF(O59="ベスト4",[7]点数換算表!$D$6,IF(O59="ベスト8",[7]点数換算表!$E$6,IF(O59="ベスト16",[7]点数換算表!$F$6,IF(O59="ベスト32",[7]点数換算表!$G$6,"")))))))</f>
        <v>0</v>
      </c>
      <c r="Q59" s="23"/>
      <c r="R59" s="21">
        <f>IF(Q59="",0,IF(Q59="優勝",[7]点数換算表!$B$7,IF(Q59="準優勝",[7]点数換算表!$C$7,IF(Q59="ベスト4",[7]点数換算表!$D$7,IF(Q59="ベスト8",[7]点数換算表!$E$7,[7]点数換算表!$F$7)))))</f>
        <v>0</v>
      </c>
      <c r="S59" s="23"/>
      <c r="T59" s="21">
        <f>IF(S59="",0,IF(S59="優勝",[7]点数換算表!$B$8,IF(S59="準優勝",[7]点数換算表!$C$8,IF(S59="ベスト4",[7]点数換算表!$D$8,IF(S59="ベスト8",[7]点数換算表!$E$8,[7]点数換算表!$F$8)))))</f>
        <v>0</v>
      </c>
      <c r="U59" s="23"/>
      <c r="V59" s="21">
        <f>IF(U59="",0,IF(U59="優勝",[7]点数換算表!$B$13,IF(U59="準優勝",[7]点数換算表!$C$13,IF(U59="ベスト4",[7]点数換算表!$D$13,[7]点数換算表!$E$13))))</f>
        <v>0</v>
      </c>
      <c r="W59" s="23"/>
      <c r="X59" s="21">
        <f>IF(W59="",0,IF(W59="優勝",[7]点数換算表!$B$14,IF(W59="準優勝",[7]点数換算表!$C$14,IF(W59="ベスト4",[7]点数換算表!$D$14,[7]点数換算表!$E$14))))</f>
        <v>0</v>
      </c>
      <c r="Y59" s="23" t="s">
        <v>6</v>
      </c>
      <c r="Z59" s="21">
        <f>IF(Y59="",0,IF(Y59="優勝",[7]点数換算表!$B$15,IF(Y59="準優勝",[7]点数換算表!$C$15,IF(Y59="ベスト4",[7]点数換算表!$D$15,IF(Y59="ベスト8",[7]点数換算表!$E$15,IF(Y59="ベスト16",[7]点数換算表!$F$15,""))))))</f>
        <v>48</v>
      </c>
      <c r="AA59" s="23"/>
      <c r="AB59" s="21">
        <f>IF(AA59="",0,IF(AA59="優勝",[7]点数換算表!$B$16,IF(AA59="準優勝",[7]点数換算表!$C$16,IF(AA59="ベスト4",[7]点数換算表!$D$16,IF(AA59="ベスト8",[7]点数換算表!$E$16,IF(AA59="ベスト16",[7]点数換算表!$F$16,IF(AA59="ベスト32",[7]点数換算表!$G$16,"")))))))</f>
        <v>0</v>
      </c>
      <c r="AC59" s="23"/>
      <c r="AD59" s="21">
        <f>IF(AC59="",0,IF(AC59="優勝",[7]点数換算表!$B$17,IF(AC59="準優勝",[7]点数換算表!$C$17,IF(AC59="ベスト4",[7]点数換算表!$D$17,IF(AC59="ベスト8",[7]点数換算表!$E$17,IF(AC59="ベスト16",[7]点数換算表!$F$17,IF(AC59="ベスト32",[7]点数換算表!$G$17,"")))))))</f>
        <v>0</v>
      </c>
      <c r="AE59" s="23"/>
      <c r="AF59" s="21">
        <f>IF(AE59="",0,IF(AE59="優勝",[7]点数換算表!$B$18,IF(AE59="準優勝",[7]点数換算表!$C$18,IF(AE59="ベスト4",[7]点数換算表!$D$18,IF(AE59="ベスト8",[7]点数換算表!$E$18,[7]点数換算表!$F$18)))))</f>
        <v>0</v>
      </c>
      <c r="AG59" s="23"/>
      <c r="AH59" s="21">
        <f>IF(AG59="",0,IF(AG59="優勝",[7]点数換算表!$B$19,IF(AG59="準優勝",[7]点数換算表!$C$19,IF(AG59="ベスト4",[7]点数換算表!$D$19,IF(AG59="ベスト8",[7]点数換算表!$E$19,[7]点数換算表!$F$19)))))</f>
        <v>0</v>
      </c>
      <c r="AI59" s="21">
        <f t="shared" si="1"/>
        <v>108</v>
      </c>
    </row>
    <row r="60" spans="1:35" x14ac:dyDescent="0.4">
      <c r="A60" s="21">
        <v>57</v>
      </c>
      <c r="B60" s="23" t="s">
        <v>1248</v>
      </c>
      <c r="C60" s="23" t="s">
        <v>1254</v>
      </c>
      <c r="D60" s="23">
        <v>1</v>
      </c>
      <c r="E60" s="25" t="s">
        <v>272</v>
      </c>
      <c r="F60" s="36" t="s">
        <v>815</v>
      </c>
      <c r="G60" s="23"/>
      <c r="H60" s="21">
        <f>IF(G60="",0,IF(G60="優勝",[2]点数換算表!$B$2,IF(G60="準優勝",[2]点数換算表!$C$2,IF(G60="ベスト4",[2]点数換算表!$D$2,[2]点数換算表!$E$2))))</f>
        <v>0</v>
      </c>
      <c r="I60" s="23"/>
      <c r="J60" s="21">
        <f>IF(I60="",0,IF(I60="優勝",[2]点数換算表!$B$3,IF(I60="準優勝",[2]点数換算表!$C$3,IF(I60="ベスト4",[2]点数換算表!$D$3,[2]点数換算表!$E$3))))</f>
        <v>0</v>
      </c>
      <c r="K60" s="23"/>
      <c r="L60" s="21">
        <f>IF(K60="",0,IF(K60="優勝",[2]点数換算表!$B$4,IF(K60="準優勝",[2]点数換算表!$C$4,IF(K60="ベスト4",[2]点数換算表!$D$4,IF(K60="ベスト8",[2]点数換算表!$E$4,IF(K60="ベスト16",[2]点数換算表!$F$4,""))))))</f>
        <v>0</v>
      </c>
      <c r="M60" s="23" t="s">
        <v>7</v>
      </c>
      <c r="N60" s="21">
        <f>IF(M60="",0,IF(M60="優勝",点数換算表!$B$5,IF(M60="準優勝",点数換算表!$C$5,IF(M60="ベスト4",点数換算表!$D$5,IF(M60="ベスト8",点数換算表!$E$5,IF(M60="ベスト16",点数換算表!$F$5,IF(M60="ベスト32",点数換算表!$G$5,"")))))))</f>
        <v>100</v>
      </c>
      <c r="O60" s="23"/>
      <c r="P60" s="21">
        <f>IF(O60="",0,IF(O60="優勝",[2]点数換算表!$B$6,IF(O60="準優勝",[2]点数換算表!$C$6,IF(O60="ベスト4",[2]点数換算表!$D$6,IF(O60="ベスト8",[2]点数換算表!$E$6,IF(O60="ベスト16",[2]点数換算表!$F$6,IF(O60="ベスト32",[2]点数換算表!$G$6,"")))))))</f>
        <v>0</v>
      </c>
      <c r="Q60" s="23"/>
      <c r="R60" s="21">
        <f>IF(Q60="",0,IF(Q60="優勝",[2]点数換算表!$B$7,IF(Q60="準優勝",[2]点数換算表!$C$7,IF(Q60="ベスト4",[2]点数換算表!$D$7,IF(Q60="ベスト8",[2]点数換算表!$E$7,[2]点数換算表!$F$7)))))</f>
        <v>0</v>
      </c>
      <c r="S60" s="23"/>
      <c r="T60" s="21">
        <f>IF(S60="",0,IF(S60="優勝",[2]点数換算表!$B$8,IF(S60="準優勝",[2]点数換算表!$C$8,IF(S60="ベスト4",[2]点数換算表!$D$8,IF(S60="ベスト8",[2]点数換算表!$E$8,[2]点数換算表!$F$8)))))</f>
        <v>0</v>
      </c>
      <c r="U60" s="23"/>
      <c r="V60" s="21">
        <f>IF(U60="",0,IF(U60="優勝",[2]点数換算表!$B$13,IF(U60="準優勝",[2]点数換算表!$C$13,IF(U60="ベスト4",[2]点数換算表!$D$13,[2]点数換算表!$E$13))))</f>
        <v>0</v>
      </c>
      <c r="W60" s="23"/>
      <c r="X60" s="21">
        <f>IF(W60="",0,IF(W60="優勝",[2]点数換算表!$B$14,IF(W60="準優勝",[2]点数換算表!$C$14,IF(W60="ベスト4",[2]点数換算表!$D$14,[2]点数換算表!$E$14))))</f>
        <v>0</v>
      </c>
      <c r="Y60" s="23"/>
      <c r="Z60" s="21">
        <f>IF(Y60="",0,IF(Y60="優勝",[2]点数換算表!$B$15,IF(Y60="準優勝",[2]点数換算表!$C$15,IF(Y60="ベスト4",[2]点数換算表!$D$15,IF(Y60="ベスト8",[2]点数換算表!$E$15,IF(Y60="ベスト16",[2]点数換算表!$F$15,""))))))</f>
        <v>0</v>
      </c>
      <c r="AA60" s="23"/>
      <c r="AB60" s="21">
        <f>IF(AA60="",0,IF(AA60="優勝",[2]点数換算表!$B$16,IF(AA60="準優勝",[2]点数換算表!$C$16,IF(AA60="ベスト4",[2]点数換算表!$D$16,IF(AA60="ベスト8",[2]点数換算表!$E$16,IF(AA60="ベスト16",[2]点数換算表!$F$16,IF(AA60="ベスト32",[2]点数換算表!$G$16,"")))))))</f>
        <v>0</v>
      </c>
      <c r="AC60" s="23"/>
      <c r="AD60" s="21">
        <f>IF(AC60="",0,IF(AC60="優勝",[2]点数換算表!$B$17,IF(AC60="準優勝",[2]点数換算表!$C$17,IF(AC60="ベスト4",[2]点数換算表!$D$17,IF(AC60="ベスト8",[2]点数換算表!$E$17,IF(AC60="ベスト16",[2]点数換算表!$F$17,IF(AC60="ベスト32",[2]点数換算表!$G$17,"")))))))</f>
        <v>0</v>
      </c>
      <c r="AE60" s="23"/>
      <c r="AF60" s="21">
        <f>IF(AE60="",0,IF(AE60="優勝",[2]点数換算表!$B$18,IF(AE60="準優勝",[2]点数換算表!$C$18,IF(AE60="ベスト4",[2]点数換算表!$D$18,IF(AE60="ベスト8",[2]点数換算表!$E$18,[2]点数換算表!$F$18)))))</f>
        <v>0</v>
      </c>
      <c r="AG60" s="23"/>
      <c r="AH60" s="21">
        <f>IF(AG60="",0,IF(AG60="優勝",[2]点数換算表!$B$19,IF(AG60="準優勝",[2]点数換算表!$C$19,IF(AG60="ベスト4",[2]点数換算表!$D$19,IF(AG60="ベスト8",[2]点数換算表!$E$19,[2]点数換算表!$F$19)))))</f>
        <v>0</v>
      </c>
      <c r="AI60" s="21">
        <f t="shared" si="1"/>
        <v>100</v>
      </c>
    </row>
    <row r="61" spans="1:35" x14ac:dyDescent="0.4">
      <c r="A61" s="21">
        <v>58</v>
      </c>
      <c r="B61" s="23" t="s">
        <v>1249</v>
      </c>
      <c r="C61" s="23" t="s">
        <v>1254</v>
      </c>
      <c r="D61" s="23">
        <v>2</v>
      </c>
      <c r="E61" s="25" t="s">
        <v>272</v>
      </c>
      <c r="F61" s="36" t="s">
        <v>815</v>
      </c>
      <c r="G61" s="23"/>
      <c r="H61" s="21">
        <f>IF(G61="",0,IF(G61="優勝",[2]点数換算表!$B$2,IF(G61="準優勝",[2]点数換算表!$C$2,IF(G61="ベスト4",[2]点数換算表!$D$2,[2]点数換算表!$E$2))))</f>
        <v>0</v>
      </c>
      <c r="I61" s="23"/>
      <c r="J61" s="21">
        <f>IF(I61="",0,IF(I61="優勝",[2]点数換算表!$B$3,IF(I61="準優勝",[2]点数換算表!$C$3,IF(I61="ベスト4",[2]点数換算表!$D$3,[2]点数換算表!$E$3))))</f>
        <v>0</v>
      </c>
      <c r="K61" s="23"/>
      <c r="L61" s="21">
        <f>IF(K61="",0,IF(K61="優勝",[2]点数換算表!$B$4,IF(K61="準優勝",[2]点数換算表!$C$4,IF(K61="ベスト4",[2]点数換算表!$D$4,IF(K61="ベスト8",[2]点数換算表!$E$4,IF(K61="ベスト16",[2]点数換算表!$F$4,""))))))</f>
        <v>0</v>
      </c>
      <c r="M61" s="23" t="s">
        <v>7</v>
      </c>
      <c r="N61" s="21">
        <f>IF(M61="",0,IF(M61="優勝",点数換算表!$B$5,IF(M61="準優勝",点数換算表!$C$5,IF(M61="ベスト4",点数換算表!$D$5,IF(M61="ベスト8",点数換算表!$E$5,IF(M61="ベスト16",点数換算表!$F$5,IF(M61="ベスト32",点数換算表!$G$5,"")))))))</f>
        <v>100</v>
      </c>
      <c r="O61" s="23"/>
      <c r="P61" s="21">
        <f>IF(O61="",0,IF(O61="優勝",[2]点数換算表!$B$6,IF(O61="準優勝",[2]点数換算表!$C$6,IF(O61="ベスト4",[2]点数換算表!$D$6,IF(O61="ベスト8",[2]点数換算表!$E$6,IF(O61="ベスト16",[2]点数換算表!$F$6,IF(O61="ベスト32",[2]点数換算表!$G$6,"")))))))</f>
        <v>0</v>
      </c>
      <c r="Q61" s="23"/>
      <c r="R61" s="21">
        <f>IF(Q61="",0,IF(Q61="優勝",[2]点数換算表!$B$7,IF(Q61="準優勝",[2]点数換算表!$C$7,IF(Q61="ベスト4",[2]点数換算表!$D$7,IF(Q61="ベスト8",[2]点数換算表!$E$7,[2]点数換算表!$F$7)))))</f>
        <v>0</v>
      </c>
      <c r="S61" s="23"/>
      <c r="T61" s="21">
        <f>IF(S61="",0,IF(S61="優勝",[2]点数換算表!$B$8,IF(S61="準優勝",[2]点数換算表!$C$8,IF(S61="ベスト4",[2]点数換算表!$D$8,IF(S61="ベスト8",[2]点数換算表!$E$8,[2]点数換算表!$F$8)))))</f>
        <v>0</v>
      </c>
      <c r="U61" s="23"/>
      <c r="V61" s="21">
        <f>IF(U61="",0,IF(U61="優勝",[2]点数換算表!$B$13,IF(U61="準優勝",[2]点数換算表!$C$13,IF(U61="ベスト4",[2]点数換算表!$D$13,[2]点数換算表!$E$13))))</f>
        <v>0</v>
      </c>
      <c r="W61" s="23"/>
      <c r="X61" s="21">
        <f>IF(W61="",0,IF(W61="優勝",[2]点数換算表!$B$14,IF(W61="準優勝",[2]点数換算表!$C$14,IF(W61="ベスト4",[2]点数換算表!$D$14,[2]点数換算表!$E$14))))</f>
        <v>0</v>
      </c>
      <c r="Y61" s="23"/>
      <c r="Z61" s="21">
        <f>IF(Y61="",0,IF(Y61="優勝",[2]点数換算表!$B$15,IF(Y61="準優勝",[2]点数換算表!$C$15,IF(Y61="ベスト4",[2]点数換算表!$D$15,IF(Y61="ベスト8",[2]点数換算表!$E$15,IF(Y61="ベスト16",[2]点数換算表!$F$15,""))))))</f>
        <v>0</v>
      </c>
      <c r="AA61" s="23"/>
      <c r="AB61" s="21">
        <f>IF(AA61="",0,IF(AA61="優勝",[2]点数換算表!$B$16,IF(AA61="準優勝",[2]点数換算表!$C$16,IF(AA61="ベスト4",[2]点数換算表!$D$16,IF(AA61="ベスト8",[2]点数換算表!$E$16,IF(AA61="ベスト16",[2]点数換算表!$F$16,IF(AA61="ベスト32",[2]点数換算表!$G$16,"")))))))</f>
        <v>0</v>
      </c>
      <c r="AC61" s="23"/>
      <c r="AD61" s="21">
        <f>IF(AC61="",0,IF(AC61="優勝",[2]点数換算表!$B$17,IF(AC61="準優勝",[2]点数換算表!$C$17,IF(AC61="ベスト4",[2]点数換算表!$D$17,IF(AC61="ベスト8",[2]点数換算表!$E$17,IF(AC61="ベスト16",[2]点数換算表!$F$17,IF(AC61="ベスト32",[2]点数換算表!$G$17,"")))))))</f>
        <v>0</v>
      </c>
      <c r="AE61" s="23"/>
      <c r="AF61" s="21">
        <f>IF(AE61="",0,IF(AE61="優勝",[2]点数換算表!$B$18,IF(AE61="準優勝",[2]点数換算表!$C$18,IF(AE61="ベスト4",[2]点数換算表!$D$18,IF(AE61="ベスト8",[2]点数換算表!$E$18,[2]点数換算表!$F$18)))))</f>
        <v>0</v>
      </c>
      <c r="AG61" s="23"/>
      <c r="AH61" s="21">
        <f>IF(AG61="",0,IF(AG61="優勝",[2]点数換算表!$B$19,IF(AG61="準優勝",[2]点数換算表!$C$19,IF(AG61="ベスト4",[2]点数換算表!$D$19,IF(AG61="ベスト8",[2]点数換算表!$E$19,[2]点数換算表!$F$19)))))</f>
        <v>0</v>
      </c>
      <c r="AI61" s="21">
        <f t="shared" si="1"/>
        <v>100</v>
      </c>
    </row>
    <row r="62" spans="1:35" x14ac:dyDescent="0.4">
      <c r="A62" s="21">
        <v>59</v>
      </c>
      <c r="B62" s="21" t="s">
        <v>1314</v>
      </c>
      <c r="C62" s="21" t="s">
        <v>818</v>
      </c>
      <c r="D62" s="21">
        <v>4</v>
      </c>
      <c r="E62" s="24" t="s">
        <v>269</v>
      </c>
      <c r="F62" s="34" t="s">
        <v>814</v>
      </c>
      <c r="G62" s="23"/>
      <c r="H62" s="21">
        <f>IF(G62="",0,IF(G62="優勝",[2]点数換算表!$B$2,IF(G62="準優勝",[2]点数換算表!$C$2,IF(G62="ベスト4",[2]点数換算表!$D$2,[2]点数換算表!$E$2))))</f>
        <v>0</v>
      </c>
      <c r="I62" s="23"/>
      <c r="J62" s="21">
        <f>IF(I62="",0,IF(I62="優勝",[2]点数換算表!$B$3,IF(I62="準優勝",[2]点数換算表!$C$3,IF(I62="ベスト4",[2]点数換算表!$D$3,[2]点数換算表!$E$3))))</f>
        <v>0</v>
      </c>
      <c r="K62" s="23"/>
      <c r="L62" s="21">
        <f>IF(K62="",0,IF(K62="優勝",[2]点数換算表!$B$4,IF(K62="準優勝",[2]点数換算表!$C$4,IF(K62="ベスト4",[2]点数換算表!$D$4,IF(K62="ベスト8",[2]点数換算表!$E$4,IF(K62="ベスト16",[2]点数換算表!$F$4,""))))))</f>
        <v>0</v>
      </c>
      <c r="M62" s="23" t="s">
        <v>7</v>
      </c>
      <c r="N62" s="21">
        <f>IF(M62="",0,IF(M62="優勝",点数換算表!$B$5,IF(M62="準優勝",点数換算表!$C$5,IF(M62="ベスト4",点数換算表!$D$5,IF(M62="ベスト8",点数換算表!$E$5,IF(M62="ベスト16",点数換算表!$F$5,IF(M62="ベスト32",点数換算表!$G$5,"")))))))</f>
        <v>100</v>
      </c>
      <c r="O62" s="23"/>
      <c r="P62" s="21">
        <f>IF(O62="",0,IF(O62="優勝",[2]点数換算表!$B$6,IF(O62="準優勝",[2]点数換算表!$C$6,IF(O62="ベスト4",[2]点数換算表!$D$6,IF(O62="ベスト8",[2]点数換算表!$E$6,IF(O62="ベスト16",[2]点数換算表!$F$6,IF(O62="ベスト32",[2]点数換算表!$G$6,"")))))))</f>
        <v>0</v>
      </c>
      <c r="Q62" s="23"/>
      <c r="R62" s="21">
        <f>IF(Q62="",0,IF(Q62="優勝",[2]点数換算表!$B$7,IF(Q62="準優勝",[2]点数換算表!$C$7,IF(Q62="ベスト4",[2]点数換算表!$D$7,IF(Q62="ベスト8",[2]点数換算表!$E$7,[2]点数換算表!$F$7)))))</f>
        <v>0</v>
      </c>
      <c r="S62" s="23"/>
      <c r="T62" s="21">
        <f>IF(S62="",0,IF(S62="優勝",[2]点数換算表!$B$8,IF(S62="準優勝",[2]点数換算表!$C$8,IF(S62="ベスト4",[2]点数換算表!$D$8,IF(S62="ベスト8",[2]点数換算表!$E$8,[2]点数換算表!$F$8)))))</f>
        <v>0</v>
      </c>
      <c r="U62" s="23"/>
      <c r="V62" s="21">
        <f>IF(U62="",0,IF(U62="優勝",[2]点数換算表!$B$13,IF(U62="準優勝",[2]点数換算表!$C$13,IF(U62="ベスト4",[2]点数換算表!$D$13,[2]点数換算表!$E$13))))</f>
        <v>0</v>
      </c>
      <c r="W62" s="23"/>
      <c r="X62" s="21">
        <f>IF(W62="",0,IF(W62="優勝",[2]点数換算表!$B$14,IF(W62="準優勝",[2]点数換算表!$C$14,IF(W62="ベスト4",[2]点数換算表!$D$14,[2]点数換算表!$E$14))))</f>
        <v>0</v>
      </c>
      <c r="Y62" s="23"/>
      <c r="Z62" s="21">
        <f>IF(Y62="",0,IF(Y62="優勝",[2]点数換算表!$B$15,IF(Y62="準優勝",[2]点数換算表!$C$15,IF(Y62="ベスト4",[2]点数換算表!$D$15,IF(Y62="ベスト8",[2]点数換算表!$E$15,IF(Y62="ベスト16",[2]点数換算表!$F$15,""))))))</f>
        <v>0</v>
      </c>
      <c r="AA62" s="23"/>
      <c r="AB62" s="21">
        <f>IF(AA62="",0,IF(AA62="優勝",[2]点数換算表!$B$16,IF(AA62="準優勝",[2]点数換算表!$C$16,IF(AA62="ベスト4",[2]点数換算表!$D$16,IF(AA62="ベスト8",[2]点数換算表!$E$16,IF(AA62="ベスト16",[2]点数換算表!$F$16,IF(AA62="ベスト32",[2]点数換算表!$G$16,"")))))))</f>
        <v>0</v>
      </c>
      <c r="AC62" s="23"/>
      <c r="AD62" s="21">
        <f>IF(AC62="",0,IF(AC62="優勝",[2]点数換算表!$B$17,IF(AC62="準優勝",[2]点数換算表!$C$17,IF(AC62="ベスト4",[2]点数換算表!$D$17,IF(AC62="ベスト8",[2]点数換算表!$E$17,IF(AC62="ベスト16",[2]点数換算表!$F$17,IF(AC62="ベスト32",[2]点数換算表!$G$17,"")))))))</f>
        <v>0</v>
      </c>
      <c r="AE62" s="23"/>
      <c r="AF62" s="21">
        <f>IF(AE62="",0,IF(AE62="優勝",[2]点数換算表!$B$18,IF(AE62="準優勝",[2]点数換算表!$C$18,IF(AE62="ベスト4",[2]点数換算表!$D$18,IF(AE62="ベスト8",[2]点数換算表!$E$18,[2]点数換算表!$F$18)))))</f>
        <v>0</v>
      </c>
      <c r="AG62" s="23"/>
      <c r="AH62" s="21">
        <f>IF(AG62="",0,IF(AG62="優勝",[2]点数換算表!$B$19,IF(AG62="準優勝",[2]点数換算表!$C$19,IF(AG62="ベスト4",[2]点数換算表!$D$19,IF(AG62="ベスト8",[2]点数換算表!$E$19,[2]点数換算表!$F$19)))))</f>
        <v>0</v>
      </c>
      <c r="AI62" s="21">
        <f t="shared" si="1"/>
        <v>100</v>
      </c>
    </row>
    <row r="63" spans="1:35" x14ac:dyDescent="0.4">
      <c r="A63" s="21">
        <v>60</v>
      </c>
      <c r="B63" s="21" t="s">
        <v>1315</v>
      </c>
      <c r="C63" s="21" t="s">
        <v>818</v>
      </c>
      <c r="D63" s="21">
        <v>3</v>
      </c>
      <c r="E63" s="24" t="s">
        <v>269</v>
      </c>
      <c r="F63" s="34" t="s">
        <v>814</v>
      </c>
      <c r="G63" s="23"/>
      <c r="H63" s="21">
        <f>IF(G63="",0,IF(G63="優勝",[2]点数換算表!$B$2,IF(G63="準優勝",[2]点数換算表!$C$2,IF(G63="ベスト4",[2]点数換算表!$D$2,[2]点数換算表!$E$2))))</f>
        <v>0</v>
      </c>
      <c r="I63" s="23"/>
      <c r="J63" s="21">
        <f>IF(I63="",0,IF(I63="優勝",[2]点数換算表!$B$3,IF(I63="準優勝",[2]点数換算表!$C$3,IF(I63="ベスト4",[2]点数換算表!$D$3,[2]点数換算表!$E$3))))</f>
        <v>0</v>
      </c>
      <c r="K63" s="23"/>
      <c r="L63" s="21">
        <f>IF(K63="",0,IF(K63="優勝",[2]点数換算表!$B$4,IF(K63="準優勝",[2]点数換算表!$C$4,IF(K63="ベスト4",[2]点数換算表!$D$4,IF(K63="ベスト8",[2]点数換算表!$E$4,IF(K63="ベスト16",[2]点数換算表!$F$4,""))))))</f>
        <v>0</v>
      </c>
      <c r="M63" s="23" t="s">
        <v>7</v>
      </c>
      <c r="N63" s="21">
        <f>IF(M63="",0,IF(M63="優勝",点数換算表!$B$5,IF(M63="準優勝",点数換算表!$C$5,IF(M63="ベスト4",点数換算表!$D$5,IF(M63="ベスト8",点数換算表!$E$5,IF(M63="ベスト16",点数換算表!$F$5,IF(M63="ベスト32",点数換算表!$G$5,"")))))))</f>
        <v>100</v>
      </c>
      <c r="O63" s="23"/>
      <c r="P63" s="21">
        <f>IF(O63="",0,IF(O63="優勝",[2]点数換算表!$B$6,IF(O63="準優勝",[2]点数換算表!$C$6,IF(O63="ベスト4",[2]点数換算表!$D$6,IF(O63="ベスト8",[2]点数換算表!$E$6,IF(O63="ベスト16",[2]点数換算表!$F$6,IF(O63="ベスト32",[2]点数換算表!$G$6,"")))))))</f>
        <v>0</v>
      </c>
      <c r="Q63" s="23"/>
      <c r="R63" s="21">
        <f>IF(Q63="",0,IF(Q63="優勝",[2]点数換算表!$B$7,IF(Q63="準優勝",[2]点数換算表!$C$7,IF(Q63="ベスト4",[2]点数換算表!$D$7,IF(Q63="ベスト8",[2]点数換算表!$E$7,[2]点数換算表!$F$7)))))</f>
        <v>0</v>
      </c>
      <c r="S63" s="23"/>
      <c r="T63" s="21">
        <f>IF(S63="",0,IF(S63="優勝",[2]点数換算表!$B$8,IF(S63="準優勝",[2]点数換算表!$C$8,IF(S63="ベスト4",[2]点数換算表!$D$8,IF(S63="ベスト8",[2]点数換算表!$E$8,[2]点数換算表!$F$8)))))</f>
        <v>0</v>
      </c>
      <c r="U63" s="23"/>
      <c r="V63" s="21">
        <f>IF(U63="",0,IF(U63="優勝",[2]点数換算表!$B$13,IF(U63="準優勝",[2]点数換算表!$C$13,IF(U63="ベスト4",[2]点数換算表!$D$13,[2]点数換算表!$E$13))))</f>
        <v>0</v>
      </c>
      <c r="W63" s="23"/>
      <c r="X63" s="21">
        <f>IF(W63="",0,IF(W63="優勝",[2]点数換算表!$B$14,IF(W63="準優勝",[2]点数換算表!$C$14,IF(W63="ベスト4",[2]点数換算表!$D$14,[2]点数換算表!$E$14))))</f>
        <v>0</v>
      </c>
      <c r="Y63" s="23"/>
      <c r="Z63" s="21">
        <f>IF(Y63="",0,IF(Y63="優勝",[2]点数換算表!$B$15,IF(Y63="準優勝",[2]点数換算表!$C$15,IF(Y63="ベスト4",[2]点数換算表!$D$15,IF(Y63="ベスト8",[2]点数換算表!$E$15,IF(Y63="ベスト16",[2]点数換算表!$F$15,""))))))</f>
        <v>0</v>
      </c>
      <c r="AA63" s="23"/>
      <c r="AB63" s="21">
        <f>IF(AA63="",0,IF(AA63="優勝",[2]点数換算表!$B$16,IF(AA63="準優勝",[2]点数換算表!$C$16,IF(AA63="ベスト4",[2]点数換算表!$D$16,IF(AA63="ベスト8",[2]点数換算表!$E$16,IF(AA63="ベスト16",[2]点数換算表!$F$16,IF(AA63="ベスト32",[2]点数換算表!$G$16,"")))))))</f>
        <v>0</v>
      </c>
      <c r="AC63" s="23"/>
      <c r="AD63" s="21">
        <f>IF(AC63="",0,IF(AC63="優勝",[2]点数換算表!$B$17,IF(AC63="準優勝",[2]点数換算表!$C$17,IF(AC63="ベスト4",[2]点数換算表!$D$17,IF(AC63="ベスト8",[2]点数換算表!$E$17,IF(AC63="ベスト16",[2]点数換算表!$F$17,IF(AC63="ベスト32",[2]点数換算表!$G$17,"")))))))</f>
        <v>0</v>
      </c>
      <c r="AE63" s="23"/>
      <c r="AF63" s="21">
        <f>IF(AE63="",0,IF(AE63="優勝",[2]点数換算表!$B$18,IF(AE63="準優勝",[2]点数換算表!$C$18,IF(AE63="ベスト4",[2]点数換算表!$D$18,IF(AE63="ベスト8",[2]点数換算表!$E$18,[2]点数換算表!$F$18)))))</f>
        <v>0</v>
      </c>
      <c r="AG63" s="23"/>
      <c r="AH63" s="21">
        <f>IF(AG63="",0,IF(AG63="優勝",[2]点数換算表!$B$19,IF(AG63="準優勝",[2]点数換算表!$C$19,IF(AG63="ベスト4",[2]点数換算表!$D$19,IF(AG63="ベスト8",[2]点数換算表!$E$19,[2]点数換算表!$F$19)))))</f>
        <v>0</v>
      </c>
      <c r="AI63" s="21">
        <f t="shared" si="1"/>
        <v>100</v>
      </c>
    </row>
    <row r="64" spans="1:35" x14ac:dyDescent="0.4">
      <c r="A64" s="21">
        <v>61</v>
      </c>
      <c r="B64" s="21" t="s">
        <v>1316</v>
      </c>
      <c r="C64" s="21" t="s">
        <v>818</v>
      </c>
      <c r="D64" s="21">
        <v>4</v>
      </c>
      <c r="E64" s="24" t="s">
        <v>269</v>
      </c>
      <c r="F64" s="34" t="s">
        <v>814</v>
      </c>
      <c r="G64" s="23"/>
      <c r="H64" s="21">
        <f>IF(G64="",0,IF(G64="優勝",[2]点数換算表!$B$2,IF(G64="準優勝",[2]点数換算表!$C$2,IF(G64="ベスト4",[2]点数換算表!$D$2,[2]点数換算表!$E$2))))</f>
        <v>0</v>
      </c>
      <c r="I64" s="23"/>
      <c r="J64" s="21">
        <f>IF(I64="",0,IF(I64="優勝",[2]点数換算表!$B$3,IF(I64="準優勝",[2]点数換算表!$C$3,IF(I64="ベスト4",[2]点数換算表!$D$3,[2]点数換算表!$E$3))))</f>
        <v>0</v>
      </c>
      <c r="K64" s="23"/>
      <c r="L64" s="21">
        <f>IF(K64="",0,IF(K64="優勝",[2]点数換算表!$B$4,IF(K64="準優勝",[2]点数換算表!$C$4,IF(K64="ベスト4",[2]点数換算表!$D$4,IF(K64="ベスト8",[2]点数換算表!$E$4,IF(K64="ベスト16",[2]点数換算表!$F$4,""))))))</f>
        <v>0</v>
      </c>
      <c r="M64" s="23" t="s">
        <v>7</v>
      </c>
      <c r="N64" s="21">
        <f>IF(M64="",0,IF(M64="優勝",点数換算表!$B$5,IF(M64="準優勝",点数換算表!$C$5,IF(M64="ベスト4",点数換算表!$D$5,IF(M64="ベスト8",点数換算表!$E$5,IF(M64="ベスト16",点数換算表!$F$5,IF(M64="ベスト32",点数換算表!$G$5,"")))))))</f>
        <v>100</v>
      </c>
      <c r="O64" s="23"/>
      <c r="P64" s="21">
        <f>IF(O64="",0,IF(O64="優勝",[2]点数換算表!$B$6,IF(O64="準優勝",[2]点数換算表!$C$6,IF(O64="ベスト4",[2]点数換算表!$D$6,IF(O64="ベスト8",[2]点数換算表!$E$6,IF(O64="ベスト16",[2]点数換算表!$F$6,IF(O64="ベスト32",[2]点数換算表!$G$6,"")))))))</f>
        <v>0</v>
      </c>
      <c r="Q64" s="23"/>
      <c r="R64" s="21">
        <f>IF(Q64="",0,IF(Q64="優勝",[2]点数換算表!$B$7,IF(Q64="準優勝",[2]点数換算表!$C$7,IF(Q64="ベスト4",[2]点数換算表!$D$7,IF(Q64="ベスト8",[2]点数換算表!$E$7,[2]点数換算表!$F$7)))))</f>
        <v>0</v>
      </c>
      <c r="S64" s="23"/>
      <c r="T64" s="21">
        <f>IF(S64="",0,IF(S64="優勝",[2]点数換算表!$B$8,IF(S64="準優勝",[2]点数換算表!$C$8,IF(S64="ベスト4",[2]点数換算表!$D$8,IF(S64="ベスト8",[2]点数換算表!$E$8,[2]点数換算表!$F$8)))))</f>
        <v>0</v>
      </c>
      <c r="U64" s="23"/>
      <c r="V64" s="21">
        <f>IF(U64="",0,IF(U64="優勝",[2]点数換算表!$B$13,IF(U64="準優勝",[2]点数換算表!$C$13,IF(U64="ベスト4",[2]点数換算表!$D$13,[2]点数換算表!$E$13))))</f>
        <v>0</v>
      </c>
      <c r="W64" s="23"/>
      <c r="X64" s="21">
        <f>IF(W64="",0,IF(W64="優勝",[2]点数換算表!$B$14,IF(W64="準優勝",[2]点数換算表!$C$14,IF(W64="ベスト4",[2]点数換算表!$D$14,[2]点数換算表!$E$14))))</f>
        <v>0</v>
      </c>
      <c r="Y64" s="23"/>
      <c r="Z64" s="21">
        <f>IF(Y64="",0,IF(Y64="優勝",[2]点数換算表!$B$15,IF(Y64="準優勝",[2]点数換算表!$C$15,IF(Y64="ベスト4",[2]点数換算表!$D$15,IF(Y64="ベスト8",[2]点数換算表!$E$15,IF(Y64="ベスト16",[2]点数換算表!$F$15,""))))))</f>
        <v>0</v>
      </c>
      <c r="AA64" s="23"/>
      <c r="AB64" s="21">
        <f>IF(AA64="",0,IF(AA64="優勝",[2]点数換算表!$B$16,IF(AA64="準優勝",[2]点数換算表!$C$16,IF(AA64="ベスト4",[2]点数換算表!$D$16,IF(AA64="ベスト8",[2]点数換算表!$E$16,IF(AA64="ベスト16",[2]点数換算表!$F$16,IF(AA64="ベスト32",[2]点数換算表!$G$16,"")))))))</f>
        <v>0</v>
      </c>
      <c r="AC64" s="23"/>
      <c r="AD64" s="21">
        <f>IF(AC64="",0,IF(AC64="優勝",[2]点数換算表!$B$17,IF(AC64="準優勝",[2]点数換算表!$C$17,IF(AC64="ベスト4",[2]点数換算表!$D$17,IF(AC64="ベスト8",[2]点数換算表!$E$17,IF(AC64="ベスト16",[2]点数換算表!$F$17,IF(AC64="ベスト32",[2]点数換算表!$G$17,"")))))))</f>
        <v>0</v>
      </c>
      <c r="AE64" s="23"/>
      <c r="AF64" s="21">
        <f>IF(AE64="",0,IF(AE64="優勝",[2]点数換算表!$B$18,IF(AE64="準優勝",[2]点数換算表!$C$18,IF(AE64="ベスト4",[2]点数換算表!$D$18,IF(AE64="ベスト8",[2]点数換算表!$E$18,[2]点数換算表!$F$18)))))</f>
        <v>0</v>
      </c>
      <c r="AG64" s="23"/>
      <c r="AH64" s="21">
        <f>IF(AG64="",0,IF(AG64="優勝",[2]点数換算表!$B$19,IF(AG64="準優勝",[2]点数換算表!$C$19,IF(AG64="ベスト4",[2]点数換算表!$D$19,IF(AG64="ベスト8",[2]点数換算表!$E$19,[2]点数換算表!$F$19)))))</f>
        <v>0</v>
      </c>
      <c r="AI64" s="21">
        <f t="shared" si="1"/>
        <v>100</v>
      </c>
    </row>
    <row r="65" spans="1:35" x14ac:dyDescent="0.4">
      <c r="A65" s="21">
        <v>62</v>
      </c>
      <c r="B65" s="23" t="s">
        <v>554</v>
      </c>
      <c r="C65" s="23" t="s">
        <v>555</v>
      </c>
      <c r="D65" s="23">
        <v>3</v>
      </c>
      <c r="E65" s="29" t="s">
        <v>526</v>
      </c>
      <c r="F65" s="36" t="s">
        <v>815</v>
      </c>
      <c r="G65" s="23"/>
      <c r="H65" s="21">
        <f>IF(G65="",0,IF(G65="優勝",[8]点数換算表!$B$2,IF(G65="準優勝",[8]点数換算表!$C$2,IF(G65="ベスト4",[8]点数換算表!$D$2,[8]点数換算表!$E$2))))</f>
        <v>0</v>
      </c>
      <c r="I65" s="23"/>
      <c r="J65" s="21">
        <f>IF(I65="",0,IF(I65="優勝",[8]点数換算表!$B$3,IF(I65="準優勝",[8]点数換算表!$C$3,IF(I65="ベスト4",[8]点数換算表!$D$3,[8]点数換算表!$E$3))))</f>
        <v>0</v>
      </c>
      <c r="K65" s="23" t="s">
        <v>6</v>
      </c>
      <c r="L65" s="21">
        <f>IF(K65="",0,IF(K65="優勝",[8]点数換算表!$B$4,IF(K65="準優勝",[8]点数換算表!$C$4,IF(K65="ベスト4",[8]点数換算表!$D$4,IF(K65="ベスト8",[8]点数換算表!$E$4,IF(K65="ベスト16",[8]点数換算表!$F$4,""))))))</f>
        <v>60</v>
      </c>
      <c r="M65" s="23"/>
      <c r="N65" s="21">
        <f>IF(M65="",0,IF(M65="優勝",点数換算表!$B$5,IF(M65="準優勝",点数換算表!$C$5,IF(M65="ベスト4",点数換算表!$D$5,IF(M65="ベスト8",点数換算表!$E$5,IF(M65="ベスト16",点数換算表!$F$5,IF(M65="ベスト32",点数換算表!$G$5,"")))))))</f>
        <v>0</v>
      </c>
      <c r="O65" s="23"/>
      <c r="P65" s="21">
        <f>IF(O65="",0,IF(O65="優勝",[8]点数換算表!$B$6,IF(O65="準優勝",[8]点数換算表!$C$6,IF(O65="ベスト4",[8]点数換算表!$D$6,IF(O65="ベスト8",[8]点数換算表!$E$6,IF(O65="ベスト16",[8]点数換算表!$F$6,IF(O65="ベスト32",[8]点数換算表!$G$6,"")))))))</f>
        <v>0</v>
      </c>
      <c r="Q65" s="23"/>
      <c r="R65" s="21">
        <f>IF(Q65="",0,IF(Q65="優勝",[8]点数換算表!$B$7,IF(Q65="準優勝",[8]点数換算表!$C$7,IF(Q65="ベスト4",[8]点数換算表!$D$7,IF(Q65="ベスト8",[8]点数換算表!$E$7,[8]点数換算表!$F$7)))))</f>
        <v>0</v>
      </c>
      <c r="S65" s="23"/>
      <c r="T65" s="21">
        <f>IF(S65="",0,IF(S65="優勝",[8]点数換算表!$B$8,IF(S65="準優勝",[8]点数換算表!$C$8,IF(S65="ベスト4",[8]点数換算表!$D$8,IF(S65="ベスト8",[8]点数換算表!$E$8,[8]点数換算表!$F$8)))))</f>
        <v>0</v>
      </c>
      <c r="U65" s="23"/>
      <c r="V65" s="21">
        <f>IF(U65="",0,IF(U65="優勝",[8]点数換算表!$B$13,IF(U65="準優勝",[8]点数換算表!$C$13,IF(U65="ベスト4",[8]点数換算表!$D$13,[8]点数換算表!$E$13))))</f>
        <v>0</v>
      </c>
      <c r="W65" s="23"/>
      <c r="X65" s="21">
        <f>IF(W65="",0,IF(W65="優勝",[8]点数換算表!$B$14,IF(W65="準優勝",[8]点数換算表!$C$14,IF(W65="ベスト4",[8]点数換算表!$D$14,[8]点数換算表!$E$14))))</f>
        <v>0</v>
      </c>
      <c r="Y65" s="23" t="s">
        <v>9</v>
      </c>
      <c r="Z65" s="21">
        <f>IF(Y65="",0,IF(Y65="優勝",[8]点数換算表!$B$15,IF(Y65="準優勝",[8]点数換算表!$C$15,IF(Y65="ベスト4",[8]点数換算表!$D$15,IF(Y65="ベスト8",[8]点数換算表!$E$15,IF(Y65="ベスト16",[8]点数換算表!$F$15,""))))))</f>
        <v>32</v>
      </c>
      <c r="AA65" s="23"/>
      <c r="AB65" s="21">
        <f>IF(AA65="",0,IF(AA65="優勝",[8]点数換算表!$B$16,IF(AA65="準優勝",[8]点数換算表!$C$16,IF(AA65="ベスト4",[8]点数換算表!$D$16,IF(AA65="ベスト8",[8]点数換算表!$E$16,IF(AA65="ベスト16",[8]点数換算表!$F$16,IF(AA65="ベスト32",[8]点数換算表!$G$16,"")))))))</f>
        <v>0</v>
      </c>
      <c r="AC65" s="23"/>
      <c r="AD65" s="21">
        <f>IF(AC65="",0,IF(AC65="優勝",[8]点数換算表!$B$17,IF(AC65="準優勝",[8]点数換算表!$C$17,IF(AC65="ベスト4",[8]点数換算表!$D$17,IF(AC65="ベスト8",[8]点数換算表!$E$17,IF(AC65="ベスト16",[8]点数換算表!$F$17,IF(AC65="ベスト32",[8]点数換算表!$G$17,"")))))))</f>
        <v>0</v>
      </c>
      <c r="AE65" s="23"/>
      <c r="AF65" s="21">
        <f>IF(AE65="",0,IF(AE65="優勝",[8]点数換算表!$B$18,IF(AE65="準優勝",[8]点数換算表!$C$18,IF(AE65="ベスト4",[8]点数換算表!$D$18,IF(AE65="ベスト8",[8]点数換算表!$E$18,[8]点数換算表!$F$18)))))</f>
        <v>0</v>
      </c>
      <c r="AG65" s="23"/>
      <c r="AH65" s="21">
        <f>IF(AG65="",0,IF(AG65="優勝",[8]点数換算表!$B$19,IF(AG65="準優勝",[8]点数換算表!$C$19,IF(AG65="ベスト4",[8]点数換算表!$D$19,IF(AG65="ベスト8",[8]点数換算表!$E$19,[8]点数換算表!$F$19)))))</f>
        <v>0</v>
      </c>
      <c r="AI65" s="21">
        <f t="shared" si="1"/>
        <v>92</v>
      </c>
    </row>
    <row r="66" spans="1:35" x14ac:dyDescent="0.4">
      <c r="A66" s="21">
        <v>63</v>
      </c>
      <c r="B66" s="23" t="s">
        <v>648</v>
      </c>
      <c r="C66" s="23" t="s">
        <v>632</v>
      </c>
      <c r="D66" s="23" t="s">
        <v>646</v>
      </c>
      <c r="E66" s="30" t="s">
        <v>620</v>
      </c>
      <c r="F66" s="34" t="s">
        <v>814</v>
      </c>
      <c r="G66" s="23"/>
      <c r="H66" s="21">
        <f>IF(G66="",0,IF(G66="優勝",[9]点数換算表!$B$2,IF(G66="準優勝",[9]点数換算表!$C$2,IF(G66="ベスト4",[9]点数換算表!$D$2,[9]点数換算表!$E$2))))</f>
        <v>0</v>
      </c>
      <c r="I66" s="23"/>
      <c r="J66" s="21">
        <f>IF(I66="",0,IF(I66="優勝",[9]点数換算表!$B$3,IF(I66="準優勝",[9]点数換算表!$C$3,IF(I66="ベスト4",[9]点数換算表!$D$3,[9]点数換算表!$E$3))))</f>
        <v>0</v>
      </c>
      <c r="K66" s="23" t="s">
        <v>6</v>
      </c>
      <c r="L66" s="21">
        <f>IF(K66="",0,IF(K66="優勝",[9]点数換算表!$B$4,IF(K66="準優勝",[9]点数換算表!$C$4,IF(K66="ベスト4",[9]点数換算表!$D$4,IF(K66="ベスト8",[9]点数換算表!$E$4,IF(K66="ベスト16",[9]点数換算表!$F$4,""))))))</f>
        <v>60</v>
      </c>
      <c r="M66" s="23"/>
      <c r="N66" s="21">
        <f>IF(M66="",0,IF(M66="優勝",点数換算表!$B$5,IF(M66="準優勝",点数換算表!$C$5,IF(M66="ベスト4",点数換算表!$D$5,IF(M66="ベスト8",点数換算表!$E$5,IF(M66="ベスト16",点数換算表!$F$5,IF(M66="ベスト32",点数換算表!$G$5,"")))))))</f>
        <v>0</v>
      </c>
      <c r="O66" s="23"/>
      <c r="P66" s="21">
        <f>IF(O66="",0,IF(O66="優勝",[9]点数換算表!$B$6,IF(O66="準優勝",[9]点数換算表!$C$6,IF(O66="ベスト4",[9]点数換算表!$D$6,IF(O66="ベスト8",[9]点数換算表!$E$6,IF(O66="ベスト16",[9]点数換算表!$F$6,IF(O66="ベスト32",[9]点数換算表!$G$6,"")))))))</f>
        <v>0</v>
      </c>
      <c r="Q66" s="23"/>
      <c r="R66" s="21">
        <f>IF(Q66="",0,IF(Q66="優勝",[9]点数換算表!$B$7,IF(Q66="準優勝",[9]点数換算表!$C$7,IF(Q66="ベスト4",[9]点数換算表!$D$7,IF(Q66="ベスト8",[9]点数換算表!$E$7,[9]点数換算表!$F$7)))))</f>
        <v>0</v>
      </c>
      <c r="S66" s="23"/>
      <c r="T66" s="21">
        <f>IF(S66="",0,IF(S66="優勝",[9]点数換算表!$B$8,IF(S66="準優勝",[9]点数換算表!$C$8,IF(S66="ベスト4",[9]点数換算表!$D$8,IF(S66="ベスト8",[9]点数換算表!$E$8,[9]点数換算表!$F$8)))))</f>
        <v>0</v>
      </c>
      <c r="U66" s="23"/>
      <c r="V66" s="21">
        <f>IF(U66="",0,IF(U66="優勝",[9]点数換算表!$B$13,IF(U66="準優勝",[9]点数換算表!$C$13,IF(U66="ベスト4",[9]点数換算表!$D$13,[9]点数換算表!$E$13))))</f>
        <v>0</v>
      </c>
      <c r="W66" s="23"/>
      <c r="X66" s="21">
        <f>IF(W66="",0,IF(W66="優勝",[9]点数換算表!$B$14,IF(W66="準優勝",[9]点数換算表!$C$14,IF(W66="ベスト4",[9]点数換算表!$D$14,[9]点数換算表!$E$14))))</f>
        <v>0</v>
      </c>
      <c r="Y66" s="23" t="s">
        <v>9</v>
      </c>
      <c r="Z66" s="21">
        <f>IF(Y66="",0,IF(Y66="優勝",[9]点数換算表!$B$15,IF(Y66="準優勝",[9]点数換算表!$C$15,IF(Y66="ベスト4",[9]点数換算表!$D$15,IF(Y66="ベスト8",[9]点数換算表!$E$15,IF(Y66="ベスト16",[9]点数換算表!$F$15,""))))))</f>
        <v>32</v>
      </c>
      <c r="AA66" s="23"/>
      <c r="AB66" s="21">
        <f>IF(AA66="",0,IF(AA66="優勝",[9]点数換算表!$B$16,IF(AA66="準優勝",[9]点数換算表!$C$16,IF(AA66="ベスト4",[9]点数換算表!$D$16,IF(AA66="ベスト8",[9]点数換算表!$E$16,IF(AA66="ベスト16",[9]点数換算表!$F$16,IF(AA66="ベスト32",[9]点数換算表!$G$16,"")))))))</f>
        <v>0</v>
      </c>
      <c r="AC66" s="23"/>
      <c r="AD66" s="21">
        <f>IF(AC66="",0,IF(AC66="優勝",[9]点数換算表!$B$17,IF(AC66="準優勝",[9]点数換算表!$C$17,IF(AC66="ベスト4",[9]点数換算表!$D$17,IF(AC66="ベスト8",[9]点数換算表!$E$17,IF(AC66="ベスト16",[9]点数換算表!$F$17,IF(AC66="ベスト32",[9]点数換算表!$G$17,"")))))))</f>
        <v>0</v>
      </c>
      <c r="AE66" s="23"/>
      <c r="AF66" s="21">
        <f>IF(AE66="",0,IF(AE66="優勝",[9]点数換算表!$B$18,IF(AE66="準優勝",[9]点数換算表!$C$18,IF(AE66="ベスト4",[9]点数換算表!$D$18,IF(AE66="ベスト8",[9]点数換算表!$E$18,[9]点数換算表!$F$18)))))</f>
        <v>0</v>
      </c>
      <c r="AG66" s="23"/>
      <c r="AH66" s="21">
        <f>IF(AG66="",0,IF(AG66="優勝",[9]点数換算表!$B$19,IF(AG66="準優勝",[9]点数換算表!$C$19,IF(AG66="ベスト4",[9]点数換算表!$D$19,IF(AG66="ベスト8",[9]点数換算表!$E$19,[9]点数換算表!$F$19)))))</f>
        <v>0</v>
      </c>
      <c r="AI66" s="21">
        <f t="shared" si="1"/>
        <v>92</v>
      </c>
    </row>
    <row r="67" spans="1:35" x14ac:dyDescent="0.4">
      <c r="A67" s="21">
        <v>64</v>
      </c>
      <c r="B67" s="23" t="s">
        <v>315</v>
      </c>
      <c r="C67" s="23" t="s">
        <v>277</v>
      </c>
      <c r="D67" s="23">
        <v>4</v>
      </c>
      <c r="E67" s="25" t="s">
        <v>272</v>
      </c>
      <c r="F67" s="36" t="s">
        <v>815</v>
      </c>
      <c r="G67" s="23"/>
      <c r="H67" s="21">
        <f>IF(G67="",0,IF(G67="優勝",[2]点数換算表!$B$2,IF(G67="準優勝",[2]点数換算表!$C$2,IF(G67="ベスト4",[2]点数換算表!$D$2,[2]点数換算表!$E$2))))</f>
        <v>0</v>
      </c>
      <c r="I67" s="23"/>
      <c r="J67" s="21">
        <f>IF(I67="",0,IF(I67="優勝",[2]点数換算表!$B$3,IF(I67="準優勝",[2]点数換算表!$C$3,IF(I67="ベスト4",[2]点数換算表!$D$3,[2]点数換算表!$E$3))))</f>
        <v>0</v>
      </c>
      <c r="K67" s="23"/>
      <c r="L67" s="21">
        <f>IF(K67="",0,IF(K67="優勝",[2]点数換算表!$B$4,IF(K67="準優勝",[2]点数換算表!$C$4,IF(K67="ベスト4",[2]点数換算表!$D$4,IF(K67="ベスト8",[2]点数換算表!$E$4,IF(K67="ベスト16",[2]点数換算表!$F$4,""))))))</f>
        <v>0</v>
      </c>
      <c r="M67" s="23" t="s">
        <v>214</v>
      </c>
      <c r="N67" s="21">
        <f>IF(M67="",0,IF(M67="優勝",点数換算表!$B$5,IF(M67="準優勝",点数換算表!$C$5,IF(M67="ベスト4",点数換算表!$D$5,IF(M67="ベスト8",点数換算表!$E$5,IF(M67="ベスト16",点数換算表!$F$5,IF(M67="ベスト32",点数換算表!$G$5,"")))))))</f>
        <v>50</v>
      </c>
      <c r="O67" s="23"/>
      <c r="P67" s="21">
        <f>IF(O67="",0,IF(O67="優勝",[2]点数換算表!$B$6,IF(O67="準優勝",[2]点数換算表!$C$6,IF(O67="ベスト4",[2]点数換算表!$D$6,IF(O67="ベスト8",[2]点数換算表!$E$6,IF(O67="ベスト16",[2]点数換算表!$F$6,IF(O67="ベスト32",[2]点数換算表!$G$6,"")))))))</f>
        <v>0</v>
      </c>
      <c r="Q67" s="23"/>
      <c r="R67" s="21">
        <f>IF(Q67="",0,IF(Q67="優勝",[2]点数換算表!$B$7,IF(Q67="準優勝",[2]点数換算表!$C$7,IF(Q67="ベスト4",[2]点数換算表!$D$7,IF(Q67="ベスト8",[2]点数換算表!$E$7,[2]点数換算表!$F$7)))))</f>
        <v>0</v>
      </c>
      <c r="S67" s="23"/>
      <c r="T67" s="21">
        <f>IF(S67="",0,IF(S67="優勝",[2]点数換算表!$B$8,IF(S67="準優勝",[2]点数換算表!$C$8,IF(S67="ベスト4",[2]点数換算表!$D$8,IF(S67="ベスト8",[2]点数換算表!$E$8,[2]点数換算表!$F$8)))))</f>
        <v>0</v>
      </c>
      <c r="U67" s="23"/>
      <c r="V67" s="21">
        <f>IF(U67="",0,IF(U67="優勝",[2]点数換算表!$B$13,IF(U67="準優勝",[2]点数換算表!$C$13,IF(U67="ベスト4",[2]点数換算表!$D$13,[2]点数換算表!$E$13))))</f>
        <v>0</v>
      </c>
      <c r="W67" s="23"/>
      <c r="X67" s="21">
        <f>IF(W67="",0,IF(W67="優勝",[2]点数換算表!$B$14,IF(W67="準優勝",[2]点数換算表!$C$14,IF(W67="ベスト4",[2]点数換算表!$D$14,[2]点数換算表!$E$14))))</f>
        <v>0</v>
      </c>
      <c r="Y67" s="23"/>
      <c r="Z67" s="21">
        <f>IF(Y67="",0,IF(Y67="優勝",[2]点数換算表!$B$15,IF(Y67="準優勝",[2]点数換算表!$C$15,IF(Y67="ベスト4",[2]点数換算表!$D$15,IF(Y67="ベスト8",[2]点数換算表!$E$15,IF(Y67="ベスト16",[2]点数換算表!$F$15,""))))))</f>
        <v>0</v>
      </c>
      <c r="AA67" s="23" t="s">
        <v>214</v>
      </c>
      <c r="AB67" s="21">
        <f>IF(AA67="",0,IF(AA67="優勝",[2]点数換算表!$B$16,IF(AA67="準優勝",[2]点数換算表!$C$16,IF(AA67="ベスト4",[2]点数換算表!$D$16,IF(AA67="ベスト8",[2]点数換算表!$E$16,IF(AA67="ベスト16",[2]点数換算表!$F$16,IF(AA67="ベスト32",[2]点数換算表!$G$16,"")))))))</f>
        <v>40</v>
      </c>
      <c r="AC67" s="23"/>
      <c r="AD67" s="21">
        <f>IF(AC67="",0,IF(AC67="優勝",[2]点数換算表!$B$17,IF(AC67="準優勝",[2]点数換算表!$C$17,IF(AC67="ベスト4",[2]点数換算表!$D$17,IF(AC67="ベスト8",[2]点数換算表!$E$17,IF(AC67="ベスト16",[2]点数換算表!$F$17,IF(AC67="ベスト32",[2]点数換算表!$G$17,"")))))))</f>
        <v>0</v>
      </c>
      <c r="AE67" s="23"/>
      <c r="AF67" s="21">
        <f>IF(AE67="",0,IF(AE67="優勝",[2]点数換算表!$B$18,IF(AE67="準優勝",[2]点数換算表!$C$18,IF(AE67="ベスト4",[2]点数換算表!$D$18,IF(AE67="ベスト8",[2]点数換算表!$E$18,[2]点数換算表!$F$18)))))</f>
        <v>0</v>
      </c>
      <c r="AG67" s="23"/>
      <c r="AH67" s="21">
        <f>IF(AG67="",0,IF(AG67="優勝",[2]点数換算表!$B$19,IF(AG67="準優勝",[2]点数換算表!$C$19,IF(AG67="ベスト4",[2]点数換算表!$D$19,IF(AG67="ベスト8",[2]点数換算表!$E$19,[2]点数換算表!$F$19)))))</f>
        <v>0</v>
      </c>
      <c r="AI67" s="21">
        <f t="shared" si="1"/>
        <v>90</v>
      </c>
    </row>
    <row r="68" spans="1:35" x14ac:dyDescent="0.4">
      <c r="A68" s="21">
        <v>65</v>
      </c>
      <c r="B68" s="23" t="s">
        <v>326</v>
      </c>
      <c r="C68" s="23" t="s">
        <v>289</v>
      </c>
      <c r="D68" s="23">
        <v>3</v>
      </c>
      <c r="E68" s="26" t="s">
        <v>272</v>
      </c>
      <c r="F68" s="36" t="s">
        <v>815</v>
      </c>
      <c r="G68" s="23"/>
      <c r="H68" s="21">
        <f>IF(G68="",0,IF(G68="優勝",[2]点数換算表!$B$2,IF(G68="準優勝",[2]点数換算表!$C$2,IF(G68="ベスト4",[2]点数換算表!$D$2,[2]点数換算表!$E$2))))</f>
        <v>0</v>
      </c>
      <c r="I68" s="23"/>
      <c r="J68" s="21">
        <f>IF(I68="",0,IF(I68="優勝",[2]点数換算表!$B$3,IF(I68="準優勝",[2]点数換算表!$C$3,IF(I68="ベスト4",[2]点数換算表!$D$3,[2]点数換算表!$E$3))))</f>
        <v>0</v>
      </c>
      <c r="K68" s="23" t="s">
        <v>9</v>
      </c>
      <c r="L68" s="21">
        <f>IF(K68="",0,IF(K68="優勝",[2]点数換算表!$B$4,IF(K68="準優勝",[2]点数換算表!$C$4,IF(K68="ベスト4",[2]点数換算表!$D$4,IF(K68="ベスト8",[2]点数換算表!$E$4,IF(K68="ベスト16",[2]点数換算表!$F$4,""))))))</f>
        <v>40</v>
      </c>
      <c r="M68" s="23" t="s">
        <v>214</v>
      </c>
      <c r="N68" s="21">
        <f>IF(M68="",0,IF(M68="優勝",点数換算表!$B$5,IF(M68="準優勝",点数換算表!$C$5,IF(M68="ベスト4",点数換算表!$D$5,IF(M68="ベスト8",点数換算表!$E$5,IF(M68="ベスト16",点数換算表!$F$5,IF(M68="ベスト32",点数換算表!$G$5,"")))))))</f>
        <v>50</v>
      </c>
      <c r="O68" s="23"/>
      <c r="P68" s="21">
        <f>IF(O68="",0,IF(O68="優勝",[2]点数換算表!$B$6,IF(O68="準優勝",[2]点数換算表!$C$6,IF(O68="ベスト4",[2]点数換算表!$D$6,IF(O68="ベスト8",[2]点数換算表!$E$6,IF(O68="ベスト16",[2]点数換算表!$F$6,IF(O68="ベスト32",[2]点数換算表!$G$6,"")))))))</f>
        <v>0</v>
      </c>
      <c r="Q68" s="23"/>
      <c r="R68" s="21">
        <f>IF(Q68="",0,IF(Q68="優勝",[2]点数換算表!$B$7,IF(Q68="準優勝",[2]点数換算表!$C$7,IF(Q68="ベスト4",[2]点数換算表!$D$7,IF(Q68="ベスト8",[2]点数換算表!$E$7,[2]点数換算表!$F$7)))))</f>
        <v>0</v>
      </c>
      <c r="S68" s="23"/>
      <c r="T68" s="21">
        <f>IF(S68="",0,IF(S68="優勝",[2]点数換算表!$B$8,IF(S68="準優勝",[2]点数換算表!$C$8,IF(S68="ベスト4",[2]点数換算表!$D$8,IF(S68="ベスト8",[2]点数換算表!$E$8,[2]点数換算表!$F$8)))))</f>
        <v>0</v>
      </c>
      <c r="U68" s="23"/>
      <c r="V68" s="21">
        <f>IF(U68="",0,IF(U68="優勝",[2]点数換算表!$B$13,IF(U68="準優勝",[2]点数換算表!$C$13,IF(U68="ベスト4",[2]点数換算表!$D$13,[2]点数換算表!$E$13))))</f>
        <v>0</v>
      </c>
      <c r="W68" s="23"/>
      <c r="X68" s="21">
        <f>IF(W68="",0,IF(W68="優勝",[2]点数換算表!$B$14,IF(W68="準優勝",[2]点数換算表!$C$14,IF(W68="ベスト4",[2]点数換算表!$D$14,[2]点数換算表!$E$14))))</f>
        <v>0</v>
      </c>
      <c r="Y68" s="23"/>
      <c r="Z68" s="21">
        <f>IF(Y68="",0,IF(Y68="優勝",[2]点数換算表!$B$15,IF(Y68="準優勝",[2]点数換算表!$C$15,IF(Y68="ベスト4",[2]点数換算表!$D$15,IF(Y68="ベスト8",[2]点数換算表!$E$15,IF(Y68="ベスト16",[2]点数換算表!$F$15,""))))))</f>
        <v>0</v>
      </c>
      <c r="AA68" s="23"/>
      <c r="AB68" s="21">
        <f>IF(AA68="",0,IF(AA68="優勝",[2]点数換算表!$B$16,IF(AA68="準優勝",[2]点数換算表!$C$16,IF(AA68="ベスト4",[2]点数換算表!$D$16,IF(AA68="ベスト8",[2]点数換算表!$E$16,IF(AA68="ベスト16",[2]点数換算表!$F$16,IF(AA68="ベスト32",[2]点数換算表!$G$16,"")))))))</f>
        <v>0</v>
      </c>
      <c r="AC68" s="23"/>
      <c r="AD68" s="21">
        <f>IF(AC68="",0,IF(AC68="優勝",[2]点数換算表!$B$17,IF(AC68="準優勝",[2]点数換算表!$C$17,IF(AC68="ベスト4",[2]点数換算表!$D$17,IF(AC68="ベスト8",[2]点数換算表!$E$17,IF(AC68="ベスト16",[2]点数換算表!$F$17,IF(AC68="ベスト32",[2]点数換算表!$G$17,"")))))))</f>
        <v>0</v>
      </c>
      <c r="AE68" s="23"/>
      <c r="AF68" s="21">
        <f>IF(AE68="",0,IF(AE68="優勝",[2]点数換算表!$B$18,IF(AE68="準優勝",[2]点数換算表!$C$18,IF(AE68="ベスト4",[2]点数換算表!$D$18,IF(AE68="ベスト8",[2]点数換算表!$E$18,[2]点数換算表!$F$18)))))</f>
        <v>0</v>
      </c>
      <c r="AG68" s="23"/>
      <c r="AH68" s="21">
        <f>IF(AG68="",0,IF(AG68="優勝",[2]点数換算表!$B$19,IF(AG68="準優勝",[2]点数換算表!$C$19,IF(AG68="ベスト4",[2]点数換算表!$D$19,IF(AG68="ベスト8",[2]点数換算表!$E$19,[2]点数換算表!$F$19)))))</f>
        <v>0</v>
      </c>
      <c r="AI68" s="21">
        <f t="shared" ref="AI68:AI99" si="2">MAX(H68,J68)+SUM(L68:T68)+MAX(V68,X68)+SUM(Z68:AH68)</f>
        <v>90</v>
      </c>
    </row>
    <row r="69" spans="1:35" x14ac:dyDescent="0.4">
      <c r="A69" s="21">
        <v>66</v>
      </c>
      <c r="B69" s="23" t="s">
        <v>816</v>
      </c>
      <c r="C69" s="23" t="s">
        <v>64</v>
      </c>
      <c r="D69" s="23">
        <v>1</v>
      </c>
      <c r="E69" s="24" t="s">
        <v>269</v>
      </c>
      <c r="F69" s="34" t="s">
        <v>814</v>
      </c>
      <c r="G69" s="23"/>
      <c r="H69" s="21">
        <f>IF(G69="",0,IF(G69="優勝",点数換算表!$B$2,IF(G69="準優勝",点数換算表!$C$2,IF(G69="ベスト4",点数換算表!$D$2,点数換算表!$E$2))))</f>
        <v>0</v>
      </c>
      <c r="I69" s="23"/>
      <c r="J69" s="21">
        <f>IF(I69="",0,IF(I69="優勝",点数換算表!$B$3,IF(I69="準優勝",点数換算表!$C$3,IF(I69="ベスト4",点数換算表!$D$3,点数換算表!$E$3))))</f>
        <v>0</v>
      </c>
      <c r="K69" s="23" t="s">
        <v>9</v>
      </c>
      <c r="L69" s="21">
        <f>IF(K69="",0,IF(K69="優勝",点数換算表!$B$4,IF(K69="準優勝",点数換算表!$C$4,IF(K69="ベスト4",点数換算表!$D$4,IF(K69="ベスト8",点数換算表!$E$4,IF(K69="ベスト16",点数換算表!$F$4,""))))))</f>
        <v>40</v>
      </c>
      <c r="M69" s="23" t="s">
        <v>214</v>
      </c>
      <c r="N69" s="21">
        <f>IF(M69="",0,IF(M69="優勝",点数換算表!$B$5,IF(M69="準優勝",点数換算表!$C$5,IF(M69="ベスト4",点数換算表!$D$5,IF(M69="ベスト8",点数換算表!$E$5,IF(M69="ベスト16",点数換算表!$F$5,IF(M69="ベスト32",点数換算表!$G$5,"")))))))</f>
        <v>50</v>
      </c>
      <c r="O69" s="23"/>
      <c r="P69" s="21">
        <f>IF(O69="",0,IF(O69="優勝",点数換算表!$B$6,IF(O69="準優勝",点数換算表!$C$6,IF(O69="ベスト4",点数換算表!$D$6,IF(O69="ベスト8",点数換算表!$E$6,IF(O69="ベスト16",点数換算表!$F$6,IF(O69="ベスト32",点数換算表!$G$6,"")))))))</f>
        <v>0</v>
      </c>
      <c r="Q69" s="23"/>
      <c r="R69" s="21">
        <f>IF(Q69="",0,IF(Q69="優勝",点数換算表!$B$7,IF(Q69="準優勝",点数換算表!$C$7,IF(Q69="ベスト4",点数換算表!$D$7,IF(Q69="ベスト8",点数換算表!$E$7,点数換算表!$F$7)))))</f>
        <v>0</v>
      </c>
      <c r="S69" s="23"/>
      <c r="T69" s="21">
        <f>IF(S69="",0,IF(S69="優勝",点数換算表!$B$8,IF(S69="準優勝",点数換算表!$C$8,IF(S69="ベスト4",点数換算表!$D$8,IF(S69="ベスト8",点数換算表!$E$8,点数換算表!$F$8)))))</f>
        <v>0</v>
      </c>
      <c r="U69" s="23"/>
      <c r="V69" s="21">
        <f>IF(U69="",0,IF(U69="優勝",点数換算表!$B$13,IF(U69="準優勝",点数換算表!$C$13,IF(U69="ベスト4",点数換算表!$D$13,点数換算表!$E$13))))</f>
        <v>0</v>
      </c>
      <c r="W69" s="23"/>
      <c r="X69" s="21">
        <f>IF(W69="",0,IF(W69="優勝",点数換算表!$B$14,IF(W69="準優勝",点数換算表!$C$14,IF(W69="ベスト4",点数換算表!$D$14,点数換算表!$E$14))))</f>
        <v>0</v>
      </c>
      <c r="Y69" s="23"/>
      <c r="Z69" s="21">
        <f>IF(Y69="",0,IF(Y69="優勝",点数換算表!$B$15,IF(Y69="準優勝",点数換算表!$C$15,IF(Y69="ベスト4",点数換算表!$D$15,IF(Y69="ベスト8",点数換算表!$E$15,IF(Y69="ベスト16",点数換算表!$F$15,""))))))</f>
        <v>0</v>
      </c>
      <c r="AA69" s="23"/>
      <c r="AB69" s="21">
        <f>IF(AA69="",0,IF(AA69="優勝",点数換算表!$B$16,IF(AA69="準優勝",点数換算表!$C$16,IF(AA69="ベスト4",点数換算表!$D$16,IF(AA69="ベスト8",点数換算表!$E$16,IF(AA69="ベスト16",点数換算表!$F$16,IF(AA69="ベスト32",点数換算表!$G$16,"")))))))</f>
        <v>0</v>
      </c>
      <c r="AC69" s="23"/>
      <c r="AD69" s="21">
        <f>IF(AC69="",0,IF(AC69="優勝",点数換算表!$B$17,IF(AC69="準優勝",点数換算表!$C$17,IF(AC69="ベスト4",点数換算表!$D$17,IF(AC69="ベスト8",点数換算表!$E$17,IF(AC69="ベスト16",点数換算表!$F$17,IF(AC69="ベスト32",点数換算表!$G$17,"")))))))</f>
        <v>0</v>
      </c>
      <c r="AE69" s="23"/>
      <c r="AF69" s="21">
        <f>IF(AE69="",0,IF(AE69="優勝",点数換算表!$B$18,IF(AE69="準優勝",点数換算表!$C$18,IF(AE69="ベスト4",点数換算表!$D$18,IF(AE69="ベスト8",点数換算表!$E$18,点数換算表!$F$18)))))</f>
        <v>0</v>
      </c>
      <c r="AG69" s="23"/>
      <c r="AH69" s="21">
        <f>IF(AG69="",0,IF(AG69="優勝",点数換算表!$B$19,IF(AG69="準優勝",点数換算表!$C$19,IF(AG69="ベスト4",点数換算表!$D$19,IF(AG69="ベスト8",点数換算表!$E$19,点数換算表!$F$19)))))</f>
        <v>0</v>
      </c>
      <c r="AI69" s="21">
        <f t="shared" si="2"/>
        <v>90</v>
      </c>
    </row>
    <row r="70" spans="1:35" x14ac:dyDescent="0.4">
      <c r="A70" s="21">
        <v>67</v>
      </c>
      <c r="B70" s="23" t="s">
        <v>556</v>
      </c>
      <c r="C70" s="23" t="s">
        <v>525</v>
      </c>
      <c r="D70" s="23">
        <v>4</v>
      </c>
      <c r="E70" s="29" t="s">
        <v>526</v>
      </c>
      <c r="F70" s="36" t="s">
        <v>815</v>
      </c>
      <c r="G70" s="23"/>
      <c r="H70" s="21">
        <f>IF(G70="",0,IF(G70="優勝",[8]点数換算表!$B$2,IF(G70="準優勝",[8]点数換算表!$C$2,IF(G70="ベスト4",[8]点数換算表!$D$2,[8]点数換算表!$E$2))))</f>
        <v>0</v>
      </c>
      <c r="I70" s="23"/>
      <c r="J70" s="21">
        <f>IF(I70="",0,IF(I70="優勝",[8]点数換算表!$B$3,IF(I70="準優勝",[8]点数換算表!$C$3,IF(I70="ベスト4",[8]点数換算表!$D$3,[8]点数換算表!$E$3))))</f>
        <v>0</v>
      </c>
      <c r="K70" s="23" t="s">
        <v>9</v>
      </c>
      <c r="L70" s="21">
        <f>IF(K70="",0,IF(K70="優勝",[8]点数換算表!$B$4,IF(K70="準優勝",[8]点数換算表!$C$4,IF(K70="ベスト4",[8]点数換算表!$D$4,IF(K70="ベスト8",[8]点数換算表!$E$4,IF(K70="ベスト16",[8]点数換算表!$F$4,""))))))</f>
        <v>40</v>
      </c>
      <c r="M70" s="23"/>
      <c r="N70" s="21">
        <f>IF(M70="",0,IF(M70="優勝",点数換算表!$B$5,IF(M70="準優勝",点数換算表!$C$5,IF(M70="ベスト4",点数換算表!$D$5,IF(M70="ベスト8",点数換算表!$E$5,IF(M70="ベスト16",点数換算表!$F$5,IF(M70="ベスト32",点数換算表!$G$5,"")))))))</f>
        <v>0</v>
      </c>
      <c r="O70" s="23"/>
      <c r="P70" s="21">
        <f>IF(O70="",0,IF(O70="優勝",[8]点数換算表!$B$6,IF(O70="準優勝",[8]点数換算表!$C$6,IF(O70="ベスト4",[8]点数換算表!$D$6,IF(O70="ベスト8",[8]点数換算表!$E$6,IF(O70="ベスト16",[8]点数換算表!$F$6,IF(O70="ベスト32",[8]点数換算表!$G$6,"")))))))</f>
        <v>0</v>
      </c>
      <c r="Q70" s="23"/>
      <c r="R70" s="21">
        <f>IF(Q70="",0,IF(Q70="優勝",[8]点数換算表!$B$7,IF(Q70="準優勝",[8]点数換算表!$C$7,IF(Q70="ベスト4",[8]点数換算表!$D$7,IF(Q70="ベスト8",[8]点数換算表!$E$7,[8]点数換算表!$F$7)))))</f>
        <v>0</v>
      </c>
      <c r="S70" s="23"/>
      <c r="T70" s="21">
        <f>IF(S70="",0,IF(S70="優勝",[8]点数換算表!$B$8,IF(S70="準優勝",[8]点数換算表!$C$8,IF(S70="ベスト4",[8]点数換算表!$D$8,IF(S70="ベスト8",[8]点数換算表!$E$8,[8]点数換算表!$F$8)))))</f>
        <v>0</v>
      </c>
      <c r="U70" s="23"/>
      <c r="V70" s="21">
        <f>IF(U70="",0,IF(U70="優勝",[8]点数換算表!$B$13,IF(U70="準優勝",[8]点数換算表!$C$13,IF(U70="ベスト4",[8]点数換算表!$D$13,[8]点数換算表!$E$13))))</f>
        <v>0</v>
      </c>
      <c r="W70" s="23"/>
      <c r="X70" s="21">
        <f>IF(W70="",0,IF(W70="優勝",[8]点数換算表!$B$14,IF(W70="準優勝",[8]点数換算表!$C$14,IF(W70="ベスト4",[8]点数換算表!$D$14,[8]点数換算表!$E$14))))</f>
        <v>0</v>
      </c>
      <c r="Y70" s="23" t="s">
        <v>6</v>
      </c>
      <c r="Z70" s="21">
        <f>IF(Y70="",0,IF(Y70="優勝",[8]点数換算表!$B$15,IF(Y70="準優勝",[8]点数換算表!$C$15,IF(Y70="ベスト4",[8]点数換算表!$D$15,IF(Y70="ベスト8",[8]点数換算表!$E$15,IF(Y70="ベスト16",[8]点数換算表!$F$15,""))))))</f>
        <v>48</v>
      </c>
      <c r="AA70" s="23"/>
      <c r="AB70" s="21">
        <f>IF(AA70="",0,IF(AA70="優勝",[8]点数換算表!$B$16,IF(AA70="準優勝",[8]点数換算表!$C$16,IF(AA70="ベスト4",[8]点数換算表!$D$16,IF(AA70="ベスト8",[8]点数換算表!$E$16,IF(AA70="ベスト16",[8]点数換算表!$F$16,IF(AA70="ベスト32",[8]点数換算表!$G$16,"")))))))</f>
        <v>0</v>
      </c>
      <c r="AC70" s="23"/>
      <c r="AD70" s="21">
        <f>IF(AC70="",0,IF(AC70="優勝",[8]点数換算表!$B$17,IF(AC70="準優勝",[8]点数換算表!$C$17,IF(AC70="ベスト4",[8]点数換算表!$D$17,IF(AC70="ベスト8",[8]点数換算表!$E$17,IF(AC70="ベスト16",[8]点数換算表!$F$17,IF(AC70="ベスト32",[8]点数換算表!$G$17,"")))))))</f>
        <v>0</v>
      </c>
      <c r="AE70" s="23"/>
      <c r="AF70" s="21">
        <f>IF(AE70="",0,IF(AE70="優勝",[8]点数換算表!$B$18,IF(AE70="準優勝",[8]点数換算表!$C$18,IF(AE70="ベスト4",[8]点数換算表!$D$18,IF(AE70="ベスト8",[8]点数換算表!$E$18,[8]点数換算表!$F$18)))))</f>
        <v>0</v>
      </c>
      <c r="AG70" s="23"/>
      <c r="AH70" s="21">
        <f>IF(AG70="",0,IF(AG70="優勝",[8]点数換算表!$B$19,IF(AG70="準優勝",[8]点数換算表!$C$19,IF(AG70="ベスト4",[8]点数換算表!$D$19,IF(AG70="ベスト8",[8]点数換算表!$E$19,[8]点数換算表!$F$19)))))</f>
        <v>0</v>
      </c>
      <c r="AI70" s="21">
        <f t="shared" si="2"/>
        <v>88</v>
      </c>
    </row>
    <row r="71" spans="1:35" x14ac:dyDescent="0.4">
      <c r="A71" s="21">
        <v>68</v>
      </c>
      <c r="B71" s="23" t="s">
        <v>177</v>
      </c>
      <c r="C71" s="23" t="s">
        <v>73</v>
      </c>
      <c r="D71" s="23">
        <v>3</v>
      </c>
      <c r="E71" s="24" t="s">
        <v>269</v>
      </c>
      <c r="F71" s="34" t="s">
        <v>814</v>
      </c>
      <c r="G71" s="23"/>
      <c r="H71" s="21">
        <f>IF(G71="",0,IF(G71="優勝",点数換算表!$B$2,IF(G71="準優勝",点数換算表!$C$2,IF(G71="ベスト4",点数換算表!$D$2,点数換算表!$E$2))))</f>
        <v>0</v>
      </c>
      <c r="I71" s="23"/>
      <c r="J71" s="21">
        <f>IF(I71="",0,IF(I71="優勝",点数換算表!$B$3,IF(I71="準優勝",点数換算表!$C$3,IF(I71="ベスト4",点数換算表!$D$3,点数換算表!$E$3))))</f>
        <v>0</v>
      </c>
      <c r="K71" s="23" t="s">
        <v>7</v>
      </c>
      <c r="L71" s="21">
        <f>IF(K71="",0,IF(K71="優勝",点数換算表!$B$4,IF(K71="準優勝",点数換算表!$C$4,IF(K71="ベスト4",点数換算表!$D$4,IF(K71="ベスト8",点数換算表!$E$4,IF(K71="ベスト16",点数換算表!$F$4,""))))))</f>
        <v>20</v>
      </c>
      <c r="M71" s="23" t="s">
        <v>214</v>
      </c>
      <c r="N71" s="21">
        <f>IF(M71="",0,IF(M71="優勝",点数換算表!$B$5,IF(M71="準優勝",点数換算表!$C$5,IF(M71="ベスト4",点数換算表!$D$5,IF(M71="ベスト8",点数換算表!$E$5,IF(M71="ベスト16",点数換算表!$F$5,IF(M71="ベスト32",点数換算表!$G$5,"")))))))</f>
        <v>50</v>
      </c>
      <c r="O71" s="23"/>
      <c r="P71" s="21">
        <f>IF(O71="",0,IF(O71="優勝",点数換算表!$B$6,IF(O71="準優勝",点数換算表!$C$6,IF(O71="ベスト4",点数換算表!$D$6,IF(O71="ベスト8",点数換算表!$E$6,IF(O71="ベスト16",点数換算表!$F$6,IF(O71="ベスト32",点数換算表!$G$6,"")))))))</f>
        <v>0</v>
      </c>
      <c r="Q71" s="23"/>
      <c r="R71" s="21">
        <f>IF(Q71="",0,IF(Q71="優勝",点数換算表!$B$7,IF(Q71="準優勝",点数換算表!$C$7,IF(Q71="ベスト4",点数換算表!$D$7,IF(Q71="ベスト8",点数換算表!$E$7,点数換算表!$F$7)))))</f>
        <v>0</v>
      </c>
      <c r="S71" s="23"/>
      <c r="T71" s="21">
        <f>IF(S71="",0,IF(S71="優勝",点数換算表!$B$8,IF(S71="準優勝",点数換算表!$C$8,IF(S71="ベスト4",点数換算表!$D$8,IF(S71="ベスト8",点数換算表!$E$8,点数換算表!$F$8)))))</f>
        <v>0</v>
      </c>
      <c r="U71" s="23"/>
      <c r="V71" s="21">
        <f>IF(U71="",0,IF(U71="優勝",点数換算表!$B$13,IF(U71="準優勝",点数換算表!$C$13,IF(U71="ベスト4",点数換算表!$D$13,点数換算表!$E$13))))</f>
        <v>0</v>
      </c>
      <c r="W71" s="23"/>
      <c r="X71" s="21">
        <f>IF(W71="",0,IF(W71="優勝",点数換算表!$B$14,IF(W71="準優勝",点数換算表!$C$14,IF(W71="ベスト4",点数換算表!$D$14,点数換算表!$E$14))))</f>
        <v>0</v>
      </c>
      <c r="Y71" s="23" t="s">
        <v>7</v>
      </c>
      <c r="Z71" s="21">
        <f>IF(Y71="",0,IF(Y71="優勝",点数換算表!$B$15,IF(Y71="準優勝",点数換算表!$C$15,IF(Y71="ベスト4",点数換算表!$D$15,IF(Y71="ベスト8",点数換算表!$E$15,IF(Y71="ベスト16",点数換算表!$F$15,""))))))</f>
        <v>16</v>
      </c>
      <c r="AA71" s="23"/>
      <c r="AB71" s="21">
        <f>IF(AA71="",0,IF(AA71="優勝",点数換算表!$B$16,IF(AA71="準優勝",点数換算表!$C$16,IF(AA71="ベスト4",点数換算表!$D$16,IF(AA71="ベスト8",点数換算表!$E$16,IF(AA71="ベスト16",点数換算表!$F$16,IF(AA71="ベスト32",点数換算表!$G$16,"")))))))</f>
        <v>0</v>
      </c>
      <c r="AC71" s="23"/>
      <c r="AD71" s="21">
        <f>IF(AC71="",0,IF(AC71="優勝",点数換算表!$B$17,IF(AC71="準優勝",点数換算表!$C$17,IF(AC71="ベスト4",点数換算表!$D$17,IF(AC71="ベスト8",点数換算表!$E$17,IF(AC71="ベスト16",点数換算表!$F$17,IF(AC71="ベスト32",点数換算表!$G$17,"")))))))</f>
        <v>0</v>
      </c>
      <c r="AE71" s="23"/>
      <c r="AF71" s="21">
        <f>IF(AE71="",0,IF(AE71="優勝",点数換算表!$B$18,IF(AE71="準優勝",点数換算表!$C$18,IF(AE71="ベスト4",点数換算表!$D$18,IF(AE71="ベスト8",点数換算表!$E$18,点数換算表!$F$18)))))</f>
        <v>0</v>
      </c>
      <c r="AG71" s="23"/>
      <c r="AH71" s="21">
        <f>IF(AG71="",0,IF(AG71="優勝",点数換算表!$B$19,IF(AG71="準優勝",点数換算表!$C$19,IF(AG71="ベスト4",点数換算表!$D$19,IF(AG71="ベスト8",点数換算表!$E$19,点数換算表!$F$19)))))</f>
        <v>0</v>
      </c>
      <c r="AI71" s="21">
        <f t="shared" si="2"/>
        <v>86</v>
      </c>
    </row>
    <row r="72" spans="1:35" x14ac:dyDescent="0.4">
      <c r="A72" s="21">
        <v>69</v>
      </c>
      <c r="B72" s="23" t="s">
        <v>172</v>
      </c>
      <c r="C72" s="23" t="s">
        <v>101</v>
      </c>
      <c r="D72" s="23">
        <v>4</v>
      </c>
      <c r="E72" s="24" t="s">
        <v>269</v>
      </c>
      <c r="F72" s="34" t="s">
        <v>814</v>
      </c>
      <c r="G72" s="23"/>
      <c r="H72" s="21">
        <f>IF(G72="",0,IF(G72="優勝",点数換算表!$B$2,IF(G72="準優勝",点数換算表!$C$2,IF(G72="ベスト4",点数換算表!$D$2,点数換算表!$E$2))))</f>
        <v>0</v>
      </c>
      <c r="I72" s="23"/>
      <c r="J72" s="21">
        <f>IF(I72="",0,IF(I72="優勝",点数換算表!$B$3,IF(I72="準優勝",点数換算表!$C$3,IF(I72="ベスト4",点数換算表!$D$3,点数換算表!$E$3))))</f>
        <v>0</v>
      </c>
      <c r="K72" s="23"/>
      <c r="L72" s="21">
        <f>IF(K72="",0,IF(K72="優勝",点数換算表!$B$4,IF(K72="準優勝",点数換算表!$C$4,IF(K72="ベスト4",点数換算表!$D$4,IF(K72="ベスト8",点数換算表!$E$4,IF(K72="ベスト16",点数換算表!$F$4,""))))))</f>
        <v>0</v>
      </c>
      <c r="M72" s="23"/>
      <c r="N72" s="21">
        <f>IF(M72="",0,IF(M72="優勝",点数換算表!$B$5,IF(M72="準優勝",点数換算表!$C$5,IF(M72="ベスト4",点数換算表!$D$5,IF(M72="ベスト8",点数換算表!$E$5,IF(M72="ベスト16",点数換算表!$F$5,IF(M72="ベスト32",点数換算表!$G$5,"")))))))</f>
        <v>0</v>
      </c>
      <c r="O72" s="23"/>
      <c r="P72" s="21">
        <f>IF(O72="",0,IF(O72="優勝",点数換算表!$B$6,IF(O72="準優勝",点数換算表!$C$6,IF(O72="ベスト4",点数換算表!$D$6,IF(O72="ベスト8",点数換算表!$E$6,IF(O72="ベスト16",点数換算表!$F$6,IF(O72="ベスト32",点数換算表!$G$6,"")))))))</f>
        <v>0</v>
      </c>
      <c r="Q72" s="23"/>
      <c r="R72" s="21">
        <f>IF(Q72="",0,IF(Q72="優勝",点数換算表!$B$7,IF(Q72="準優勝",点数換算表!$C$7,IF(Q72="ベスト4",点数換算表!$D$7,IF(Q72="ベスト8",点数換算表!$E$7,点数換算表!$F$7)))))</f>
        <v>0</v>
      </c>
      <c r="S72" s="23"/>
      <c r="T72" s="21">
        <f>IF(S72="",0,IF(S72="優勝",点数換算表!$B$8,IF(S72="準優勝",点数換算表!$C$8,IF(S72="ベスト4",点数換算表!$D$8,IF(S72="ベスト8",点数換算表!$E$8,点数換算表!$F$8)))))</f>
        <v>0</v>
      </c>
      <c r="U72" s="23"/>
      <c r="V72" s="21">
        <f>IF(U72="",0,IF(U72="優勝",点数換算表!$B$13,IF(U72="準優勝",点数換算表!$C$13,IF(U72="ベスト4",点数換算表!$D$13,点数換算表!$E$13))))</f>
        <v>0</v>
      </c>
      <c r="W72" s="23"/>
      <c r="X72" s="21">
        <f>IF(W72="",0,IF(W72="優勝",点数換算表!$B$14,IF(W72="準優勝",点数換算表!$C$14,IF(W72="ベスト4",点数換算表!$D$14,点数換算表!$E$14))))</f>
        <v>0</v>
      </c>
      <c r="Y72" s="23"/>
      <c r="Z72" s="21">
        <f>IF(Y72="",0,IF(Y72="優勝",点数換算表!$B$15,IF(Y72="準優勝",点数換算表!$C$15,IF(Y72="ベスト4",点数換算表!$D$15,IF(Y72="ベスト8",点数換算表!$E$15,IF(Y72="ベスト16",点数換算表!$F$15,""))))))</f>
        <v>0</v>
      </c>
      <c r="AA72" s="23" t="s">
        <v>7</v>
      </c>
      <c r="AB72" s="21">
        <f>IF(AA72="",0,IF(AA72="優勝",点数換算表!$B$16,IF(AA72="準優勝",点数換算表!$C$16,IF(AA72="ベスト4",点数換算表!$D$16,IF(AA72="ベスト8",点数換算表!$E$16,IF(AA72="ベスト16",点数換算表!$F$16,IF(AA72="ベスト32",点数換算表!$G$16,"")))))))</f>
        <v>80</v>
      </c>
      <c r="AC72" s="23"/>
      <c r="AD72" s="21">
        <f>IF(AC72="",0,IF(AC72="優勝",点数換算表!$B$17,IF(AC72="準優勝",点数換算表!$C$17,IF(AC72="ベスト4",点数換算表!$D$17,IF(AC72="ベスト8",点数換算表!$E$17,IF(AC72="ベスト16",点数換算表!$F$17,IF(AC72="ベスト32",点数換算表!$G$17,"")))))))</f>
        <v>0</v>
      </c>
      <c r="AE72" s="23"/>
      <c r="AF72" s="21">
        <f>IF(AE72="",0,IF(AE72="優勝",点数換算表!$B$18,IF(AE72="準優勝",点数換算表!$C$18,IF(AE72="ベスト4",点数換算表!$D$18,IF(AE72="ベスト8",点数換算表!$E$18,点数換算表!$F$18)))))</f>
        <v>0</v>
      </c>
      <c r="AG72" s="23"/>
      <c r="AH72" s="21">
        <f>IF(AG72="",0,IF(AG72="優勝",点数換算表!$B$19,IF(AG72="準優勝",点数換算表!$C$19,IF(AG72="ベスト4",点数換算表!$D$19,IF(AG72="ベスト8",点数換算表!$E$19,点数換算表!$F$19)))))</f>
        <v>0</v>
      </c>
      <c r="AI72" s="21">
        <f t="shared" si="2"/>
        <v>80</v>
      </c>
    </row>
    <row r="73" spans="1:35" x14ac:dyDescent="0.4">
      <c r="A73" s="21">
        <v>70</v>
      </c>
      <c r="B73" s="23" t="s">
        <v>314</v>
      </c>
      <c r="C73" s="23" t="s">
        <v>271</v>
      </c>
      <c r="D73" s="23">
        <v>3</v>
      </c>
      <c r="E73" s="25" t="s">
        <v>272</v>
      </c>
      <c r="F73" s="36" t="s">
        <v>815</v>
      </c>
      <c r="G73" s="23"/>
      <c r="H73" s="21">
        <f>IF(G73="",0,IF(G73="優勝",[2]点数換算表!$B$2,IF(G73="準優勝",[2]点数換算表!$C$2,IF(G73="ベスト4",[2]点数換算表!$D$2,[2]点数換算表!$E$2))))</f>
        <v>0</v>
      </c>
      <c r="I73" s="23"/>
      <c r="J73" s="21">
        <f>IF(I73="",0,IF(I73="優勝",[2]点数換算表!$B$3,IF(I73="準優勝",[2]点数換算表!$C$3,IF(I73="ベスト4",[2]点数換算表!$D$3,[2]点数換算表!$E$3))))</f>
        <v>0</v>
      </c>
      <c r="K73" s="23"/>
      <c r="L73" s="21">
        <f>IF(K73="",0,IF(K73="優勝",[2]点数換算表!$B$4,IF(K73="準優勝",[2]点数換算表!$C$4,IF(K73="ベスト4",[2]点数換算表!$D$4,IF(K73="ベスト8",[2]点数換算表!$E$4,IF(K73="ベスト16",[2]点数換算表!$F$4,""))))))</f>
        <v>0</v>
      </c>
      <c r="M73" s="23"/>
      <c r="N73" s="21">
        <f>IF(M73="",0,IF(M73="優勝",点数換算表!$B$5,IF(M73="準優勝",点数換算表!$C$5,IF(M73="ベスト4",点数換算表!$D$5,IF(M73="ベスト8",点数換算表!$E$5,IF(M73="ベスト16",点数換算表!$F$5,IF(M73="ベスト32",点数換算表!$G$5,"")))))))</f>
        <v>0</v>
      </c>
      <c r="O73" s="23"/>
      <c r="P73" s="21">
        <f>IF(O73="",0,IF(O73="優勝",[2]点数換算表!$B$6,IF(O73="準優勝",[2]点数換算表!$C$6,IF(O73="ベスト4",[2]点数換算表!$D$6,IF(O73="ベスト8",[2]点数換算表!$E$6,IF(O73="ベスト16",[2]点数換算表!$F$6,IF(O73="ベスト32",[2]点数換算表!$G$6,"")))))))</f>
        <v>0</v>
      </c>
      <c r="Q73" s="23"/>
      <c r="R73" s="21">
        <f>IF(Q73="",0,IF(Q73="優勝",[2]点数換算表!$B$7,IF(Q73="準優勝",[2]点数換算表!$C$7,IF(Q73="ベスト4",[2]点数換算表!$D$7,IF(Q73="ベスト8",[2]点数換算表!$E$7,[2]点数換算表!$F$7)))))</f>
        <v>0</v>
      </c>
      <c r="S73" s="23"/>
      <c r="T73" s="21">
        <f>IF(S73="",0,IF(S73="優勝",[2]点数換算表!$B$8,IF(S73="準優勝",[2]点数換算表!$C$8,IF(S73="ベスト4",[2]点数換算表!$D$8,IF(S73="ベスト8",[2]点数換算表!$E$8,[2]点数換算表!$F$8)))))</f>
        <v>0</v>
      </c>
      <c r="U73" s="23"/>
      <c r="V73" s="21">
        <f>IF(U73="",0,IF(U73="優勝",[2]点数換算表!$B$13,IF(U73="準優勝",[2]点数換算表!$C$13,IF(U73="ベスト4",[2]点数換算表!$D$13,[2]点数換算表!$E$13))))</f>
        <v>0</v>
      </c>
      <c r="W73" s="23"/>
      <c r="X73" s="21">
        <f>IF(W73="",0,IF(W73="優勝",[2]点数換算表!$B$14,IF(W73="準優勝",[2]点数換算表!$C$14,IF(W73="ベスト4",[2]点数換算表!$D$14,[2]点数換算表!$E$14))))</f>
        <v>0</v>
      </c>
      <c r="Y73" s="23"/>
      <c r="Z73" s="21">
        <f>IF(Y73="",0,IF(Y73="優勝",[2]点数換算表!$B$15,IF(Y73="準優勝",[2]点数換算表!$C$15,IF(Y73="ベスト4",[2]点数換算表!$D$15,IF(Y73="ベスト8",[2]点数換算表!$E$15,IF(Y73="ベスト16",[2]点数換算表!$F$15,""))))))</f>
        <v>0</v>
      </c>
      <c r="AA73" s="23"/>
      <c r="AB73" s="21">
        <f>IF(AA73="",0,IF(AA73="優勝",[2]点数換算表!$B$16,IF(AA73="準優勝",[2]点数換算表!$C$16,IF(AA73="ベスト4",[2]点数換算表!$D$16,IF(AA73="ベスト8",[2]点数換算表!$E$16,IF(AA73="ベスト16",[2]点数換算表!$F$16,IF(AA73="ベスト32",[2]点数換算表!$G$16,"")))))))</f>
        <v>0</v>
      </c>
      <c r="AC73" s="23" t="s">
        <v>214</v>
      </c>
      <c r="AD73" s="21">
        <f>IF(AC73="",0,IF(AC73="優勝",[2]点数換算表!$B$17,IF(AC73="準優勝",[2]点数換算表!$C$17,IF(AC73="ベスト4",[2]点数換算表!$D$17,IF(AC73="ベスト8",[2]点数換算表!$E$17,IF(AC73="ベスト16",[2]点数換算表!$F$17,IF(AC73="ベスト32",[2]点数換算表!$G$17,"")))))))</f>
        <v>80</v>
      </c>
      <c r="AE73" s="23"/>
      <c r="AF73" s="21">
        <f>IF(AE73="",0,IF(AE73="優勝",[2]点数換算表!$B$18,IF(AE73="準優勝",[2]点数換算表!$C$18,IF(AE73="ベスト4",[2]点数換算表!$D$18,IF(AE73="ベスト8",[2]点数換算表!$E$18,[2]点数換算表!$F$18)))))</f>
        <v>0</v>
      </c>
      <c r="AG73" s="23"/>
      <c r="AH73" s="21">
        <f>IF(AG73="",0,IF(AG73="優勝",[2]点数換算表!$B$19,IF(AG73="準優勝",[2]点数換算表!$C$19,IF(AG73="ベスト4",[2]点数換算表!$D$19,IF(AG73="ベスト8",[2]点数換算表!$E$19,[2]点数換算表!$F$19)))))</f>
        <v>0</v>
      </c>
      <c r="AI73" s="21">
        <f t="shared" si="2"/>
        <v>80</v>
      </c>
    </row>
    <row r="74" spans="1:35" x14ac:dyDescent="0.4">
      <c r="A74" s="21">
        <v>71</v>
      </c>
      <c r="B74" s="23" t="s">
        <v>935</v>
      </c>
      <c r="C74" s="23" t="s">
        <v>920</v>
      </c>
      <c r="D74" s="23">
        <v>1</v>
      </c>
      <c r="E74" s="28" t="s">
        <v>451</v>
      </c>
      <c r="F74" s="36" t="s">
        <v>815</v>
      </c>
      <c r="G74" s="23"/>
      <c r="H74" s="21">
        <f>IF(G74="",0,IF(G74="優勝",点数換算表!$B$2,IF(G74="準優勝",点数換算表!$C$2,IF(G74="ベスト4",点数換算表!$D$2,点数換算表!$E$2))))</f>
        <v>0</v>
      </c>
      <c r="I74" s="23"/>
      <c r="J74" s="21">
        <f>IF(I74="",0,IF(I74="優勝",点数換算表!$B$3,IF(I74="準優勝",点数換算表!$C$3,IF(I74="ベスト4",点数換算表!$D$3,点数換算表!$E$3))))</f>
        <v>0</v>
      </c>
      <c r="K74" s="23" t="s">
        <v>8</v>
      </c>
      <c r="L74" s="21">
        <f>IF(K74="",0,IF(K74="優勝",点数換算表!$B$4,IF(K74="準優勝",点数換算表!$C$4,IF(K74="ベスト4",点数換算表!$D$4,IF(K74="ベスト8",点数換算表!$E$4,IF(K74="ベスト16",点数換算表!$F$4,""))))))</f>
        <v>80</v>
      </c>
      <c r="M74" s="23"/>
      <c r="N74" s="21">
        <f>IF(M74="",0,IF(M74="優勝",点数換算表!$B$5,IF(M74="準優勝",点数換算表!$C$5,IF(M74="ベスト4",点数換算表!$D$5,IF(M74="ベスト8",点数換算表!$E$5,IF(M74="ベスト16",点数換算表!$F$5,IF(M74="ベスト32",点数換算表!$G$5,"")))))))</f>
        <v>0</v>
      </c>
      <c r="O74" s="23"/>
      <c r="P74" s="21">
        <f>IF(O74="",0,IF(O74="優勝",点数換算表!$B$6,IF(O74="準優勝",点数換算表!$C$6,IF(O74="ベスト4",点数換算表!$D$6,IF(O74="ベスト8",点数換算表!$E$6,IF(O74="ベスト16",点数換算表!$F$6,IF(O74="ベスト32",点数換算表!$G$6,"")))))))</f>
        <v>0</v>
      </c>
      <c r="Q74" s="23"/>
      <c r="R74" s="21">
        <f>IF(Q74="",0,IF(Q74="優勝",点数換算表!$B$7,IF(Q74="準優勝",点数換算表!$C$7,IF(Q74="ベスト4",点数換算表!$D$7,IF(Q74="ベスト8",点数換算表!$E$7,点数換算表!$F$7)))))</f>
        <v>0</v>
      </c>
      <c r="S74" s="23"/>
      <c r="T74" s="21">
        <f>IF(S74="",0,IF(S74="優勝",点数換算表!$B$8,IF(S74="準優勝",点数換算表!$C$8,IF(S74="ベスト4",点数換算表!$D$8,IF(S74="ベスト8",点数換算表!$E$8,点数換算表!$F$8)))))</f>
        <v>0</v>
      </c>
      <c r="U74" s="23"/>
      <c r="V74" s="21">
        <f>IF(U74="",0,IF(U74="優勝",点数換算表!$B$13,IF(U74="準優勝",点数換算表!$C$13,IF(U74="ベスト4",点数換算表!$D$13,点数換算表!$E$13))))</f>
        <v>0</v>
      </c>
      <c r="W74" s="23"/>
      <c r="X74" s="21">
        <f>IF(W74="",0,IF(W74="優勝",点数換算表!$B$14,IF(W74="準優勝",点数換算表!$C$14,IF(W74="ベスト4",点数換算表!$D$14,点数換算表!$E$14))))</f>
        <v>0</v>
      </c>
      <c r="Y74" s="23"/>
      <c r="Z74" s="21">
        <f>IF(Y74="",0,IF(Y74="優勝",点数換算表!$B$15,IF(Y74="準優勝",点数換算表!$C$15,IF(Y74="ベスト4",点数換算表!$D$15,IF(Y74="ベスト8",点数換算表!$E$15,IF(Y74="ベスト16",点数換算表!$F$15,""))))))</f>
        <v>0</v>
      </c>
      <c r="AA74" s="23"/>
      <c r="AB74" s="21">
        <f>IF(AA74="",0,IF(AA74="優勝",点数換算表!$B$16,IF(AA74="準優勝",点数換算表!$C$16,IF(AA74="ベスト4",点数換算表!$D$16,IF(AA74="ベスト8",点数換算表!$E$16,IF(AA74="ベスト16",点数換算表!$F$16,IF(AA74="ベスト32",点数換算表!$G$16,"")))))))</f>
        <v>0</v>
      </c>
      <c r="AC74" s="23"/>
      <c r="AD74" s="21">
        <f>IF(AC74="",0,IF(AC74="優勝",点数換算表!$B$17,IF(AC74="準優勝",点数換算表!$C$17,IF(AC74="ベスト4",点数換算表!$D$17,IF(AC74="ベスト8",点数換算表!$E$17,IF(AC74="ベスト16",点数換算表!$F$17,IF(AC74="ベスト32",点数換算表!$G$17,"")))))))</f>
        <v>0</v>
      </c>
      <c r="AE74" s="23"/>
      <c r="AF74" s="21">
        <f>IF(AE74="",0,IF(AE74="優勝",点数換算表!$B$18,IF(AE74="準優勝",点数換算表!$C$18,IF(AE74="ベスト4",点数換算表!$D$18,IF(AE74="ベスト8",点数換算表!$E$18,点数換算表!$F$18)))))</f>
        <v>0</v>
      </c>
      <c r="AG74" s="23"/>
      <c r="AH74" s="21">
        <f>IF(AG74="",0,IF(AG74="優勝",点数換算表!$B$19,IF(AG74="準優勝",点数換算表!$C$19,IF(AG74="ベスト4",点数換算表!$D$19,IF(AG74="ベスト8",点数換算表!$E$19,点数換算表!$F$19)))))</f>
        <v>0</v>
      </c>
      <c r="AI74" s="21">
        <f t="shared" si="2"/>
        <v>80</v>
      </c>
    </row>
    <row r="75" spans="1:35" x14ac:dyDescent="0.4">
      <c r="A75" s="21">
        <v>72</v>
      </c>
      <c r="B75" s="23" t="s">
        <v>744</v>
      </c>
      <c r="C75" s="23" t="s">
        <v>716</v>
      </c>
      <c r="D75" s="23">
        <v>4</v>
      </c>
      <c r="E75" s="33" t="s">
        <v>717</v>
      </c>
      <c r="F75" s="34" t="s">
        <v>814</v>
      </c>
      <c r="G75" s="23"/>
      <c r="H75" s="21">
        <f>IF(G75="",0,IF(G75="優勝",[5]点数換算表!$B$2,IF(G75="準優勝",[5]点数換算表!$C$2,IF(G75="ベスト4",[5]点数換算表!$D$2,[5]点数換算表!$E$2))))</f>
        <v>0</v>
      </c>
      <c r="I75" s="23"/>
      <c r="J75" s="21">
        <f>IF(I75="",0,IF(I75="優勝",[5]点数換算表!$B$3,IF(I75="準優勝",[5]点数換算表!$C$3,IF(I75="ベスト4",[5]点数換算表!$D$3,[5]点数換算表!$E$3))))</f>
        <v>0</v>
      </c>
      <c r="K75" s="23" t="s">
        <v>9</v>
      </c>
      <c r="L75" s="21">
        <f>IF(K75="",0,IF(K75="優勝",[5]点数換算表!$B$4,IF(K75="準優勝",[5]点数換算表!$C$4,IF(K75="ベスト4",[5]点数換算表!$D$4,IF(K75="ベスト8",[5]点数換算表!$E$4,IF(K75="ベスト16",[5]点数換算表!$F$4,""))))))</f>
        <v>40</v>
      </c>
      <c r="M75" s="23"/>
      <c r="N75" s="21">
        <f>IF(M75="",0,IF(M75="優勝",点数換算表!$B$5,IF(M75="準優勝",点数換算表!$C$5,IF(M75="ベスト4",点数換算表!$D$5,IF(M75="ベスト8",点数換算表!$E$5,IF(M75="ベスト16",点数換算表!$F$5,IF(M75="ベスト32",点数換算表!$G$5,"")))))))</f>
        <v>0</v>
      </c>
      <c r="O75" s="23"/>
      <c r="P75" s="21">
        <f>IF(O75="",0,IF(O75="優勝",[5]点数換算表!$B$6,IF(O75="準優勝",[5]点数換算表!$C$6,IF(O75="ベスト4",[5]点数換算表!$D$6,IF(O75="ベスト8",[5]点数換算表!$E$6,IF(O75="ベスト16",[5]点数換算表!$F$6,IF(O75="ベスト32",[5]点数換算表!$G$6,"")))))))</f>
        <v>0</v>
      </c>
      <c r="Q75" s="23"/>
      <c r="R75" s="21">
        <f>IF(Q75="",0,IF(Q75="優勝",[5]点数換算表!$B$7,IF(Q75="準優勝",[5]点数換算表!$C$7,IF(Q75="ベスト4",[5]点数換算表!$D$7,IF(Q75="ベスト8",[5]点数換算表!$E$7,[5]点数換算表!$F$7)))))</f>
        <v>0</v>
      </c>
      <c r="S75" s="23"/>
      <c r="T75" s="21">
        <f>IF(S75="",0,IF(S75="優勝",[5]点数換算表!$B$8,IF(S75="準優勝",[5]点数換算表!$C$8,IF(S75="ベスト4",[5]点数換算表!$D$8,IF(S75="ベスト8",[5]点数換算表!$E$8,[5]点数換算表!$F$8)))))</f>
        <v>0</v>
      </c>
      <c r="U75" s="23"/>
      <c r="V75" s="21">
        <f>IF(U75="",0,IF(U75="優勝",[5]点数換算表!$B$13,IF(U75="準優勝",[5]点数換算表!$C$13,IF(U75="ベスト4",[5]点数換算表!$D$13,[5]点数換算表!$E$13))))</f>
        <v>0</v>
      </c>
      <c r="W75" s="23"/>
      <c r="X75" s="21">
        <f>IF(W75="",0,IF(W75="優勝",[5]点数換算表!$B$14,IF(W75="準優勝",[5]点数換算表!$C$14,IF(W75="ベスト4",[5]点数換算表!$D$14,[5]点数換算表!$E$14))))</f>
        <v>0</v>
      </c>
      <c r="Y75" s="23" t="s">
        <v>9</v>
      </c>
      <c r="Z75" s="21">
        <f>IF(Y75="",0,IF(Y75="優勝",[5]点数換算表!$B$15,IF(Y75="準優勝",[5]点数換算表!$C$15,IF(Y75="ベスト4",[5]点数換算表!$D$15,IF(Y75="ベスト8",[5]点数換算表!$E$15,IF(Y75="ベスト16",[5]点数換算表!$F$15,""))))))</f>
        <v>32</v>
      </c>
      <c r="AA75" s="23"/>
      <c r="AB75" s="21">
        <f>IF(AA75="",0,IF(AA75="優勝",[5]点数換算表!$B$16,IF(AA75="準優勝",[5]点数換算表!$C$16,IF(AA75="ベスト4",[5]点数換算表!$D$16,IF(AA75="ベスト8",[5]点数換算表!$E$16,IF(AA75="ベスト16",[5]点数換算表!$F$16,IF(AA75="ベスト32",[5]点数換算表!$G$16,"")))))))</f>
        <v>0</v>
      </c>
      <c r="AC75" s="23"/>
      <c r="AD75" s="21">
        <f>IF(AC75="",0,IF(AC75="優勝",[5]点数換算表!$B$17,IF(AC75="準優勝",[5]点数換算表!$C$17,IF(AC75="ベスト4",[5]点数換算表!$D$17,IF(AC75="ベスト8",[5]点数換算表!$E$17,IF(AC75="ベスト16",[5]点数換算表!$F$17,IF(AC75="ベスト32",[5]点数換算表!$G$17,"")))))))</f>
        <v>0</v>
      </c>
      <c r="AE75" s="23"/>
      <c r="AF75" s="21">
        <f>IF(AE75="",0,IF(AE75="優勝",[5]点数換算表!$B$18,IF(AE75="準優勝",[5]点数換算表!$C$18,IF(AE75="ベスト4",[5]点数換算表!$D$18,IF(AE75="ベスト8",[5]点数換算表!$E$18,[5]点数換算表!$F$18)))))</f>
        <v>0</v>
      </c>
      <c r="AG75" s="23"/>
      <c r="AH75" s="21">
        <f>IF(AG75="",0,IF(AG75="優勝",[5]点数換算表!$B$19,IF(AG75="準優勝",[5]点数換算表!$C$19,IF(AG75="ベスト4",[5]点数換算表!$D$19,IF(AG75="ベスト8",[5]点数換算表!$E$19,[5]点数換算表!$F$19)))))</f>
        <v>0</v>
      </c>
      <c r="AI75" s="21">
        <f t="shared" si="2"/>
        <v>72</v>
      </c>
    </row>
    <row r="76" spans="1:35" x14ac:dyDescent="0.4">
      <c r="A76" s="21">
        <v>73</v>
      </c>
      <c r="B76" s="23" t="s">
        <v>483</v>
      </c>
      <c r="C76" s="23" t="s">
        <v>462</v>
      </c>
      <c r="D76" s="23">
        <v>4</v>
      </c>
      <c r="E76" s="28" t="s">
        <v>451</v>
      </c>
      <c r="F76" s="36" t="s">
        <v>815</v>
      </c>
      <c r="G76" s="23"/>
      <c r="H76" s="21">
        <f>IF(G76="",0,IF(G76="優勝",[7]点数換算表!$B$2,IF(G76="準優勝",[7]点数換算表!$C$2,IF(G76="ベスト4",[7]点数換算表!$D$2,[7]点数換算表!$E$2))))</f>
        <v>0</v>
      </c>
      <c r="I76" s="23"/>
      <c r="J76" s="21">
        <f>IF(I76="",0,IF(I76="優勝",[7]点数換算表!$B$3,IF(I76="準優勝",[7]点数換算表!$C$3,IF(I76="ベスト4",[7]点数換算表!$D$3,[7]点数換算表!$E$3))))</f>
        <v>0</v>
      </c>
      <c r="K76" s="23" t="s">
        <v>9</v>
      </c>
      <c r="L76" s="21">
        <f>IF(K76="",0,IF(K76="優勝",[7]点数換算表!$B$4,IF(K76="準優勝",[7]点数換算表!$C$4,IF(K76="ベスト4",[7]点数換算表!$D$4,IF(K76="ベスト8",[7]点数換算表!$E$4,IF(K76="ベスト16",[7]点数換算表!$F$4,""))))))</f>
        <v>40</v>
      </c>
      <c r="M76" s="23"/>
      <c r="N76" s="21">
        <f>IF(M76="",0,IF(M76="優勝",点数換算表!$B$5,IF(M76="準優勝",点数換算表!$C$5,IF(M76="ベスト4",点数換算表!$D$5,IF(M76="ベスト8",点数換算表!$E$5,IF(M76="ベスト16",点数換算表!$F$5,IF(M76="ベスト32",点数換算表!$G$5,"")))))))</f>
        <v>0</v>
      </c>
      <c r="O76" s="23"/>
      <c r="P76" s="21">
        <f>IF(O76="",0,IF(O76="優勝",[7]点数換算表!$B$6,IF(O76="準優勝",[7]点数換算表!$C$6,IF(O76="ベスト4",[7]点数換算表!$D$6,IF(O76="ベスト8",[7]点数換算表!$E$6,IF(O76="ベスト16",[7]点数換算表!$F$6,IF(O76="ベスト32",[7]点数換算表!$G$6,"")))))))</f>
        <v>0</v>
      </c>
      <c r="Q76" s="23"/>
      <c r="R76" s="21">
        <f>IF(Q76="",0,IF(Q76="優勝",[7]点数換算表!$B$7,IF(Q76="準優勝",[7]点数換算表!$C$7,IF(Q76="ベスト4",[7]点数換算表!$D$7,IF(Q76="ベスト8",[7]点数換算表!$E$7,[7]点数換算表!$F$7)))))</f>
        <v>0</v>
      </c>
      <c r="S76" s="23"/>
      <c r="T76" s="21">
        <f>IF(S76="",0,IF(S76="優勝",[7]点数換算表!$B$8,IF(S76="準優勝",[7]点数換算表!$C$8,IF(S76="ベスト4",[7]点数換算表!$D$8,IF(S76="ベスト8",[7]点数換算表!$E$8,[7]点数換算表!$F$8)))))</f>
        <v>0</v>
      </c>
      <c r="U76" s="23"/>
      <c r="V76" s="21">
        <f>IF(U76="",0,IF(U76="優勝",[7]点数換算表!$B$13,IF(U76="準優勝",[7]点数換算表!$C$13,IF(U76="ベスト4",[7]点数換算表!$D$13,[7]点数換算表!$E$13))))</f>
        <v>0</v>
      </c>
      <c r="W76" s="23"/>
      <c r="X76" s="21">
        <f>IF(W76="",0,IF(W76="優勝",[7]点数換算表!$B$14,IF(W76="準優勝",[7]点数換算表!$C$14,IF(W76="ベスト4",[7]点数換算表!$D$14,[7]点数換算表!$E$14))))</f>
        <v>0</v>
      </c>
      <c r="Y76" s="23" t="s">
        <v>9</v>
      </c>
      <c r="Z76" s="21">
        <f>IF(Y76="",0,IF(Y76="優勝",[7]点数換算表!$B$15,IF(Y76="準優勝",[7]点数換算表!$C$15,IF(Y76="ベスト4",[7]点数換算表!$D$15,IF(Y76="ベスト8",[7]点数換算表!$E$15,IF(Y76="ベスト16",[7]点数換算表!$F$15,""))))))</f>
        <v>32</v>
      </c>
      <c r="AA76" s="23"/>
      <c r="AB76" s="21">
        <f>IF(AA76="",0,IF(AA76="優勝",[7]点数換算表!$B$16,IF(AA76="準優勝",[7]点数換算表!$C$16,IF(AA76="ベスト4",[7]点数換算表!$D$16,IF(AA76="ベスト8",[7]点数換算表!$E$16,IF(AA76="ベスト16",[7]点数換算表!$F$16,IF(AA76="ベスト32",[7]点数換算表!$G$16,"")))))))</f>
        <v>0</v>
      </c>
      <c r="AC76" s="23"/>
      <c r="AD76" s="21">
        <f>IF(AC76="",0,IF(AC76="優勝",[7]点数換算表!$B$17,IF(AC76="準優勝",[7]点数換算表!$C$17,IF(AC76="ベスト4",[7]点数換算表!$D$17,IF(AC76="ベスト8",[7]点数換算表!$E$17,IF(AC76="ベスト16",[7]点数換算表!$F$17,IF(AC76="ベスト32",[7]点数換算表!$G$17,"")))))))</f>
        <v>0</v>
      </c>
      <c r="AE76" s="23"/>
      <c r="AF76" s="21">
        <f>IF(AE76="",0,IF(AE76="優勝",[7]点数換算表!$B$18,IF(AE76="準優勝",[7]点数換算表!$C$18,IF(AE76="ベスト4",[7]点数換算表!$D$18,IF(AE76="ベスト8",[7]点数換算表!$E$18,[7]点数換算表!$F$18)))))</f>
        <v>0</v>
      </c>
      <c r="AG76" s="23"/>
      <c r="AH76" s="21">
        <f>IF(AG76="",0,IF(AG76="優勝",[7]点数換算表!$B$19,IF(AG76="準優勝",[7]点数換算表!$C$19,IF(AG76="ベスト4",[7]点数換算表!$D$19,IF(AG76="ベスト8",[7]点数換算表!$E$19,[7]点数換算表!$F$19)))))</f>
        <v>0</v>
      </c>
      <c r="AI76" s="21">
        <f t="shared" si="2"/>
        <v>72</v>
      </c>
    </row>
    <row r="77" spans="1:35" x14ac:dyDescent="0.4">
      <c r="A77" s="21">
        <v>74</v>
      </c>
      <c r="B77" s="23" t="s">
        <v>404</v>
      </c>
      <c r="C77" s="23" t="s">
        <v>396</v>
      </c>
      <c r="D77" s="23">
        <v>4</v>
      </c>
      <c r="E77" s="27" t="s">
        <v>382</v>
      </c>
      <c r="F77" s="36" t="s">
        <v>815</v>
      </c>
      <c r="G77" s="23"/>
      <c r="H77" s="21">
        <f>IF(G77="",0,IF(G77="優勝",[4]点数換算表!$B$2,IF(G77="準優勝",[4]点数換算表!$C$2,IF(G77="ベスト4",[4]点数換算表!$D$2,[4]点数換算表!$E$2))))</f>
        <v>0</v>
      </c>
      <c r="I77" s="23"/>
      <c r="J77" s="21">
        <f>IF(I77="",0,IF(I77="優勝",[4]点数換算表!$B$3,IF(I77="準優勝",[4]点数換算表!$C$3,IF(I77="ベスト4",[4]点数換算表!$D$3,[4]点数換算表!$E$3))))</f>
        <v>0</v>
      </c>
      <c r="K77" s="23" t="s">
        <v>9</v>
      </c>
      <c r="L77" s="21">
        <f>IF(K77="",0,IF(K77="優勝",[4]点数換算表!$B$4,IF(K77="準優勝",[4]点数換算表!$C$4,IF(K77="ベスト4",[4]点数換算表!$D$4,IF(K77="ベスト8",[4]点数換算表!$E$4,IF(K77="ベスト16",[4]点数換算表!$F$4,""))))))</f>
        <v>40</v>
      </c>
      <c r="M77" s="23"/>
      <c r="N77" s="21">
        <f>IF(M77="",0,IF(M77="優勝",点数換算表!$B$5,IF(M77="準優勝",点数換算表!$C$5,IF(M77="ベスト4",点数換算表!$D$5,IF(M77="ベスト8",点数換算表!$E$5,IF(M77="ベスト16",点数換算表!$F$5,IF(M77="ベスト32",点数換算表!$G$5,"")))))))</f>
        <v>0</v>
      </c>
      <c r="O77" s="23"/>
      <c r="P77" s="21">
        <f>IF(O77="",0,IF(O77="優勝",[4]点数換算表!$B$6,IF(O77="準優勝",[4]点数換算表!$C$6,IF(O77="ベスト4",[4]点数換算表!$D$6,IF(O77="ベスト8",[4]点数換算表!$E$6,IF(O77="ベスト16",[4]点数換算表!$F$6,IF(O77="ベスト32",[4]点数換算表!$G$6,"")))))))</f>
        <v>0</v>
      </c>
      <c r="Q77" s="23"/>
      <c r="R77" s="21">
        <f>IF(Q77="",0,IF(Q77="優勝",[4]点数換算表!$B$7,IF(Q77="準優勝",[4]点数換算表!$C$7,IF(Q77="ベスト4",[4]点数換算表!$D$7,IF(Q77="ベスト8",[4]点数換算表!$E$7,[4]点数換算表!$F$7)))))</f>
        <v>0</v>
      </c>
      <c r="S77" s="23"/>
      <c r="T77" s="21">
        <f>IF(S77="",0,IF(S77="優勝",[4]点数換算表!$B$8,IF(S77="準優勝",[4]点数換算表!$C$8,IF(S77="ベスト4",[4]点数換算表!$D$8,IF(S77="ベスト8",[4]点数換算表!$E$8,[4]点数換算表!$F$8)))))</f>
        <v>0</v>
      </c>
      <c r="U77" s="23"/>
      <c r="V77" s="21">
        <f>IF(U77="",0,IF(U77="優勝",[4]点数換算表!$B$13,IF(U77="準優勝",[4]点数換算表!$C$13,IF(U77="ベスト4",[4]点数換算表!$D$13,[4]点数換算表!$E$13))))</f>
        <v>0</v>
      </c>
      <c r="W77" s="23"/>
      <c r="X77" s="21">
        <f>IF(W77="",0,IF(W77="優勝",[4]点数換算表!$B$14,IF(W77="準優勝",[4]点数換算表!$C$14,IF(W77="ベスト4",[4]点数換算表!$D$14,[4]点数換算表!$E$14))))</f>
        <v>0</v>
      </c>
      <c r="Y77" s="23" t="s">
        <v>9</v>
      </c>
      <c r="Z77" s="21">
        <f>IF(Y77="",0,IF(Y77="優勝",[4]点数換算表!$B$15,IF(Y77="準優勝",[4]点数換算表!$C$15,IF(Y77="ベスト4",[4]点数換算表!$D$15,IF(Y77="ベスト8",[4]点数換算表!$E$15,IF(Y77="ベスト16",[4]点数換算表!$F$15,""))))))</f>
        <v>32</v>
      </c>
      <c r="AA77" s="23"/>
      <c r="AB77" s="21">
        <f>IF(AA77="",0,IF(AA77="優勝",[4]点数換算表!$B$16,IF(AA77="準優勝",[4]点数換算表!$C$16,IF(AA77="ベスト4",[4]点数換算表!$D$16,IF(AA77="ベスト8",[4]点数換算表!$E$16,IF(AA77="ベスト16",[4]点数換算表!$F$16,IF(AA77="ベスト32",[4]点数換算表!$G$16,"")))))))</f>
        <v>0</v>
      </c>
      <c r="AC77" s="23"/>
      <c r="AD77" s="21">
        <f>IF(AC77="",0,IF(AC77="優勝",[4]点数換算表!$B$17,IF(AC77="準優勝",[4]点数換算表!$C$17,IF(AC77="ベスト4",[4]点数換算表!$D$17,IF(AC77="ベスト8",[4]点数換算表!$E$17,IF(AC77="ベスト16",[4]点数換算表!$F$17,IF(AC77="ベスト32",[4]点数換算表!$G$17,"")))))))</f>
        <v>0</v>
      </c>
      <c r="AE77" s="23"/>
      <c r="AF77" s="21">
        <f>IF(AE77="",0,IF(AE77="優勝",[4]点数換算表!$B$18,IF(AE77="準優勝",[4]点数換算表!$C$18,IF(AE77="ベスト4",[4]点数換算表!$D$18,IF(AE77="ベスト8",[4]点数換算表!$E$18,[4]点数換算表!$F$18)))))</f>
        <v>0</v>
      </c>
      <c r="AG77" s="23"/>
      <c r="AH77" s="21">
        <f>IF(AG77="",0,IF(AG77="優勝",[4]点数換算表!$B$19,IF(AG77="準優勝",[4]点数換算表!$C$19,IF(AG77="ベスト4",[4]点数換算表!$D$19,IF(AG77="ベスト8",[4]点数換算表!$E$19,[4]点数換算表!$F$19)))))</f>
        <v>0</v>
      </c>
      <c r="AI77" s="21">
        <f t="shared" si="2"/>
        <v>72</v>
      </c>
    </row>
    <row r="78" spans="1:35" x14ac:dyDescent="0.4">
      <c r="A78" s="21">
        <v>75</v>
      </c>
      <c r="B78" s="23" t="s">
        <v>105</v>
      </c>
      <c r="C78" s="23" t="s">
        <v>223</v>
      </c>
      <c r="D78" s="23">
        <v>4</v>
      </c>
      <c r="E78" s="24" t="s">
        <v>269</v>
      </c>
      <c r="F78" s="34" t="s">
        <v>814</v>
      </c>
      <c r="G78" s="23"/>
      <c r="H78" s="21">
        <f>IF(G78="",0,IF(G78="優勝",点数換算表!$B$2,IF(G78="準優勝",点数換算表!$C$2,IF(G78="ベスト4",点数換算表!$D$2,点数換算表!$E$2))))</f>
        <v>0</v>
      </c>
      <c r="I78" s="23"/>
      <c r="J78" s="21">
        <f>IF(I78="",0,IF(I78="優勝",点数換算表!$B$3,IF(I78="準優勝",点数換算表!$C$3,IF(I78="ベスト4",点数換算表!$D$3,点数換算表!$E$3))))</f>
        <v>0</v>
      </c>
      <c r="K78" s="23" t="s">
        <v>7</v>
      </c>
      <c r="L78" s="21">
        <f>IF(K78="",0,IF(K78="優勝",点数換算表!$B$4,IF(K78="準優勝",点数換算表!$C$4,IF(K78="ベスト4",点数換算表!$D$4,IF(K78="ベスト8",点数換算表!$E$4,IF(K78="ベスト16",点数換算表!$F$4,""))))))</f>
        <v>20</v>
      </c>
      <c r="M78" s="23" t="s">
        <v>214</v>
      </c>
      <c r="N78" s="21">
        <f>IF(M78="",0,IF(M78="優勝",点数換算表!$B$5,IF(M78="準優勝",点数換算表!$C$5,IF(M78="ベスト4",点数換算表!$D$5,IF(M78="ベスト8",点数換算表!$E$5,IF(M78="ベスト16",点数換算表!$F$5,IF(M78="ベスト32",点数換算表!$G$5,"")))))))</f>
        <v>50</v>
      </c>
      <c r="O78" s="23"/>
      <c r="P78" s="21">
        <f>IF(O78="",0,IF(O78="優勝",点数換算表!$B$6,IF(O78="準優勝",点数換算表!$C$6,IF(O78="ベスト4",点数換算表!$D$6,IF(O78="ベスト8",点数換算表!$E$6,IF(O78="ベスト16",点数換算表!$F$6,IF(O78="ベスト32",点数換算表!$G$6,"")))))))</f>
        <v>0</v>
      </c>
      <c r="Q78" s="23"/>
      <c r="R78" s="21">
        <f>IF(Q78="",0,IF(Q78="優勝",点数換算表!$B$7,IF(Q78="準優勝",点数換算表!$C$7,IF(Q78="ベスト4",点数換算表!$D$7,IF(Q78="ベスト8",点数換算表!$E$7,点数換算表!$F$7)))))</f>
        <v>0</v>
      </c>
      <c r="S78" s="23"/>
      <c r="T78" s="21">
        <f>IF(S78="",0,IF(S78="優勝",点数換算表!$B$8,IF(S78="準優勝",点数換算表!$C$8,IF(S78="ベスト4",点数換算表!$D$8,IF(S78="ベスト8",点数換算表!$E$8,点数換算表!$F$8)))))</f>
        <v>0</v>
      </c>
      <c r="U78" s="23"/>
      <c r="V78" s="21">
        <f>IF(U78="",0,IF(U78="優勝",点数換算表!$B$13,IF(U78="準優勝",点数換算表!$C$13,IF(U78="ベスト4",点数換算表!$D$13,点数換算表!$E$13))))</f>
        <v>0</v>
      </c>
      <c r="W78" s="23"/>
      <c r="X78" s="21">
        <f>IF(W78="",0,IF(W78="優勝",点数換算表!$B$14,IF(W78="準優勝",点数換算表!$C$14,IF(W78="ベスト4",点数換算表!$D$14,点数換算表!$E$14))))</f>
        <v>0</v>
      </c>
      <c r="Y78" s="23"/>
      <c r="Z78" s="21">
        <f>IF(Y78="",0,IF(Y78="優勝",点数換算表!$B$15,IF(Y78="準優勝",点数換算表!$C$15,IF(Y78="ベスト4",点数換算表!$D$15,IF(Y78="ベスト8",点数換算表!$E$15,IF(Y78="ベスト16",点数換算表!$F$15,""))))))</f>
        <v>0</v>
      </c>
      <c r="AA78" s="23"/>
      <c r="AB78" s="21">
        <f>IF(AA78="",0,IF(AA78="優勝",点数換算表!$B$16,IF(AA78="準優勝",点数換算表!$C$16,IF(AA78="ベスト4",点数換算表!$D$16,IF(AA78="ベスト8",点数換算表!$E$16,IF(AA78="ベスト16",点数換算表!$F$16,IF(AA78="ベスト32",点数換算表!$G$16,"")))))))</f>
        <v>0</v>
      </c>
      <c r="AC78" s="23"/>
      <c r="AD78" s="21">
        <f>IF(AC78="",0,IF(AC78="優勝",点数換算表!$B$17,IF(AC78="準優勝",点数換算表!$C$17,IF(AC78="ベスト4",点数換算表!$D$17,IF(AC78="ベスト8",点数換算表!$E$17,IF(AC78="ベスト16",点数換算表!$F$17,IF(AC78="ベスト32",点数換算表!$G$17,"")))))))</f>
        <v>0</v>
      </c>
      <c r="AE78" s="23"/>
      <c r="AF78" s="21">
        <f>IF(AE78="",0,IF(AE78="優勝",点数換算表!$B$18,IF(AE78="準優勝",点数換算表!$C$18,IF(AE78="ベスト4",点数換算表!$D$18,IF(AE78="ベスト8",点数換算表!$E$18,点数換算表!$F$18)))))</f>
        <v>0</v>
      </c>
      <c r="AG78" s="23"/>
      <c r="AH78" s="21">
        <f>IF(AG78="",0,IF(AG78="優勝",点数換算表!$B$19,IF(AG78="準優勝",点数換算表!$C$19,IF(AG78="ベスト4",点数換算表!$D$19,IF(AG78="ベスト8",点数換算表!$E$19,点数換算表!$F$19)))))</f>
        <v>0</v>
      </c>
      <c r="AI78" s="21">
        <f t="shared" si="2"/>
        <v>70</v>
      </c>
    </row>
    <row r="79" spans="1:35" x14ac:dyDescent="0.4">
      <c r="A79" s="21">
        <v>76</v>
      </c>
      <c r="B79" s="23" t="s">
        <v>402</v>
      </c>
      <c r="C79" s="23" t="s">
        <v>386</v>
      </c>
      <c r="D79" s="23">
        <v>4</v>
      </c>
      <c r="E79" s="27" t="s">
        <v>382</v>
      </c>
      <c r="F79" s="36" t="s">
        <v>815</v>
      </c>
      <c r="G79" s="23"/>
      <c r="H79" s="21">
        <f>IF(G79="",0,IF(G79="優勝",[4]点数換算表!$B$2,IF(G79="準優勝",[4]点数換算表!$C$2,IF(G79="ベスト4",[4]点数換算表!$D$2,[4]点数換算表!$E$2))))</f>
        <v>0</v>
      </c>
      <c r="I79" s="23"/>
      <c r="J79" s="21">
        <f>IF(I79="",0,IF(I79="優勝",[4]点数換算表!$B$3,IF(I79="準優勝",[4]点数換算表!$C$3,IF(I79="ベスト4",[4]点数換算表!$D$3,[4]点数換算表!$E$3))))</f>
        <v>0</v>
      </c>
      <c r="K79" s="23" t="s">
        <v>7</v>
      </c>
      <c r="L79" s="21">
        <f>IF(K79="",0,IF(K79="優勝",[4]点数換算表!$B$4,IF(K79="準優勝",[4]点数換算表!$C$4,IF(K79="ベスト4",[4]点数換算表!$D$4,IF(K79="ベスト8",[4]点数換算表!$E$4,IF(K79="ベスト16",[4]点数換算表!$F$4,""))))))</f>
        <v>20</v>
      </c>
      <c r="M79" s="23"/>
      <c r="N79" s="21">
        <f>IF(M79="",0,IF(M79="優勝",点数換算表!$B$5,IF(M79="準優勝",点数換算表!$C$5,IF(M79="ベスト4",点数換算表!$D$5,IF(M79="ベスト8",点数換算表!$E$5,IF(M79="ベスト16",点数換算表!$F$5,IF(M79="ベスト32",点数換算表!$G$5,"")))))))</f>
        <v>0</v>
      </c>
      <c r="O79" s="23"/>
      <c r="P79" s="21">
        <f>IF(O79="",0,IF(O79="優勝",[4]点数換算表!$B$6,IF(O79="準優勝",[4]点数換算表!$C$6,IF(O79="ベスト4",[4]点数換算表!$D$6,IF(O79="ベスト8",[4]点数換算表!$E$6,IF(O79="ベスト16",[4]点数換算表!$F$6,IF(O79="ベスト32",[4]点数換算表!$G$6,"")))))))</f>
        <v>0</v>
      </c>
      <c r="Q79" s="23"/>
      <c r="R79" s="21">
        <f>IF(Q79="",0,IF(Q79="優勝",[4]点数換算表!$B$7,IF(Q79="準優勝",[4]点数換算表!$C$7,IF(Q79="ベスト4",[4]点数換算表!$D$7,IF(Q79="ベスト8",[4]点数換算表!$E$7,[4]点数換算表!$F$7)))))</f>
        <v>0</v>
      </c>
      <c r="S79" s="23"/>
      <c r="T79" s="21">
        <f>IF(S79="",0,IF(S79="優勝",[4]点数換算表!$B$8,IF(S79="準優勝",[4]点数換算表!$C$8,IF(S79="ベスト4",[4]点数換算表!$D$8,IF(S79="ベスト8",[4]点数換算表!$E$8,[4]点数換算表!$F$8)))))</f>
        <v>0</v>
      </c>
      <c r="U79" s="23"/>
      <c r="V79" s="21">
        <f>IF(U79="",0,IF(U79="優勝",[4]点数換算表!$B$13,IF(U79="準優勝",[4]点数換算表!$C$13,IF(U79="ベスト4",[4]点数換算表!$D$13,[4]点数換算表!$E$13))))</f>
        <v>0</v>
      </c>
      <c r="W79" s="23"/>
      <c r="X79" s="21">
        <f>IF(W79="",0,IF(W79="優勝",[4]点数換算表!$B$14,IF(W79="準優勝",[4]点数換算表!$C$14,IF(W79="ベスト4",[4]点数換算表!$D$14,[4]点数換算表!$E$14))))</f>
        <v>0</v>
      </c>
      <c r="Y79" s="23" t="s">
        <v>6</v>
      </c>
      <c r="Z79" s="21">
        <f>IF(Y79="",0,IF(Y79="優勝",[4]点数換算表!$B$15,IF(Y79="準優勝",[4]点数換算表!$C$15,IF(Y79="ベスト4",[4]点数換算表!$D$15,IF(Y79="ベスト8",[4]点数換算表!$E$15,IF(Y79="ベスト16",[4]点数換算表!$F$15,""))))))</f>
        <v>48</v>
      </c>
      <c r="AA79" s="23"/>
      <c r="AB79" s="21">
        <f>IF(AA79="",0,IF(AA79="優勝",[4]点数換算表!$B$16,IF(AA79="準優勝",[4]点数換算表!$C$16,IF(AA79="ベスト4",[4]点数換算表!$D$16,IF(AA79="ベスト8",[4]点数換算表!$E$16,IF(AA79="ベスト16",[4]点数換算表!$F$16,IF(AA79="ベスト32",[4]点数換算表!$G$16,"")))))))</f>
        <v>0</v>
      </c>
      <c r="AC79" s="23"/>
      <c r="AD79" s="21">
        <f>IF(AC79="",0,IF(AC79="優勝",[4]点数換算表!$B$17,IF(AC79="準優勝",[4]点数換算表!$C$17,IF(AC79="ベスト4",[4]点数換算表!$D$17,IF(AC79="ベスト8",[4]点数換算表!$E$17,IF(AC79="ベスト16",[4]点数換算表!$F$17,IF(AC79="ベスト32",[4]点数換算表!$G$17,"")))))))</f>
        <v>0</v>
      </c>
      <c r="AE79" s="23"/>
      <c r="AF79" s="21">
        <f>IF(AE79="",0,IF(AE79="優勝",[4]点数換算表!$B$18,IF(AE79="準優勝",[4]点数換算表!$C$18,IF(AE79="ベスト4",[4]点数換算表!$D$18,IF(AE79="ベスト8",[4]点数換算表!$E$18,[4]点数換算表!$F$18)))))</f>
        <v>0</v>
      </c>
      <c r="AG79" s="23"/>
      <c r="AH79" s="21">
        <f>IF(AG79="",0,IF(AG79="優勝",[4]点数換算表!$B$19,IF(AG79="準優勝",[4]点数換算表!$C$19,IF(AG79="ベスト4",[4]点数換算表!$D$19,IF(AG79="ベスト8",[4]点数換算表!$E$19,[4]点数換算表!$F$19)))))</f>
        <v>0</v>
      </c>
      <c r="AI79" s="21">
        <f t="shared" si="2"/>
        <v>68</v>
      </c>
    </row>
    <row r="80" spans="1:35" x14ac:dyDescent="0.4">
      <c r="A80" s="21">
        <v>77</v>
      </c>
      <c r="B80" s="23" t="s">
        <v>649</v>
      </c>
      <c r="C80" s="23" t="s">
        <v>622</v>
      </c>
      <c r="D80" s="23" t="s">
        <v>650</v>
      </c>
      <c r="E80" s="30" t="s">
        <v>620</v>
      </c>
      <c r="F80" s="34" t="s">
        <v>814</v>
      </c>
      <c r="G80" s="23"/>
      <c r="H80" s="21">
        <f>IF(G80="",0,IF(G80="優勝",[9]点数換算表!$B$2,IF(G80="準優勝",[9]点数換算表!$C$2,IF(G80="ベスト4",[9]点数換算表!$D$2,[9]点数換算表!$E$2))))</f>
        <v>0</v>
      </c>
      <c r="I80" s="23"/>
      <c r="J80" s="21">
        <f>IF(I80="",0,IF(I80="優勝",[9]点数換算表!$B$3,IF(I80="準優勝",[9]点数換算表!$C$3,IF(I80="ベスト4",[9]点数換算表!$D$3,[9]点数換算表!$E$3))))</f>
        <v>0</v>
      </c>
      <c r="K80" s="23" t="s">
        <v>6</v>
      </c>
      <c r="L80" s="21">
        <f>IF(K80="",0,IF(K80="優勝",[9]点数換算表!$B$4,IF(K80="準優勝",[9]点数換算表!$C$4,IF(K80="ベスト4",[9]点数換算表!$D$4,IF(K80="ベスト8",[9]点数換算表!$E$4,IF(K80="ベスト16",[9]点数換算表!$F$4,""))))))</f>
        <v>60</v>
      </c>
      <c r="M80" s="23"/>
      <c r="N80" s="21">
        <f>IF(M80="",0,IF(M80="優勝",点数換算表!$B$5,IF(M80="準優勝",点数換算表!$C$5,IF(M80="ベスト4",点数換算表!$D$5,IF(M80="ベスト8",点数換算表!$E$5,IF(M80="ベスト16",点数換算表!$F$5,IF(M80="ベスト32",点数換算表!$G$5,"")))))))</f>
        <v>0</v>
      </c>
      <c r="O80" s="23"/>
      <c r="P80" s="21">
        <f>IF(O80="",0,IF(O80="優勝",[9]点数換算表!$B$6,IF(O80="準優勝",[9]点数換算表!$C$6,IF(O80="ベスト4",[9]点数換算表!$D$6,IF(O80="ベスト8",[9]点数換算表!$E$6,IF(O80="ベスト16",[9]点数換算表!$F$6,IF(O80="ベスト32",[9]点数換算表!$G$6,"")))))))</f>
        <v>0</v>
      </c>
      <c r="Q80" s="23"/>
      <c r="R80" s="21">
        <f>IF(Q80="",0,IF(Q80="優勝",[9]点数換算表!$B$7,IF(Q80="準優勝",[9]点数換算表!$C$7,IF(Q80="ベスト4",[9]点数換算表!$D$7,IF(Q80="ベスト8",[9]点数換算表!$E$7,[9]点数換算表!$F$7)))))</f>
        <v>0</v>
      </c>
      <c r="S80" s="23"/>
      <c r="T80" s="21">
        <f>IF(S80="",0,IF(S80="優勝",[9]点数換算表!$B$8,IF(S80="準優勝",[9]点数換算表!$C$8,IF(S80="ベスト4",[9]点数換算表!$D$8,IF(S80="ベスト8",[9]点数換算表!$E$8,[9]点数換算表!$F$8)))))</f>
        <v>0</v>
      </c>
      <c r="U80" s="23"/>
      <c r="V80" s="21">
        <f>IF(U80="",0,IF(U80="優勝",[9]点数換算表!$B$13,IF(U80="準優勝",[9]点数換算表!$C$13,IF(U80="ベスト4",[9]点数換算表!$D$13,[9]点数換算表!$E$13))))</f>
        <v>0</v>
      </c>
      <c r="W80" s="23"/>
      <c r="X80" s="21">
        <f>IF(W80="",0,IF(W80="優勝",[9]点数換算表!$B$14,IF(W80="準優勝",[9]点数換算表!$C$14,IF(W80="ベスト4",[9]点数換算表!$D$14,[9]点数換算表!$E$14))))</f>
        <v>0</v>
      </c>
      <c r="Y80" s="23"/>
      <c r="Z80" s="21">
        <f>IF(Y80="",0,IF(Y80="優勝",[9]点数換算表!$B$15,IF(Y80="準優勝",[9]点数換算表!$C$15,IF(Y80="ベスト4",[9]点数換算表!$D$15,IF(Y80="ベスト8",[9]点数換算表!$E$15,IF(Y80="ベスト16",[9]点数換算表!$F$15,""))))))</f>
        <v>0</v>
      </c>
      <c r="AA80" s="23"/>
      <c r="AB80" s="21">
        <f>IF(AA80="",0,IF(AA80="優勝",[9]点数換算表!$B$16,IF(AA80="準優勝",[9]点数換算表!$C$16,IF(AA80="ベスト4",[9]点数換算表!$D$16,IF(AA80="ベスト8",[9]点数換算表!$E$16,IF(AA80="ベスト16",[9]点数換算表!$F$16,IF(AA80="ベスト32",[9]点数換算表!$G$16,"")))))))</f>
        <v>0</v>
      </c>
      <c r="AC80" s="23"/>
      <c r="AD80" s="21">
        <f>IF(AC80="",0,IF(AC80="優勝",[9]点数換算表!$B$17,IF(AC80="準優勝",[9]点数換算表!$C$17,IF(AC80="ベスト4",[9]点数換算表!$D$17,IF(AC80="ベスト8",[9]点数換算表!$E$17,IF(AC80="ベスト16",[9]点数換算表!$F$17,IF(AC80="ベスト32",[9]点数換算表!$G$17,"")))))))</f>
        <v>0</v>
      </c>
      <c r="AE80" s="23"/>
      <c r="AF80" s="21">
        <f>IF(AE80="",0,IF(AE80="優勝",[9]点数換算表!$B$18,IF(AE80="準優勝",[9]点数換算表!$C$18,IF(AE80="ベスト4",[9]点数換算表!$D$18,IF(AE80="ベスト8",[9]点数換算表!$E$18,[9]点数換算表!$F$18)))))</f>
        <v>0</v>
      </c>
      <c r="AG80" s="23"/>
      <c r="AH80" s="21">
        <f>IF(AG80="",0,IF(AG80="優勝",[9]点数換算表!$B$19,IF(AG80="準優勝",[9]点数換算表!$C$19,IF(AG80="ベスト4",[9]点数換算表!$D$19,IF(AG80="ベスト8",[9]点数換算表!$E$19,[9]点数換算表!$F$19)))))</f>
        <v>0</v>
      </c>
      <c r="AI80" s="21">
        <f t="shared" si="2"/>
        <v>60</v>
      </c>
    </row>
    <row r="81" spans="1:35" x14ac:dyDescent="0.4">
      <c r="A81" s="21">
        <v>78</v>
      </c>
      <c r="B81" s="23" t="s">
        <v>852</v>
      </c>
      <c r="C81" s="23" t="s">
        <v>853</v>
      </c>
      <c r="D81" s="23">
        <v>2</v>
      </c>
      <c r="E81" s="25" t="s">
        <v>272</v>
      </c>
      <c r="F81" s="36" t="s">
        <v>815</v>
      </c>
      <c r="G81" s="23"/>
      <c r="H81" s="21">
        <f>IF(G81="",0,IF(G81="優勝",[2]点数換算表!$B$2,IF(G81="準優勝",[2]点数換算表!$C$2,IF(G81="ベスト4",[2]点数換算表!$D$2,[2]点数換算表!$E$2))))</f>
        <v>0</v>
      </c>
      <c r="I81" s="23"/>
      <c r="J81" s="21">
        <f>IF(I81="",0,IF(I81="優勝",[2]点数換算表!$B$3,IF(I81="準優勝",[2]点数換算表!$C$3,IF(I81="ベスト4",[2]点数換算表!$D$3,[2]点数換算表!$E$3))))</f>
        <v>0</v>
      </c>
      <c r="K81" s="23" t="s">
        <v>6</v>
      </c>
      <c r="L81" s="21">
        <f>IF(K81="",0,IF(K81="優勝",[2]点数換算表!$B$4,IF(K81="準優勝",[2]点数換算表!$C$4,IF(K81="ベスト4",[2]点数換算表!$D$4,IF(K81="ベスト8",[2]点数換算表!$E$4,IF(K81="ベスト16",[2]点数換算表!$F$4,""))))))</f>
        <v>60</v>
      </c>
      <c r="M81" s="23"/>
      <c r="N81" s="21">
        <f>IF(M81="",0,IF(M81="優勝",点数換算表!$B$5,IF(M81="準優勝",点数換算表!$C$5,IF(M81="ベスト4",点数換算表!$D$5,IF(M81="ベスト8",点数換算表!$E$5,IF(M81="ベスト16",点数換算表!$F$5,IF(M81="ベスト32",点数換算表!$G$5,"")))))))</f>
        <v>0</v>
      </c>
      <c r="O81" s="23"/>
      <c r="P81" s="21">
        <f>IF(O81="",0,IF(O81="優勝",[2]点数換算表!$B$6,IF(O81="準優勝",[2]点数換算表!$C$6,IF(O81="ベスト4",[2]点数換算表!$D$6,IF(O81="ベスト8",[2]点数換算表!$E$6,IF(O81="ベスト16",[2]点数換算表!$F$6,IF(O81="ベスト32",[2]点数換算表!$G$6,"")))))))</f>
        <v>0</v>
      </c>
      <c r="Q81" s="23"/>
      <c r="R81" s="21">
        <f>IF(Q81="",0,IF(Q81="優勝",[2]点数換算表!$B$7,IF(Q81="準優勝",[2]点数換算表!$C$7,IF(Q81="ベスト4",[2]点数換算表!$D$7,IF(Q81="ベスト8",[2]点数換算表!$E$7,[2]点数換算表!$F$7)))))</f>
        <v>0</v>
      </c>
      <c r="S81" s="23"/>
      <c r="T81" s="21">
        <f>IF(S81="",0,IF(S81="優勝",[2]点数換算表!$B$8,IF(S81="準優勝",[2]点数換算表!$C$8,IF(S81="ベスト4",[2]点数換算表!$D$8,IF(S81="ベスト8",[2]点数換算表!$E$8,[2]点数換算表!$F$8)))))</f>
        <v>0</v>
      </c>
      <c r="U81" s="23"/>
      <c r="V81" s="21">
        <f>IF(U81="",0,IF(U81="優勝",[2]点数換算表!$B$13,IF(U81="準優勝",[2]点数換算表!$C$13,IF(U81="ベスト4",[2]点数換算表!$D$13,[2]点数換算表!$E$13))))</f>
        <v>0</v>
      </c>
      <c r="W81" s="23"/>
      <c r="X81" s="21">
        <f>IF(W81="",0,IF(W81="優勝",[2]点数換算表!$B$14,IF(W81="準優勝",[2]点数換算表!$C$14,IF(W81="ベスト4",[2]点数換算表!$D$14,[2]点数換算表!$E$14))))</f>
        <v>0</v>
      </c>
      <c r="Y81" s="23"/>
      <c r="Z81" s="21">
        <f>IF(Y81="",0,IF(Y81="優勝",[2]点数換算表!$B$15,IF(Y81="準優勝",[2]点数換算表!$C$15,IF(Y81="ベスト4",[2]点数換算表!$D$15,IF(Y81="ベスト8",[2]点数換算表!$E$15,IF(Y81="ベスト16",[2]点数換算表!$F$15,""))))))</f>
        <v>0</v>
      </c>
      <c r="AA81" s="23"/>
      <c r="AB81" s="21">
        <f>IF(AA81="",0,IF(AA81="優勝",[2]点数換算表!$B$16,IF(AA81="準優勝",[2]点数換算表!$C$16,IF(AA81="ベスト4",[2]点数換算表!$D$16,IF(AA81="ベスト8",[2]点数換算表!$E$16,IF(AA81="ベスト16",[2]点数換算表!$F$16,IF(AA81="ベスト32",[2]点数換算表!$G$16,"")))))))</f>
        <v>0</v>
      </c>
      <c r="AC81" s="23"/>
      <c r="AD81" s="21">
        <f>IF(AC81="",0,IF(AC81="優勝",[2]点数換算表!$B$17,IF(AC81="準優勝",[2]点数換算表!$C$17,IF(AC81="ベスト4",[2]点数換算表!$D$17,IF(AC81="ベスト8",[2]点数換算表!$E$17,IF(AC81="ベスト16",[2]点数換算表!$F$17,IF(AC81="ベスト32",[2]点数換算表!$G$17,"")))))))</f>
        <v>0</v>
      </c>
      <c r="AE81" s="23"/>
      <c r="AF81" s="21">
        <f>IF(AE81="",0,IF(AE81="優勝",[2]点数換算表!$B$18,IF(AE81="準優勝",[2]点数換算表!$C$18,IF(AE81="ベスト4",[2]点数換算表!$D$18,IF(AE81="ベスト8",[2]点数換算表!$E$18,[2]点数換算表!$F$18)))))</f>
        <v>0</v>
      </c>
      <c r="AG81" s="23"/>
      <c r="AH81" s="21">
        <f>IF(AG81="",0,IF(AG81="優勝",[2]点数換算表!$B$19,IF(AG81="準優勝",[2]点数換算表!$C$19,IF(AG81="ベスト4",[2]点数換算表!$D$19,IF(AG81="ベスト8",[2]点数換算表!$E$19,[2]点数換算表!$F$19)))))</f>
        <v>0</v>
      </c>
      <c r="AI81" s="21">
        <f t="shared" si="2"/>
        <v>60</v>
      </c>
    </row>
    <row r="82" spans="1:35" x14ac:dyDescent="0.4">
      <c r="A82" s="21">
        <v>79</v>
      </c>
      <c r="B82" s="23" t="s">
        <v>745</v>
      </c>
      <c r="C82" s="23" t="s">
        <v>716</v>
      </c>
      <c r="D82" s="23">
        <v>3</v>
      </c>
      <c r="E82" s="33" t="s">
        <v>717</v>
      </c>
      <c r="F82" s="34" t="s">
        <v>814</v>
      </c>
      <c r="G82" s="23"/>
      <c r="H82" s="21">
        <f>IF(G82="",0,IF(G82="優勝",[5]点数換算表!$B$2,IF(G82="準優勝",[5]点数換算表!$C$2,IF(G82="ベスト4",[5]点数換算表!$D$2,[5]点数換算表!$E$2))))</f>
        <v>0</v>
      </c>
      <c r="I82" s="23"/>
      <c r="J82" s="21">
        <f>IF(I82="",0,IF(I82="優勝",[5]点数換算表!$B$3,IF(I82="準優勝",[5]点数換算表!$C$3,IF(I82="ベスト4",[5]点数換算表!$D$3,[5]点数換算表!$E$3))))</f>
        <v>0</v>
      </c>
      <c r="K82" s="23" t="s">
        <v>9</v>
      </c>
      <c r="L82" s="21">
        <f>IF(K82="",0,IF(K82="優勝",[5]点数換算表!$B$4,IF(K82="準優勝",[5]点数換算表!$C$4,IF(K82="ベスト4",[5]点数換算表!$D$4,IF(K82="ベスト8",[5]点数換算表!$E$4,IF(K82="ベスト16",[5]点数換算表!$F$4,""))))))</f>
        <v>40</v>
      </c>
      <c r="M82" s="23"/>
      <c r="N82" s="21">
        <f>IF(M82="",0,IF(M82="優勝",点数換算表!$B$5,IF(M82="準優勝",点数換算表!$C$5,IF(M82="ベスト4",点数換算表!$D$5,IF(M82="ベスト8",点数換算表!$E$5,IF(M82="ベスト16",点数換算表!$F$5,IF(M82="ベスト32",点数換算表!$G$5,"")))))))</f>
        <v>0</v>
      </c>
      <c r="O82" s="23"/>
      <c r="P82" s="21">
        <f>IF(O82="",0,IF(O82="優勝",[5]点数換算表!$B$6,IF(O82="準優勝",[5]点数換算表!$C$6,IF(O82="ベスト4",[5]点数換算表!$D$6,IF(O82="ベスト8",[5]点数換算表!$E$6,IF(O82="ベスト16",[5]点数換算表!$F$6,IF(O82="ベスト32",[5]点数換算表!$G$6,"")))))))</f>
        <v>0</v>
      </c>
      <c r="Q82" s="23"/>
      <c r="R82" s="21">
        <f>IF(Q82="",0,IF(Q82="優勝",[5]点数換算表!$B$7,IF(Q82="準優勝",[5]点数換算表!$C$7,IF(Q82="ベスト4",[5]点数換算表!$D$7,IF(Q82="ベスト8",[5]点数換算表!$E$7,[5]点数換算表!$F$7)))))</f>
        <v>0</v>
      </c>
      <c r="S82" s="23"/>
      <c r="T82" s="21">
        <f>IF(S82="",0,IF(S82="優勝",[5]点数換算表!$B$8,IF(S82="準優勝",[5]点数換算表!$C$8,IF(S82="ベスト4",[5]点数換算表!$D$8,IF(S82="ベスト8",[5]点数換算表!$E$8,[5]点数換算表!$F$8)))))</f>
        <v>0</v>
      </c>
      <c r="U82" s="23"/>
      <c r="V82" s="21">
        <f>IF(U82="",0,IF(U82="優勝",[5]点数換算表!$B$13,IF(U82="準優勝",[5]点数換算表!$C$13,IF(U82="ベスト4",[5]点数換算表!$D$13,[5]点数換算表!$E$13))))</f>
        <v>0</v>
      </c>
      <c r="W82" s="23"/>
      <c r="X82" s="21">
        <f>IF(W82="",0,IF(W82="優勝",[5]点数換算表!$B$14,IF(W82="準優勝",[5]点数換算表!$C$14,IF(W82="ベスト4",[5]点数換算表!$D$14,[5]点数換算表!$E$14))))</f>
        <v>0</v>
      </c>
      <c r="Y82" s="23" t="s">
        <v>7</v>
      </c>
      <c r="Z82" s="21">
        <f>IF(Y82="",0,IF(Y82="優勝",[5]点数換算表!$B$15,IF(Y82="準優勝",[5]点数換算表!$C$15,IF(Y82="ベスト4",[5]点数換算表!$D$15,IF(Y82="ベスト8",[5]点数換算表!$E$15,IF(Y82="ベスト16",[5]点数換算表!$F$15,""))))))</f>
        <v>16</v>
      </c>
      <c r="AA82" s="23"/>
      <c r="AB82" s="21">
        <f>IF(AA82="",0,IF(AA82="優勝",[5]点数換算表!$B$16,IF(AA82="準優勝",[5]点数換算表!$C$16,IF(AA82="ベスト4",[5]点数換算表!$D$16,IF(AA82="ベスト8",[5]点数換算表!$E$16,IF(AA82="ベスト16",[5]点数換算表!$F$16,IF(AA82="ベスト32",[5]点数換算表!$G$16,"")))))))</f>
        <v>0</v>
      </c>
      <c r="AC82" s="23"/>
      <c r="AD82" s="21">
        <f>IF(AC82="",0,IF(AC82="優勝",[5]点数換算表!$B$17,IF(AC82="準優勝",[5]点数換算表!$C$17,IF(AC82="ベスト4",[5]点数換算表!$D$17,IF(AC82="ベスト8",[5]点数換算表!$E$17,IF(AC82="ベスト16",[5]点数換算表!$F$17,IF(AC82="ベスト32",[5]点数換算表!$G$17,"")))))))</f>
        <v>0</v>
      </c>
      <c r="AE82" s="23"/>
      <c r="AF82" s="21">
        <f>IF(AE82="",0,IF(AE82="優勝",[5]点数換算表!$B$18,IF(AE82="準優勝",[5]点数換算表!$C$18,IF(AE82="ベスト4",[5]点数換算表!$D$18,IF(AE82="ベスト8",[5]点数換算表!$E$18,[5]点数換算表!$F$18)))))</f>
        <v>0</v>
      </c>
      <c r="AG82" s="23"/>
      <c r="AH82" s="21">
        <f>IF(AG82="",0,IF(AG82="優勝",[5]点数換算表!$B$19,IF(AG82="準優勝",[5]点数換算表!$C$19,IF(AG82="ベスト4",[5]点数換算表!$D$19,IF(AG82="ベスト8",[5]点数換算表!$E$19,[5]点数換算表!$F$19)))))</f>
        <v>0</v>
      </c>
      <c r="AI82" s="21">
        <f t="shared" si="2"/>
        <v>56</v>
      </c>
    </row>
    <row r="83" spans="1:35" x14ac:dyDescent="0.4">
      <c r="A83" s="21">
        <v>80</v>
      </c>
      <c r="B83" s="23" t="s">
        <v>405</v>
      </c>
      <c r="C83" s="23" t="s">
        <v>381</v>
      </c>
      <c r="D83" s="23">
        <v>4</v>
      </c>
      <c r="E83" s="27" t="s">
        <v>382</v>
      </c>
      <c r="F83" s="36" t="s">
        <v>815</v>
      </c>
      <c r="G83" s="23"/>
      <c r="H83" s="21">
        <f>IF(G83="",0,IF(G83="優勝",[4]点数換算表!$B$2,IF(G83="準優勝",[4]点数換算表!$C$2,IF(G83="ベスト4",[4]点数換算表!$D$2,[4]点数換算表!$E$2))))</f>
        <v>0</v>
      </c>
      <c r="I83" s="23"/>
      <c r="J83" s="21">
        <f>IF(I83="",0,IF(I83="優勝",[4]点数換算表!$B$3,IF(I83="準優勝",[4]点数換算表!$C$3,IF(I83="ベスト4",[4]点数換算表!$D$3,[4]点数換算表!$E$3))))</f>
        <v>0</v>
      </c>
      <c r="K83" s="23" t="s">
        <v>9</v>
      </c>
      <c r="L83" s="21">
        <f>IF(K83="",0,IF(K83="優勝",[4]点数換算表!$B$4,IF(K83="準優勝",[4]点数換算表!$C$4,IF(K83="ベスト4",[4]点数換算表!$D$4,IF(K83="ベスト8",[4]点数換算表!$E$4,IF(K83="ベスト16",[4]点数換算表!$F$4,""))))))</f>
        <v>40</v>
      </c>
      <c r="M83" s="23"/>
      <c r="N83" s="21">
        <f>IF(M83="",0,IF(M83="優勝",点数換算表!$B$5,IF(M83="準優勝",点数換算表!$C$5,IF(M83="ベスト4",点数換算表!$D$5,IF(M83="ベスト8",点数換算表!$E$5,IF(M83="ベスト16",点数換算表!$F$5,IF(M83="ベスト32",点数換算表!$G$5,"")))))))</f>
        <v>0</v>
      </c>
      <c r="O83" s="23"/>
      <c r="P83" s="21">
        <f>IF(O83="",0,IF(O83="優勝",[4]点数換算表!$B$6,IF(O83="準優勝",[4]点数換算表!$C$6,IF(O83="ベスト4",[4]点数換算表!$D$6,IF(O83="ベスト8",[4]点数換算表!$E$6,IF(O83="ベスト16",[4]点数換算表!$F$6,IF(O83="ベスト32",[4]点数換算表!$G$6,"")))))))</f>
        <v>0</v>
      </c>
      <c r="Q83" s="23"/>
      <c r="R83" s="21">
        <f>IF(Q83="",0,IF(Q83="優勝",[4]点数換算表!$B$7,IF(Q83="準優勝",[4]点数換算表!$C$7,IF(Q83="ベスト4",[4]点数換算表!$D$7,IF(Q83="ベスト8",[4]点数換算表!$E$7,[4]点数換算表!$F$7)))))</f>
        <v>0</v>
      </c>
      <c r="S83" s="23"/>
      <c r="T83" s="21">
        <f>IF(S83="",0,IF(S83="優勝",[4]点数換算表!$B$8,IF(S83="準優勝",[4]点数換算表!$C$8,IF(S83="ベスト4",[4]点数換算表!$D$8,IF(S83="ベスト8",[4]点数換算表!$E$8,[4]点数換算表!$F$8)))))</f>
        <v>0</v>
      </c>
      <c r="U83" s="23"/>
      <c r="V83" s="21">
        <f>IF(U83="",0,IF(U83="優勝",[4]点数換算表!$B$13,IF(U83="準優勝",[4]点数換算表!$C$13,IF(U83="ベスト4",[4]点数換算表!$D$13,[4]点数換算表!$E$13))))</f>
        <v>0</v>
      </c>
      <c r="W83" s="23"/>
      <c r="X83" s="21">
        <f>IF(W83="",0,IF(W83="優勝",[4]点数換算表!$B$14,IF(W83="準優勝",[4]点数換算表!$C$14,IF(W83="ベスト4",[4]点数換算表!$D$14,[4]点数換算表!$E$14))))</f>
        <v>0</v>
      </c>
      <c r="Y83" s="23" t="s">
        <v>7</v>
      </c>
      <c r="Z83" s="21">
        <f>IF(Y83="",0,IF(Y83="優勝",[4]点数換算表!$B$15,IF(Y83="準優勝",[4]点数換算表!$C$15,IF(Y83="ベスト4",[4]点数換算表!$D$15,IF(Y83="ベスト8",[4]点数換算表!$E$15,IF(Y83="ベスト16",[4]点数換算表!$F$15,""))))))</f>
        <v>16</v>
      </c>
      <c r="AA83" s="23"/>
      <c r="AB83" s="21">
        <f>IF(AA83="",0,IF(AA83="優勝",[4]点数換算表!$B$16,IF(AA83="準優勝",[4]点数換算表!$C$16,IF(AA83="ベスト4",[4]点数換算表!$D$16,IF(AA83="ベスト8",[4]点数換算表!$E$16,IF(AA83="ベスト16",[4]点数換算表!$F$16,IF(AA83="ベスト32",[4]点数換算表!$G$16,"")))))))</f>
        <v>0</v>
      </c>
      <c r="AC83" s="23"/>
      <c r="AD83" s="21">
        <f>IF(AC83="",0,IF(AC83="優勝",[4]点数換算表!$B$17,IF(AC83="準優勝",[4]点数換算表!$C$17,IF(AC83="ベスト4",[4]点数換算表!$D$17,IF(AC83="ベスト8",[4]点数換算表!$E$17,IF(AC83="ベスト16",[4]点数換算表!$F$17,IF(AC83="ベスト32",[4]点数換算表!$G$17,"")))))))</f>
        <v>0</v>
      </c>
      <c r="AE83" s="23"/>
      <c r="AF83" s="21">
        <f>IF(AE83="",0,IF(AE83="優勝",[4]点数換算表!$B$18,IF(AE83="準優勝",[4]点数換算表!$C$18,IF(AE83="ベスト4",[4]点数換算表!$D$18,IF(AE83="ベスト8",[4]点数換算表!$E$18,[4]点数換算表!$F$18)))))</f>
        <v>0</v>
      </c>
      <c r="AG83" s="23"/>
      <c r="AH83" s="21">
        <f>IF(AG83="",0,IF(AG83="優勝",[4]点数換算表!$B$19,IF(AG83="準優勝",[4]点数換算表!$C$19,IF(AG83="ベスト4",[4]点数換算表!$D$19,IF(AG83="ベスト8",[4]点数換算表!$E$19,[4]点数換算表!$F$19)))))</f>
        <v>0</v>
      </c>
      <c r="AI83" s="21">
        <f t="shared" si="2"/>
        <v>56</v>
      </c>
    </row>
    <row r="84" spans="1:35" x14ac:dyDescent="0.4">
      <c r="A84" s="21">
        <v>81</v>
      </c>
      <c r="B84" s="23" t="s">
        <v>409</v>
      </c>
      <c r="C84" s="23" t="s">
        <v>386</v>
      </c>
      <c r="D84" s="23">
        <v>2</v>
      </c>
      <c r="E84" s="27" t="s">
        <v>382</v>
      </c>
      <c r="F84" s="36" t="s">
        <v>815</v>
      </c>
      <c r="G84" s="23"/>
      <c r="H84" s="21">
        <f>IF(G84="",0,IF(G84="優勝",[4]点数換算表!$B$2,IF(G84="準優勝",[4]点数換算表!$C$2,IF(G84="ベスト4",[4]点数換算表!$D$2,[4]点数換算表!$E$2))))</f>
        <v>0</v>
      </c>
      <c r="I84" s="23"/>
      <c r="J84" s="21">
        <f>IF(I84="",0,IF(I84="優勝",[4]点数換算表!$B$3,IF(I84="準優勝",[4]点数換算表!$C$3,IF(I84="ベスト4",[4]点数換算表!$D$3,[4]点数換算表!$E$3))))</f>
        <v>0</v>
      </c>
      <c r="K84" s="23" t="s">
        <v>9</v>
      </c>
      <c r="L84" s="21">
        <f>IF(K84="",0,IF(K84="優勝",[4]点数換算表!$B$4,IF(K84="準優勝",[4]点数換算表!$C$4,IF(K84="ベスト4",[4]点数換算表!$D$4,IF(K84="ベスト8",[4]点数換算表!$E$4,IF(K84="ベスト16",[4]点数換算表!$F$4,""))))))</f>
        <v>40</v>
      </c>
      <c r="M84" s="23"/>
      <c r="N84" s="21">
        <f>IF(M84="",0,IF(M84="優勝",点数換算表!$B$5,IF(M84="準優勝",点数換算表!$C$5,IF(M84="ベスト4",点数換算表!$D$5,IF(M84="ベスト8",点数換算表!$E$5,IF(M84="ベスト16",点数換算表!$F$5,IF(M84="ベスト32",点数換算表!$G$5,"")))))))</f>
        <v>0</v>
      </c>
      <c r="O84" s="23"/>
      <c r="P84" s="21">
        <f>IF(O84="",0,IF(O84="優勝",[4]点数換算表!$B$6,IF(O84="準優勝",[4]点数換算表!$C$6,IF(O84="ベスト4",[4]点数換算表!$D$6,IF(O84="ベスト8",[4]点数換算表!$E$6,IF(O84="ベスト16",[4]点数換算表!$F$6,IF(O84="ベスト32",[4]点数換算表!$G$6,"")))))))</f>
        <v>0</v>
      </c>
      <c r="Q84" s="23"/>
      <c r="R84" s="21">
        <f>IF(Q84="",0,IF(Q84="優勝",[4]点数換算表!$B$7,IF(Q84="準優勝",[4]点数換算表!$C$7,IF(Q84="ベスト4",[4]点数換算表!$D$7,IF(Q84="ベスト8",[4]点数換算表!$E$7,[4]点数換算表!$F$7)))))</f>
        <v>0</v>
      </c>
      <c r="S84" s="23"/>
      <c r="T84" s="21">
        <f>IF(S84="",0,IF(S84="優勝",[4]点数換算表!$B$8,IF(S84="準優勝",[4]点数換算表!$C$8,IF(S84="ベスト4",[4]点数換算表!$D$8,IF(S84="ベスト8",[4]点数換算表!$E$8,[4]点数換算表!$F$8)))))</f>
        <v>0</v>
      </c>
      <c r="U84" s="23"/>
      <c r="V84" s="21">
        <f>IF(U84="",0,IF(U84="優勝",[4]点数換算表!$B$13,IF(U84="準優勝",[4]点数換算表!$C$13,IF(U84="ベスト4",[4]点数換算表!$D$13,[4]点数換算表!$E$13))))</f>
        <v>0</v>
      </c>
      <c r="W84" s="23"/>
      <c r="X84" s="21">
        <f>IF(W84="",0,IF(W84="優勝",[4]点数換算表!$B$14,IF(W84="準優勝",[4]点数換算表!$C$14,IF(W84="ベスト4",[4]点数換算表!$D$14,[4]点数換算表!$E$14))))</f>
        <v>0</v>
      </c>
      <c r="Y84" s="23" t="s">
        <v>7</v>
      </c>
      <c r="Z84" s="21">
        <f>IF(Y84="",0,IF(Y84="優勝",[4]点数換算表!$B$15,IF(Y84="準優勝",[4]点数換算表!$C$15,IF(Y84="ベスト4",[4]点数換算表!$D$15,IF(Y84="ベスト8",[4]点数換算表!$E$15,IF(Y84="ベスト16",[4]点数換算表!$F$15,""))))))</f>
        <v>16</v>
      </c>
      <c r="AA84" s="23"/>
      <c r="AB84" s="21">
        <f>IF(AA84="",0,IF(AA84="優勝",[4]点数換算表!$B$16,IF(AA84="準優勝",[4]点数換算表!$C$16,IF(AA84="ベスト4",[4]点数換算表!$D$16,IF(AA84="ベスト8",[4]点数換算表!$E$16,IF(AA84="ベスト16",[4]点数換算表!$F$16,IF(AA84="ベスト32",[4]点数換算表!$G$16,"")))))))</f>
        <v>0</v>
      </c>
      <c r="AC84" s="23"/>
      <c r="AD84" s="21">
        <f>IF(AC84="",0,IF(AC84="優勝",[4]点数換算表!$B$17,IF(AC84="準優勝",[4]点数換算表!$C$17,IF(AC84="ベスト4",[4]点数換算表!$D$17,IF(AC84="ベスト8",[4]点数換算表!$E$17,IF(AC84="ベスト16",[4]点数換算表!$F$17,IF(AC84="ベスト32",[4]点数換算表!$G$17,"")))))))</f>
        <v>0</v>
      </c>
      <c r="AE84" s="23"/>
      <c r="AF84" s="21">
        <f>IF(AE84="",0,IF(AE84="優勝",[4]点数換算表!$B$18,IF(AE84="準優勝",[4]点数換算表!$C$18,IF(AE84="ベスト4",[4]点数換算表!$D$18,IF(AE84="ベスト8",[4]点数換算表!$E$18,[4]点数換算表!$F$18)))))</f>
        <v>0</v>
      </c>
      <c r="AG84" s="23"/>
      <c r="AH84" s="21">
        <f>IF(AG84="",0,IF(AG84="優勝",[4]点数換算表!$B$19,IF(AG84="準優勝",[4]点数換算表!$C$19,IF(AG84="ベスト4",[4]点数換算表!$D$19,IF(AG84="ベスト8",[4]点数換算表!$E$19,[4]点数換算表!$F$19)))))</f>
        <v>0</v>
      </c>
      <c r="AI84" s="21">
        <f t="shared" si="2"/>
        <v>56</v>
      </c>
    </row>
    <row r="85" spans="1:35" x14ac:dyDescent="0.4">
      <c r="A85" s="21">
        <v>82</v>
      </c>
      <c r="B85" s="23" t="s">
        <v>486</v>
      </c>
      <c r="C85" s="23" t="s">
        <v>460</v>
      </c>
      <c r="D85" s="23">
        <v>2</v>
      </c>
      <c r="E85" s="28" t="s">
        <v>451</v>
      </c>
      <c r="F85" s="36" t="s">
        <v>815</v>
      </c>
      <c r="G85" s="23"/>
      <c r="H85" s="21">
        <f>IF(G85="",0,IF(G85="優勝",[7]点数換算表!$B$2,IF(G85="準優勝",[7]点数換算表!$C$2,IF(G85="ベスト4",[7]点数換算表!$D$2,[7]点数換算表!$E$2))))</f>
        <v>0</v>
      </c>
      <c r="I85" s="23"/>
      <c r="J85" s="21">
        <f>IF(I85="",0,IF(I85="優勝",[7]点数換算表!$B$3,IF(I85="準優勝",[7]点数換算表!$C$3,IF(I85="ベスト4",[7]点数換算表!$D$3,[7]点数換算表!$E$3))))</f>
        <v>0</v>
      </c>
      <c r="K85" s="23" t="s">
        <v>7</v>
      </c>
      <c r="L85" s="21">
        <f>IF(K85="",0,IF(K85="優勝",[7]点数換算表!$B$4,IF(K85="準優勝",[7]点数換算表!$C$4,IF(K85="ベスト4",[7]点数換算表!$D$4,IF(K85="ベスト8",[7]点数換算表!$E$4,IF(K85="ベスト16",[7]点数換算表!$F$4,""))))))</f>
        <v>20</v>
      </c>
      <c r="M85" s="23"/>
      <c r="N85" s="21">
        <f>IF(M85="",0,IF(M85="優勝",点数換算表!$B$5,IF(M85="準優勝",点数換算表!$C$5,IF(M85="ベスト4",点数換算表!$D$5,IF(M85="ベスト8",点数換算表!$E$5,IF(M85="ベスト16",点数換算表!$F$5,IF(M85="ベスト32",点数換算表!$G$5,"")))))))</f>
        <v>0</v>
      </c>
      <c r="O85" s="23"/>
      <c r="P85" s="21">
        <f>IF(O85="",0,IF(O85="優勝",[7]点数換算表!$B$6,IF(O85="準優勝",[7]点数換算表!$C$6,IF(O85="ベスト4",[7]点数換算表!$D$6,IF(O85="ベスト8",[7]点数換算表!$E$6,IF(O85="ベスト16",[7]点数換算表!$F$6,IF(O85="ベスト32",[7]点数換算表!$G$6,"")))))))</f>
        <v>0</v>
      </c>
      <c r="Q85" s="23"/>
      <c r="R85" s="21">
        <f>IF(Q85="",0,IF(Q85="優勝",[7]点数換算表!$B$7,IF(Q85="準優勝",[7]点数換算表!$C$7,IF(Q85="ベスト4",[7]点数換算表!$D$7,IF(Q85="ベスト8",[7]点数換算表!$E$7,[7]点数換算表!$F$7)))))</f>
        <v>0</v>
      </c>
      <c r="S85" s="23"/>
      <c r="T85" s="21">
        <f>IF(S85="",0,IF(S85="優勝",[7]点数換算表!$B$8,IF(S85="準優勝",[7]点数換算表!$C$8,IF(S85="ベスト4",[7]点数換算表!$D$8,IF(S85="ベスト8",[7]点数換算表!$E$8,[7]点数換算表!$F$8)))))</f>
        <v>0</v>
      </c>
      <c r="U85" s="23"/>
      <c r="V85" s="21">
        <f>IF(U85="",0,IF(U85="優勝",[7]点数換算表!$B$13,IF(U85="準優勝",[7]点数換算表!$C$13,IF(U85="ベスト4",[7]点数換算表!$D$13,[7]点数換算表!$E$13))))</f>
        <v>0</v>
      </c>
      <c r="W85" s="23"/>
      <c r="X85" s="21">
        <f>IF(W85="",0,IF(W85="優勝",[7]点数換算表!$B$14,IF(W85="準優勝",[7]点数換算表!$C$14,IF(W85="ベスト4",[7]点数換算表!$D$14,[7]点数換算表!$E$14))))</f>
        <v>0</v>
      </c>
      <c r="Y85" s="23" t="s">
        <v>9</v>
      </c>
      <c r="Z85" s="21">
        <f>IF(Y85="",0,IF(Y85="優勝",[7]点数換算表!$B$15,IF(Y85="準優勝",[7]点数換算表!$C$15,IF(Y85="ベスト4",[7]点数換算表!$D$15,IF(Y85="ベスト8",[7]点数換算表!$E$15,IF(Y85="ベスト16",[7]点数換算表!$F$15,""))))))</f>
        <v>32</v>
      </c>
      <c r="AA85" s="23"/>
      <c r="AB85" s="21">
        <f>IF(AA85="",0,IF(AA85="優勝",[7]点数換算表!$B$16,IF(AA85="準優勝",[7]点数換算表!$C$16,IF(AA85="ベスト4",[7]点数換算表!$D$16,IF(AA85="ベスト8",[7]点数換算表!$E$16,IF(AA85="ベスト16",[7]点数換算表!$F$16,IF(AA85="ベスト32",[7]点数換算表!$G$16,"")))))))</f>
        <v>0</v>
      </c>
      <c r="AC85" s="23"/>
      <c r="AD85" s="21">
        <f>IF(AC85="",0,IF(AC85="優勝",[7]点数換算表!$B$17,IF(AC85="準優勝",[7]点数換算表!$C$17,IF(AC85="ベスト4",[7]点数換算表!$D$17,IF(AC85="ベスト8",[7]点数換算表!$E$17,IF(AC85="ベスト16",[7]点数換算表!$F$17,IF(AC85="ベスト32",[7]点数換算表!$G$17,"")))))))</f>
        <v>0</v>
      </c>
      <c r="AE85" s="23"/>
      <c r="AF85" s="21">
        <f>IF(AE85="",0,IF(AE85="優勝",[7]点数換算表!$B$18,IF(AE85="準優勝",[7]点数換算表!$C$18,IF(AE85="ベスト4",[7]点数換算表!$D$18,IF(AE85="ベスト8",[7]点数換算表!$E$18,[7]点数換算表!$F$18)))))</f>
        <v>0</v>
      </c>
      <c r="AG85" s="23"/>
      <c r="AH85" s="21">
        <f>IF(AG85="",0,IF(AG85="優勝",[7]点数換算表!$B$19,IF(AG85="準優勝",[7]点数換算表!$C$19,IF(AG85="ベスト4",[7]点数換算表!$D$19,IF(AG85="ベスト8",[7]点数換算表!$E$19,[7]点数換算表!$F$19)))))</f>
        <v>0</v>
      </c>
      <c r="AI85" s="21">
        <f t="shared" si="2"/>
        <v>52</v>
      </c>
    </row>
    <row r="86" spans="1:35" x14ac:dyDescent="0.4">
      <c r="A86" s="21">
        <v>83</v>
      </c>
      <c r="B86" s="23" t="s">
        <v>1250</v>
      </c>
      <c r="C86" s="23" t="s">
        <v>1255</v>
      </c>
      <c r="D86" s="23">
        <v>4</v>
      </c>
      <c r="E86" s="25" t="s">
        <v>272</v>
      </c>
      <c r="F86" s="36" t="s">
        <v>815</v>
      </c>
      <c r="G86" s="23"/>
      <c r="H86" s="21">
        <f>IF(G86="",0,IF(G86="優勝",[2]点数換算表!$B$2,IF(G86="準優勝",[2]点数換算表!$C$2,IF(G86="ベスト4",[2]点数換算表!$D$2,[2]点数換算表!$E$2))))</f>
        <v>0</v>
      </c>
      <c r="I86" s="23"/>
      <c r="J86" s="21">
        <f>IF(I86="",0,IF(I86="優勝",[2]点数換算表!$B$3,IF(I86="準優勝",[2]点数換算表!$C$3,IF(I86="ベスト4",[2]点数換算表!$D$3,[2]点数換算表!$E$3))))</f>
        <v>0</v>
      </c>
      <c r="K86" s="23"/>
      <c r="L86" s="21">
        <f>IF(K86="",0,IF(K86="優勝",[2]点数換算表!$B$4,IF(K86="準優勝",[2]点数換算表!$C$4,IF(K86="ベスト4",[2]点数換算表!$D$4,IF(K86="ベスト8",[2]点数換算表!$E$4,IF(K86="ベスト16",[2]点数換算表!$F$4,""))))))</f>
        <v>0</v>
      </c>
      <c r="M86" s="23" t="s">
        <v>214</v>
      </c>
      <c r="N86" s="21">
        <f>IF(M86="",0,IF(M86="優勝",点数換算表!$B$5,IF(M86="準優勝",点数換算表!$C$5,IF(M86="ベスト4",点数換算表!$D$5,IF(M86="ベスト8",点数換算表!$E$5,IF(M86="ベスト16",点数換算表!$F$5,IF(M86="ベスト32",点数換算表!$G$5,"")))))))</f>
        <v>50</v>
      </c>
      <c r="O86" s="23"/>
      <c r="P86" s="21">
        <f>IF(O86="",0,IF(O86="優勝",[2]点数換算表!$B$6,IF(O86="準優勝",[2]点数換算表!$C$6,IF(O86="ベスト4",[2]点数換算表!$D$6,IF(O86="ベスト8",[2]点数換算表!$E$6,IF(O86="ベスト16",[2]点数換算表!$F$6,IF(O86="ベスト32",[2]点数換算表!$G$6,"")))))))</f>
        <v>0</v>
      </c>
      <c r="Q86" s="23"/>
      <c r="R86" s="21">
        <f>IF(Q86="",0,IF(Q86="優勝",[2]点数換算表!$B$7,IF(Q86="準優勝",[2]点数換算表!$C$7,IF(Q86="ベスト4",[2]点数換算表!$D$7,IF(Q86="ベスト8",[2]点数換算表!$E$7,[2]点数換算表!$F$7)))))</f>
        <v>0</v>
      </c>
      <c r="S86" s="23"/>
      <c r="T86" s="21">
        <f>IF(S86="",0,IF(S86="優勝",[2]点数換算表!$B$8,IF(S86="準優勝",[2]点数換算表!$C$8,IF(S86="ベスト4",[2]点数換算表!$D$8,IF(S86="ベスト8",[2]点数換算表!$E$8,[2]点数換算表!$F$8)))))</f>
        <v>0</v>
      </c>
      <c r="U86" s="23"/>
      <c r="V86" s="21">
        <f>IF(U86="",0,IF(U86="優勝",[2]点数換算表!$B$13,IF(U86="準優勝",[2]点数換算表!$C$13,IF(U86="ベスト4",[2]点数換算表!$D$13,[2]点数換算表!$E$13))))</f>
        <v>0</v>
      </c>
      <c r="W86" s="23"/>
      <c r="X86" s="21">
        <f>IF(W86="",0,IF(W86="優勝",[2]点数換算表!$B$14,IF(W86="準優勝",[2]点数換算表!$C$14,IF(W86="ベスト4",[2]点数換算表!$D$14,[2]点数換算表!$E$14))))</f>
        <v>0</v>
      </c>
      <c r="Y86" s="23"/>
      <c r="Z86" s="21">
        <f>IF(Y86="",0,IF(Y86="優勝",[2]点数換算表!$B$15,IF(Y86="準優勝",[2]点数換算表!$C$15,IF(Y86="ベスト4",[2]点数換算表!$D$15,IF(Y86="ベスト8",[2]点数換算表!$E$15,IF(Y86="ベスト16",[2]点数換算表!$F$15,""))))))</f>
        <v>0</v>
      </c>
      <c r="AA86" s="23"/>
      <c r="AB86" s="21">
        <f>IF(AA86="",0,IF(AA86="優勝",[2]点数換算表!$B$16,IF(AA86="準優勝",[2]点数換算表!$C$16,IF(AA86="ベスト4",[2]点数換算表!$D$16,IF(AA86="ベスト8",[2]点数換算表!$E$16,IF(AA86="ベスト16",[2]点数換算表!$F$16,IF(AA86="ベスト32",[2]点数換算表!$G$16,"")))))))</f>
        <v>0</v>
      </c>
      <c r="AC86" s="23"/>
      <c r="AD86" s="21">
        <f>IF(AC86="",0,IF(AC86="優勝",[2]点数換算表!$B$17,IF(AC86="準優勝",[2]点数換算表!$C$17,IF(AC86="ベスト4",[2]点数換算表!$D$17,IF(AC86="ベスト8",[2]点数換算表!$E$17,IF(AC86="ベスト16",[2]点数換算表!$F$17,IF(AC86="ベスト32",[2]点数換算表!$G$17,"")))))))</f>
        <v>0</v>
      </c>
      <c r="AE86" s="23"/>
      <c r="AF86" s="21">
        <f>IF(AE86="",0,IF(AE86="優勝",[2]点数換算表!$B$18,IF(AE86="準優勝",[2]点数換算表!$C$18,IF(AE86="ベスト4",[2]点数換算表!$D$18,IF(AE86="ベスト8",[2]点数換算表!$E$18,[2]点数換算表!$F$18)))))</f>
        <v>0</v>
      </c>
      <c r="AG86" s="23"/>
      <c r="AH86" s="21">
        <f>IF(AG86="",0,IF(AG86="優勝",[2]点数換算表!$B$19,IF(AG86="準優勝",[2]点数換算表!$C$19,IF(AG86="ベスト4",[2]点数換算表!$D$19,IF(AG86="ベスト8",[2]点数換算表!$E$19,[2]点数換算表!$F$19)))))</f>
        <v>0</v>
      </c>
      <c r="AI86" s="21">
        <f t="shared" si="2"/>
        <v>50</v>
      </c>
    </row>
    <row r="87" spans="1:35" x14ac:dyDescent="0.4">
      <c r="A87" s="21">
        <v>84</v>
      </c>
      <c r="B87" s="23" t="s">
        <v>1251</v>
      </c>
      <c r="C87" s="23" t="s">
        <v>1256</v>
      </c>
      <c r="D87" s="23">
        <v>3</v>
      </c>
      <c r="E87" s="25" t="s">
        <v>272</v>
      </c>
      <c r="F87" s="36" t="s">
        <v>815</v>
      </c>
      <c r="G87" s="23"/>
      <c r="H87" s="21">
        <f>IF(G87="",0,IF(G87="優勝",[2]点数換算表!$B$2,IF(G87="準優勝",[2]点数換算表!$C$2,IF(G87="ベスト4",[2]点数換算表!$D$2,[2]点数換算表!$E$2))))</f>
        <v>0</v>
      </c>
      <c r="I87" s="23"/>
      <c r="J87" s="21">
        <f>IF(I87="",0,IF(I87="優勝",[2]点数換算表!$B$3,IF(I87="準優勝",[2]点数換算表!$C$3,IF(I87="ベスト4",[2]点数換算表!$D$3,[2]点数換算表!$E$3))))</f>
        <v>0</v>
      </c>
      <c r="K87" s="23"/>
      <c r="L87" s="21">
        <f>IF(K87="",0,IF(K87="優勝",[2]点数換算表!$B$4,IF(K87="準優勝",[2]点数換算表!$C$4,IF(K87="ベスト4",[2]点数換算表!$D$4,IF(K87="ベスト8",[2]点数換算表!$E$4,IF(K87="ベスト16",[2]点数換算表!$F$4,""))))))</f>
        <v>0</v>
      </c>
      <c r="M87" s="23" t="s">
        <v>214</v>
      </c>
      <c r="N87" s="21">
        <f>IF(M87="",0,IF(M87="優勝",点数換算表!$B$5,IF(M87="準優勝",点数換算表!$C$5,IF(M87="ベスト4",点数換算表!$D$5,IF(M87="ベスト8",点数換算表!$E$5,IF(M87="ベスト16",点数換算表!$F$5,IF(M87="ベスト32",点数換算表!$G$5,"")))))))</f>
        <v>50</v>
      </c>
      <c r="O87" s="23"/>
      <c r="P87" s="21">
        <f>IF(O87="",0,IF(O87="優勝",[2]点数換算表!$B$6,IF(O87="準優勝",[2]点数換算表!$C$6,IF(O87="ベスト4",[2]点数換算表!$D$6,IF(O87="ベスト8",[2]点数換算表!$E$6,IF(O87="ベスト16",[2]点数換算表!$F$6,IF(O87="ベスト32",[2]点数換算表!$G$6,"")))))))</f>
        <v>0</v>
      </c>
      <c r="Q87" s="23"/>
      <c r="R87" s="21">
        <f>IF(Q87="",0,IF(Q87="優勝",[2]点数換算表!$B$7,IF(Q87="準優勝",[2]点数換算表!$C$7,IF(Q87="ベスト4",[2]点数換算表!$D$7,IF(Q87="ベスト8",[2]点数換算表!$E$7,[2]点数換算表!$F$7)))))</f>
        <v>0</v>
      </c>
      <c r="S87" s="23"/>
      <c r="T87" s="21">
        <f>IF(S87="",0,IF(S87="優勝",[2]点数換算表!$B$8,IF(S87="準優勝",[2]点数換算表!$C$8,IF(S87="ベスト4",[2]点数換算表!$D$8,IF(S87="ベスト8",[2]点数換算表!$E$8,[2]点数換算表!$F$8)))))</f>
        <v>0</v>
      </c>
      <c r="U87" s="23"/>
      <c r="V87" s="21">
        <f>IF(U87="",0,IF(U87="優勝",[2]点数換算表!$B$13,IF(U87="準優勝",[2]点数換算表!$C$13,IF(U87="ベスト4",[2]点数換算表!$D$13,[2]点数換算表!$E$13))))</f>
        <v>0</v>
      </c>
      <c r="W87" s="23"/>
      <c r="X87" s="21">
        <f>IF(W87="",0,IF(W87="優勝",[2]点数換算表!$B$14,IF(W87="準優勝",[2]点数換算表!$C$14,IF(W87="ベスト4",[2]点数換算表!$D$14,[2]点数換算表!$E$14))))</f>
        <v>0</v>
      </c>
      <c r="Y87" s="23"/>
      <c r="Z87" s="21">
        <f>IF(Y87="",0,IF(Y87="優勝",[2]点数換算表!$B$15,IF(Y87="準優勝",[2]点数換算表!$C$15,IF(Y87="ベスト4",[2]点数換算表!$D$15,IF(Y87="ベスト8",[2]点数換算表!$E$15,IF(Y87="ベスト16",[2]点数換算表!$F$15,""))))))</f>
        <v>0</v>
      </c>
      <c r="AA87" s="23"/>
      <c r="AB87" s="21">
        <f>IF(AA87="",0,IF(AA87="優勝",[2]点数換算表!$B$16,IF(AA87="準優勝",[2]点数換算表!$C$16,IF(AA87="ベスト4",[2]点数換算表!$D$16,IF(AA87="ベスト8",[2]点数換算表!$E$16,IF(AA87="ベスト16",[2]点数換算表!$F$16,IF(AA87="ベスト32",[2]点数換算表!$G$16,"")))))))</f>
        <v>0</v>
      </c>
      <c r="AC87" s="23"/>
      <c r="AD87" s="21">
        <f>IF(AC87="",0,IF(AC87="優勝",[2]点数換算表!$B$17,IF(AC87="準優勝",[2]点数換算表!$C$17,IF(AC87="ベスト4",[2]点数換算表!$D$17,IF(AC87="ベスト8",[2]点数換算表!$E$17,IF(AC87="ベスト16",[2]点数換算表!$F$17,IF(AC87="ベスト32",[2]点数換算表!$G$17,"")))))))</f>
        <v>0</v>
      </c>
      <c r="AE87" s="23"/>
      <c r="AF87" s="21">
        <f>IF(AE87="",0,IF(AE87="優勝",[2]点数換算表!$B$18,IF(AE87="準優勝",[2]点数換算表!$C$18,IF(AE87="ベスト4",[2]点数換算表!$D$18,IF(AE87="ベスト8",[2]点数換算表!$E$18,[2]点数換算表!$F$18)))))</f>
        <v>0</v>
      </c>
      <c r="AG87" s="23"/>
      <c r="AH87" s="21">
        <f>IF(AG87="",0,IF(AG87="優勝",[2]点数換算表!$B$19,IF(AG87="準優勝",[2]点数換算表!$C$19,IF(AG87="ベスト4",[2]点数換算表!$D$19,IF(AG87="ベスト8",[2]点数換算表!$E$19,[2]点数換算表!$F$19)))))</f>
        <v>0</v>
      </c>
      <c r="AI87" s="21">
        <f t="shared" si="2"/>
        <v>50</v>
      </c>
    </row>
    <row r="88" spans="1:35" x14ac:dyDescent="0.4">
      <c r="A88" s="21">
        <v>85</v>
      </c>
      <c r="B88" s="23" t="s">
        <v>1252</v>
      </c>
      <c r="C88" s="23" t="s">
        <v>1256</v>
      </c>
      <c r="D88" s="23">
        <v>4</v>
      </c>
      <c r="E88" s="25" t="s">
        <v>272</v>
      </c>
      <c r="F88" s="36" t="s">
        <v>815</v>
      </c>
      <c r="G88" s="23"/>
      <c r="H88" s="21">
        <f>IF(G88="",0,IF(G88="優勝",[2]点数換算表!$B$2,IF(G88="準優勝",[2]点数換算表!$C$2,IF(G88="ベスト4",[2]点数換算表!$D$2,[2]点数換算表!$E$2))))</f>
        <v>0</v>
      </c>
      <c r="I88" s="23"/>
      <c r="J88" s="21">
        <f>IF(I88="",0,IF(I88="優勝",[2]点数換算表!$B$3,IF(I88="準優勝",[2]点数換算表!$C$3,IF(I88="ベスト4",[2]点数換算表!$D$3,[2]点数換算表!$E$3))))</f>
        <v>0</v>
      </c>
      <c r="K88" s="23"/>
      <c r="L88" s="21">
        <f>IF(K88="",0,IF(K88="優勝",[2]点数換算表!$B$4,IF(K88="準優勝",[2]点数換算表!$C$4,IF(K88="ベスト4",[2]点数換算表!$D$4,IF(K88="ベスト8",[2]点数換算表!$E$4,IF(K88="ベスト16",[2]点数換算表!$F$4,""))))))</f>
        <v>0</v>
      </c>
      <c r="M88" s="23" t="s">
        <v>214</v>
      </c>
      <c r="N88" s="21">
        <f>IF(M88="",0,IF(M88="優勝",点数換算表!$B$5,IF(M88="準優勝",点数換算表!$C$5,IF(M88="ベスト4",点数換算表!$D$5,IF(M88="ベスト8",点数換算表!$E$5,IF(M88="ベスト16",点数換算表!$F$5,IF(M88="ベスト32",点数換算表!$G$5,"")))))))</f>
        <v>50</v>
      </c>
      <c r="O88" s="23"/>
      <c r="P88" s="21">
        <f>IF(O88="",0,IF(O88="優勝",[2]点数換算表!$B$6,IF(O88="準優勝",[2]点数換算表!$C$6,IF(O88="ベスト4",[2]点数換算表!$D$6,IF(O88="ベスト8",[2]点数換算表!$E$6,IF(O88="ベスト16",[2]点数換算表!$F$6,IF(O88="ベスト32",[2]点数換算表!$G$6,"")))))))</f>
        <v>0</v>
      </c>
      <c r="Q88" s="23"/>
      <c r="R88" s="21">
        <f>IF(Q88="",0,IF(Q88="優勝",[2]点数換算表!$B$7,IF(Q88="準優勝",[2]点数換算表!$C$7,IF(Q88="ベスト4",[2]点数換算表!$D$7,IF(Q88="ベスト8",[2]点数換算表!$E$7,[2]点数換算表!$F$7)))))</f>
        <v>0</v>
      </c>
      <c r="S88" s="23"/>
      <c r="T88" s="21">
        <f>IF(S88="",0,IF(S88="優勝",[2]点数換算表!$B$8,IF(S88="準優勝",[2]点数換算表!$C$8,IF(S88="ベスト4",[2]点数換算表!$D$8,IF(S88="ベスト8",[2]点数換算表!$E$8,[2]点数換算表!$F$8)))))</f>
        <v>0</v>
      </c>
      <c r="U88" s="23"/>
      <c r="V88" s="21">
        <f>IF(U88="",0,IF(U88="優勝",[2]点数換算表!$B$13,IF(U88="準優勝",[2]点数換算表!$C$13,IF(U88="ベスト4",[2]点数換算表!$D$13,[2]点数換算表!$E$13))))</f>
        <v>0</v>
      </c>
      <c r="W88" s="23"/>
      <c r="X88" s="21">
        <f>IF(W88="",0,IF(W88="優勝",[2]点数換算表!$B$14,IF(W88="準優勝",[2]点数換算表!$C$14,IF(W88="ベスト4",[2]点数換算表!$D$14,[2]点数換算表!$E$14))))</f>
        <v>0</v>
      </c>
      <c r="Y88" s="23"/>
      <c r="Z88" s="21">
        <f>IF(Y88="",0,IF(Y88="優勝",[2]点数換算表!$B$15,IF(Y88="準優勝",[2]点数換算表!$C$15,IF(Y88="ベスト4",[2]点数換算表!$D$15,IF(Y88="ベスト8",[2]点数換算表!$E$15,IF(Y88="ベスト16",[2]点数換算表!$F$15,""))))))</f>
        <v>0</v>
      </c>
      <c r="AA88" s="23"/>
      <c r="AB88" s="21">
        <f>IF(AA88="",0,IF(AA88="優勝",[2]点数換算表!$B$16,IF(AA88="準優勝",[2]点数換算表!$C$16,IF(AA88="ベスト4",[2]点数換算表!$D$16,IF(AA88="ベスト8",[2]点数換算表!$E$16,IF(AA88="ベスト16",[2]点数換算表!$F$16,IF(AA88="ベスト32",[2]点数換算表!$G$16,"")))))))</f>
        <v>0</v>
      </c>
      <c r="AC88" s="23"/>
      <c r="AD88" s="21">
        <f>IF(AC88="",0,IF(AC88="優勝",[2]点数換算表!$B$17,IF(AC88="準優勝",[2]点数換算表!$C$17,IF(AC88="ベスト4",[2]点数換算表!$D$17,IF(AC88="ベスト8",[2]点数換算表!$E$17,IF(AC88="ベスト16",[2]点数換算表!$F$17,IF(AC88="ベスト32",[2]点数換算表!$G$17,"")))))))</f>
        <v>0</v>
      </c>
      <c r="AE88" s="23"/>
      <c r="AF88" s="21">
        <f>IF(AE88="",0,IF(AE88="優勝",[2]点数換算表!$B$18,IF(AE88="準優勝",[2]点数換算表!$C$18,IF(AE88="ベスト4",[2]点数換算表!$D$18,IF(AE88="ベスト8",[2]点数換算表!$E$18,[2]点数換算表!$F$18)))))</f>
        <v>0</v>
      </c>
      <c r="AG88" s="23"/>
      <c r="AH88" s="21">
        <f>IF(AG88="",0,IF(AG88="優勝",[2]点数換算表!$B$19,IF(AG88="準優勝",[2]点数換算表!$C$19,IF(AG88="ベスト4",[2]点数換算表!$D$19,IF(AG88="ベスト8",[2]点数換算表!$E$19,[2]点数換算表!$F$19)))))</f>
        <v>0</v>
      </c>
      <c r="AI88" s="21">
        <f t="shared" si="2"/>
        <v>50</v>
      </c>
    </row>
    <row r="89" spans="1:35" x14ac:dyDescent="0.4">
      <c r="A89" s="21">
        <v>86</v>
      </c>
      <c r="B89" s="23" t="s">
        <v>1253</v>
      </c>
      <c r="C89" s="23" t="s">
        <v>1257</v>
      </c>
      <c r="D89" s="23">
        <v>1</v>
      </c>
      <c r="E89" s="25" t="s">
        <v>272</v>
      </c>
      <c r="F89" s="36" t="s">
        <v>815</v>
      </c>
      <c r="G89" s="23"/>
      <c r="H89" s="21">
        <f>IF(G89="",0,IF(G89="優勝",[2]点数換算表!$B$2,IF(G89="準優勝",[2]点数換算表!$C$2,IF(G89="ベスト4",[2]点数換算表!$D$2,[2]点数換算表!$E$2))))</f>
        <v>0</v>
      </c>
      <c r="I89" s="23"/>
      <c r="J89" s="21">
        <f>IF(I89="",0,IF(I89="優勝",[2]点数換算表!$B$3,IF(I89="準優勝",[2]点数換算表!$C$3,IF(I89="ベスト4",[2]点数換算表!$D$3,[2]点数換算表!$E$3))))</f>
        <v>0</v>
      </c>
      <c r="K89" s="23"/>
      <c r="L89" s="21">
        <f>IF(K89="",0,IF(K89="優勝",[2]点数換算表!$B$4,IF(K89="準優勝",[2]点数換算表!$C$4,IF(K89="ベスト4",[2]点数換算表!$D$4,IF(K89="ベスト8",[2]点数換算表!$E$4,IF(K89="ベスト16",[2]点数換算表!$F$4,""))))))</f>
        <v>0</v>
      </c>
      <c r="M89" s="23" t="s">
        <v>214</v>
      </c>
      <c r="N89" s="21">
        <f>IF(M89="",0,IF(M89="優勝",点数換算表!$B$5,IF(M89="準優勝",点数換算表!$C$5,IF(M89="ベスト4",点数換算表!$D$5,IF(M89="ベスト8",点数換算表!$E$5,IF(M89="ベスト16",点数換算表!$F$5,IF(M89="ベスト32",点数換算表!$G$5,"")))))))</f>
        <v>50</v>
      </c>
      <c r="O89" s="23"/>
      <c r="P89" s="21">
        <f>IF(O89="",0,IF(O89="優勝",[2]点数換算表!$B$6,IF(O89="準優勝",[2]点数換算表!$C$6,IF(O89="ベスト4",[2]点数換算表!$D$6,IF(O89="ベスト8",[2]点数換算表!$E$6,IF(O89="ベスト16",[2]点数換算表!$F$6,IF(O89="ベスト32",[2]点数換算表!$G$6,"")))))))</f>
        <v>0</v>
      </c>
      <c r="Q89" s="23"/>
      <c r="R89" s="21">
        <f>IF(Q89="",0,IF(Q89="優勝",[2]点数換算表!$B$7,IF(Q89="準優勝",[2]点数換算表!$C$7,IF(Q89="ベスト4",[2]点数換算表!$D$7,IF(Q89="ベスト8",[2]点数換算表!$E$7,[2]点数換算表!$F$7)))))</f>
        <v>0</v>
      </c>
      <c r="S89" s="23"/>
      <c r="T89" s="21">
        <f>IF(S89="",0,IF(S89="優勝",[2]点数換算表!$B$8,IF(S89="準優勝",[2]点数換算表!$C$8,IF(S89="ベスト4",[2]点数換算表!$D$8,IF(S89="ベスト8",[2]点数換算表!$E$8,[2]点数換算表!$F$8)))))</f>
        <v>0</v>
      </c>
      <c r="U89" s="23"/>
      <c r="V89" s="21">
        <f>IF(U89="",0,IF(U89="優勝",[2]点数換算表!$B$13,IF(U89="準優勝",[2]点数換算表!$C$13,IF(U89="ベスト4",[2]点数換算表!$D$13,[2]点数換算表!$E$13))))</f>
        <v>0</v>
      </c>
      <c r="W89" s="23"/>
      <c r="X89" s="21">
        <f>IF(W89="",0,IF(W89="優勝",[2]点数換算表!$B$14,IF(W89="準優勝",[2]点数換算表!$C$14,IF(W89="ベスト4",[2]点数換算表!$D$14,[2]点数換算表!$E$14))))</f>
        <v>0</v>
      </c>
      <c r="Y89" s="23"/>
      <c r="Z89" s="21">
        <f>IF(Y89="",0,IF(Y89="優勝",[2]点数換算表!$B$15,IF(Y89="準優勝",[2]点数換算表!$C$15,IF(Y89="ベスト4",[2]点数換算表!$D$15,IF(Y89="ベスト8",[2]点数換算表!$E$15,IF(Y89="ベスト16",[2]点数換算表!$F$15,""))))))</f>
        <v>0</v>
      </c>
      <c r="AA89" s="23"/>
      <c r="AB89" s="21">
        <f>IF(AA89="",0,IF(AA89="優勝",[2]点数換算表!$B$16,IF(AA89="準優勝",[2]点数換算表!$C$16,IF(AA89="ベスト4",[2]点数換算表!$D$16,IF(AA89="ベスト8",[2]点数換算表!$E$16,IF(AA89="ベスト16",[2]点数換算表!$F$16,IF(AA89="ベスト32",[2]点数換算表!$G$16,"")))))))</f>
        <v>0</v>
      </c>
      <c r="AC89" s="23"/>
      <c r="AD89" s="21">
        <f>IF(AC89="",0,IF(AC89="優勝",[2]点数換算表!$B$17,IF(AC89="準優勝",[2]点数換算表!$C$17,IF(AC89="ベスト4",[2]点数換算表!$D$17,IF(AC89="ベスト8",[2]点数換算表!$E$17,IF(AC89="ベスト16",[2]点数換算表!$F$17,IF(AC89="ベスト32",[2]点数換算表!$G$17,"")))))))</f>
        <v>0</v>
      </c>
      <c r="AE89" s="23"/>
      <c r="AF89" s="21">
        <f>IF(AE89="",0,IF(AE89="優勝",[2]点数換算表!$B$18,IF(AE89="準優勝",[2]点数換算表!$C$18,IF(AE89="ベスト4",[2]点数換算表!$D$18,IF(AE89="ベスト8",[2]点数換算表!$E$18,[2]点数換算表!$F$18)))))</f>
        <v>0</v>
      </c>
      <c r="AG89" s="23"/>
      <c r="AH89" s="21">
        <f>IF(AG89="",0,IF(AG89="優勝",[2]点数換算表!$B$19,IF(AG89="準優勝",[2]点数換算表!$C$19,IF(AG89="ベスト4",[2]点数換算表!$D$19,IF(AG89="ベスト8",[2]点数換算表!$E$19,[2]点数換算表!$F$19)))))</f>
        <v>0</v>
      </c>
      <c r="AI89" s="21">
        <f t="shared" si="2"/>
        <v>50</v>
      </c>
    </row>
    <row r="90" spans="1:35" x14ac:dyDescent="0.4">
      <c r="A90" s="21">
        <v>87</v>
      </c>
      <c r="B90" s="21" t="s">
        <v>1301</v>
      </c>
      <c r="C90" s="21" t="s">
        <v>1302</v>
      </c>
      <c r="D90" s="21">
        <v>3</v>
      </c>
      <c r="E90" s="24" t="s">
        <v>269</v>
      </c>
      <c r="F90" s="34" t="s">
        <v>814</v>
      </c>
      <c r="G90" s="23"/>
      <c r="H90" s="21">
        <f>IF(G90="",0,IF(G90="優勝",[2]点数換算表!$B$2,IF(G90="準優勝",[2]点数換算表!$C$2,IF(G90="ベスト4",[2]点数換算表!$D$2,[2]点数換算表!$E$2))))</f>
        <v>0</v>
      </c>
      <c r="I90" s="23"/>
      <c r="J90" s="21">
        <f>IF(I90="",0,IF(I90="優勝",[2]点数換算表!$B$3,IF(I90="準優勝",[2]点数換算表!$C$3,IF(I90="ベスト4",[2]点数換算表!$D$3,[2]点数換算表!$E$3))))</f>
        <v>0</v>
      </c>
      <c r="K90" s="23"/>
      <c r="L90" s="21">
        <f>IF(K90="",0,IF(K90="優勝",[2]点数換算表!$B$4,IF(K90="準優勝",[2]点数換算表!$C$4,IF(K90="ベスト4",[2]点数換算表!$D$4,IF(K90="ベスト8",[2]点数換算表!$E$4,IF(K90="ベスト16",[2]点数換算表!$F$4,""))))))</f>
        <v>0</v>
      </c>
      <c r="M90" s="23" t="s">
        <v>214</v>
      </c>
      <c r="N90" s="21">
        <f>IF(M90="",0,IF(M90="優勝",点数換算表!$B$5,IF(M90="準優勝",点数換算表!$C$5,IF(M90="ベスト4",点数換算表!$D$5,IF(M90="ベスト8",点数換算表!$E$5,IF(M90="ベスト16",点数換算表!$F$5,IF(M90="ベスト32",点数換算表!$G$5,"")))))))</f>
        <v>50</v>
      </c>
      <c r="O90" s="23"/>
      <c r="P90" s="21">
        <f>IF(O90="",0,IF(O90="優勝",[2]点数換算表!$B$6,IF(O90="準優勝",[2]点数換算表!$C$6,IF(O90="ベスト4",[2]点数換算表!$D$6,IF(O90="ベスト8",[2]点数換算表!$E$6,IF(O90="ベスト16",[2]点数換算表!$F$6,IF(O90="ベスト32",[2]点数換算表!$G$6,"")))))))</f>
        <v>0</v>
      </c>
      <c r="Q90" s="23"/>
      <c r="R90" s="21">
        <f>IF(Q90="",0,IF(Q90="優勝",[2]点数換算表!$B$7,IF(Q90="準優勝",[2]点数換算表!$C$7,IF(Q90="ベスト4",[2]点数換算表!$D$7,IF(Q90="ベスト8",[2]点数換算表!$E$7,[2]点数換算表!$F$7)))))</f>
        <v>0</v>
      </c>
      <c r="S90" s="23"/>
      <c r="T90" s="21">
        <f>IF(S90="",0,IF(S90="優勝",[2]点数換算表!$B$8,IF(S90="準優勝",[2]点数換算表!$C$8,IF(S90="ベスト4",[2]点数換算表!$D$8,IF(S90="ベスト8",[2]点数換算表!$E$8,[2]点数換算表!$F$8)))))</f>
        <v>0</v>
      </c>
      <c r="U90" s="23"/>
      <c r="V90" s="21">
        <f>IF(U90="",0,IF(U90="優勝",[2]点数換算表!$B$13,IF(U90="準優勝",[2]点数換算表!$C$13,IF(U90="ベスト4",[2]点数換算表!$D$13,[2]点数換算表!$E$13))))</f>
        <v>0</v>
      </c>
      <c r="W90" s="23"/>
      <c r="X90" s="21">
        <f>IF(W90="",0,IF(W90="優勝",[2]点数換算表!$B$14,IF(W90="準優勝",[2]点数換算表!$C$14,IF(W90="ベスト4",[2]点数換算表!$D$14,[2]点数換算表!$E$14))))</f>
        <v>0</v>
      </c>
      <c r="Y90" s="23"/>
      <c r="Z90" s="21">
        <f>IF(Y90="",0,IF(Y90="優勝",[2]点数換算表!$B$15,IF(Y90="準優勝",[2]点数換算表!$C$15,IF(Y90="ベスト4",[2]点数換算表!$D$15,IF(Y90="ベスト8",[2]点数換算表!$E$15,IF(Y90="ベスト16",[2]点数換算表!$F$15,""))))))</f>
        <v>0</v>
      </c>
      <c r="AA90" s="23"/>
      <c r="AB90" s="21">
        <f>IF(AA90="",0,IF(AA90="優勝",[2]点数換算表!$B$16,IF(AA90="準優勝",[2]点数換算表!$C$16,IF(AA90="ベスト4",[2]点数換算表!$D$16,IF(AA90="ベスト8",[2]点数換算表!$E$16,IF(AA90="ベスト16",[2]点数換算表!$F$16,IF(AA90="ベスト32",[2]点数換算表!$G$16,"")))))))</f>
        <v>0</v>
      </c>
      <c r="AC90" s="23"/>
      <c r="AD90" s="21">
        <f>IF(AC90="",0,IF(AC90="優勝",[2]点数換算表!$B$17,IF(AC90="準優勝",[2]点数換算表!$C$17,IF(AC90="ベスト4",[2]点数換算表!$D$17,IF(AC90="ベスト8",[2]点数換算表!$E$17,IF(AC90="ベスト16",[2]点数換算表!$F$17,IF(AC90="ベスト32",[2]点数換算表!$G$17,"")))))))</f>
        <v>0</v>
      </c>
      <c r="AE90" s="23"/>
      <c r="AF90" s="21">
        <f>IF(AE90="",0,IF(AE90="優勝",[2]点数換算表!$B$18,IF(AE90="準優勝",[2]点数換算表!$C$18,IF(AE90="ベスト4",[2]点数換算表!$D$18,IF(AE90="ベスト8",[2]点数換算表!$E$18,[2]点数換算表!$F$18)))))</f>
        <v>0</v>
      </c>
      <c r="AG90" s="23"/>
      <c r="AH90" s="21">
        <f>IF(AG90="",0,IF(AG90="優勝",[2]点数換算表!$B$19,IF(AG90="準優勝",[2]点数換算表!$C$19,IF(AG90="ベスト4",[2]点数換算表!$D$19,IF(AG90="ベスト8",[2]点数換算表!$E$19,[2]点数換算表!$F$19)))))</f>
        <v>0</v>
      </c>
      <c r="AI90" s="21">
        <f t="shared" si="2"/>
        <v>50</v>
      </c>
    </row>
    <row r="91" spans="1:35" x14ac:dyDescent="0.4">
      <c r="A91" s="21">
        <v>88</v>
      </c>
      <c r="B91" s="21" t="s">
        <v>1303</v>
      </c>
      <c r="C91" s="21" t="s">
        <v>1296</v>
      </c>
      <c r="D91" s="21">
        <v>1</v>
      </c>
      <c r="E91" s="24" t="s">
        <v>269</v>
      </c>
      <c r="F91" s="34" t="s">
        <v>814</v>
      </c>
      <c r="G91" s="23"/>
      <c r="H91" s="21">
        <f>IF(G91="",0,IF(G91="優勝",[2]点数換算表!$B$2,IF(G91="準優勝",[2]点数換算表!$C$2,IF(G91="ベスト4",[2]点数換算表!$D$2,[2]点数換算表!$E$2))))</f>
        <v>0</v>
      </c>
      <c r="I91" s="23"/>
      <c r="J91" s="21">
        <f>IF(I91="",0,IF(I91="優勝",[2]点数換算表!$B$3,IF(I91="準優勝",[2]点数換算表!$C$3,IF(I91="ベスト4",[2]点数換算表!$D$3,[2]点数換算表!$E$3))))</f>
        <v>0</v>
      </c>
      <c r="K91" s="23"/>
      <c r="L91" s="21">
        <f>IF(K91="",0,IF(K91="優勝",[2]点数換算表!$B$4,IF(K91="準優勝",[2]点数換算表!$C$4,IF(K91="ベスト4",[2]点数換算表!$D$4,IF(K91="ベスト8",[2]点数換算表!$E$4,IF(K91="ベスト16",[2]点数換算表!$F$4,""))))))</f>
        <v>0</v>
      </c>
      <c r="M91" s="23" t="s">
        <v>214</v>
      </c>
      <c r="N91" s="21">
        <f>IF(M91="",0,IF(M91="優勝",点数換算表!$B$5,IF(M91="準優勝",点数換算表!$C$5,IF(M91="ベスト4",点数換算表!$D$5,IF(M91="ベスト8",点数換算表!$E$5,IF(M91="ベスト16",点数換算表!$F$5,IF(M91="ベスト32",点数換算表!$G$5,"")))))))</f>
        <v>50</v>
      </c>
      <c r="O91" s="23"/>
      <c r="P91" s="21">
        <f>IF(O91="",0,IF(O91="優勝",[2]点数換算表!$B$6,IF(O91="準優勝",[2]点数換算表!$C$6,IF(O91="ベスト4",[2]点数換算表!$D$6,IF(O91="ベスト8",[2]点数換算表!$E$6,IF(O91="ベスト16",[2]点数換算表!$F$6,IF(O91="ベスト32",[2]点数換算表!$G$6,"")))))))</f>
        <v>0</v>
      </c>
      <c r="Q91" s="23"/>
      <c r="R91" s="21">
        <f>IF(Q91="",0,IF(Q91="優勝",[2]点数換算表!$B$7,IF(Q91="準優勝",[2]点数換算表!$C$7,IF(Q91="ベスト4",[2]点数換算表!$D$7,IF(Q91="ベスト8",[2]点数換算表!$E$7,[2]点数換算表!$F$7)))))</f>
        <v>0</v>
      </c>
      <c r="S91" s="23"/>
      <c r="T91" s="21">
        <f>IF(S91="",0,IF(S91="優勝",[2]点数換算表!$B$8,IF(S91="準優勝",[2]点数換算表!$C$8,IF(S91="ベスト4",[2]点数換算表!$D$8,IF(S91="ベスト8",[2]点数換算表!$E$8,[2]点数換算表!$F$8)))))</f>
        <v>0</v>
      </c>
      <c r="U91" s="23"/>
      <c r="V91" s="21">
        <f>IF(U91="",0,IF(U91="優勝",[2]点数換算表!$B$13,IF(U91="準優勝",[2]点数換算表!$C$13,IF(U91="ベスト4",[2]点数換算表!$D$13,[2]点数換算表!$E$13))))</f>
        <v>0</v>
      </c>
      <c r="W91" s="23"/>
      <c r="X91" s="21">
        <f>IF(W91="",0,IF(W91="優勝",[2]点数換算表!$B$14,IF(W91="準優勝",[2]点数換算表!$C$14,IF(W91="ベスト4",[2]点数換算表!$D$14,[2]点数換算表!$E$14))))</f>
        <v>0</v>
      </c>
      <c r="Y91" s="23"/>
      <c r="Z91" s="21">
        <f>IF(Y91="",0,IF(Y91="優勝",[2]点数換算表!$B$15,IF(Y91="準優勝",[2]点数換算表!$C$15,IF(Y91="ベスト4",[2]点数換算表!$D$15,IF(Y91="ベスト8",[2]点数換算表!$E$15,IF(Y91="ベスト16",[2]点数換算表!$F$15,""))))))</f>
        <v>0</v>
      </c>
      <c r="AA91" s="23"/>
      <c r="AB91" s="21">
        <f>IF(AA91="",0,IF(AA91="優勝",[2]点数換算表!$B$16,IF(AA91="準優勝",[2]点数換算表!$C$16,IF(AA91="ベスト4",[2]点数換算表!$D$16,IF(AA91="ベスト8",[2]点数換算表!$E$16,IF(AA91="ベスト16",[2]点数換算表!$F$16,IF(AA91="ベスト32",[2]点数換算表!$G$16,"")))))))</f>
        <v>0</v>
      </c>
      <c r="AC91" s="23"/>
      <c r="AD91" s="21">
        <f>IF(AC91="",0,IF(AC91="優勝",[2]点数換算表!$B$17,IF(AC91="準優勝",[2]点数換算表!$C$17,IF(AC91="ベスト4",[2]点数換算表!$D$17,IF(AC91="ベスト8",[2]点数換算表!$E$17,IF(AC91="ベスト16",[2]点数換算表!$F$17,IF(AC91="ベスト32",[2]点数換算表!$G$17,"")))))))</f>
        <v>0</v>
      </c>
      <c r="AE91" s="23"/>
      <c r="AF91" s="21">
        <f>IF(AE91="",0,IF(AE91="優勝",[2]点数換算表!$B$18,IF(AE91="準優勝",[2]点数換算表!$C$18,IF(AE91="ベスト4",[2]点数換算表!$D$18,IF(AE91="ベスト8",[2]点数換算表!$E$18,[2]点数換算表!$F$18)))))</f>
        <v>0</v>
      </c>
      <c r="AG91" s="23"/>
      <c r="AH91" s="21">
        <f>IF(AG91="",0,IF(AG91="優勝",[2]点数換算表!$B$19,IF(AG91="準優勝",[2]点数換算表!$C$19,IF(AG91="ベスト4",[2]点数換算表!$D$19,IF(AG91="ベスト8",[2]点数換算表!$E$19,[2]点数換算表!$F$19)))))</f>
        <v>0</v>
      </c>
      <c r="AI91" s="21">
        <f t="shared" si="2"/>
        <v>50</v>
      </c>
    </row>
    <row r="92" spans="1:35" x14ac:dyDescent="0.4">
      <c r="A92" s="21">
        <v>89</v>
      </c>
      <c r="B92" s="21" t="s">
        <v>1304</v>
      </c>
      <c r="C92" s="21" t="s">
        <v>1305</v>
      </c>
      <c r="D92" s="21">
        <v>3</v>
      </c>
      <c r="E92" s="24" t="s">
        <v>269</v>
      </c>
      <c r="F92" s="34" t="s">
        <v>814</v>
      </c>
      <c r="G92" s="23"/>
      <c r="H92" s="21">
        <f>IF(G92="",0,IF(G92="優勝",[2]点数換算表!$B$2,IF(G92="準優勝",[2]点数換算表!$C$2,IF(G92="ベスト4",[2]点数換算表!$D$2,[2]点数換算表!$E$2))))</f>
        <v>0</v>
      </c>
      <c r="I92" s="23"/>
      <c r="J92" s="21">
        <f>IF(I92="",0,IF(I92="優勝",[2]点数換算表!$B$3,IF(I92="準優勝",[2]点数換算表!$C$3,IF(I92="ベスト4",[2]点数換算表!$D$3,[2]点数換算表!$E$3))))</f>
        <v>0</v>
      </c>
      <c r="K92" s="23"/>
      <c r="L92" s="21">
        <f>IF(K92="",0,IF(K92="優勝",[2]点数換算表!$B$4,IF(K92="準優勝",[2]点数換算表!$C$4,IF(K92="ベスト4",[2]点数換算表!$D$4,IF(K92="ベスト8",[2]点数換算表!$E$4,IF(K92="ベスト16",[2]点数換算表!$F$4,""))))))</f>
        <v>0</v>
      </c>
      <c r="M92" s="23" t="s">
        <v>214</v>
      </c>
      <c r="N92" s="21">
        <f>IF(M92="",0,IF(M92="優勝",点数換算表!$B$5,IF(M92="準優勝",点数換算表!$C$5,IF(M92="ベスト4",点数換算表!$D$5,IF(M92="ベスト8",点数換算表!$E$5,IF(M92="ベスト16",点数換算表!$F$5,IF(M92="ベスト32",点数換算表!$G$5,"")))))))</f>
        <v>50</v>
      </c>
      <c r="O92" s="23"/>
      <c r="P92" s="21">
        <f>IF(O92="",0,IF(O92="優勝",[2]点数換算表!$B$6,IF(O92="準優勝",[2]点数換算表!$C$6,IF(O92="ベスト4",[2]点数換算表!$D$6,IF(O92="ベスト8",[2]点数換算表!$E$6,IF(O92="ベスト16",[2]点数換算表!$F$6,IF(O92="ベスト32",[2]点数換算表!$G$6,"")))))))</f>
        <v>0</v>
      </c>
      <c r="Q92" s="23"/>
      <c r="R92" s="21">
        <f>IF(Q92="",0,IF(Q92="優勝",[2]点数換算表!$B$7,IF(Q92="準優勝",[2]点数換算表!$C$7,IF(Q92="ベスト4",[2]点数換算表!$D$7,IF(Q92="ベスト8",[2]点数換算表!$E$7,[2]点数換算表!$F$7)))))</f>
        <v>0</v>
      </c>
      <c r="S92" s="23"/>
      <c r="T92" s="21">
        <f>IF(S92="",0,IF(S92="優勝",[2]点数換算表!$B$8,IF(S92="準優勝",[2]点数換算表!$C$8,IF(S92="ベスト4",[2]点数換算表!$D$8,IF(S92="ベスト8",[2]点数換算表!$E$8,[2]点数換算表!$F$8)))))</f>
        <v>0</v>
      </c>
      <c r="U92" s="23"/>
      <c r="V92" s="21">
        <f>IF(U92="",0,IF(U92="優勝",[2]点数換算表!$B$13,IF(U92="準優勝",[2]点数換算表!$C$13,IF(U92="ベスト4",[2]点数換算表!$D$13,[2]点数換算表!$E$13))))</f>
        <v>0</v>
      </c>
      <c r="W92" s="23"/>
      <c r="X92" s="21">
        <f>IF(W92="",0,IF(W92="優勝",[2]点数換算表!$B$14,IF(W92="準優勝",[2]点数換算表!$C$14,IF(W92="ベスト4",[2]点数換算表!$D$14,[2]点数換算表!$E$14))))</f>
        <v>0</v>
      </c>
      <c r="Y92" s="23"/>
      <c r="Z92" s="21">
        <f>IF(Y92="",0,IF(Y92="優勝",[2]点数換算表!$B$15,IF(Y92="準優勝",[2]点数換算表!$C$15,IF(Y92="ベスト4",[2]点数換算表!$D$15,IF(Y92="ベスト8",[2]点数換算表!$E$15,IF(Y92="ベスト16",[2]点数換算表!$F$15,""))))))</f>
        <v>0</v>
      </c>
      <c r="AA92" s="23"/>
      <c r="AB92" s="21">
        <f>IF(AA92="",0,IF(AA92="優勝",[2]点数換算表!$B$16,IF(AA92="準優勝",[2]点数換算表!$C$16,IF(AA92="ベスト4",[2]点数換算表!$D$16,IF(AA92="ベスト8",[2]点数換算表!$E$16,IF(AA92="ベスト16",[2]点数換算表!$F$16,IF(AA92="ベスト32",[2]点数換算表!$G$16,"")))))))</f>
        <v>0</v>
      </c>
      <c r="AC92" s="23"/>
      <c r="AD92" s="21">
        <f>IF(AC92="",0,IF(AC92="優勝",[2]点数換算表!$B$17,IF(AC92="準優勝",[2]点数換算表!$C$17,IF(AC92="ベスト4",[2]点数換算表!$D$17,IF(AC92="ベスト8",[2]点数換算表!$E$17,IF(AC92="ベスト16",[2]点数換算表!$F$17,IF(AC92="ベスト32",[2]点数換算表!$G$17,"")))))))</f>
        <v>0</v>
      </c>
      <c r="AE92" s="23"/>
      <c r="AF92" s="21">
        <f>IF(AE92="",0,IF(AE92="優勝",[2]点数換算表!$B$18,IF(AE92="準優勝",[2]点数換算表!$C$18,IF(AE92="ベスト4",[2]点数換算表!$D$18,IF(AE92="ベスト8",[2]点数換算表!$E$18,[2]点数換算表!$F$18)))))</f>
        <v>0</v>
      </c>
      <c r="AG92" s="23"/>
      <c r="AH92" s="21">
        <f>IF(AG92="",0,IF(AG92="優勝",[2]点数換算表!$B$19,IF(AG92="準優勝",[2]点数換算表!$C$19,IF(AG92="ベスト4",[2]点数換算表!$D$19,IF(AG92="ベスト8",[2]点数換算表!$E$19,[2]点数換算表!$F$19)))))</f>
        <v>0</v>
      </c>
      <c r="AI92" s="21">
        <f t="shared" si="2"/>
        <v>50</v>
      </c>
    </row>
    <row r="93" spans="1:35" x14ac:dyDescent="0.4">
      <c r="A93" s="21">
        <v>90</v>
      </c>
      <c r="B93" s="21" t="s">
        <v>1306</v>
      </c>
      <c r="C93" s="21" t="s">
        <v>1307</v>
      </c>
      <c r="D93" s="21">
        <v>1</v>
      </c>
      <c r="E93" s="24" t="s">
        <v>269</v>
      </c>
      <c r="F93" s="34" t="s">
        <v>814</v>
      </c>
      <c r="G93" s="23"/>
      <c r="H93" s="21">
        <f>IF(G93="",0,IF(G93="優勝",[2]点数換算表!$B$2,IF(G93="準優勝",[2]点数換算表!$C$2,IF(G93="ベスト4",[2]点数換算表!$D$2,[2]点数換算表!$E$2))))</f>
        <v>0</v>
      </c>
      <c r="I93" s="23"/>
      <c r="J93" s="21">
        <f>IF(I93="",0,IF(I93="優勝",[2]点数換算表!$B$3,IF(I93="準優勝",[2]点数換算表!$C$3,IF(I93="ベスト4",[2]点数換算表!$D$3,[2]点数換算表!$E$3))))</f>
        <v>0</v>
      </c>
      <c r="K93" s="23"/>
      <c r="L93" s="21">
        <f>IF(K93="",0,IF(K93="優勝",[2]点数換算表!$B$4,IF(K93="準優勝",[2]点数換算表!$C$4,IF(K93="ベスト4",[2]点数換算表!$D$4,IF(K93="ベスト8",[2]点数換算表!$E$4,IF(K93="ベスト16",[2]点数換算表!$F$4,""))))))</f>
        <v>0</v>
      </c>
      <c r="M93" s="23" t="s">
        <v>214</v>
      </c>
      <c r="N93" s="21">
        <f>IF(M93="",0,IF(M93="優勝",点数換算表!$B$5,IF(M93="準優勝",点数換算表!$C$5,IF(M93="ベスト4",点数換算表!$D$5,IF(M93="ベスト8",点数換算表!$E$5,IF(M93="ベスト16",点数換算表!$F$5,IF(M93="ベスト32",点数換算表!$G$5,"")))))))</f>
        <v>50</v>
      </c>
      <c r="O93" s="23"/>
      <c r="P93" s="21">
        <f>IF(O93="",0,IF(O93="優勝",[2]点数換算表!$B$6,IF(O93="準優勝",[2]点数換算表!$C$6,IF(O93="ベスト4",[2]点数換算表!$D$6,IF(O93="ベスト8",[2]点数換算表!$E$6,IF(O93="ベスト16",[2]点数換算表!$F$6,IF(O93="ベスト32",[2]点数換算表!$G$6,"")))))))</f>
        <v>0</v>
      </c>
      <c r="Q93" s="23"/>
      <c r="R93" s="21">
        <f>IF(Q93="",0,IF(Q93="優勝",[2]点数換算表!$B$7,IF(Q93="準優勝",[2]点数換算表!$C$7,IF(Q93="ベスト4",[2]点数換算表!$D$7,IF(Q93="ベスト8",[2]点数換算表!$E$7,[2]点数換算表!$F$7)))))</f>
        <v>0</v>
      </c>
      <c r="S93" s="23"/>
      <c r="T93" s="21">
        <f>IF(S93="",0,IF(S93="優勝",[2]点数換算表!$B$8,IF(S93="準優勝",[2]点数換算表!$C$8,IF(S93="ベスト4",[2]点数換算表!$D$8,IF(S93="ベスト8",[2]点数換算表!$E$8,[2]点数換算表!$F$8)))))</f>
        <v>0</v>
      </c>
      <c r="U93" s="23"/>
      <c r="V93" s="21">
        <f>IF(U93="",0,IF(U93="優勝",[2]点数換算表!$B$13,IF(U93="準優勝",[2]点数換算表!$C$13,IF(U93="ベスト4",[2]点数換算表!$D$13,[2]点数換算表!$E$13))))</f>
        <v>0</v>
      </c>
      <c r="W93" s="23"/>
      <c r="X93" s="21">
        <f>IF(W93="",0,IF(W93="優勝",[2]点数換算表!$B$14,IF(W93="準優勝",[2]点数換算表!$C$14,IF(W93="ベスト4",[2]点数換算表!$D$14,[2]点数換算表!$E$14))))</f>
        <v>0</v>
      </c>
      <c r="Y93" s="23"/>
      <c r="Z93" s="21">
        <f>IF(Y93="",0,IF(Y93="優勝",[2]点数換算表!$B$15,IF(Y93="準優勝",[2]点数換算表!$C$15,IF(Y93="ベスト4",[2]点数換算表!$D$15,IF(Y93="ベスト8",[2]点数換算表!$E$15,IF(Y93="ベスト16",[2]点数換算表!$F$15,""))))))</f>
        <v>0</v>
      </c>
      <c r="AA93" s="23"/>
      <c r="AB93" s="21">
        <f>IF(AA93="",0,IF(AA93="優勝",[2]点数換算表!$B$16,IF(AA93="準優勝",[2]点数換算表!$C$16,IF(AA93="ベスト4",[2]点数換算表!$D$16,IF(AA93="ベスト8",[2]点数換算表!$E$16,IF(AA93="ベスト16",[2]点数換算表!$F$16,IF(AA93="ベスト32",[2]点数換算表!$G$16,"")))))))</f>
        <v>0</v>
      </c>
      <c r="AC93" s="23"/>
      <c r="AD93" s="21">
        <f>IF(AC93="",0,IF(AC93="優勝",[2]点数換算表!$B$17,IF(AC93="準優勝",[2]点数換算表!$C$17,IF(AC93="ベスト4",[2]点数換算表!$D$17,IF(AC93="ベスト8",[2]点数換算表!$E$17,IF(AC93="ベスト16",[2]点数換算表!$F$17,IF(AC93="ベスト32",[2]点数換算表!$G$17,"")))))))</f>
        <v>0</v>
      </c>
      <c r="AE93" s="23"/>
      <c r="AF93" s="21">
        <f>IF(AE93="",0,IF(AE93="優勝",[2]点数換算表!$B$18,IF(AE93="準優勝",[2]点数換算表!$C$18,IF(AE93="ベスト4",[2]点数換算表!$D$18,IF(AE93="ベスト8",[2]点数換算表!$E$18,[2]点数換算表!$F$18)))))</f>
        <v>0</v>
      </c>
      <c r="AG93" s="23"/>
      <c r="AH93" s="21">
        <f>IF(AG93="",0,IF(AG93="優勝",[2]点数換算表!$B$19,IF(AG93="準優勝",[2]点数換算表!$C$19,IF(AG93="ベスト4",[2]点数換算表!$D$19,IF(AG93="ベスト8",[2]点数換算表!$E$19,[2]点数換算表!$F$19)))))</f>
        <v>0</v>
      </c>
      <c r="AI93" s="21">
        <f t="shared" si="2"/>
        <v>50</v>
      </c>
    </row>
    <row r="94" spans="1:35" x14ac:dyDescent="0.4">
      <c r="A94" s="21">
        <v>91</v>
      </c>
      <c r="B94" s="21" t="s">
        <v>1308</v>
      </c>
      <c r="C94" s="21" t="s">
        <v>1309</v>
      </c>
      <c r="D94" s="21">
        <v>1</v>
      </c>
      <c r="E94" s="24" t="s">
        <v>269</v>
      </c>
      <c r="F94" s="34" t="s">
        <v>814</v>
      </c>
      <c r="G94" s="23"/>
      <c r="H94" s="21">
        <f>IF(G94="",0,IF(G94="優勝",[2]点数換算表!$B$2,IF(G94="準優勝",[2]点数換算表!$C$2,IF(G94="ベスト4",[2]点数換算表!$D$2,[2]点数換算表!$E$2))))</f>
        <v>0</v>
      </c>
      <c r="I94" s="23"/>
      <c r="J94" s="21">
        <f>IF(I94="",0,IF(I94="優勝",[2]点数換算表!$B$3,IF(I94="準優勝",[2]点数換算表!$C$3,IF(I94="ベスト4",[2]点数換算表!$D$3,[2]点数換算表!$E$3))))</f>
        <v>0</v>
      </c>
      <c r="K94" s="23"/>
      <c r="L94" s="21">
        <f>IF(K94="",0,IF(K94="優勝",[2]点数換算表!$B$4,IF(K94="準優勝",[2]点数換算表!$C$4,IF(K94="ベスト4",[2]点数換算表!$D$4,IF(K94="ベスト8",[2]点数換算表!$E$4,IF(K94="ベスト16",[2]点数換算表!$F$4,""))))))</f>
        <v>0</v>
      </c>
      <c r="M94" s="23" t="s">
        <v>214</v>
      </c>
      <c r="N94" s="21">
        <f>IF(M94="",0,IF(M94="優勝",点数換算表!$B$5,IF(M94="準優勝",点数換算表!$C$5,IF(M94="ベスト4",点数換算表!$D$5,IF(M94="ベスト8",点数換算表!$E$5,IF(M94="ベスト16",点数換算表!$F$5,IF(M94="ベスト32",点数換算表!$G$5,"")))))))</f>
        <v>50</v>
      </c>
      <c r="O94" s="23"/>
      <c r="P94" s="21">
        <f>IF(O94="",0,IF(O94="優勝",[2]点数換算表!$B$6,IF(O94="準優勝",[2]点数換算表!$C$6,IF(O94="ベスト4",[2]点数換算表!$D$6,IF(O94="ベスト8",[2]点数換算表!$E$6,IF(O94="ベスト16",[2]点数換算表!$F$6,IF(O94="ベスト32",[2]点数換算表!$G$6,"")))))))</f>
        <v>0</v>
      </c>
      <c r="Q94" s="23"/>
      <c r="R94" s="21">
        <f>IF(Q94="",0,IF(Q94="優勝",[2]点数換算表!$B$7,IF(Q94="準優勝",[2]点数換算表!$C$7,IF(Q94="ベスト4",[2]点数換算表!$D$7,IF(Q94="ベスト8",[2]点数換算表!$E$7,[2]点数換算表!$F$7)))))</f>
        <v>0</v>
      </c>
      <c r="S94" s="23"/>
      <c r="T94" s="21">
        <f>IF(S94="",0,IF(S94="優勝",[2]点数換算表!$B$8,IF(S94="準優勝",[2]点数換算表!$C$8,IF(S94="ベスト4",[2]点数換算表!$D$8,IF(S94="ベスト8",[2]点数換算表!$E$8,[2]点数換算表!$F$8)))))</f>
        <v>0</v>
      </c>
      <c r="U94" s="23"/>
      <c r="V94" s="21">
        <f>IF(U94="",0,IF(U94="優勝",[2]点数換算表!$B$13,IF(U94="準優勝",[2]点数換算表!$C$13,IF(U94="ベスト4",[2]点数換算表!$D$13,[2]点数換算表!$E$13))))</f>
        <v>0</v>
      </c>
      <c r="W94" s="23"/>
      <c r="X94" s="21">
        <f>IF(W94="",0,IF(W94="優勝",[2]点数換算表!$B$14,IF(W94="準優勝",[2]点数換算表!$C$14,IF(W94="ベスト4",[2]点数換算表!$D$14,[2]点数換算表!$E$14))))</f>
        <v>0</v>
      </c>
      <c r="Y94" s="23"/>
      <c r="Z94" s="21">
        <f>IF(Y94="",0,IF(Y94="優勝",[2]点数換算表!$B$15,IF(Y94="準優勝",[2]点数換算表!$C$15,IF(Y94="ベスト4",[2]点数換算表!$D$15,IF(Y94="ベスト8",[2]点数換算表!$E$15,IF(Y94="ベスト16",[2]点数換算表!$F$15,""))))))</f>
        <v>0</v>
      </c>
      <c r="AA94" s="23"/>
      <c r="AB94" s="21">
        <f>IF(AA94="",0,IF(AA94="優勝",[2]点数換算表!$B$16,IF(AA94="準優勝",[2]点数換算表!$C$16,IF(AA94="ベスト4",[2]点数換算表!$D$16,IF(AA94="ベスト8",[2]点数換算表!$E$16,IF(AA94="ベスト16",[2]点数換算表!$F$16,IF(AA94="ベスト32",[2]点数換算表!$G$16,"")))))))</f>
        <v>0</v>
      </c>
      <c r="AC94" s="23"/>
      <c r="AD94" s="21">
        <f>IF(AC94="",0,IF(AC94="優勝",[2]点数換算表!$B$17,IF(AC94="準優勝",[2]点数換算表!$C$17,IF(AC94="ベスト4",[2]点数換算表!$D$17,IF(AC94="ベスト8",[2]点数換算表!$E$17,IF(AC94="ベスト16",[2]点数換算表!$F$17,IF(AC94="ベスト32",[2]点数換算表!$G$17,"")))))))</f>
        <v>0</v>
      </c>
      <c r="AE94" s="23"/>
      <c r="AF94" s="21">
        <f>IF(AE94="",0,IF(AE94="優勝",[2]点数換算表!$B$18,IF(AE94="準優勝",[2]点数換算表!$C$18,IF(AE94="ベスト4",[2]点数換算表!$D$18,IF(AE94="ベスト8",[2]点数換算表!$E$18,[2]点数換算表!$F$18)))))</f>
        <v>0</v>
      </c>
      <c r="AG94" s="23"/>
      <c r="AH94" s="21">
        <f>IF(AG94="",0,IF(AG94="優勝",[2]点数換算表!$B$19,IF(AG94="準優勝",[2]点数換算表!$C$19,IF(AG94="ベスト4",[2]点数換算表!$D$19,IF(AG94="ベスト8",[2]点数換算表!$E$19,[2]点数換算表!$F$19)))))</f>
        <v>0</v>
      </c>
      <c r="AI94" s="21">
        <f t="shared" si="2"/>
        <v>50</v>
      </c>
    </row>
    <row r="95" spans="1:35" x14ac:dyDescent="0.4">
      <c r="A95" s="21">
        <v>92</v>
      </c>
      <c r="B95" s="21" t="s">
        <v>1310</v>
      </c>
      <c r="C95" s="21" t="s">
        <v>1311</v>
      </c>
      <c r="D95" s="21">
        <v>4</v>
      </c>
      <c r="E95" s="24" t="s">
        <v>269</v>
      </c>
      <c r="F95" s="34" t="s">
        <v>814</v>
      </c>
      <c r="G95" s="23"/>
      <c r="H95" s="21">
        <f>IF(G95="",0,IF(G95="優勝",[2]点数換算表!$B$2,IF(G95="準優勝",[2]点数換算表!$C$2,IF(G95="ベスト4",[2]点数換算表!$D$2,[2]点数換算表!$E$2))))</f>
        <v>0</v>
      </c>
      <c r="I95" s="23"/>
      <c r="J95" s="21">
        <f>IF(I95="",0,IF(I95="優勝",[2]点数換算表!$B$3,IF(I95="準優勝",[2]点数換算表!$C$3,IF(I95="ベスト4",[2]点数換算表!$D$3,[2]点数換算表!$E$3))))</f>
        <v>0</v>
      </c>
      <c r="K95" s="23"/>
      <c r="L95" s="21">
        <f>IF(K95="",0,IF(K95="優勝",[2]点数換算表!$B$4,IF(K95="準優勝",[2]点数換算表!$C$4,IF(K95="ベスト4",[2]点数換算表!$D$4,IF(K95="ベスト8",[2]点数換算表!$E$4,IF(K95="ベスト16",[2]点数換算表!$F$4,""))))))</f>
        <v>0</v>
      </c>
      <c r="M95" s="23" t="s">
        <v>214</v>
      </c>
      <c r="N95" s="21">
        <f>IF(M95="",0,IF(M95="優勝",点数換算表!$B$5,IF(M95="準優勝",点数換算表!$C$5,IF(M95="ベスト4",点数換算表!$D$5,IF(M95="ベスト8",点数換算表!$E$5,IF(M95="ベスト16",点数換算表!$F$5,IF(M95="ベスト32",点数換算表!$G$5,"")))))))</f>
        <v>50</v>
      </c>
      <c r="O95" s="23"/>
      <c r="P95" s="21">
        <f>IF(O95="",0,IF(O95="優勝",[2]点数換算表!$B$6,IF(O95="準優勝",[2]点数換算表!$C$6,IF(O95="ベスト4",[2]点数換算表!$D$6,IF(O95="ベスト8",[2]点数換算表!$E$6,IF(O95="ベスト16",[2]点数換算表!$F$6,IF(O95="ベスト32",[2]点数換算表!$G$6,"")))))))</f>
        <v>0</v>
      </c>
      <c r="Q95" s="23"/>
      <c r="R95" s="21">
        <f>IF(Q95="",0,IF(Q95="優勝",[2]点数換算表!$B$7,IF(Q95="準優勝",[2]点数換算表!$C$7,IF(Q95="ベスト4",[2]点数換算表!$D$7,IF(Q95="ベスト8",[2]点数換算表!$E$7,[2]点数換算表!$F$7)))))</f>
        <v>0</v>
      </c>
      <c r="S95" s="23"/>
      <c r="T95" s="21">
        <f>IF(S95="",0,IF(S95="優勝",[2]点数換算表!$B$8,IF(S95="準優勝",[2]点数換算表!$C$8,IF(S95="ベスト4",[2]点数換算表!$D$8,IF(S95="ベスト8",[2]点数換算表!$E$8,[2]点数換算表!$F$8)))))</f>
        <v>0</v>
      </c>
      <c r="U95" s="23"/>
      <c r="V95" s="21">
        <f>IF(U95="",0,IF(U95="優勝",[2]点数換算表!$B$13,IF(U95="準優勝",[2]点数換算表!$C$13,IF(U95="ベスト4",[2]点数換算表!$D$13,[2]点数換算表!$E$13))))</f>
        <v>0</v>
      </c>
      <c r="W95" s="23"/>
      <c r="X95" s="21">
        <f>IF(W95="",0,IF(W95="優勝",[2]点数換算表!$B$14,IF(W95="準優勝",[2]点数換算表!$C$14,IF(W95="ベスト4",[2]点数換算表!$D$14,[2]点数換算表!$E$14))))</f>
        <v>0</v>
      </c>
      <c r="Y95" s="23"/>
      <c r="Z95" s="21">
        <f>IF(Y95="",0,IF(Y95="優勝",[2]点数換算表!$B$15,IF(Y95="準優勝",[2]点数換算表!$C$15,IF(Y95="ベスト4",[2]点数換算表!$D$15,IF(Y95="ベスト8",[2]点数換算表!$E$15,IF(Y95="ベスト16",[2]点数換算表!$F$15,""))))))</f>
        <v>0</v>
      </c>
      <c r="AA95" s="23"/>
      <c r="AB95" s="21">
        <f>IF(AA95="",0,IF(AA95="優勝",[2]点数換算表!$B$16,IF(AA95="準優勝",[2]点数換算表!$C$16,IF(AA95="ベスト4",[2]点数換算表!$D$16,IF(AA95="ベスト8",[2]点数換算表!$E$16,IF(AA95="ベスト16",[2]点数換算表!$F$16,IF(AA95="ベスト32",[2]点数換算表!$G$16,"")))))))</f>
        <v>0</v>
      </c>
      <c r="AC95" s="23"/>
      <c r="AD95" s="21">
        <f>IF(AC95="",0,IF(AC95="優勝",[2]点数換算表!$B$17,IF(AC95="準優勝",[2]点数換算表!$C$17,IF(AC95="ベスト4",[2]点数換算表!$D$17,IF(AC95="ベスト8",[2]点数換算表!$E$17,IF(AC95="ベスト16",[2]点数換算表!$F$17,IF(AC95="ベスト32",[2]点数換算表!$G$17,"")))))))</f>
        <v>0</v>
      </c>
      <c r="AE95" s="23"/>
      <c r="AF95" s="21">
        <f>IF(AE95="",0,IF(AE95="優勝",[2]点数換算表!$B$18,IF(AE95="準優勝",[2]点数換算表!$C$18,IF(AE95="ベスト4",[2]点数換算表!$D$18,IF(AE95="ベスト8",[2]点数換算表!$E$18,[2]点数換算表!$F$18)))))</f>
        <v>0</v>
      </c>
      <c r="AG95" s="23"/>
      <c r="AH95" s="21">
        <f>IF(AG95="",0,IF(AG95="優勝",[2]点数換算表!$B$19,IF(AG95="準優勝",[2]点数換算表!$C$19,IF(AG95="ベスト4",[2]点数換算表!$D$19,IF(AG95="ベスト8",[2]点数換算表!$E$19,[2]点数換算表!$F$19)))))</f>
        <v>0</v>
      </c>
      <c r="AI95" s="21">
        <f t="shared" si="2"/>
        <v>50</v>
      </c>
    </row>
    <row r="96" spans="1:35" x14ac:dyDescent="0.4">
      <c r="A96" s="21">
        <v>93</v>
      </c>
      <c r="B96" s="21" t="s">
        <v>1312</v>
      </c>
      <c r="C96" s="21" t="s">
        <v>1298</v>
      </c>
      <c r="D96" s="21">
        <v>2</v>
      </c>
      <c r="E96" s="24" t="s">
        <v>269</v>
      </c>
      <c r="F96" s="34" t="s">
        <v>814</v>
      </c>
      <c r="G96" s="23"/>
      <c r="H96" s="21">
        <f>IF(G96="",0,IF(G96="優勝",[2]点数換算表!$B$2,IF(G96="準優勝",[2]点数換算表!$C$2,IF(G96="ベスト4",[2]点数換算表!$D$2,[2]点数換算表!$E$2))))</f>
        <v>0</v>
      </c>
      <c r="I96" s="23"/>
      <c r="J96" s="21">
        <f>IF(I96="",0,IF(I96="優勝",[2]点数換算表!$B$3,IF(I96="準優勝",[2]点数換算表!$C$3,IF(I96="ベスト4",[2]点数換算表!$D$3,[2]点数換算表!$E$3))))</f>
        <v>0</v>
      </c>
      <c r="K96" s="23"/>
      <c r="L96" s="21">
        <f>IF(K96="",0,IF(K96="優勝",[2]点数換算表!$B$4,IF(K96="準優勝",[2]点数換算表!$C$4,IF(K96="ベスト4",[2]点数換算表!$D$4,IF(K96="ベスト8",[2]点数換算表!$E$4,IF(K96="ベスト16",[2]点数換算表!$F$4,""))))))</f>
        <v>0</v>
      </c>
      <c r="M96" s="23" t="s">
        <v>214</v>
      </c>
      <c r="N96" s="21">
        <f>IF(M96="",0,IF(M96="優勝",点数換算表!$B$5,IF(M96="準優勝",点数換算表!$C$5,IF(M96="ベスト4",点数換算表!$D$5,IF(M96="ベスト8",点数換算表!$E$5,IF(M96="ベスト16",点数換算表!$F$5,IF(M96="ベスト32",点数換算表!$G$5,"")))))))</f>
        <v>50</v>
      </c>
      <c r="O96" s="23"/>
      <c r="P96" s="21">
        <f>IF(O96="",0,IF(O96="優勝",[2]点数換算表!$B$6,IF(O96="準優勝",[2]点数換算表!$C$6,IF(O96="ベスト4",[2]点数換算表!$D$6,IF(O96="ベスト8",[2]点数換算表!$E$6,IF(O96="ベスト16",[2]点数換算表!$F$6,IF(O96="ベスト32",[2]点数換算表!$G$6,"")))))))</f>
        <v>0</v>
      </c>
      <c r="Q96" s="23"/>
      <c r="R96" s="21">
        <f>IF(Q96="",0,IF(Q96="優勝",[2]点数換算表!$B$7,IF(Q96="準優勝",[2]点数換算表!$C$7,IF(Q96="ベスト4",[2]点数換算表!$D$7,IF(Q96="ベスト8",[2]点数換算表!$E$7,[2]点数換算表!$F$7)))))</f>
        <v>0</v>
      </c>
      <c r="S96" s="23"/>
      <c r="T96" s="21">
        <f>IF(S96="",0,IF(S96="優勝",[2]点数換算表!$B$8,IF(S96="準優勝",[2]点数換算表!$C$8,IF(S96="ベスト4",[2]点数換算表!$D$8,IF(S96="ベスト8",[2]点数換算表!$E$8,[2]点数換算表!$F$8)))))</f>
        <v>0</v>
      </c>
      <c r="U96" s="23"/>
      <c r="V96" s="21">
        <f>IF(U96="",0,IF(U96="優勝",[2]点数換算表!$B$13,IF(U96="準優勝",[2]点数換算表!$C$13,IF(U96="ベスト4",[2]点数換算表!$D$13,[2]点数換算表!$E$13))))</f>
        <v>0</v>
      </c>
      <c r="W96" s="23"/>
      <c r="X96" s="21">
        <f>IF(W96="",0,IF(W96="優勝",[2]点数換算表!$B$14,IF(W96="準優勝",[2]点数換算表!$C$14,IF(W96="ベスト4",[2]点数換算表!$D$14,[2]点数換算表!$E$14))))</f>
        <v>0</v>
      </c>
      <c r="Y96" s="23"/>
      <c r="Z96" s="21">
        <f>IF(Y96="",0,IF(Y96="優勝",[2]点数換算表!$B$15,IF(Y96="準優勝",[2]点数換算表!$C$15,IF(Y96="ベスト4",[2]点数換算表!$D$15,IF(Y96="ベスト8",[2]点数換算表!$E$15,IF(Y96="ベスト16",[2]点数換算表!$F$15,""))))))</f>
        <v>0</v>
      </c>
      <c r="AA96" s="23"/>
      <c r="AB96" s="21">
        <f>IF(AA96="",0,IF(AA96="優勝",[2]点数換算表!$B$16,IF(AA96="準優勝",[2]点数換算表!$C$16,IF(AA96="ベスト4",[2]点数換算表!$D$16,IF(AA96="ベスト8",[2]点数換算表!$E$16,IF(AA96="ベスト16",[2]点数換算表!$F$16,IF(AA96="ベスト32",[2]点数換算表!$G$16,"")))))))</f>
        <v>0</v>
      </c>
      <c r="AC96" s="23"/>
      <c r="AD96" s="21">
        <f>IF(AC96="",0,IF(AC96="優勝",[2]点数換算表!$B$17,IF(AC96="準優勝",[2]点数換算表!$C$17,IF(AC96="ベスト4",[2]点数換算表!$D$17,IF(AC96="ベスト8",[2]点数換算表!$E$17,IF(AC96="ベスト16",[2]点数換算表!$F$17,IF(AC96="ベスト32",[2]点数換算表!$G$17,"")))))))</f>
        <v>0</v>
      </c>
      <c r="AE96" s="23"/>
      <c r="AF96" s="21">
        <f>IF(AE96="",0,IF(AE96="優勝",[2]点数換算表!$B$18,IF(AE96="準優勝",[2]点数換算表!$C$18,IF(AE96="ベスト4",[2]点数換算表!$D$18,IF(AE96="ベスト8",[2]点数換算表!$E$18,[2]点数換算表!$F$18)))))</f>
        <v>0</v>
      </c>
      <c r="AG96" s="23"/>
      <c r="AH96" s="21">
        <f>IF(AG96="",0,IF(AG96="優勝",[2]点数換算表!$B$19,IF(AG96="準優勝",[2]点数換算表!$C$19,IF(AG96="ベスト4",[2]点数換算表!$D$19,IF(AG96="ベスト8",[2]点数換算表!$E$19,[2]点数換算表!$F$19)))))</f>
        <v>0</v>
      </c>
      <c r="AI96" s="21">
        <f t="shared" si="2"/>
        <v>50</v>
      </c>
    </row>
    <row r="97" spans="1:35" x14ac:dyDescent="0.4">
      <c r="A97" s="21">
        <v>94</v>
      </c>
      <c r="B97" s="21" t="s">
        <v>1313</v>
      </c>
      <c r="C97" s="21" t="s">
        <v>1307</v>
      </c>
      <c r="D97" s="21">
        <v>4</v>
      </c>
      <c r="E97" s="24" t="s">
        <v>269</v>
      </c>
      <c r="F97" s="34" t="s">
        <v>814</v>
      </c>
      <c r="G97" s="23"/>
      <c r="H97" s="21">
        <f>IF(G97="",0,IF(G97="優勝",[2]点数換算表!$B$2,IF(G97="準優勝",[2]点数換算表!$C$2,IF(G97="ベスト4",[2]点数換算表!$D$2,[2]点数換算表!$E$2))))</f>
        <v>0</v>
      </c>
      <c r="I97" s="23"/>
      <c r="J97" s="21">
        <f>IF(I97="",0,IF(I97="優勝",[2]点数換算表!$B$3,IF(I97="準優勝",[2]点数換算表!$C$3,IF(I97="ベスト4",[2]点数換算表!$D$3,[2]点数換算表!$E$3))))</f>
        <v>0</v>
      </c>
      <c r="K97" s="23"/>
      <c r="L97" s="21">
        <f>IF(K97="",0,IF(K97="優勝",[2]点数換算表!$B$4,IF(K97="準優勝",[2]点数換算表!$C$4,IF(K97="ベスト4",[2]点数換算表!$D$4,IF(K97="ベスト8",[2]点数換算表!$E$4,IF(K97="ベスト16",[2]点数換算表!$F$4,""))))))</f>
        <v>0</v>
      </c>
      <c r="M97" s="23" t="s">
        <v>214</v>
      </c>
      <c r="N97" s="21">
        <f>IF(M97="",0,IF(M97="優勝",点数換算表!$B$5,IF(M97="準優勝",点数換算表!$C$5,IF(M97="ベスト4",点数換算表!$D$5,IF(M97="ベスト8",点数換算表!$E$5,IF(M97="ベスト16",点数換算表!$F$5,IF(M97="ベスト32",点数換算表!$G$5,"")))))))</f>
        <v>50</v>
      </c>
      <c r="O97" s="23"/>
      <c r="P97" s="21">
        <f>IF(O97="",0,IF(O97="優勝",[2]点数換算表!$B$6,IF(O97="準優勝",[2]点数換算表!$C$6,IF(O97="ベスト4",[2]点数換算表!$D$6,IF(O97="ベスト8",[2]点数換算表!$E$6,IF(O97="ベスト16",[2]点数換算表!$F$6,IF(O97="ベスト32",[2]点数換算表!$G$6,"")))))))</f>
        <v>0</v>
      </c>
      <c r="Q97" s="23"/>
      <c r="R97" s="21">
        <f>IF(Q97="",0,IF(Q97="優勝",[2]点数換算表!$B$7,IF(Q97="準優勝",[2]点数換算表!$C$7,IF(Q97="ベスト4",[2]点数換算表!$D$7,IF(Q97="ベスト8",[2]点数換算表!$E$7,[2]点数換算表!$F$7)))))</f>
        <v>0</v>
      </c>
      <c r="S97" s="23"/>
      <c r="T97" s="21">
        <f>IF(S97="",0,IF(S97="優勝",[2]点数換算表!$B$8,IF(S97="準優勝",[2]点数換算表!$C$8,IF(S97="ベスト4",[2]点数換算表!$D$8,IF(S97="ベスト8",[2]点数換算表!$E$8,[2]点数換算表!$F$8)))))</f>
        <v>0</v>
      </c>
      <c r="U97" s="23"/>
      <c r="V97" s="21">
        <f>IF(U97="",0,IF(U97="優勝",[2]点数換算表!$B$13,IF(U97="準優勝",[2]点数換算表!$C$13,IF(U97="ベスト4",[2]点数換算表!$D$13,[2]点数換算表!$E$13))))</f>
        <v>0</v>
      </c>
      <c r="W97" s="23"/>
      <c r="X97" s="21">
        <f>IF(W97="",0,IF(W97="優勝",[2]点数換算表!$B$14,IF(W97="準優勝",[2]点数換算表!$C$14,IF(W97="ベスト4",[2]点数換算表!$D$14,[2]点数換算表!$E$14))))</f>
        <v>0</v>
      </c>
      <c r="Y97" s="23"/>
      <c r="Z97" s="21">
        <f>IF(Y97="",0,IF(Y97="優勝",[2]点数換算表!$B$15,IF(Y97="準優勝",[2]点数換算表!$C$15,IF(Y97="ベスト4",[2]点数換算表!$D$15,IF(Y97="ベスト8",[2]点数換算表!$E$15,IF(Y97="ベスト16",[2]点数換算表!$F$15,""))))))</f>
        <v>0</v>
      </c>
      <c r="AA97" s="23"/>
      <c r="AB97" s="21">
        <f>IF(AA97="",0,IF(AA97="優勝",[2]点数換算表!$B$16,IF(AA97="準優勝",[2]点数換算表!$C$16,IF(AA97="ベスト4",[2]点数換算表!$D$16,IF(AA97="ベスト8",[2]点数換算表!$E$16,IF(AA97="ベスト16",[2]点数換算表!$F$16,IF(AA97="ベスト32",[2]点数換算表!$G$16,"")))))))</f>
        <v>0</v>
      </c>
      <c r="AC97" s="23"/>
      <c r="AD97" s="21">
        <f>IF(AC97="",0,IF(AC97="優勝",[2]点数換算表!$B$17,IF(AC97="準優勝",[2]点数換算表!$C$17,IF(AC97="ベスト4",[2]点数換算表!$D$17,IF(AC97="ベスト8",[2]点数換算表!$E$17,IF(AC97="ベスト16",[2]点数換算表!$F$17,IF(AC97="ベスト32",[2]点数換算表!$G$17,"")))))))</f>
        <v>0</v>
      </c>
      <c r="AE97" s="23"/>
      <c r="AF97" s="21">
        <f>IF(AE97="",0,IF(AE97="優勝",[2]点数換算表!$B$18,IF(AE97="準優勝",[2]点数換算表!$C$18,IF(AE97="ベスト4",[2]点数換算表!$D$18,IF(AE97="ベスト8",[2]点数換算表!$E$18,[2]点数換算表!$F$18)))))</f>
        <v>0</v>
      </c>
      <c r="AG97" s="23"/>
      <c r="AH97" s="21">
        <f>IF(AG97="",0,IF(AG97="優勝",[2]点数換算表!$B$19,IF(AG97="準優勝",[2]点数換算表!$C$19,IF(AG97="ベスト4",[2]点数換算表!$D$19,IF(AG97="ベスト8",[2]点数換算表!$E$19,[2]点数換算表!$F$19)))))</f>
        <v>0</v>
      </c>
      <c r="AI97" s="21">
        <f t="shared" si="2"/>
        <v>50</v>
      </c>
    </row>
    <row r="98" spans="1:35" x14ac:dyDescent="0.4">
      <c r="A98" s="21">
        <v>95</v>
      </c>
      <c r="B98" s="23" t="s">
        <v>174</v>
      </c>
      <c r="C98" s="23" t="s">
        <v>102</v>
      </c>
      <c r="D98" s="23">
        <v>4</v>
      </c>
      <c r="E98" s="24" t="s">
        <v>269</v>
      </c>
      <c r="F98" s="34" t="s">
        <v>814</v>
      </c>
      <c r="G98" s="23"/>
      <c r="H98" s="21">
        <f>IF(G98="",0,IF(G98="優勝",点数換算表!$B$2,IF(G98="準優勝",点数換算表!$C$2,IF(G98="ベスト4",点数換算表!$D$2,点数換算表!$E$2))))</f>
        <v>0</v>
      </c>
      <c r="I98" s="23"/>
      <c r="J98" s="21">
        <f>IF(I98="",0,IF(I98="優勝",点数換算表!$B$3,IF(I98="準優勝",点数換算表!$C$3,IF(I98="ベスト4",点数換算表!$D$3,点数換算表!$E$3))))</f>
        <v>0</v>
      </c>
      <c r="K98" s="23"/>
      <c r="L98" s="21">
        <f>IF(K98="",0,IF(K98="優勝",点数換算表!$B$4,IF(K98="準優勝",点数換算表!$C$4,IF(K98="ベスト4",点数換算表!$D$4,IF(K98="ベスト8",点数換算表!$E$4,IF(K98="ベスト16",点数換算表!$F$4,""))))))</f>
        <v>0</v>
      </c>
      <c r="M98" s="23"/>
      <c r="N98" s="21">
        <f>IF(M98="",0,IF(M98="優勝",点数換算表!$B$5,IF(M98="準優勝",点数換算表!$C$5,IF(M98="ベスト4",点数換算表!$D$5,IF(M98="ベスト8",点数換算表!$E$5,IF(M98="ベスト16",点数換算表!$F$5,IF(M98="ベスト32",点数換算表!$G$5,"")))))))</f>
        <v>0</v>
      </c>
      <c r="O98" s="23"/>
      <c r="P98" s="21">
        <f>IF(O98="",0,IF(O98="優勝",点数換算表!$B$6,IF(O98="準優勝",点数換算表!$C$6,IF(O98="ベスト4",点数換算表!$D$6,IF(O98="ベスト8",点数換算表!$E$6,IF(O98="ベスト16",点数換算表!$F$6,IF(O98="ベスト32",点数換算表!$G$6,"")))))))</f>
        <v>0</v>
      </c>
      <c r="Q98" s="23"/>
      <c r="R98" s="21">
        <f>IF(Q98="",0,IF(Q98="優勝",点数換算表!$B$7,IF(Q98="準優勝",点数換算表!$C$7,IF(Q98="ベスト4",点数換算表!$D$7,IF(Q98="ベスト8",点数換算表!$E$7,点数換算表!$F$7)))))</f>
        <v>0</v>
      </c>
      <c r="S98" s="23"/>
      <c r="T98" s="21">
        <f>IF(S98="",0,IF(S98="優勝",点数換算表!$B$8,IF(S98="準優勝",点数換算表!$C$8,IF(S98="ベスト4",点数換算表!$D$8,IF(S98="ベスト8",点数換算表!$E$8,点数換算表!$F$8)))))</f>
        <v>0</v>
      </c>
      <c r="U98" s="23"/>
      <c r="V98" s="21">
        <f>IF(U98="",0,IF(U98="優勝",点数換算表!$B$13,IF(U98="準優勝",点数換算表!$C$13,IF(U98="ベスト4",点数換算表!$D$13,点数換算表!$E$13))))</f>
        <v>0</v>
      </c>
      <c r="W98" s="23"/>
      <c r="X98" s="21">
        <f>IF(W98="",0,IF(W98="優勝",点数換算表!$B$14,IF(W98="準優勝",点数換算表!$C$14,IF(W98="ベスト4",点数換算表!$D$14,点数換算表!$E$14))))</f>
        <v>0</v>
      </c>
      <c r="Y98" s="23"/>
      <c r="Z98" s="21">
        <f>IF(Y98="",0,IF(Y98="優勝",点数換算表!$B$15,IF(Y98="準優勝",点数換算表!$C$15,IF(Y98="ベスト4",点数換算表!$D$15,IF(Y98="ベスト8",点数換算表!$E$15,IF(Y98="ベスト16",点数換算表!$F$15,""))))))</f>
        <v>0</v>
      </c>
      <c r="AA98" s="23" t="s">
        <v>214</v>
      </c>
      <c r="AB98" s="21">
        <f>IF(AA98="",0,IF(AA98="優勝",点数換算表!$B$16,IF(AA98="準優勝",点数換算表!$C$16,IF(AA98="ベスト4",点数換算表!$D$16,IF(AA98="ベスト8",点数換算表!$E$16,IF(AA98="ベスト16",点数換算表!$F$16,IF(AA98="ベスト32",点数換算表!$G$16,"")))))))</f>
        <v>40</v>
      </c>
      <c r="AC98" s="23"/>
      <c r="AD98" s="21">
        <f>IF(AC98="",0,IF(AC98="優勝",点数換算表!$B$17,IF(AC98="準優勝",点数換算表!$C$17,IF(AC98="ベスト4",点数換算表!$D$17,IF(AC98="ベスト8",点数換算表!$E$17,IF(AC98="ベスト16",点数換算表!$F$17,IF(AC98="ベスト32",点数換算表!$G$17,"")))))))</f>
        <v>0</v>
      </c>
      <c r="AE98" s="23"/>
      <c r="AF98" s="21">
        <f>IF(AE98="",0,IF(AE98="優勝",点数換算表!$B$18,IF(AE98="準優勝",点数換算表!$C$18,IF(AE98="ベスト4",点数換算表!$D$18,IF(AE98="ベスト8",点数換算表!$E$18,点数換算表!$F$18)))))</f>
        <v>0</v>
      </c>
      <c r="AG98" s="23"/>
      <c r="AH98" s="21">
        <f>IF(AG98="",0,IF(AG98="優勝",点数換算表!$B$19,IF(AG98="準優勝",点数換算表!$C$19,IF(AG98="ベスト4",点数換算表!$D$19,IF(AG98="ベスト8",点数換算表!$E$19,点数換算表!$F$19)))))</f>
        <v>0</v>
      </c>
      <c r="AI98" s="21">
        <f t="shared" si="2"/>
        <v>40</v>
      </c>
    </row>
    <row r="99" spans="1:35" x14ac:dyDescent="0.4">
      <c r="A99" s="21">
        <v>96</v>
      </c>
      <c r="B99" s="23" t="s">
        <v>175</v>
      </c>
      <c r="C99" s="23" t="s">
        <v>103</v>
      </c>
      <c r="D99" s="23">
        <v>2</v>
      </c>
      <c r="E99" s="24" t="s">
        <v>269</v>
      </c>
      <c r="F99" s="34" t="s">
        <v>814</v>
      </c>
      <c r="G99" s="23"/>
      <c r="H99" s="21">
        <f>IF(G99="",0,IF(G99="優勝",点数換算表!$B$2,IF(G99="準優勝",点数換算表!$C$2,IF(G99="ベスト4",点数換算表!$D$2,点数換算表!$E$2))))</f>
        <v>0</v>
      </c>
      <c r="I99" s="23"/>
      <c r="J99" s="21">
        <f>IF(I99="",0,IF(I99="優勝",点数換算表!$B$3,IF(I99="準優勝",点数換算表!$C$3,IF(I99="ベスト4",点数換算表!$D$3,点数換算表!$E$3))))</f>
        <v>0</v>
      </c>
      <c r="K99" s="23"/>
      <c r="L99" s="21">
        <f>IF(K99="",0,IF(K99="優勝",点数換算表!$B$4,IF(K99="準優勝",点数換算表!$C$4,IF(K99="ベスト4",点数換算表!$D$4,IF(K99="ベスト8",点数換算表!$E$4,IF(K99="ベスト16",点数換算表!$F$4,""))))))</f>
        <v>0</v>
      </c>
      <c r="M99" s="23"/>
      <c r="N99" s="21">
        <f>IF(M99="",0,IF(M99="優勝",点数換算表!$B$5,IF(M99="準優勝",点数換算表!$C$5,IF(M99="ベスト4",点数換算表!$D$5,IF(M99="ベスト8",点数換算表!$E$5,IF(M99="ベスト16",点数換算表!$F$5,IF(M99="ベスト32",点数換算表!$G$5,"")))))))</f>
        <v>0</v>
      </c>
      <c r="O99" s="23"/>
      <c r="P99" s="21">
        <f>IF(O99="",0,IF(O99="優勝",点数換算表!$B$6,IF(O99="準優勝",点数換算表!$C$6,IF(O99="ベスト4",点数換算表!$D$6,IF(O99="ベスト8",点数換算表!$E$6,IF(O99="ベスト16",点数換算表!$F$6,IF(O99="ベスト32",点数換算表!$G$6,"")))))))</f>
        <v>0</v>
      </c>
      <c r="Q99" s="23"/>
      <c r="R99" s="21">
        <f>IF(Q99="",0,IF(Q99="優勝",点数換算表!$B$7,IF(Q99="準優勝",点数換算表!$C$7,IF(Q99="ベスト4",点数換算表!$D$7,IF(Q99="ベスト8",点数換算表!$E$7,点数換算表!$F$7)))))</f>
        <v>0</v>
      </c>
      <c r="S99" s="23"/>
      <c r="T99" s="21">
        <f>IF(S99="",0,IF(S99="優勝",点数換算表!$B$8,IF(S99="準優勝",点数換算表!$C$8,IF(S99="ベスト4",点数換算表!$D$8,IF(S99="ベスト8",点数換算表!$E$8,点数換算表!$F$8)))))</f>
        <v>0</v>
      </c>
      <c r="U99" s="23"/>
      <c r="V99" s="21">
        <f>IF(U99="",0,IF(U99="優勝",点数換算表!$B$13,IF(U99="準優勝",点数換算表!$C$13,IF(U99="ベスト4",点数換算表!$D$13,点数換算表!$E$13))))</f>
        <v>0</v>
      </c>
      <c r="W99" s="23"/>
      <c r="X99" s="21">
        <f>IF(W99="",0,IF(W99="優勝",点数換算表!$B$14,IF(W99="準優勝",点数換算表!$C$14,IF(W99="ベスト4",点数換算表!$D$14,点数換算表!$E$14))))</f>
        <v>0</v>
      </c>
      <c r="Y99" s="23"/>
      <c r="Z99" s="21">
        <f>IF(Y99="",0,IF(Y99="優勝",点数換算表!$B$15,IF(Y99="準優勝",点数換算表!$C$15,IF(Y99="ベスト4",点数換算表!$D$15,IF(Y99="ベスト8",点数換算表!$E$15,IF(Y99="ベスト16",点数換算表!$F$15,""))))))</f>
        <v>0</v>
      </c>
      <c r="AA99" s="23" t="s">
        <v>214</v>
      </c>
      <c r="AB99" s="21">
        <f>IF(AA99="",0,IF(AA99="優勝",点数換算表!$B$16,IF(AA99="準優勝",点数換算表!$C$16,IF(AA99="ベスト4",点数換算表!$D$16,IF(AA99="ベスト8",点数換算表!$E$16,IF(AA99="ベスト16",点数換算表!$F$16,IF(AA99="ベスト32",点数換算表!$G$16,"")))))))</f>
        <v>40</v>
      </c>
      <c r="AC99" s="23"/>
      <c r="AD99" s="21">
        <f>IF(AC99="",0,IF(AC99="優勝",点数換算表!$B$17,IF(AC99="準優勝",点数換算表!$C$17,IF(AC99="ベスト4",点数換算表!$D$17,IF(AC99="ベスト8",点数換算表!$E$17,IF(AC99="ベスト16",点数換算表!$F$17,IF(AC99="ベスト32",点数換算表!$G$17,"")))))))</f>
        <v>0</v>
      </c>
      <c r="AE99" s="23"/>
      <c r="AF99" s="21">
        <f>IF(AE99="",0,IF(AE99="優勝",点数換算表!$B$18,IF(AE99="準優勝",点数換算表!$C$18,IF(AE99="ベスト4",点数換算表!$D$18,IF(AE99="ベスト8",点数換算表!$E$18,点数換算表!$F$18)))))</f>
        <v>0</v>
      </c>
      <c r="AG99" s="23"/>
      <c r="AH99" s="21">
        <f>IF(AG99="",0,IF(AG99="優勝",点数換算表!$B$19,IF(AG99="準優勝",点数換算表!$C$19,IF(AG99="ベスト4",点数換算表!$D$19,IF(AG99="ベスト8",点数換算表!$E$19,点数換算表!$F$19)))))</f>
        <v>0</v>
      </c>
      <c r="AI99" s="21">
        <f t="shared" si="2"/>
        <v>40</v>
      </c>
    </row>
    <row r="100" spans="1:35" x14ac:dyDescent="0.4">
      <c r="A100" s="21">
        <v>97</v>
      </c>
      <c r="B100" s="23" t="s">
        <v>176</v>
      </c>
      <c r="C100" s="23" t="s">
        <v>104</v>
      </c>
      <c r="D100" s="23">
        <v>2</v>
      </c>
      <c r="E100" s="24" t="s">
        <v>269</v>
      </c>
      <c r="F100" s="34" t="s">
        <v>814</v>
      </c>
      <c r="G100" s="23"/>
      <c r="H100" s="21">
        <f>IF(G100="",0,IF(G100="優勝",点数換算表!$B$2,IF(G100="準優勝",点数換算表!$C$2,IF(G100="ベスト4",点数換算表!$D$2,点数換算表!$E$2))))</f>
        <v>0</v>
      </c>
      <c r="I100" s="23"/>
      <c r="J100" s="21">
        <f>IF(I100="",0,IF(I100="優勝",点数換算表!$B$3,IF(I100="準優勝",点数換算表!$C$3,IF(I100="ベスト4",点数換算表!$D$3,点数換算表!$E$3))))</f>
        <v>0</v>
      </c>
      <c r="K100" s="23"/>
      <c r="L100" s="21">
        <f>IF(K100="",0,IF(K100="優勝",点数換算表!$B$4,IF(K100="準優勝",点数換算表!$C$4,IF(K100="ベスト4",点数換算表!$D$4,IF(K100="ベスト8",点数換算表!$E$4,IF(K100="ベスト16",点数換算表!$F$4,""))))))</f>
        <v>0</v>
      </c>
      <c r="M100" s="23"/>
      <c r="N100" s="21">
        <f>IF(M100="",0,IF(M100="優勝",点数換算表!$B$5,IF(M100="準優勝",点数換算表!$C$5,IF(M100="ベスト4",点数換算表!$D$5,IF(M100="ベスト8",点数換算表!$E$5,IF(M100="ベスト16",点数換算表!$F$5,IF(M100="ベスト32",点数換算表!$G$5,"")))))))</f>
        <v>0</v>
      </c>
      <c r="O100" s="23"/>
      <c r="P100" s="21">
        <f>IF(O100="",0,IF(O100="優勝",点数換算表!$B$6,IF(O100="準優勝",点数換算表!$C$6,IF(O100="ベスト4",点数換算表!$D$6,IF(O100="ベスト8",点数換算表!$E$6,IF(O100="ベスト16",点数換算表!$F$6,IF(O100="ベスト32",点数換算表!$G$6,"")))))))</f>
        <v>0</v>
      </c>
      <c r="Q100" s="23"/>
      <c r="R100" s="21">
        <f>IF(Q100="",0,IF(Q100="優勝",点数換算表!$B$7,IF(Q100="準優勝",点数換算表!$C$7,IF(Q100="ベスト4",点数換算表!$D$7,IF(Q100="ベスト8",点数換算表!$E$7,点数換算表!$F$7)))))</f>
        <v>0</v>
      </c>
      <c r="S100" s="23"/>
      <c r="T100" s="21">
        <f>IF(S100="",0,IF(S100="優勝",点数換算表!$B$8,IF(S100="準優勝",点数換算表!$C$8,IF(S100="ベスト4",点数換算表!$D$8,IF(S100="ベスト8",点数換算表!$E$8,点数換算表!$F$8)))))</f>
        <v>0</v>
      </c>
      <c r="U100" s="23"/>
      <c r="V100" s="21">
        <f>IF(U100="",0,IF(U100="優勝",点数換算表!$B$13,IF(U100="準優勝",点数換算表!$C$13,IF(U100="ベスト4",点数換算表!$D$13,点数換算表!$E$13))))</f>
        <v>0</v>
      </c>
      <c r="W100" s="23"/>
      <c r="X100" s="21">
        <f>IF(W100="",0,IF(W100="優勝",点数換算表!$B$14,IF(W100="準優勝",点数換算表!$C$14,IF(W100="ベスト4",点数換算表!$D$14,点数換算表!$E$14))))</f>
        <v>0</v>
      </c>
      <c r="Y100" s="23"/>
      <c r="Z100" s="21">
        <f>IF(Y100="",0,IF(Y100="優勝",点数換算表!$B$15,IF(Y100="準優勝",点数換算表!$C$15,IF(Y100="ベスト4",点数換算表!$D$15,IF(Y100="ベスト8",点数換算表!$E$15,IF(Y100="ベスト16",点数換算表!$F$15,""))))))</f>
        <v>0</v>
      </c>
      <c r="AA100" s="23" t="s">
        <v>214</v>
      </c>
      <c r="AB100" s="21">
        <f>IF(AA100="",0,IF(AA100="優勝",点数換算表!$B$16,IF(AA100="準優勝",点数換算表!$C$16,IF(AA100="ベスト4",点数換算表!$D$16,IF(AA100="ベスト8",点数換算表!$E$16,IF(AA100="ベスト16",点数換算表!$F$16,IF(AA100="ベスト32",点数換算表!$G$16,"")))))))</f>
        <v>40</v>
      </c>
      <c r="AC100" s="23"/>
      <c r="AD100" s="21">
        <f>IF(AC100="",0,IF(AC100="優勝",点数換算表!$B$17,IF(AC100="準優勝",点数換算表!$C$17,IF(AC100="ベスト4",点数換算表!$D$17,IF(AC100="ベスト8",点数換算表!$E$17,IF(AC100="ベスト16",点数換算表!$F$17,IF(AC100="ベスト32",点数換算表!$G$17,"")))))))</f>
        <v>0</v>
      </c>
      <c r="AE100" s="23"/>
      <c r="AF100" s="21">
        <f>IF(AE100="",0,IF(AE100="優勝",点数換算表!$B$18,IF(AE100="準優勝",点数換算表!$C$18,IF(AE100="ベスト4",点数換算表!$D$18,IF(AE100="ベスト8",点数換算表!$E$18,点数換算表!$F$18)))))</f>
        <v>0</v>
      </c>
      <c r="AG100" s="23"/>
      <c r="AH100" s="21">
        <f>IF(AG100="",0,IF(AG100="優勝",点数換算表!$B$19,IF(AG100="準優勝",点数換算表!$C$19,IF(AG100="ベスト4",点数換算表!$D$19,IF(AG100="ベスト8",点数換算表!$E$19,点数換算表!$F$19)))))</f>
        <v>0</v>
      </c>
      <c r="AI100" s="21">
        <f t="shared" ref="AI100:AI131" si="3">MAX(H100,J100)+SUM(L100:T100)+MAX(V100,X100)+SUM(Z100:AH100)</f>
        <v>40</v>
      </c>
    </row>
    <row r="101" spans="1:35" x14ac:dyDescent="0.4">
      <c r="A101" s="21">
        <v>98</v>
      </c>
      <c r="B101" s="23" t="s">
        <v>324</v>
      </c>
      <c r="C101" s="23" t="s">
        <v>305</v>
      </c>
      <c r="D101" s="23">
        <v>4</v>
      </c>
      <c r="E101" s="26" t="s">
        <v>272</v>
      </c>
      <c r="F101" s="36" t="s">
        <v>815</v>
      </c>
      <c r="G101" s="23"/>
      <c r="H101" s="21">
        <f>IF(G101="",0,IF(G101="優勝",[2]点数換算表!$B$2,IF(G101="準優勝",[2]点数換算表!$C$2,IF(G101="ベスト4",[2]点数換算表!$D$2,[2]点数換算表!$E$2))))</f>
        <v>0</v>
      </c>
      <c r="I101" s="23"/>
      <c r="J101" s="21">
        <f>IF(I101="",0,IF(I101="優勝",[2]点数換算表!$B$3,IF(I101="準優勝",[2]点数換算表!$C$3,IF(I101="ベスト4",[2]点数換算表!$D$3,[2]点数換算表!$E$3))))</f>
        <v>0</v>
      </c>
      <c r="K101" s="23"/>
      <c r="L101" s="21">
        <f>IF(K101="",0,IF(K101="優勝",[2]点数換算表!$B$4,IF(K101="準優勝",[2]点数換算表!$C$4,IF(K101="ベスト4",[2]点数換算表!$D$4,IF(K101="ベスト8",[2]点数換算表!$E$4,IF(K101="ベスト16",[2]点数換算表!$F$4,""))))))</f>
        <v>0</v>
      </c>
      <c r="M101" s="23"/>
      <c r="N101" s="21">
        <f>IF(M101="",0,IF(M101="優勝",点数換算表!$B$5,IF(M101="準優勝",点数換算表!$C$5,IF(M101="ベスト4",点数換算表!$D$5,IF(M101="ベスト8",点数換算表!$E$5,IF(M101="ベスト16",点数換算表!$F$5,IF(M101="ベスト32",点数換算表!$G$5,"")))))))</f>
        <v>0</v>
      </c>
      <c r="O101" s="23"/>
      <c r="P101" s="21">
        <f>IF(O101="",0,IF(O101="優勝",[2]点数換算表!$B$6,IF(O101="準優勝",[2]点数換算表!$C$6,IF(O101="ベスト4",[2]点数換算表!$D$6,IF(O101="ベスト8",[2]点数換算表!$E$6,IF(O101="ベスト16",[2]点数換算表!$F$6,IF(O101="ベスト32",[2]点数換算表!$G$6,"")))))))</f>
        <v>0</v>
      </c>
      <c r="Q101" s="23"/>
      <c r="R101" s="21">
        <f>IF(Q101="",0,IF(Q101="優勝",[2]点数換算表!$B$7,IF(Q101="準優勝",[2]点数換算表!$C$7,IF(Q101="ベスト4",[2]点数換算表!$D$7,IF(Q101="ベスト8",[2]点数換算表!$E$7,[2]点数換算表!$F$7)))))</f>
        <v>0</v>
      </c>
      <c r="S101" s="23"/>
      <c r="T101" s="21">
        <f>IF(S101="",0,IF(S101="優勝",[2]点数換算表!$B$8,IF(S101="準優勝",[2]点数換算表!$C$8,IF(S101="ベスト4",[2]点数換算表!$D$8,IF(S101="ベスト8",[2]点数換算表!$E$8,[2]点数換算表!$F$8)))))</f>
        <v>0</v>
      </c>
      <c r="U101" s="23"/>
      <c r="V101" s="21">
        <f>IF(U101="",0,IF(U101="優勝",[2]点数換算表!$B$13,IF(U101="準優勝",[2]点数換算表!$C$13,IF(U101="ベスト4",[2]点数換算表!$D$13,[2]点数換算表!$E$13))))</f>
        <v>0</v>
      </c>
      <c r="W101" s="23"/>
      <c r="X101" s="21">
        <f>IF(W101="",0,IF(W101="優勝",[2]点数換算表!$B$14,IF(W101="準優勝",[2]点数換算表!$C$14,IF(W101="ベスト4",[2]点数換算表!$D$14,[2]点数換算表!$E$14))))</f>
        <v>0</v>
      </c>
      <c r="Y101" s="23"/>
      <c r="Z101" s="21">
        <f>IF(Y101="",0,IF(Y101="優勝",[2]点数換算表!$B$15,IF(Y101="準優勝",[2]点数換算表!$C$15,IF(Y101="ベスト4",[2]点数換算表!$D$15,IF(Y101="ベスト8",[2]点数換算表!$E$15,IF(Y101="ベスト16",[2]点数換算表!$F$15,""))))))</f>
        <v>0</v>
      </c>
      <c r="AA101" s="23" t="s">
        <v>214</v>
      </c>
      <c r="AB101" s="21">
        <f>IF(AA101="",0,IF(AA101="優勝",[2]点数換算表!$B$16,IF(AA101="準優勝",[2]点数換算表!$C$16,IF(AA101="ベスト4",[2]点数換算表!$D$16,IF(AA101="ベスト8",[2]点数換算表!$E$16,IF(AA101="ベスト16",[2]点数換算表!$F$16,IF(AA101="ベスト32",[2]点数換算表!$G$16,"")))))))</f>
        <v>40</v>
      </c>
      <c r="AC101" s="23"/>
      <c r="AD101" s="21">
        <f>IF(AC101="",0,IF(AC101="優勝",[2]点数換算表!$B$17,IF(AC101="準優勝",[2]点数換算表!$C$17,IF(AC101="ベスト4",[2]点数換算表!$D$17,IF(AC101="ベスト8",[2]点数換算表!$E$17,IF(AC101="ベスト16",[2]点数換算表!$F$17,IF(AC101="ベスト32",[2]点数換算表!$G$17,"")))))))</f>
        <v>0</v>
      </c>
      <c r="AE101" s="23"/>
      <c r="AF101" s="21">
        <f>IF(AE101="",0,IF(AE101="優勝",[2]点数換算表!$B$18,IF(AE101="準優勝",[2]点数換算表!$C$18,IF(AE101="ベスト4",[2]点数換算表!$D$18,IF(AE101="ベスト8",[2]点数換算表!$E$18,[2]点数換算表!$F$18)))))</f>
        <v>0</v>
      </c>
      <c r="AG101" s="23"/>
      <c r="AH101" s="21">
        <f>IF(AG101="",0,IF(AG101="優勝",[2]点数換算表!$B$19,IF(AG101="準優勝",[2]点数換算表!$C$19,IF(AG101="ベスト4",[2]点数換算表!$D$19,IF(AG101="ベスト8",[2]点数換算表!$E$19,[2]点数換算表!$F$19)))))</f>
        <v>0</v>
      </c>
      <c r="AI101" s="21">
        <f t="shared" si="3"/>
        <v>40</v>
      </c>
    </row>
    <row r="102" spans="1:35" x14ac:dyDescent="0.4">
      <c r="A102" s="21">
        <v>99</v>
      </c>
      <c r="B102" s="23" t="s">
        <v>557</v>
      </c>
      <c r="C102" s="23" t="s">
        <v>525</v>
      </c>
      <c r="D102" s="23">
        <v>1</v>
      </c>
      <c r="E102" s="29" t="s">
        <v>526</v>
      </c>
      <c r="F102" s="36" t="s">
        <v>815</v>
      </c>
      <c r="G102" s="23"/>
      <c r="H102" s="21">
        <f>IF(G102="",0,IF(G102="優勝",[8]点数換算表!$B$2,IF(G102="準優勝",[8]点数換算表!$C$2,IF(G102="ベスト4",[8]点数換算表!$D$2,[8]点数換算表!$E$2))))</f>
        <v>0</v>
      </c>
      <c r="I102" s="23"/>
      <c r="J102" s="21">
        <f>IF(I102="",0,IF(I102="優勝",[8]点数換算表!$B$3,IF(I102="準優勝",[8]点数換算表!$C$3,IF(I102="ベスト4",[8]点数換算表!$D$3,[8]点数換算表!$E$3))))</f>
        <v>0</v>
      </c>
      <c r="K102" s="23" t="s">
        <v>9</v>
      </c>
      <c r="L102" s="21">
        <f>IF(K102="",0,IF(K102="優勝",[8]点数換算表!$B$4,IF(K102="準優勝",[8]点数換算表!$C$4,IF(K102="ベスト4",[8]点数換算表!$D$4,IF(K102="ベスト8",[8]点数換算表!$E$4,IF(K102="ベスト16",[8]点数換算表!$F$4,""))))))</f>
        <v>40</v>
      </c>
      <c r="M102" s="23"/>
      <c r="N102" s="21">
        <f>IF(M102="",0,IF(M102="優勝",点数換算表!$B$5,IF(M102="準優勝",点数換算表!$C$5,IF(M102="ベスト4",点数換算表!$D$5,IF(M102="ベスト8",点数換算表!$E$5,IF(M102="ベスト16",点数換算表!$F$5,IF(M102="ベスト32",点数換算表!$G$5,"")))))))</f>
        <v>0</v>
      </c>
      <c r="O102" s="23"/>
      <c r="P102" s="21">
        <f>IF(O102="",0,IF(O102="優勝",[8]点数換算表!$B$6,IF(O102="準優勝",[8]点数換算表!$C$6,IF(O102="ベスト4",[8]点数換算表!$D$6,IF(O102="ベスト8",[8]点数換算表!$E$6,IF(O102="ベスト16",[8]点数換算表!$F$6,IF(O102="ベスト32",[8]点数換算表!$G$6,"")))))))</f>
        <v>0</v>
      </c>
      <c r="Q102" s="23"/>
      <c r="R102" s="21">
        <f>IF(Q102="",0,IF(Q102="優勝",[8]点数換算表!$B$7,IF(Q102="準優勝",[8]点数換算表!$C$7,IF(Q102="ベスト4",[8]点数換算表!$D$7,IF(Q102="ベスト8",[8]点数換算表!$E$7,[8]点数換算表!$F$7)))))</f>
        <v>0</v>
      </c>
      <c r="S102" s="23"/>
      <c r="T102" s="21">
        <f>IF(S102="",0,IF(S102="優勝",[8]点数換算表!$B$8,IF(S102="準優勝",[8]点数換算表!$C$8,IF(S102="ベスト4",[8]点数換算表!$D$8,IF(S102="ベスト8",[8]点数換算表!$E$8,[8]点数換算表!$F$8)))))</f>
        <v>0</v>
      </c>
      <c r="U102" s="23"/>
      <c r="V102" s="21">
        <f>IF(U102="",0,IF(U102="優勝",[8]点数換算表!$B$13,IF(U102="準優勝",[8]点数換算表!$C$13,IF(U102="ベスト4",[8]点数換算表!$D$13,[8]点数換算表!$E$13))))</f>
        <v>0</v>
      </c>
      <c r="W102" s="23"/>
      <c r="X102" s="21">
        <f>IF(W102="",0,IF(W102="優勝",[8]点数換算表!$B$14,IF(W102="準優勝",[8]点数換算表!$C$14,IF(W102="ベスト4",[8]点数換算表!$D$14,[8]点数換算表!$E$14))))</f>
        <v>0</v>
      </c>
      <c r="Y102" s="23"/>
      <c r="Z102" s="21">
        <f>IF(Y102="",0,IF(Y102="優勝",[8]点数換算表!$B$15,IF(Y102="準優勝",[8]点数換算表!$C$15,IF(Y102="ベスト4",[8]点数換算表!$D$15,IF(Y102="ベスト8",[8]点数換算表!$E$15,IF(Y102="ベスト16",[8]点数換算表!$F$15,""))))))</f>
        <v>0</v>
      </c>
      <c r="AA102" s="23"/>
      <c r="AB102" s="21">
        <f>IF(AA102="",0,IF(AA102="優勝",[8]点数換算表!$B$16,IF(AA102="準優勝",[8]点数換算表!$C$16,IF(AA102="ベスト4",[8]点数換算表!$D$16,IF(AA102="ベスト8",[8]点数換算表!$E$16,IF(AA102="ベスト16",[8]点数換算表!$F$16,IF(AA102="ベスト32",[8]点数換算表!$G$16,"")))))))</f>
        <v>0</v>
      </c>
      <c r="AC102" s="23"/>
      <c r="AD102" s="21">
        <f>IF(AC102="",0,IF(AC102="優勝",[8]点数換算表!$B$17,IF(AC102="準優勝",[8]点数換算表!$C$17,IF(AC102="ベスト4",[8]点数換算表!$D$17,IF(AC102="ベスト8",[8]点数換算表!$E$17,IF(AC102="ベスト16",[8]点数換算表!$F$17,IF(AC102="ベスト32",[8]点数換算表!$G$17,"")))))))</f>
        <v>0</v>
      </c>
      <c r="AE102" s="23"/>
      <c r="AF102" s="21">
        <f>IF(AE102="",0,IF(AE102="優勝",[8]点数換算表!$B$18,IF(AE102="準優勝",[8]点数換算表!$C$18,IF(AE102="ベスト4",[8]点数換算表!$D$18,IF(AE102="ベスト8",[8]点数換算表!$E$18,[8]点数換算表!$F$18)))))</f>
        <v>0</v>
      </c>
      <c r="AG102" s="23"/>
      <c r="AH102" s="21">
        <f>IF(AG102="",0,IF(AG102="優勝",[8]点数換算表!$B$19,IF(AG102="準優勝",[8]点数換算表!$C$19,IF(AG102="ベスト4",[8]点数換算表!$D$19,IF(AG102="ベスト8",[8]点数換算表!$E$19,[8]点数換算表!$F$19)))))</f>
        <v>0</v>
      </c>
      <c r="AI102" s="21">
        <f t="shared" si="3"/>
        <v>40</v>
      </c>
    </row>
    <row r="103" spans="1:35" x14ac:dyDescent="0.4">
      <c r="A103" s="21">
        <v>100</v>
      </c>
      <c r="B103" s="23" t="s">
        <v>651</v>
      </c>
      <c r="C103" s="23" t="s">
        <v>632</v>
      </c>
      <c r="D103" s="23" t="s">
        <v>652</v>
      </c>
      <c r="E103" s="30" t="s">
        <v>620</v>
      </c>
      <c r="F103" s="34" t="s">
        <v>814</v>
      </c>
      <c r="G103" s="23"/>
      <c r="H103" s="21">
        <f>IF(G103="",0,IF(G103="優勝",[9]点数換算表!$B$2,IF(G103="準優勝",[9]点数換算表!$C$2,IF(G103="ベスト4",[9]点数換算表!$D$2,[9]点数換算表!$E$2))))</f>
        <v>0</v>
      </c>
      <c r="I103" s="23"/>
      <c r="J103" s="21">
        <f>IF(I103="",0,IF(I103="優勝",[9]点数換算表!$B$3,IF(I103="準優勝",[9]点数換算表!$C$3,IF(I103="ベスト4",[9]点数換算表!$D$3,[9]点数換算表!$E$3))))</f>
        <v>0</v>
      </c>
      <c r="K103" s="23" t="s">
        <v>9</v>
      </c>
      <c r="L103" s="21">
        <f>IF(K103="",0,IF(K103="優勝",[9]点数換算表!$B$4,IF(K103="準優勝",[9]点数換算表!$C$4,IF(K103="ベスト4",[9]点数換算表!$D$4,IF(K103="ベスト8",[9]点数換算表!$E$4,IF(K103="ベスト16",[9]点数換算表!$F$4,""))))))</f>
        <v>40</v>
      </c>
      <c r="M103" s="23"/>
      <c r="N103" s="21">
        <f>IF(M103="",0,IF(M103="優勝",点数換算表!$B$5,IF(M103="準優勝",点数換算表!$C$5,IF(M103="ベスト4",点数換算表!$D$5,IF(M103="ベスト8",点数換算表!$E$5,IF(M103="ベスト16",点数換算表!$F$5,IF(M103="ベスト32",点数換算表!$G$5,"")))))))</f>
        <v>0</v>
      </c>
      <c r="O103" s="23"/>
      <c r="P103" s="21">
        <f>IF(O103="",0,IF(O103="優勝",[9]点数換算表!$B$6,IF(O103="準優勝",[9]点数換算表!$C$6,IF(O103="ベスト4",[9]点数換算表!$D$6,IF(O103="ベスト8",[9]点数換算表!$E$6,IF(O103="ベスト16",[9]点数換算表!$F$6,IF(O103="ベスト32",[9]点数換算表!$G$6,"")))))))</f>
        <v>0</v>
      </c>
      <c r="Q103" s="23"/>
      <c r="R103" s="21">
        <f>IF(Q103="",0,IF(Q103="優勝",[9]点数換算表!$B$7,IF(Q103="準優勝",[9]点数換算表!$C$7,IF(Q103="ベスト4",[9]点数換算表!$D$7,IF(Q103="ベスト8",[9]点数換算表!$E$7,[9]点数換算表!$F$7)))))</f>
        <v>0</v>
      </c>
      <c r="S103" s="23"/>
      <c r="T103" s="21">
        <f>IF(S103="",0,IF(S103="優勝",[9]点数換算表!$B$8,IF(S103="準優勝",[9]点数換算表!$C$8,IF(S103="ベスト4",[9]点数換算表!$D$8,IF(S103="ベスト8",[9]点数換算表!$E$8,[9]点数換算表!$F$8)))))</f>
        <v>0</v>
      </c>
      <c r="U103" s="23"/>
      <c r="V103" s="21">
        <f>IF(U103="",0,IF(U103="優勝",[9]点数換算表!$B$13,IF(U103="準優勝",[9]点数換算表!$C$13,IF(U103="ベスト4",[9]点数換算表!$D$13,[9]点数換算表!$E$13))))</f>
        <v>0</v>
      </c>
      <c r="W103" s="23"/>
      <c r="X103" s="21">
        <f>IF(W103="",0,IF(W103="優勝",[9]点数換算表!$B$14,IF(W103="準優勝",[9]点数換算表!$C$14,IF(W103="ベスト4",[9]点数換算表!$D$14,[9]点数換算表!$E$14))))</f>
        <v>0</v>
      </c>
      <c r="Y103" s="23"/>
      <c r="Z103" s="21">
        <f>IF(Y103="",0,IF(Y103="優勝",[9]点数換算表!$B$15,IF(Y103="準優勝",[9]点数換算表!$C$15,IF(Y103="ベスト4",[9]点数換算表!$D$15,IF(Y103="ベスト8",[9]点数換算表!$E$15,IF(Y103="ベスト16",[9]点数換算表!$F$15,""))))))</f>
        <v>0</v>
      </c>
      <c r="AA103" s="23"/>
      <c r="AB103" s="21">
        <f>IF(AA103="",0,IF(AA103="優勝",[9]点数換算表!$B$16,IF(AA103="準優勝",[9]点数換算表!$C$16,IF(AA103="ベスト4",[9]点数換算表!$D$16,IF(AA103="ベスト8",[9]点数換算表!$E$16,IF(AA103="ベスト16",[9]点数換算表!$F$16,IF(AA103="ベスト32",[9]点数換算表!$G$16,"")))))))</f>
        <v>0</v>
      </c>
      <c r="AC103" s="23"/>
      <c r="AD103" s="21">
        <f>IF(AC103="",0,IF(AC103="優勝",[9]点数換算表!$B$17,IF(AC103="準優勝",[9]点数換算表!$C$17,IF(AC103="ベスト4",[9]点数換算表!$D$17,IF(AC103="ベスト8",[9]点数換算表!$E$17,IF(AC103="ベスト16",[9]点数換算表!$F$17,IF(AC103="ベスト32",[9]点数換算表!$G$17,"")))))))</f>
        <v>0</v>
      </c>
      <c r="AE103" s="23"/>
      <c r="AF103" s="21">
        <f>IF(AE103="",0,IF(AE103="優勝",[9]点数換算表!$B$18,IF(AE103="準優勝",[9]点数換算表!$C$18,IF(AE103="ベスト4",[9]点数換算表!$D$18,IF(AE103="ベスト8",[9]点数換算表!$E$18,[9]点数換算表!$F$18)))))</f>
        <v>0</v>
      </c>
      <c r="AG103" s="23"/>
      <c r="AH103" s="21">
        <f>IF(AG103="",0,IF(AG103="優勝",[9]点数換算表!$B$19,IF(AG103="準優勝",[9]点数換算表!$C$19,IF(AG103="ベスト4",[9]点数換算表!$D$19,IF(AG103="ベスト8",[9]点数換算表!$E$19,[9]点数換算表!$F$19)))))</f>
        <v>0</v>
      </c>
      <c r="AI103" s="21">
        <f t="shared" si="3"/>
        <v>40</v>
      </c>
    </row>
    <row r="104" spans="1:35" x14ac:dyDescent="0.4">
      <c r="A104" s="21">
        <v>101</v>
      </c>
      <c r="B104" s="23" t="s">
        <v>653</v>
      </c>
      <c r="C104" s="23" t="s">
        <v>632</v>
      </c>
      <c r="D104" s="23" t="s">
        <v>650</v>
      </c>
      <c r="E104" s="30" t="s">
        <v>620</v>
      </c>
      <c r="F104" s="34" t="s">
        <v>814</v>
      </c>
      <c r="G104" s="23"/>
      <c r="H104" s="21">
        <f>IF(G104="",0,IF(G104="優勝",[9]点数換算表!$B$2,IF(G104="準優勝",[9]点数換算表!$C$2,IF(G104="ベスト4",[9]点数換算表!$D$2,[9]点数換算表!$E$2))))</f>
        <v>0</v>
      </c>
      <c r="I104" s="23"/>
      <c r="J104" s="21">
        <f>IF(I104="",0,IF(I104="優勝",[9]点数換算表!$B$3,IF(I104="準優勝",[9]点数換算表!$C$3,IF(I104="ベスト4",[9]点数換算表!$D$3,[9]点数換算表!$E$3))))</f>
        <v>0</v>
      </c>
      <c r="K104" s="23" t="s">
        <v>9</v>
      </c>
      <c r="L104" s="21">
        <f>IF(K104="",0,IF(K104="優勝",[9]点数換算表!$B$4,IF(K104="準優勝",[9]点数換算表!$C$4,IF(K104="ベスト4",[9]点数換算表!$D$4,IF(K104="ベスト8",[9]点数換算表!$E$4,IF(K104="ベスト16",[9]点数換算表!$F$4,""))))))</f>
        <v>40</v>
      </c>
      <c r="M104" s="23"/>
      <c r="N104" s="21">
        <f>IF(M104="",0,IF(M104="優勝",点数換算表!$B$5,IF(M104="準優勝",点数換算表!$C$5,IF(M104="ベスト4",点数換算表!$D$5,IF(M104="ベスト8",点数換算表!$E$5,IF(M104="ベスト16",点数換算表!$F$5,IF(M104="ベスト32",点数換算表!$G$5,"")))))))</f>
        <v>0</v>
      </c>
      <c r="O104" s="23"/>
      <c r="P104" s="21">
        <f>IF(O104="",0,IF(O104="優勝",[9]点数換算表!$B$6,IF(O104="準優勝",[9]点数換算表!$C$6,IF(O104="ベスト4",[9]点数換算表!$D$6,IF(O104="ベスト8",[9]点数換算表!$E$6,IF(O104="ベスト16",[9]点数換算表!$F$6,IF(O104="ベスト32",[9]点数換算表!$G$6,"")))))))</f>
        <v>0</v>
      </c>
      <c r="Q104" s="23"/>
      <c r="R104" s="21">
        <f>IF(Q104="",0,IF(Q104="優勝",[9]点数換算表!$B$7,IF(Q104="準優勝",[9]点数換算表!$C$7,IF(Q104="ベスト4",[9]点数換算表!$D$7,IF(Q104="ベスト8",[9]点数換算表!$E$7,[9]点数換算表!$F$7)))))</f>
        <v>0</v>
      </c>
      <c r="S104" s="23"/>
      <c r="T104" s="21">
        <f>IF(S104="",0,IF(S104="優勝",[9]点数換算表!$B$8,IF(S104="準優勝",[9]点数換算表!$C$8,IF(S104="ベスト4",[9]点数換算表!$D$8,IF(S104="ベスト8",[9]点数換算表!$E$8,[9]点数換算表!$F$8)))))</f>
        <v>0</v>
      </c>
      <c r="U104" s="23"/>
      <c r="V104" s="21">
        <f>IF(U104="",0,IF(U104="優勝",[9]点数換算表!$B$13,IF(U104="準優勝",[9]点数換算表!$C$13,IF(U104="ベスト4",[9]点数換算表!$D$13,[9]点数換算表!$E$13))))</f>
        <v>0</v>
      </c>
      <c r="W104" s="23"/>
      <c r="X104" s="21">
        <f>IF(W104="",0,IF(W104="優勝",[9]点数換算表!$B$14,IF(W104="準優勝",[9]点数換算表!$C$14,IF(W104="ベスト4",[9]点数換算表!$D$14,[9]点数換算表!$E$14))))</f>
        <v>0</v>
      </c>
      <c r="Y104" s="23"/>
      <c r="Z104" s="21">
        <f>IF(Y104="",0,IF(Y104="優勝",[9]点数換算表!$B$15,IF(Y104="準優勝",[9]点数換算表!$C$15,IF(Y104="ベスト4",[9]点数換算表!$D$15,IF(Y104="ベスト8",[9]点数換算表!$E$15,IF(Y104="ベスト16",[9]点数換算表!$F$15,""))))))</f>
        <v>0</v>
      </c>
      <c r="AA104" s="23"/>
      <c r="AB104" s="21">
        <f>IF(AA104="",0,IF(AA104="優勝",[9]点数換算表!$B$16,IF(AA104="準優勝",[9]点数換算表!$C$16,IF(AA104="ベスト4",[9]点数換算表!$D$16,IF(AA104="ベスト8",[9]点数換算表!$E$16,IF(AA104="ベスト16",[9]点数換算表!$F$16,IF(AA104="ベスト32",[9]点数換算表!$G$16,"")))))))</f>
        <v>0</v>
      </c>
      <c r="AC104" s="23"/>
      <c r="AD104" s="21">
        <f>IF(AC104="",0,IF(AC104="優勝",[9]点数換算表!$B$17,IF(AC104="準優勝",[9]点数換算表!$C$17,IF(AC104="ベスト4",[9]点数換算表!$D$17,IF(AC104="ベスト8",[9]点数換算表!$E$17,IF(AC104="ベスト16",[9]点数換算表!$F$17,IF(AC104="ベスト32",[9]点数換算表!$G$17,"")))))))</f>
        <v>0</v>
      </c>
      <c r="AE104" s="23"/>
      <c r="AF104" s="21">
        <f>IF(AE104="",0,IF(AE104="優勝",[9]点数換算表!$B$18,IF(AE104="準優勝",[9]点数換算表!$C$18,IF(AE104="ベスト4",[9]点数換算表!$D$18,IF(AE104="ベスト8",[9]点数換算表!$E$18,[9]点数換算表!$F$18)))))</f>
        <v>0</v>
      </c>
      <c r="AG104" s="23"/>
      <c r="AH104" s="21">
        <f>IF(AG104="",0,IF(AG104="優勝",[9]点数換算表!$B$19,IF(AG104="準優勝",[9]点数換算表!$C$19,IF(AG104="ベスト4",[9]点数換算表!$D$19,IF(AG104="ベスト8",[9]点数換算表!$E$19,[9]点数換算表!$F$19)))))</f>
        <v>0</v>
      </c>
      <c r="AI104" s="21">
        <f t="shared" si="3"/>
        <v>40</v>
      </c>
    </row>
    <row r="105" spans="1:35" x14ac:dyDescent="0.4">
      <c r="A105" s="21">
        <v>102</v>
      </c>
      <c r="B105" s="23" t="s">
        <v>654</v>
      </c>
      <c r="C105" s="23" t="s">
        <v>622</v>
      </c>
      <c r="D105" s="23" t="s">
        <v>650</v>
      </c>
      <c r="E105" s="30" t="s">
        <v>620</v>
      </c>
      <c r="F105" s="34" t="s">
        <v>814</v>
      </c>
      <c r="G105" s="23"/>
      <c r="H105" s="21">
        <f>IF(G105="",0,IF(G105="優勝",[9]点数換算表!$B$2,IF(G105="準優勝",[9]点数換算表!$C$2,IF(G105="ベスト4",[9]点数換算表!$D$2,[9]点数換算表!$E$2))))</f>
        <v>0</v>
      </c>
      <c r="I105" s="23"/>
      <c r="J105" s="21">
        <f>IF(I105="",0,IF(I105="優勝",[9]点数換算表!$B$3,IF(I105="準優勝",[9]点数換算表!$C$3,IF(I105="ベスト4",[9]点数換算表!$D$3,[9]点数換算表!$E$3))))</f>
        <v>0</v>
      </c>
      <c r="K105" s="23" t="s">
        <v>9</v>
      </c>
      <c r="L105" s="21">
        <f>IF(K105="",0,IF(K105="優勝",[9]点数換算表!$B$4,IF(K105="準優勝",[9]点数換算表!$C$4,IF(K105="ベスト4",[9]点数換算表!$D$4,IF(K105="ベスト8",[9]点数換算表!$E$4,IF(K105="ベスト16",[9]点数換算表!$F$4,""))))))</f>
        <v>40</v>
      </c>
      <c r="M105" s="23"/>
      <c r="N105" s="21">
        <f>IF(M105="",0,IF(M105="優勝",点数換算表!$B$5,IF(M105="準優勝",点数換算表!$C$5,IF(M105="ベスト4",点数換算表!$D$5,IF(M105="ベスト8",点数換算表!$E$5,IF(M105="ベスト16",点数換算表!$F$5,IF(M105="ベスト32",点数換算表!$G$5,"")))))))</f>
        <v>0</v>
      </c>
      <c r="O105" s="23"/>
      <c r="P105" s="21">
        <f>IF(O105="",0,IF(O105="優勝",[9]点数換算表!$B$6,IF(O105="準優勝",[9]点数換算表!$C$6,IF(O105="ベスト4",[9]点数換算表!$D$6,IF(O105="ベスト8",[9]点数換算表!$E$6,IF(O105="ベスト16",[9]点数換算表!$F$6,IF(O105="ベスト32",[9]点数換算表!$G$6,"")))))))</f>
        <v>0</v>
      </c>
      <c r="Q105" s="23"/>
      <c r="R105" s="21">
        <f>IF(Q105="",0,IF(Q105="優勝",[9]点数換算表!$B$7,IF(Q105="準優勝",[9]点数換算表!$C$7,IF(Q105="ベスト4",[9]点数換算表!$D$7,IF(Q105="ベスト8",[9]点数換算表!$E$7,[9]点数換算表!$F$7)))))</f>
        <v>0</v>
      </c>
      <c r="S105" s="23"/>
      <c r="T105" s="21">
        <f>IF(S105="",0,IF(S105="優勝",[9]点数換算表!$B$8,IF(S105="準優勝",[9]点数換算表!$C$8,IF(S105="ベスト4",[9]点数換算表!$D$8,IF(S105="ベスト8",[9]点数換算表!$E$8,[9]点数換算表!$F$8)))))</f>
        <v>0</v>
      </c>
      <c r="U105" s="23"/>
      <c r="V105" s="21">
        <f>IF(U105="",0,IF(U105="優勝",[9]点数換算表!$B$13,IF(U105="準優勝",[9]点数換算表!$C$13,IF(U105="ベスト4",[9]点数換算表!$D$13,[9]点数換算表!$E$13))))</f>
        <v>0</v>
      </c>
      <c r="W105" s="23"/>
      <c r="X105" s="21">
        <f>IF(W105="",0,IF(W105="優勝",[9]点数換算表!$B$14,IF(W105="準優勝",[9]点数換算表!$C$14,IF(W105="ベスト4",[9]点数換算表!$D$14,[9]点数換算表!$E$14))))</f>
        <v>0</v>
      </c>
      <c r="Y105" s="23"/>
      <c r="Z105" s="21">
        <f>IF(Y105="",0,IF(Y105="優勝",[9]点数換算表!$B$15,IF(Y105="準優勝",[9]点数換算表!$C$15,IF(Y105="ベスト4",[9]点数換算表!$D$15,IF(Y105="ベスト8",[9]点数換算表!$E$15,IF(Y105="ベスト16",[9]点数換算表!$F$15,""))))))</f>
        <v>0</v>
      </c>
      <c r="AA105" s="23"/>
      <c r="AB105" s="21">
        <f>IF(AA105="",0,IF(AA105="優勝",[9]点数換算表!$B$16,IF(AA105="準優勝",[9]点数換算表!$C$16,IF(AA105="ベスト4",[9]点数換算表!$D$16,IF(AA105="ベスト8",[9]点数換算表!$E$16,IF(AA105="ベスト16",[9]点数換算表!$F$16,IF(AA105="ベスト32",[9]点数換算表!$G$16,"")))))))</f>
        <v>0</v>
      </c>
      <c r="AC105" s="23"/>
      <c r="AD105" s="21">
        <f>IF(AC105="",0,IF(AC105="優勝",[9]点数換算表!$B$17,IF(AC105="準優勝",[9]点数換算表!$C$17,IF(AC105="ベスト4",[9]点数換算表!$D$17,IF(AC105="ベスト8",[9]点数換算表!$E$17,IF(AC105="ベスト16",[9]点数換算表!$F$17,IF(AC105="ベスト32",[9]点数換算表!$G$17,"")))))))</f>
        <v>0</v>
      </c>
      <c r="AE105" s="23"/>
      <c r="AF105" s="21">
        <f>IF(AE105="",0,IF(AE105="優勝",[9]点数換算表!$B$18,IF(AE105="準優勝",[9]点数換算表!$C$18,IF(AE105="ベスト4",[9]点数換算表!$D$18,IF(AE105="ベスト8",[9]点数換算表!$E$18,[9]点数換算表!$F$18)))))</f>
        <v>0</v>
      </c>
      <c r="AG105" s="23"/>
      <c r="AH105" s="21">
        <f>IF(AG105="",0,IF(AG105="優勝",[9]点数換算表!$B$19,IF(AG105="準優勝",[9]点数換算表!$C$19,IF(AG105="ベスト4",[9]点数換算表!$D$19,IF(AG105="ベスト8",[9]点数換算表!$E$19,[9]点数換算表!$F$19)))))</f>
        <v>0</v>
      </c>
      <c r="AI105" s="21">
        <f t="shared" si="3"/>
        <v>40</v>
      </c>
    </row>
    <row r="106" spans="1:35" x14ac:dyDescent="0.4">
      <c r="A106" s="21">
        <v>103</v>
      </c>
      <c r="B106" s="23" t="s">
        <v>655</v>
      </c>
      <c r="C106" s="23" t="s">
        <v>637</v>
      </c>
      <c r="D106" s="23" t="s">
        <v>650</v>
      </c>
      <c r="E106" s="30" t="s">
        <v>620</v>
      </c>
      <c r="F106" s="34" t="s">
        <v>814</v>
      </c>
      <c r="G106" s="23"/>
      <c r="H106" s="21">
        <f>IF(G106="",0,IF(G106="優勝",[9]点数換算表!$B$2,IF(G106="準優勝",[9]点数換算表!$C$2,IF(G106="ベスト4",[9]点数換算表!$D$2,[9]点数換算表!$E$2))))</f>
        <v>0</v>
      </c>
      <c r="I106" s="23"/>
      <c r="J106" s="21">
        <f>IF(I106="",0,IF(I106="優勝",[9]点数換算表!$B$3,IF(I106="準優勝",[9]点数換算表!$C$3,IF(I106="ベスト4",[9]点数換算表!$D$3,[9]点数換算表!$E$3))))</f>
        <v>0</v>
      </c>
      <c r="K106" s="23" t="s">
        <v>9</v>
      </c>
      <c r="L106" s="21">
        <f>IF(K106="",0,IF(K106="優勝",[9]点数換算表!$B$4,IF(K106="準優勝",[9]点数換算表!$C$4,IF(K106="ベスト4",[9]点数換算表!$D$4,IF(K106="ベスト8",[9]点数換算表!$E$4,IF(K106="ベスト16",[9]点数換算表!$F$4,""))))))</f>
        <v>40</v>
      </c>
      <c r="M106" s="23"/>
      <c r="N106" s="21">
        <f>IF(M106="",0,IF(M106="優勝",点数換算表!$B$5,IF(M106="準優勝",点数換算表!$C$5,IF(M106="ベスト4",点数換算表!$D$5,IF(M106="ベスト8",点数換算表!$E$5,IF(M106="ベスト16",点数換算表!$F$5,IF(M106="ベスト32",点数換算表!$G$5,"")))))))</f>
        <v>0</v>
      </c>
      <c r="O106" s="23"/>
      <c r="P106" s="21">
        <f>IF(O106="",0,IF(O106="優勝",[9]点数換算表!$B$6,IF(O106="準優勝",[9]点数換算表!$C$6,IF(O106="ベスト4",[9]点数換算表!$D$6,IF(O106="ベスト8",[9]点数換算表!$E$6,IF(O106="ベスト16",[9]点数換算表!$F$6,IF(O106="ベスト32",[9]点数換算表!$G$6,"")))))))</f>
        <v>0</v>
      </c>
      <c r="Q106" s="23"/>
      <c r="R106" s="21">
        <f>IF(Q106="",0,IF(Q106="優勝",[9]点数換算表!$B$7,IF(Q106="準優勝",[9]点数換算表!$C$7,IF(Q106="ベスト4",[9]点数換算表!$D$7,IF(Q106="ベスト8",[9]点数換算表!$E$7,[9]点数換算表!$F$7)))))</f>
        <v>0</v>
      </c>
      <c r="S106" s="23"/>
      <c r="T106" s="21">
        <f>IF(S106="",0,IF(S106="優勝",[9]点数換算表!$B$8,IF(S106="準優勝",[9]点数換算表!$C$8,IF(S106="ベスト4",[9]点数換算表!$D$8,IF(S106="ベスト8",[9]点数換算表!$E$8,[9]点数換算表!$F$8)))))</f>
        <v>0</v>
      </c>
      <c r="U106" s="23"/>
      <c r="V106" s="21">
        <f>IF(U106="",0,IF(U106="優勝",[9]点数換算表!$B$13,IF(U106="準優勝",[9]点数換算表!$C$13,IF(U106="ベスト4",[9]点数換算表!$D$13,[9]点数換算表!$E$13))))</f>
        <v>0</v>
      </c>
      <c r="W106" s="23"/>
      <c r="X106" s="21">
        <f>IF(W106="",0,IF(W106="優勝",[9]点数換算表!$B$14,IF(W106="準優勝",[9]点数換算表!$C$14,IF(W106="ベスト4",[9]点数換算表!$D$14,[9]点数換算表!$E$14))))</f>
        <v>0</v>
      </c>
      <c r="Y106" s="23"/>
      <c r="Z106" s="21">
        <f>IF(Y106="",0,IF(Y106="優勝",[9]点数換算表!$B$15,IF(Y106="準優勝",[9]点数換算表!$C$15,IF(Y106="ベスト4",[9]点数換算表!$D$15,IF(Y106="ベスト8",[9]点数換算表!$E$15,IF(Y106="ベスト16",[9]点数換算表!$F$15,""))))))</f>
        <v>0</v>
      </c>
      <c r="AA106" s="23"/>
      <c r="AB106" s="21">
        <f>IF(AA106="",0,IF(AA106="優勝",[9]点数換算表!$B$16,IF(AA106="準優勝",[9]点数換算表!$C$16,IF(AA106="ベスト4",[9]点数換算表!$D$16,IF(AA106="ベスト8",[9]点数換算表!$E$16,IF(AA106="ベスト16",[9]点数換算表!$F$16,IF(AA106="ベスト32",[9]点数換算表!$G$16,"")))))))</f>
        <v>0</v>
      </c>
      <c r="AC106" s="23"/>
      <c r="AD106" s="21">
        <f>IF(AC106="",0,IF(AC106="優勝",[9]点数換算表!$B$17,IF(AC106="準優勝",[9]点数換算表!$C$17,IF(AC106="ベスト4",[9]点数換算表!$D$17,IF(AC106="ベスト8",[9]点数換算表!$E$17,IF(AC106="ベスト16",[9]点数換算表!$F$17,IF(AC106="ベスト32",[9]点数換算表!$G$17,"")))))))</f>
        <v>0</v>
      </c>
      <c r="AE106" s="23"/>
      <c r="AF106" s="21">
        <f>IF(AE106="",0,IF(AE106="優勝",[9]点数換算表!$B$18,IF(AE106="準優勝",[9]点数換算表!$C$18,IF(AE106="ベスト4",[9]点数換算表!$D$18,IF(AE106="ベスト8",[9]点数換算表!$E$18,[9]点数換算表!$F$18)))))</f>
        <v>0</v>
      </c>
      <c r="AG106" s="23"/>
      <c r="AH106" s="21">
        <f>IF(AG106="",0,IF(AG106="優勝",[9]点数換算表!$B$19,IF(AG106="準優勝",[9]点数換算表!$C$19,IF(AG106="ベスト4",[9]点数換算表!$D$19,IF(AG106="ベスト8",[9]点数換算表!$E$19,[9]点数換算表!$F$19)))))</f>
        <v>0</v>
      </c>
      <c r="AI106" s="21">
        <f t="shared" si="3"/>
        <v>40</v>
      </c>
    </row>
    <row r="107" spans="1:35" x14ac:dyDescent="0.4">
      <c r="A107" s="21">
        <v>104</v>
      </c>
      <c r="B107" s="23" t="s">
        <v>746</v>
      </c>
      <c r="C107" s="23" t="s">
        <v>722</v>
      </c>
      <c r="D107" s="23">
        <v>4</v>
      </c>
      <c r="E107" s="33" t="s">
        <v>717</v>
      </c>
      <c r="F107" s="34" t="s">
        <v>814</v>
      </c>
      <c r="G107" s="23"/>
      <c r="H107" s="21">
        <f>IF(G107="",0,IF(G107="優勝",[5]点数換算表!$B$2,IF(G107="準優勝",[5]点数換算表!$C$2,IF(G107="ベスト4",[5]点数換算表!$D$2,[5]点数換算表!$E$2))))</f>
        <v>0</v>
      </c>
      <c r="I107" s="23"/>
      <c r="J107" s="21">
        <f>IF(I107="",0,IF(I107="優勝",[5]点数換算表!$B$3,IF(I107="準優勝",[5]点数換算表!$C$3,IF(I107="ベスト4",[5]点数換算表!$D$3,[5]点数換算表!$E$3))))</f>
        <v>0</v>
      </c>
      <c r="K107" s="23" t="s">
        <v>9</v>
      </c>
      <c r="L107" s="21">
        <f>IF(K107="",0,IF(K107="優勝",[5]点数換算表!$B$4,IF(K107="準優勝",[5]点数換算表!$C$4,IF(K107="ベスト4",[5]点数換算表!$D$4,IF(K107="ベスト8",[5]点数換算表!$E$4,IF(K107="ベスト16",[5]点数換算表!$F$4,""))))))</f>
        <v>40</v>
      </c>
      <c r="M107" s="23"/>
      <c r="N107" s="21">
        <f>IF(M107="",0,IF(M107="優勝",点数換算表!$B$5,IF(M107="準優勝",点数換算表!$C$5,IF(M107="ベスト4",点数換算表!$D$5,IF(M107="ベスト8",点数換算表!$E$5,IF(M107="ベスト16",点数換算表!$F$5,IF(M107="ベスト32",点数換算表!$G$5,"")))))))</f>
        <v>0</v>
      </c>
      <c r="O107" s="23"/>
      <c r="P107" s="21">
        <f>IF(O107="",0,IF(O107="優勝",[5]点数換算表!$B$6,IF(O107="準優勝",[5]点数換算表!$C$6,IF(O107="ベスト4",[5]点数換算表!$D$6,IF(O107="ベスト8",[5]点数換算表!$E$6,IF(O107="ベスト16",[5]点数換算表!$F$6,IF(O107="ベスト32",[5]点数換算表!$G$6,"")))))))</f>
        <v>0</v>
      </c>
      <c r="Q107" s="23"/>
      <c r="R107" s="21">
        <f>IF(Q107="",0,IF(Q107="優勝",[5]点数換算表!$B$7,IF(Q107="準優勝",[5]点数換算表!$C$7,IF(Q107="ベスト4",[5]点数換算表!$D$7,IF(Q107="ベスト8",[5]点数換算表!$E$7,[5]点数換算表!$F$7)))))</f>
        <v>0</v>
      </c>
      <c r="S107" s="23"/>
      <c r="T107" s="21">
        <f>IF(S107="",0,IF(S107="優勝",[5]点数換算表!$B$8,IF(S107="準優勝",[5]点数換算表!$C$8,IF(S107="ベスト4",[5]点数換算表!$D$8,IF(S107="ベスト8",[5]点数換算表!$E$8,[5]点数換算表!$F$8)))))</f>
        <v>0</v>
      </c>
      <c r="U107" s="23"/>
      <c r="V107" s="21">
        <f>IF(U107="",0,IF(U107="優勝",[5]点数換算表!$B$13,IF(U107="準優勝",[5]点数換算表!$C$13,IF(U107="ベスト4",[5]点数換算表!$D$13,[5]点数換算表!$E$13))))</f>
        <v>0</v>
      </c>
      <c r="W107" s="23"/>
      <c r="X107" s="21">
        <f>IF(W107="",0,IF(W107="優勝",[5]点数換算表!$B$14,IF(W107="準優勝",[5]点数換算表!$C$14,IF(W107="ベスト4",[5]点数換算表!$D$14,[5]点数換算表!$E$14))))</f>
        <v>0</v>
      </c>
      <c r="Y107" s="23"/>
      <c r="Z107" s="21">
        <f>IF(Y107="",0,IF(Y107="優勝",[5]点数換算表!$B$15,IF(Y107="準優勝",[5]点数換算表!$C$15,IF(Y107="ベスト4",[5]点数換算表!$D$15,IF(Y107="ベスト8",[5]点数換算表!$E$15,IF(Y107="ベスト16",[5]点数換算表!$F$15,""))))))</f>
        <v>0</v>
      </c>
      <c r="AA107" s="23"/>
      <c r="AB107" s="21">
        <f>IF(AA107="",0,IF(AA107="優勝",[5]点数換算表!$B$16,IF(AA107="準優勝",[5]点数換算表!$C$16,IF(AA107="ベスト4",[5]点数換算表!$D$16,IF(AA107="ベスト8",[5]点数換算表!$E$16,IF(AA107="ベスト16",[5]点数換算表!$F$16,IF(AA107="ベスト32",[5]点数換算表!$G$16,"")))))))</f>
        <v>0</v>
      </c>
      <c r="AC107" s="23"/>
      <c r="AD107" s="21">
        <f>IF(AC107="",0,IF(AC107="優勝",[5]点数換算表!$B$17,IF(AC107="準優勝",[5]点数換算表!$C$17,IF(AC107="ベスト4",[5]点数換算表!$D$17,IF(AC107="ベスト8",[5]点数換算表!$E$17,IF(AC107="ベスト16",[5]点数換算表!$F$17,IF(AC107="ベスト32",[5]点数換算表!$G$17,"")))))))</f>
        <v>0</v>
      </c>
      <c r="AE107" s="23"/>
      <c r="AF107" s="21">
        <f>IF(AE107="",0,IF(AE107="優勝",[5]点数換算表!$B$18,IF(AE107="準優勝",[5]点数換算表!$C$18,IF(AE107="ベスト4",[5]点数換算表!$D$18,IF(AE107="ベスト8",[5]点数換算表!$E$18,[5]点数換算表!$F$18)))))</f>
        <v>0</v>
      </c>
      <c r="AG107" s="23"/>
      <c r="AH107" s="21">
        <f>IF(AG107="",0,IF(AG107="優勝",[5]点数換算表!$B$19,IF(AG107="準優勝",[5]点数換算表!$C$19,IF(AG107="ベスト4",[5]点数換算表!$D$19,IF(AG107="ベスト8",[5]点数換算表!$E$19,[5]点数換算表!$F$19)))))</f>
        <v>0</v>
      </c>
      <c r="AI107" s="21">
        <f t="shared" si="3"/>
        <v>40</v>
      </c>
    </row>
    <row r="108" spans="1:35" x14ac:dyDescent="0.4">
      <c r="A108" s="21">
        <v>105</v>
      </c>
      <c r="B108" s="21" t="s">
        <v>936</v>
      </c>
      <c r="C108" s="21" t="s">
        <v>937</v>
      </c>
      <c r="D108" s="21">
        <v>1</v>
      </c>
      <c r="E108" s="28" t="s">
        <v>451</v>
      </c>
      <c r="F108" s="36" t="s">
        <v>815</v>
      </c>
      <c r="G108" s="23"/>
      <c r="H108" s="21">
        <f>IF(G108="",0,IF(G108="優勝",点数換算表!$B$2,IF(G108="準優勝",点数換算表!$C$2,IF(G108="ベスト4",点数換算表!$D$2,点数換算表!$E$2))))</f>
        <v>0</v>
      </c>
      <c r="I108" s="23"/>
      <c r="J108" s="21">
        <f>IF(I108="",0,IF(I108="優勝",点数換算表!$B$3,IF(I108="準優勝",点数換算表!$C$3,IF(I108="ベスト4",点数換算表!$D$3,点数換算表!$E$3))))</f>
        <v>0</v>
      </c>
      <c r="K108" s="23" t="s">
        <v>9</v>
      </c>
      <c r="L108" s="21">
        <f>IF(K108="",0,IF(K108="優勝",点数換算表!$B$4,IF(K108="準優勝",点数換算表!$C$4,IF(K108="ベスト4",点数換算表!$D$4,IF(K108="ベスト8",点数換算表!$E$4,IF(K108="ベスト16",点数換算表!$F$4,""))))))</f>
        <v>40</v>
      </c>
      <c r="M108" s="23"/>
      <c r="N108" s="21">
        <f>IF(M108="",0,IF(M108="優勝",点数換算表!$B$5,IF(M108="準優勝",点数換算表!$C$5,IF(M108="ベスト4",点数換算表!$D$5,IF(M108="ベスト8",点数換算表!$E$5,IF(M108="ベスト16",点数換算表!$F$5,IF(M108="ベスト32",点数換算表!$G$5,"")))))))</f>
        <v>0</v>
      </c>
      <c r="O108" s="23"/>
      <c r="P108" s="21">
        <f>IF(O108="",0,IF(O108="優勝",点数換算表!$B$6,IF(O108="準優勝",点数換算表!$C$6,IF(O108="ベスト4",点数換算表!$D$6,IF(O108="ベスト8",点数換算表!$E$6,IF(O108="ベスト16",点数換算表!$F$6,IF(O108="ベスト32",点数換算表!$G$6,"")))))))</f>
        <v>0</v>
      </c>
      <c r="Q108" s="23"/>
      <c r="R108" s="21">
        <f>IF(Q108="",0,IF(Q108="優勝",点数換算表!$B$7,IF(Q108="準優勝",点数換算表!$C$7,IF(Q108="ベスト4",点数換算表!$D$7,IF(Q108="ベスト8",点数換算表!$E$7,点数換算表!$F$7)))))</f>
        <v>0</v>
      </c>
      <c r="S108" s="23"/>
      <c r="T108" s="21">
        <f>IF(S108="",0,IF(S108="優勝",点数換算表!$B$8,IF(S108="準優勝",点数換算表!$C$8,IF(S108="ベスト4",点数換算表!$D$8,IF(S108="ベスト8",点数換算表!$E$8,点数換算表!$F$8)))))</f>
        <v>0</v>
      </c>
      <c r="U108" s="23"/>
      <c r="V108" s="21">
        <f>IF(U108="",0,IF(U108="優勝",点数換算表!$B$13,IF(U108="準優勝",点数換算表!$C$13,IF(U108="ベスト4",点数換算表!$D$13,点数換算表!$E$13))))</f>
        <v>0</v>
      </c>
      <c r="W108" s="23"/>
      <c r="X108" s="21">
        <f>IF(W108="",0,IF(W108="優勝",点数換算表!$B$14,IF(W108="準優勝",点数換算表!$C$14,IF(W108="ベスト4",点数換算表!$D$14,点数換算表!$E$14))))</f>
        <v>0</v>
      </c>
      <c r="Y108" s="23"/>
      <c r="Z108" s="21">
        <f>IF(Y108="",0,IF(Y108="優勝",点数換算表!$B$15,IF(Y108="準優勝",点数換算表!$C$15,IF(Y108="ベスト4",点数換算表!$D$15,IF(Y108="ベスト8",点数換算表!$E$15,IF(Y108="ベスト16",点数換算表!$F$15,""))))))</f>
        <v>0</v>
      </c>
      <c r="AA108" s="23"/>
      <c r="AB108" s="21">
        <f>IF(AA108="",0,IF(AA108="優勝",点数換算表!$B$16,IF(AA108="準優勝",点数換算表!$C$16,IF(AA108="ベスト4",点数換算表!$D$16,IF(AA108="ベスト8",点数換算表!$E$16,IF(AA108="ベスト16",点数換算表!$F$16,IF(AA108="ベスト32",点数換算表!$G$16,"")))))))</f>
        <v>0</v>
      </c>
      <c r="AC108" s="23"/>
      <c r="AD108" s="21">
        <f>IF(AC108="",0,IF(AC108="優勝",点数換算表!$B$17,IF(AC108="準優勝",点数換算表!$C$17,IF(AC108="ベスト4",点数換算表!$D$17,IF(AC108="ベスト8",点数換算表!$E$17,IF(AC108="ベスト16",点数換算表!$F$17,IF(AC108="ベスト32",点数換算表!$G$17,"")))))))</f>
        <v>0</v>
      </c>
      <c r="AE108" s="23"/>
      <c r="AF108" s="21">
        <f>IF(AE108="",0,IF(AE108="優勝",点数換算表!$B$18,IF(AE108="準優勝",点数換算表!$C$18,IF(AE108="ベスト4",点数換算表!$D$18,IF(AE108="ベスト8",点数換算表!$E$18,点数換算表!$F$18)))))</f>
        <v>0</v>
      </c>
      <c r="AG108" s="23"/>
      <c r="AH108" s="21">
        <f>IF(AG108="",0,IF(AG108="優勝",点数換算表!$B$19,IF(AG108="準優勝",点数換算表!$C$19,IF(AG108="ベスト4",点数換算表!$D$19,IF(AG108="ベスト8",点数換算表!$E$19,点数換算表!$F$19)))))</f>
        <v>0</v>
      </c>
      <c r="AI108" s="21">
        <f t="shared" si="3"/>
        <v>40</v>
      </c>
    </row>
    <row r="109" spans="1:35" ht="19.5" x14ac:dyDescent="0.4">
      <c r="A109" s="21">
        <v>106</v>
      </c>
      <c r="B109" s="15" t="s">
        <v>1063</v>
      </c>
      <c r="C109" s="38" t="s">
        <v>1056</v>
      </c>
      <c r="D109" s="15">
        <v>1</v>
      </c>
      <c r="E109" s="27" t="s">
        <v>382</v>
      </c>
      <c r="F109" s="36" t="s">
        <v>815</v>
      </c>
      <c r="G109" s="23"/>
      <c r="H109" s="21">
        <f>IF(G109="",0,IF(G109="優勝",点数換算表!$B$2,IF(G109="準優勝",点数換算表!$C$2,IF(G109="ベスト4",点数換算表!$D$2,点数換算表!$E$2))))</f>
        <v>0</v>
      </c>
      <c r="I109" s="23"/>
      <c r="J109" s="21">
        <f>IF(I109="",0,IF(I109="優勝",点数換算表!$B$3,IF(I109="準優勝",点数換算表!$C$3,IF(I109="ベスト4",点数換算表!$D$3,点数換算表!$E$3))))</f>
        <v>0</v>
      </c>
      <c r="K109" s="23" t="s">
        <v>9</v>
      </c>
      <c r="L109" s="21">
        <f>IF(K109="",0,IF(K109="優勝",点数換算表!$B$4,IF(K109="準優勝",点数換算表!$C$4,IF(K109="ベスト4",点数換算表!$D$4,IF(K109="ベスト8",点数換算表!$E$4,IF(K109="ベスト16",点数換算表!$F$4,""))))))</f>
        <v>40</v>
      </c>
      <c r="M109" s="23"/>
      <c r="N109" s="21">
        <f>IF(M109="",0,IF(M109="優勝",点数換算表!$B$5,IF(M109="準優勝",点数換算表!$C$5,IF(M109="ベスト4",点数換算表!$D$5,IF(M109="ベスト8",点数換算表!$E$5,IF(M109="ベスト16",点数換算表!$F$5,IF(M109="ベスト32",点数換算表!$G$5,"")))))))</f>
        <v>0</v>
      </c>
      <c r="O109" s="23"/>
      <c r="P109" s="21">
        <f>IF(O109="",0,IF(O109="優勝",点数換算表!$B$6,IF(O109="準優勝",点数換算表!$C$6,IF(O109="ベスト4",点数換算表!$D$6,IF(O109="ベスト8",点数換算表!$E$6,IF(O109="ベスト16",点数換算表!$F$6,IF(O109="ベスト32",点数換算表!$G$6,"")))))))</f>
        <v>0</v>
      </c>
      <c r="Q109" s="23"/>
      <c r="R109" s="21">
        <f>IF(Q109="",0,IF(Q109="優勝",点数換算表!$B$7,IF(Q109="準優勝",点数換算表!$C$7,IF(Q109="ベスト4",点数換算表!$D$7,IF(Q109="ベスト8",点数換算表!$E$7,点数換算表!$F$7)))))</f>
        <v>0</v>
      </c>
      <c r="S109" s="23"/>
      <c r="T109" s="21">
        <f>IF(S109="",0,IF(S109="優勝",点数換算表!$B$8,IF(S109="準優勝",点数換算表!$C$8,IF(S109="ベスト4",点数換算表!$D$8,IF(S109="ベスト8",点数換算表!$E$8,点数換算表!$F$8)))))</f>
        <v>0</v>
      </c>
      <c r="U109" s="23"/>
      <c r="V109" s="21">
        <f>IF(U109="",0,IF(U109="優勝",点数換算表!$B$13,IF(U109="準優勝",点数換算表!$C$13,IF(U109="ベスト4",点数換算表!$D$13,点数換算表!$E$13))))</f>
        <v>0</v>
      </c>
      <c r="W109" s="23"/>
      <c r="X109" s="21">
        <f>IF(W109="",0,IF(W109="優勝",点数換算表!$B$14,IF(W109="準優勝",点数換算表!$C$14,IF(W109="ベスト4",点数換算表!$D$14,点数換算表!$E$14))))</f>
        <v>0</v>
      </c>
      <c r="Y109" s="23"/>
      <c r="Z109" s="21">
        <f>IF(Y109="",0,IF(Y109="優勝",点数換算表!$B$15,IF(Y109="準優勝",点数換算表!$C$15,IF(Y109="ベスト4",点数換算表!$D$15,IF(Y109="ベスト8",点数換算表!$E$15,IF(Y109="ベスト16",点数換算表!$F$15,""))))))</f>
        <v>0</v>
      </c>
      <c r="AA109" s="23"/>
      <c r="AB109" s="21">
        <f>IF(AA109="",0,IF(AA109="優勝",点数換算表!$B$16,IF(AA109="準優勝",点数換算表!$C$16,IF(AA109="ベスト4",点数換算表!$D$16,IF(AA109="ベスト8",点数換算表!$E$16,IF(AA109="ベスト16",点数換算表!$F$16,IF(AA109="ベスト32",点数換算表!$G$16,"")))))))</f>
        <v>0</v>
      </c>
      <c r="AC109" s="23"/>
      <c r="AD109" s="21">
        <f>IF(AC109="",0,IF(AC109="優勝",点数換算表!$B$17,IF(AC109="準優勝",点数換算表!$C$17,IF(AC109="ベスト4",点数換算表!$D$17,IF(AC109="ベスト8",点数換算表!$E$17,IF(AC109="ベスト16",点数換算表!$F$17,IF(AC109="ベスト32",点数換算表!$G$17,"")))))))</f>
        <v>0</v>
      </c>
      <c r="AE109" s="23"/>
      <c r="AF109" s="21">
        <f>IF(AE109="",0,IF(AE109="優勝",点数換算表!$B$18,IF(AE109="準優勝",点数換算表!$C$18,IF(AE109="ベスト4",点数換算表!$D$18,IF(AE109="ベスト8",点数換算表!$E$18,点数換算表!$F$18)))))</f>
        <v>0</v>
      </c>
      <c r="AG109" s="23"/>
      <c r="AH109" s="21">
        <f>IF(AG109="",0,IF(AG109="優勝",点数換算表!$B$19,IF(AG109="準優勝",点数換算表!$C$19,IF(AG109="ベスト4",点数換算表!$D$19,IF(AG109="ベスト8",点数換算表!$E$19,点数換算表!$F$19)))))</f>
        <v>0</v>
      </c>
      <c r="AI109" s="21">
        <f t="shared" si="3"/>
        <v>40</v>
      </c>
    </row>
    <row r="110" spans="1:35" x14ac:dyDescent="0.4">
      <c r="A110" s="21">
        <v>107</v>
      </c>
      <c r="B110" s="23" t="s">
        <v>558</v>
      </c>
      <c r="C110" s="23" t="s">
        <v>525</v>
      </c>
      <c r="D110" s="23">
        <v>3</v>
      </c>
      <c r="E110" s="29" t="s">
        <v>526</v>
      </c>
      <c r="F110" s="36" t="s">
        <v>815</v>
      </c>
      <c r="G110" s="23"/>
      <c r="H110" s="21">
        <f>IF(G110="",0,IF(G110="優勝",[8]点数換算表!$B$2,IF(G110="準優勝",[8]点数換算表!$C$2,IF(G110="ベスト4",[8]点数換算表!$D$2,[8]点数換算表!$E$2))))</f>
        <v>0</v>
      </c>
      <c r="I110" s="23"/>
      <c r="J110" s="21">
        <f>IF(I110="",0,IF(I110="優勝",[8]点数換算表!$B$3,IF(I110="準優勝",[8]点数換算表!$C$3,IF(I110="ベスト4",[8]点数換算表!$D$3,[8]点数換算表!$E$3))))</f>
        <v>0</v>
      </c>
      <c r="K110" s="23" t="s">
        <v>7</v>
      </c>
      <c r="L110" s="21">
        <f>IF(K110="",0,IF(K110="優勝",[8]点数換算表!$B$4,IF(K110="準優勝",[8]点数換算表!$C$4,IF(K110="ベスト4",[8]点数換算表!$D$4,IF(K110="ベスト8",[8]点数換算表!$E$4,IF(K110="ベスト16",[8]点数換算表!$F$4,""))))))</f>
        <v>20</v>
      </c>
      <c r="M110" s="23"/>
      <c r="N110" s="21">
        <f>IF(M110="",0,IF(M110="優勝",点数換算表!$B$5,IF(M110="準優勝",点数換算表!$C$5,IF(M110="ベスト4",点数換算表!$D$5,IF(M110="ベスト8",点数換算表!$E$5,IF(M110="ベスト16",点数換算表!$F$5,IF(M110="ベスト32",点数換算表!$G$5,"")))))))</f>
        <v>0</v>
      </c>
      <c r="O110" s="23"/>
      <c r="P110" s="21">
        <f>IF(O110="",0,IF(O110="優勝",[8]点数換算表!$B$6,IF(O110="準優勝",[8]点数換算表!$C$6,IF(O110="ベスト4",[8]点数換算表!$D$6,IF(O110="ベスト8",[8]点数換算表!$E$6,IF(O110="ベスト16",[8]点数換算表!$F$6,IF(O110="ベスト32",[8]点数換算表!$G$6,"")))))))</f>
        <v>0</v>
      </c>
      <c r="Q110" s="23"/>
      <c r="R110" s="21">
        <f>IF(Q110="",0,IF(Q110="優勝",[8]点数換算表!$B$7,IF(Q110="準優勝",[8]点数換算表!$C$7,IF(Q110="ベスト4",[8]点数換算表!$D$7,IF(Q110="ベスト8",[8]点数換算表!$E$7,[8]点数換算表!$F$7)))))</f>
        <v>0</v>
      </c>
      <c r="S110" s="23"/>
      <c r="T110" s="21">
        <f>IF(S110="",0,IF(S110="優勝",[8]点数換算表!$B$8,IF(S110="準優勝",[8]点数換算表!$C$8,IF(S110="ベスト4",[8]点数換算表!$D$8,IF(S110="ベスト8",[8]点数換算表!$E$8,[8]点数換算表!$F$8)))))</f>
        <v>0</v>
      </c>
      <c r="U110" s="23"/>
      <c r="V110" s="21">
        <f>IF(U110="",0,IF(U110="優勝",[8]点数換算表!$B$13,IF(U110="準優勝",[8]点数換算表!$C$13,IF(U110="ベスト4",[8]点数換算表!$D$13,[8]点数換算表!$E$13))))</f>
        <v>0</v>
      </c>
      <c r="W110" s="23"/>
      <c r="X110" s="21">
        <f>IF(W110="",0,IF(W110="優勝",[8]点数換算表!$B$14,IF(W110="準優勝",[8]点数換算表!$C$14,IF(W110="ベスト4",[8]点数換算表!$D$14,[8]点数換算表!$E$14))))</f>
        <v>0</v>
      </c>
      <c r="Y110" s="23" t="s">
        <v>7</v>
      </c>
      <c r="Z110" s="21">
        <f>IF(Y110="",0,IF(Y110="優勝",[8]点数換算表!$B$15,IF(Y110="準優勝",[8]点数換算表!$C$15,IF(Y110="ベスト4",[8]点数換算表!$D$15,IF(Y110="ベスト8",[8]点数換算表!$E$15,IF(Y110="ベスト16",[8]点数換算表!$F$15,""))))))</f>
        <v>16</v>
      </c>
      <c r="AA110" s="23"/>
      <c r="AB110" s="21">
        <f>IF(AA110="",0,IF(AA110="優勝",[8]点数換算表!$B$16,IF(AA110="準優勝",[8]点数換算表!$C$16,IF(AA110="ベスト4",[8]点数換算表!$D$16,IF(AA110="ベスト8",[8]点数換算表!$E$16,IF(AA110="ベスト16",[8]点数換算表!$F$16,IF(AA110="ベスト32",[8]点数換算表!$G$16,"")))))))</f>
        <v>0</v>
      </c>
      <c r="AC110" s="23"/>
      <c r="AD110" s="21">
        <f>IF(AC110="",0,IF(AC110="優勝",[8]点数換算表!$B$17,IF(AC110="準優勝",[8]点数換算表!$C$17,IF(AC110="ベスト4",[8]点数換算表!$D$17,IF(AC110="ベスト8",[8]点数換算表!$E$17,IF(AC110="ベスト16",[8]点数換算表!$F$17,IF(AC110="ベスト32",[8]点数換算表!$G$17,"")))))))</f>
        <v>0</v>
      </c>
      <c r="AE110" s="23"/>
      <c r="AF110" s="21">
        <f>IF(AE110="",0,IF(AE110="優勝",[8]点数換算表!$B$18,IF(AE110="準優勝",[8]点数換算表!$C$18,IF(AE110="ベスト4",[8]点数換算表!$D$18,IF(AE110="ベスト8",[8]点数換算表!$E$18,[8]点数換算表!$F$18)))))</f>
        <v>0</v>
      </c>
      <c r="AG110" s="23"/>
      <c r="AH110" s="21">
        <f>IF(AG110="",0,IF(AG110="優勝",[8]点数換算表!$B$19,IF(AG110="準優勝",[8]点数換算表!$C$19,IF(AG110="ベスト4",[8]点数換算表!$D$19,IF(AG110="ベスト8",[8]点数換算表!$E$19,[8]点数換算表!$F$19)))))</f>
        <v>0</v>
      </c>
      <c r="AI110" s="21">
        <f t="shared" si="3"/>
        <v>36</v>
      </c>
    </row>
    <row r="111" spans="1:35" x14ac:dyDescent="0.4">
      <c r="A111" s="21">
        <v>108</v>
      </c>
      <c r="B111" s="23" t="s">
        <v>559</v>
      </c>
      <c r="C111" s="23" t="s">
        <v>525</v>
      </c>
      <c r="D111" s="23">
        <v>3</v>
      </c>
      <c r="E111" s="29" t="s">
        <v>526</v>
      </c>
      <c r="F111" s="36" t="s">
        <v>815</v>
      </c>
      <c r="G111" s="23"/>
      <c r="H111" s="21">
        <f>IF(G111="",0,IF(G111="優勝",[8]点数換算表!$B$2,IF(G111="準優勝",[8]点数換算表!$C$2,IF(G111="ベスト4",[8]点数換算表!$D$2,[8]点数換算表!$E$2))))</f>
        <v>0</v>
      </c>
      <c r="I111" s="23"/>
      <c r="J111" s="21">
        <f>IF(I111="",0,IF(I111="優勝",[8]点数換算表!$B$3,IF(I111="準優勝",[8]点数換算表!$C$3,IF(I111="ベスト4",[8]点数換算表!$D$3,[8]点数換算表!$E$3))))</f>
        <v>0</v>
      </c>
      <c r="K111" s="23" t="s">
        <v>7</v>
      </c>
      <c r="L111" s="21">
        <f>IF(K111="",0,IF(K111="優勝",[8]点数換算表!$B$4,IF(K111="準優勝",[8]点数換算表!$C$4,IF(K111="ベスト4",[8]点数換算表!$D$4,IF(K111="ベスト8",[8]点数換算表!$E$4,IF(K111="ベスト16",[8]点数換算表!$F$4,""))))))</f>
        <v>20</v>
      </c>
      <c r="M111" s="23"/>
      <c r="N111" s="21">
        <f>IF(M111="",0,IF(M111="優勝",点数換算表!$B$5,IF(M111="準優勝",点数換算表!$C$5,IF(M111="ベスト4",点数換算表!$D$5,IF(M111="ベスト8",点数換算表!$E$5,IF(M111="ベスト16",点数換算表!$F$5,IF(M111="ベスト32",点数換算表!$G$5,"")))))))</f>
        <v>0</v>
      </c>
      <c r="O111" s="23"/>
      <c r="P111" s="21">
        <f>IF(O111="",0,IF(O111="優勝",[8]点数換算表!$B$6,IF(O111="準優勝",[8]点数換算表!$C$6,IF(O111="ベスト4",[8]点数換算表!$D$6,IF(O111="ベスト8",[8]点数換算表!$E$6,IF(O111="ベスト16",[8]点数換算表!$F$6,IF(O111="ベスト32",[8]点数換算表!$G$6,"")))))))</f>
        <v>0</v>
      </c>
      <c r="Q111" s="23"/>
      <c r="R111" s="21">
        <f>IF(Q111="",0,IF(Q111="優勝",[8]点数換算表!$B$7,IF(Q111="準優勝",[8]点数換算表!$C$7,IF(Q111="ベスト4",[8]点数換算表!$D$7,IF(Q111="ベスト8",[8]点数換算表!$E$7,[8]点数換算表!$F$7)))))</f>
        <v>0</v>
      </c>
      <c r="S111" s="23"/>
      <c r="T111" s="21">
        <f>IF(S111="",0,IF(S111="優勝",[8]点数換算表!$B$8,IF(S111="準優勝",[8]点数換算表!$C$8,IF(S111="ベスト4",[8]点数換算表!$D$8,IF(S111="ベスト8",[8]点数換算表!$E$8,[8]点数換算表!$F$8)))))</f>
        <v>0</v>
      </c>
      <c r="U111" s="23"/>
      <c r="V111" s="21">
        <f>IF(U111="",0,IF(U111="優勝",[8]点数換算表!$B$13,IF(U111="準優勝",[8]点数換算表!$C$13,IF(U111="ベスト4",[8]点数換算表!$D$13,[8]点数換算表!$E$13))))</f>
        <v>0</v>
      </c>
      <c r="W111" s="23"/>
      <c r="X111" s="21">
        <f>IF(W111="",0,IF(W111="優勝",[8]点数換算表!$B$14,IF(W111="準優勝",[8]点数換算表!$C$14,IF(W111="ベスト4",[8]点数換算表!$D$14,[8]点数換算表!$E$14))))</f>
        <v>0</v>
      </c>
      <c r="Y111" s="23" t="s">
        <v>7</v>
      </c>
      <c r="Z111" s="21">
        <f>IF(Y111="",0,IF(Y111="優勝",[8]点数換算表!$B$15,IF(Y111="準優勝",[8]点数換算表!$C$15,IF(Y111="ベスト4",[8]点数換算表!$D$15,IF(Y111="ベスト8",[8]点数換算表!$E$15,IF(Y111="ベスト16",[8]点数換算表!$F$15,""))))))</f>
        <v>16</v>
      </c>
      <c r="AA111" s="23"/>
      <c r="AB111" s="21">
        <f>IF(AA111="",0,IF(AA111="優勝",[8]点数換算表!$B$16,IF(AA111="準優勝",[8]点数換算表!$C$16,IF(AA111="ベスト4",[8]点数換算表!$D$16,IF(AA111="ベスト8",[8]点数換算表!$E$16,IF(AA111="ベスト16",[8]点数換算表!$F$16,IF(AA111="ベスト32",[8]点数換算表!$G$16,"")))))))</f>
        <v>0</v>
      </c>
      <c r="AC111" s="23"/>
      <c r="AD111" s="21">
        <f>IF(AC111="",0,IF(AC111="優勝",[8]点数換算表!$B$17,IF(AC111="準優勝",[8]点数換算表!$C$17,IF(AC111="ベスト4",[8]点数換算表!$D$17,IF(AC111="ベスト8",[8]点数換算表!$E$17,IF(AC111="ベスト16",[8]点数換算表!$F$17,IF(AC111="ベスト32",[8]点数換算表!$G$17,"")))))))</f>
        <v>0</v>
      </c>
      <c r="AE111" s="23"/>
      <c r="AF111" s="21">
        <f>IF(AE111="",0,IF(AE111="優勝",[8]点数換算表!$B$18,IF(AE111="準優勝",[8]点数換算表!$C$18,IF(AE111="ベスト4",[8]点数換算表!$D$18,IF(AE111="ベスト8",[8]点数換算表!$E$18,[8]点数換算表!$F$18)))))</f>
        <v>0</v>
      </c>
      <c r="AG111" s="23"/>
      <c r="AH111" s="21">
        <f>IF(AG111="",0,IF(AG111="優勝",[8]点数換算表!$B$19,IF(AG111="準優勝",[8]点数換算表!$C$19,IF(AG111="ベスト4",[8]点数換算表!$D$19,IF(AG111="ベスト8",[8]点数換算表!$E$19,[8]点数換算表!$F$19)))))</f>
        <v>0</v>
      </c>
      <c r="AI111" s="21">
        <f t="shared" si="3"/>
        <v>36</v>
      </c>
    </row>
    <row r="112" spans="1:35" x14ac:dyDescent="0.4">
      <c r="A112" s="21">
        <v>109</v>
      </c>
      <c r="B112" s="23" t="s">
        <v>560</v>
      </c>
      <c r="C112" s="23" t="s">
        <v>525</v>
      </c>
      <c r="D112" s="23">
        <v>4</v>
      </c>
      <c r="E112" s="29" t="s">
        <v>526</v>
      </c>
      <c r="F112" s="36" t="s">
        <v>815</v>
      </c>
      <c r="G112" s="23"/>
      <c r="H112" s="21">
        <f>IF(G112="",0,IF(G112="優勝",[8]点数換算表!$B$2,IF(G112="準優勝",[8]点数換算表!$C$2,IF(G112="ベスト4",[8]点数換算表!$D$2,[8]点数換算表!$E$2))))</f>
        <v>0</v>
      </c>
      <c r="I112" s="23"/>
      <c r="J112" s="21">
        <f>IF(I112="",0,IF(I112="優勝",[8]点数換算表!$B$3,IF(I112="準優勝",[8]点数換算表!$C$3,IF(I112="ベスト4",[8]点数換算表!$D$3,[8]点数換算表!$E$3))))</f>
        <v>0</v>
      </c>
      <c r="K112" s="23" t="s">
        <v>7</v>
      </c>
      <c r="L112" s="21">
        <f>IF(K112="",0,IF(K112="優勝",[8]点数換算表!$B$4,IF(K112="準優勝",[8]点数換算表!$C$4,IF(K112="ベスト4",[8]点数換算表!$D$4,IF(K112="ベスト8",[8]点数換算表!$E$4,IF(K112="ベスト16",[8]点数換算表!$F$4,""))))))</f>
        <v>20</v>
      </c>
      <c r="M112" s="23"/>
      <c r="N112" s="21">
        <f>IF(M112="",0,IF(M112="優勝",点数換算表!$B$5,IF(M112="準優勝",点数換算表!$C$5,IF(M112="ベスト4",点数換算表!$D$5,IF(M112="ベスト8",点数換算表!$E$5,IF(M112="ベスト16",点数換算表!$F$5,IF(M112="ベスト32",点数換算表!$G$5,"")))))))</f>
        <v>0</v>
      </c>
      <c r="O112" s="23"/>
      <c r="P112" s="21">
        <f>IF(O112="",0,IF(O112="優勝",[8]点数換算表!$B$6,IF(O112="準優勝",[8]点数換算表!$C$6,IF(O112="ベスト4",[8]点数換算表!$D$6,IF(O112="ベスト8",[8]点数換算表!$E$6,IF(O112="ベスト16",[8]点数換算表!$F$6,IF(O112="ベスト32",[8]点数換算表!$G$6,"")))))))</f>
        <v>0</v>
      </c>
      <c r="Q112" s="23"/>
      <c r="R112" s="21">
        <f>IF(Q112="",0,IF(Q112="優勝",[8]点数換算表!$B$7,IF(Q112="準優勝",[8]点数換算表!$C$7,IF(Q112="ベスト4",[8]点数換算表!$D$7,IF(Q112="ベスト8",[8]点数換算表!$E$7,[8]点数換算表!$F$7)))))</f>
        <v>0</v>
      </c>
      <c r="S112" s="23"/>
      <c r="T112" s="21">
        <f>IF(S112="",0,IF(S112="優勝",[8]点数換算表!$B$8,IF(S112="準優勝",[8]点数換算表!$C$8,IF(S112="ベスト4",[8]点数換算表!$D$8,IF(S112="ベスト8",[8]点数換算表!$E$8,[8]点数換算表!$F$8)))))</f>
        <v>0</v>
      </c>
      <c r="U112" s="23"/>
      <c r="V112" s="21">
        <f>IF(U112="",0,IF(U112="優勝",[8]点数換算表!$B$13,IF(U112="準優勝",[8]点数換算表!$C$13,IF(U112="ベスト4",[8]点数換算表!$D$13,[8]点数換算表!$E$13))))</f>
        <v>0</v>
      </c>
      <c r="W112" s="23"/>
      <c r="X112" s="21">
        <f>IF(W112="",0,IF(W112="優勝",[8]点数換算表!$B$14,IF(W112="準優勝",[8]点数換算表!$C$14,IF(W112="ベスト4",[8]点数換算表!$D$14,[8]点数換算表!$E$14))))</f>
        <v>0</v>
      </c>
      <c r="Y112" s="23" t="s">
        <v>7</v>
      </c>
      <c r="Z112" s="21">
        <f>IF(Y112="",0,IF(Y112="優勝",[8]点数換算表!$B$15,IF(Y112="準優勝",[8]点数換算表!$C$15,IF(Y112="ベスト4",[8]点数換算表!$D$15,IF(Y112="ベスト8",[8]点数換算表!$E$15,IF(Y112="ベスト16",[8]点数換算表!$F$15,""))))))</f>
        <v>16</v>
      </c>
      <c r="AA112" s="23"/>
      <c r="AB112" s="21">
        <f>IF(AA112="",0,IF(AA112="優勝",[8]点数換算表!$B$16,IF(AA112="準優勝",[8]点数換算表!$C$16,IF(AA112="ベスト4",[8]点数換算表!$D$16,IF(AA112="ベスト8",[8]点数換算表!$E$16,IF(AA112="ベスト16",[8]点数換算表!$F$16,IF(AA112="ベスト32",[8]点数換算表!$G$16,"")))))))</f>
        <v>0</v>
      </c>
      <c r="AC112" s="23"/>
      <c r="AD112" s="21">
        <f>IF(AC112="",0,IF(AC112="優勝",[8]点数換算表!$B$17,IF(AC112="準優勝",[8]点数換算表!$C$17,IF(AC112="ベスト4",[8]点数換算表!$D$17,IF(AC112="ベスト8",[8]点数換算表!$E$17,IF(AC112="ベスト16",[8]点数換算表!$F$17,IF(AC112="ベスト32",[8]点数換算表!$G$17,"")))))))</f>
        <v>0</v>
      </c>
      <c r="AE112" s="23"/>
      <c r="AF112" s="21">
        <f>IF(AE112="",0,IF(AE112="優勝",[8]点数換算表!$B$18,IF(AE112="準優勝",[8]点数換算表!$C$18,IF(AE112="ベスト4",[8]点数換算表!$D$18,IF(AE112="ベスト8",[8]点数換算表!$E$18,[8]点数換算表!$F$18)))))</f>
        <v>0</v>
      </c>
      <c r="AG112" s="23"/>
      <c r="AH112" s="21">
        <f>IF(AG112="",0,IF(AG112="優勝",[8]点数換算表!$B$19,IF(AG112="準優勝",[8]点数換算表!$C$19,IF(AG112="ベスト4",[8]点数換算表!$D$19,IF(AG112="ベスト8",[8]点数換算表!$E$19,[8]点数換算表!$F$19)))))</f>
        <v>0</v>
      </c>
      <c r="AI112" s="21">
        <f t="shared" si="3"/>
        <v>36</v>
      </c>
    </row>
    <row r="113" spans="1:35" x14ac:dyDescent="0.4">
      <c r="A113" s="21">
        <v>110</v>
      </c>
      <c r="B113" s="23" t="s">
        <v>561</v>
      </c>
      <c r="C113" s="23" t="s">
        <v>525</v>
      </c>
      <c r="D113" s="23">
        <v>4</v>
      </c>
      <c r="E113" s="29" t="s">
        <v>526</v>
      </c>
      <c r="F113" s="36" t="s">
        <v>815</v>
      </c>
      <c r="G113" s="23"/>
      <c r="H113" s="21">
        <f>IF(G113="",0,IF(G113="優勝",[8]点数換算表!$B$2,IF(G113="準優勝",[8]点数換算表!$C$2,IF(G113="ベスト4",[8]点数換算表!$D$2,[8]点数換算表!$E$2))))</f>
        <v>0</v>
      </c>
      <c r="I113" s="23"/>
      <c r="J113" s="21">
        <f>IF(I113="",0,IF(I113="優勝",[8]点数換算表!$B$3,IF(I113="準優勝",[8]点数換算表!$C$3,IF(I113="ベスト4",[8]点数換算表!$D$3,[8]点数換算表!$E$3))))</f>
        <v>0</v>
      </c>
      <c r="K113" s="23" t="s">
        <v>7</v>
      </c>
      <c r="L113" s="21">
        <f>IF(K113="",0,IF(K113="優勝",[8]点数換算表!$B$4,IF(K113="準優勝",[8]点数換算表!$C$4,IF(K113="ベスト4",[8]点数換算表!$D$4,IF(K113="ベスト8",[8]点数換算表!$E$4,IF(K113="ベスト16",[8]点数換算表!$F$4,""))))))</f>
        <v>20</v>
      </c>
      <c r="M113" s="23"/>
      <c r="N113" s="21">
        <f>IF(M113="",0,IF(M113="優勝",点数換算表!$B$5,IF(M113="準優勝",点数換算表!$C$5,IF(M113="ベスト4",点数換算表!$D$5,IF(M113="ベスト8",点数換算表!$E$5,IF(M113="ベスト16",点数換算表!$F$5,IF(M113="ベスト32",点数換算表!$G$5,"")))))))</f>
        <v>0</v>
      </c>
      <c r="O113" s="23"/>
      <c r="P113" s="21">
        <f>IF(O113="",0,IF(O113="優勝",[8]点数換算表!$B$6,IF(O113="準優勝",[8]点数換算表!$C$6,IF(O113="ベスト4",[8]点数換算表!$D$6,IF(O113="ベスト8",[8]点数換算表!$E$6,IF(O113="ベスト16",[8]点数換算表!$F$6,IF(O113="ベスト32",[8]点数換算表!$G$6,"")))))))</f>
        <v>0</v>
      </c>
      <c r="Q113" s="23"/>
      <c r="R113" s="21">
        <f>IF(Q113="",0,IF(Q113="優勝",[8]点数換算表!$B$7,IF(Q113="準優勝",[8]点数換算表!$C$7,IF(Q113="ベスト4",[8]点数換算表!$D$7,IF(Q113="ベスト8",[8]点数換算表!$E$7,[8]点数換算表!$F$7)))))</f>
        <v>0</v>
      </c>
      <c r="S113" s="23"/>
      <c r="T113" s="21">
        <f>IF(S113="",0,IF(S113="優勝",[8]点数換算表!$B$8,IF(S113="準優勝",[8]点数換算表!$C$8,IF(S113="ベスト4",[8]点数換算表!$D$8,IF(S113="ベスト8",[8]点数換算表!$E$8,[8]点数換算表!$F$8)))))</f>
        <v>0</v>
      </c>
      <c r="U113" s="23"/>
      <c r="V113" s="21">
        <f>IF(U113="",0,IF(U113="優勝",[8]点数換算表!$B$13,IF(U113="準優勝",[8]点数換算表!$C$13,IF(U113="ベスト4",[8]点数換算表!$D$13,[8]点数換算表!$E$13))))</f>
        <v>0</v>
      </c>
      <c r="W113" s="23"/>
      <c r="X113" s="21">
        <f>IF(W113="",0,IF(W113="優勝",[8]点数換算表!$B$14,IF(W113="準優勝",[8]点数換算表!$C$14,IF(W113="ベスト4",[8]点数換算表!$D$14,[8]点数換算表!$E$14))))</f>
        <v>0</v>
      </c>
      <c r="Y113" s="23" t="s">
        <v>7</v>
      </c>
      <c r="Z113" s="21">
        <f>IF(Y113="",0,IF(Y113="優勝",[8]点数換算表!$B$15,IF(Y113="準優勝",[8]点数換算表!$C$15,IF(Y113="ベスト4",[8]点数換算表!$D$15,IF(Y113="ベスト8",[8]点数換算表!$E$15,IF(Y113="ベスト16",[8]点数換算表!$F$15,""))))))</f>
        <v>16</v>
      </c>
      <c r="AA113" s="23"/>
      <c r="AB113" s="21">
        <f>IF(AA113="",0,IF(AA113="優勝",[8]点数換算表!$B$16,IF(AA113="準優勝",[8]点数換算表!$C$16,IF(AA113="ベスト4",[8]点数換算表!$D$16,IF(AA113="ベスト8",[8]点数換算表!$E$16,IF(AA113="ベスト16",[8]点数換算表!$F$16,IF(AA113="ベスト32",[8]点数換算表!$G$16,"")))))))</f>
        <v>0</v>
      </c>
      <c r="AC113" s="23"/>
      <c r="AD113" s="21">
        <f>IF(AC113="",0,IF(AC113="優勝",[8]点数換算表!$B$17,IF(AC113="準優勝",[8]点数換算表!$C$17,IF(AC113="ベスト4",[8]点数換算表!$D$17,IF(AC113="ベスト8",[8]点数換算表!$E$17,IF(AC113="ベスト16",[8]点数換算表!$F$17,IF(AC113="ベスト32",[8]点数換算表!$G$17,"")))))))</f>
        <v>0</v>
      </c>
      <c r="AE113" s="23"/>
      <c r="AF113" s="21">
        <f>IF(AE113="",0,IF(AE113="優勝",[8]点数換算表!$B$18,IF(AE113="準優勝",[8]点数換算表!$C$18,IF(AE113="ベスト4",[8]点数換算表!$D$18,IF(AE113="ベスト8",[8]点数換算表!$E$18,[8]点数換算表!$F$18)))))</f>
        <v>0</v>
      </c>
      <c r="AG113" s="23"/>
      <c r="AH113" s="21">
        <f>IF(AG113="",0,IF(AG113="優勝",[8]点数換算表!$B$19,IF(AG113="準優勝",[8]点数換算表!$C$19,IF(AG113="ベスト4",[8]点数換算表!$D$19,IF(AG113="ベスト8",[8]点数換算表!$E$19,[8]点数換算表!$F$19)))))</f>
        <v>0</v>
      </c>
      <c r="AI113" s="21">
        <f t="shared" si="3"/>
        <v>36</v>
      </c>
    </row>
    <row r="114" spans="1:35" x14ac:dyDescent="0.4">
      <c r="A114" s="21">
        <v>111</v>
      </c>
      <c r="B114" s="23" t="s">
        <v>747</v>
      </c>
      <c r="C114" s="23" t="s">
        <v>716</v>
      </c>
      <c r="D114" s="23">
        <v>4</v>
      </c>
      <c r="E114" s="33" t="s">
        <v>717</v>
      </c>
      <c r="F114" s="34" t="s">
        <v>814</v>
      </c>
      <c r="G114" s="23"/>
      <c r="H114" s="21">
        <f>IF(G114="",0,IF(G114="優勝",[5]点数換算表!$B$2,IF(G114="準優勝",[5]点数換算表!$C$2,IF(G114="ベスト4",[5]点数換算表!$D$2,[5]点数換算表!$E$2))))</f>
        <v>0</v>
      </c>
      <c r="I114" s="23"/>
      <c r="J114" s="21">
        <f>IF(I114="",0,IF(I114="優勝",[5]点数換算表!$B$3,IF(I114="準優勝",[5]点数換算表!$C$3,IF(I114="ベスト4",[5]点数換算表!$D$3,[5]点数換算表!$E$3))))</f>
        <v>0</v>
      </c>
      <c r="K114" s="23" t="s">
        <v>7</v>
      </c>
      <c r="L114" s="21">
        <f>IF(K114="",0,IF(K114="優勝",[5]点数換算表!$B$4,IF(K114="準優勝",[5]点数換算表!$C$4,IF(K114="ベスト4",[5]点数換算表!$D$4,IF(K114="ベスト8",[5]点数換算表!$E$4,IF(K114="ベスト16",[5]点数換算表!$F$4,""))))))</f>
        <v>20</v>
      </c>
      <c r="M114" s="23"/>
      <c r="N114" s="21">
        <f>IF(M114="",0,IF(M114="優勝",点数換算表!$B$5,IF(M114="準優勝",点数換算表!$C$5,IF(M114="ベスト4",点数換算表!$D$5,IF(M114="ベスト8",点数換算表!$E$5,IF(M114="ベスト16",点数換算表!$F$5,IF(M114="ベスト32",点数換算表!$G$5,"")))))))</f>
        <v>0</v>
      </c>
      <c r="O114" s="23"/>
      <c r="P114" s="21">
        <f>IF(O114="",0,IF(O114="優勝",[5]点数換算表!$B$6,IF(O114="準優勝",[5]点数換算表!$C$6,IF(O114="ベスト4",[5]点数換算表!$D$6,IF(O114="ベスト8",[5]点数換算表!$E$6,IF(O114="ベスト16",[5]点数換算表!$F$6,IF(O114="ベスト32",[5]点数換算表!$G$6,"")))))))</f>
        <v>0</v>
      </c>
      <c r="Q114" s="23"/>
      <c r="R114" s="21">
        <f>IF(Q114="",0,IF(Q114="優勝",[5]点数換算表!$B$7,IF(Q114="準優勝",[5]点数換算表!$C$7,IF(Q114="ベスト4",[5]点数換算表!$D$7,IF(Q114="ベスト8",[5]点数換算表!$E$7,[5]点数換算表!$F$7)))))</f>
        <v>0</v>
      </c>
      <c r="S114" s="23"/>
      <c r="T114" s="21">
        <f>IF(S114="",0,IF(S114="優勝",[5]点数換算表!$B$8,IF(S114="準優勝",[5]点数換算表!$C$8,IF(S114="ベスト4",[5]点数換算表!$D$8,IF(S114="ベスト8",[5]点数換算表!$E$8,[5]点数換算表!$F$8)))))</f>
        <v>0</v>
      </c>
      <c r="U114" s="23"/>
      <c r="V114" s="21">
        <f>IF(U114="",0,IF(U114="優勝",[5]点数換算表!$B$13,IF(U114="準優勝",[5]点数換算表!$C$13,IF(U114="ベスト4",[5]点数換算表!$D$13,[5]点数換算表!$E$13))))</f>
        <v>0</v>
      </c>
      <c r="W114" s="23"/>
      <c r="X114" s="21">
        <f>IF(W114="",0,IF(W114="優勝",[5]点数換算表!$B$14,IF(W114="準優勝",[5]点数換算表!$C$14,IF(W114="ベスト4",[5]点数換算表!$D$14,[5]点数換算表!$E$14))))</f>
        <v>0</v>
      </c>
      <c r="Y114" s="23" t="s">
        <v>7</v>
      </c>
      <c r="Z114" s="21">
        <f>IF(Y114="",0,IF(Y114="優勝",[5]点数換算表!$B$15,IF(Y114="準優勝",[5]点数換算表!$C$15,IF(Y114="ベスト4",[5]点数換算表!$D$15,IF(Y114="ベスト8",[5]点数換算表!$E$15,IF(Y114="ベスト16",[5]点数換算表!$F$15,""))))))</f>
        <v>16</v>
      </c>
      <c r="AA114" s="23"/>
      <c r="AB114" s="21">
        <f>IF(AA114="",0,IF(AA114="優勝",[5]点数換算表!$B$16,IF(AA114="準優勝",[5]点数換算表!$C$16,IF(AA114="ベスト4",[5]点数換算表!$D$16,IF(AA114="ベスト8",[5]点数換算表!$E$16,IF(AA114="ベスト16",[5]点数換算表!$F$16,IF(AA114="ベスト32",[5]点数換算表!$G$16,"")))))))</f>
        <v>0</v>
      </c>
      <c r="AC114" s="23"/>
      <c r="AD114" s="21">
        <f>IF(AC114="",0,IF(AC114="優勝",[5]点数換算表!$B$17,IF(AC114="準優勝",[5]点数換算表!$C$17,IF(AC114="ベスト4",[5]点数換算表!$D$17,IF(AC114="ベスト8",[5]点数換算表!$E$17,IF(AC114="ベスト16",[5]点数換算表!$F$17,IF(AC114="ベスト32",[5]点数換算表!$G$17,"")))))))</f>
        <v>0</v>
      </c>
      <c r="AE114" s="23"/>
      <c r="AF114" s="21">
        <f>IF(AE114="",0,IF(AE114="優勝",[5]点数換算表!$B$18,IF(AE114="準優勝",[5]点数換算表!$C$18,IF(AE114="ベスト4",[5]点数換算表!$D$18,IF(AE114="ベスト8",[5]点数換算表!$E$18,[5]点数換算表!$F$18)))))</f>
        <v>0</v>
      </c>
      <c r="AG114" s="23"/>
      <c r="AH114" s="21">
        <f>IF(AG114="",0,IF(AG114="優勝",[5]点数換算表!$B$19,IF(AG114="準優勝",[5]点数換算表!$C$19,IF(AG114="ベスト4",[5]点数換算表!$D$19,IF(AG114="ベスト8",[5]点数換算表!$E$19,[5]点数換算表!$F$19)))))</f>
        <v>0</v>
      </c>
      <c r="AI114" s="21">
        <f t="shared" si="3"/>
        <v>36</v>
      </c>
    </row>
    <row r="115" spans="1:35" x14ac:dyDescent="0.4">
      <c r="A115" s="21">
        <v>112</v>
      </c>
      <c r="B115" s="23" t="s">
        <v>410</v>
      </c>
      <c r="C115" s="23" t="s">
        <v>381</v>
      </c>
      <c r="D115" s="23">
        <v>2</v>
      </c>
      <c r="E115" s="27" t="s">
        <v>382</v>
      </c>
      <c r="F115" s="36" t="s">
        <v>815</v>
      </c>
      <c r="G115" s="23"/>
      <c r="H115" s="21">
        <f>IF(G115="",0,IF(G115="優勝",[4]点数換算表!$B$2,IF(G115="準優勝",[4]点数換算表!$C$2,IF(G115="ベスト4",[4]点数換算表!$D$2,[4]点数換算表!$E$2))))</f>
        <v>0</v>
      </c>
      <c r="I115" s="23"/>
      <c r="J115" s="21">
        <f>IF(I115="",0,IF(I115="優勝",[4]点数換算表!$B$3,IF(I115="準優勝",[4]点数換算表!$C$3,IF(I115="ベスト4",[4]点数換算表!$D$3,[4]点数換算表!$E$3))))</f>
        <v>0</v>
      </c>
      <c r="K115" s="23" t="s">
        <v>7</v>
      </c>
      <c r="L115" s="21">
        <f>IF(K115="",0,IF(K115="優勝",[4]点数換算表!$B$4,IF(K115="準優勝",[4]点数換算表!$C$4,IF(K115="ベスト4",[4]点数換算表!$D$4,IF(K115="ベスト8",[4]点数換算表!$E$4,IF(K115="ベスト16",[4]点数換算表!$F$4,""))))))</f>
        <v>20</v>
      </c>
      <c r="M115" s="23"/>
      <c r="N115" s="21">
        <f>IF(M115="",0,IF(M115="優勝",点数換算表!$B$5,IF(M115="準優勝",点数換算表!$C$5,IF(M115="ベスト4",点数換算表!$D$5,IF(M115="ベスト8",点数換算表!$E$5,IF(M115="ベスト16",点数換算表!$F$5,IF(M115="ベスト32",点数換算表!$G$5,"")))))))</f>
        <v>0</v>
      </c>
      <c r="O115" s="23"/>
      <c r="P115" s="21">
        <f>IF(O115="",0,IF(O115="優勝",[4]点数換算表!$B$6,IF(O115="準優勝",[4]点数換算表!$C$6,IF(O115="ベスト4",[4]点数換算表!$D$6,IF(O115="ベスト8",[4]点数換算表!$E$6,IF(O115="ベスト16",[4]点数換算表!$F$6,IF(O115="ベスト32",[4]点数換算表!$G$6,"")))))))</f>
        <v>0</v>
      </c>
      <c r="Q115" s="23"/>
      <c r="R115" s="21">
        <f>IF(Q115="",0,IF(Q115="優勝",[4]点数換算表!$B$7,IF(Q115="準優勝",[4]点数換算表!$C$7,IF(Q115="ベスト4",[4]点数換算表!$D$7,IF(Q115="ベスト8",[4]点数換算表!$E$7,[4]点数換算表!$F$7)))))</f>
        <v>0</v>
      </c>
      <c r="S115" s="23"/>
      <c r="T115" s="21">
        <f>IF(S115="",0,IF(S115="優勝",[4]点数換算表!$B$8,IF(S115="準優勝",[4]点数換算表!$C$8,IF(S115="ベスト4",[4]点数換算表!$D$8,IF(S115="ベスト8",[4]点数換算表!$E$8,[4]点数換算表!$F$8)))))</f>
        <v>0</v>
      </c>
      <c r="U115" s="23"/>
      <c r="V115" s="21">
        <f>IF(U115="",0,IF(U115="優勝",[4]点数換算表!$B$13,IF(U115="準優勝",[4]点数換算表!$C$13,IF(U115="ベスト4",[4]点数換算表!$D$13,[4]点数換算表!$E$13))))</f>
        <v>0</v>
      </c>
      <c r="W115" s="23"/>
      <c r="X115" s="21">
        <f>IF(W115="",0,IF(W115="優勝",[4]点数換算表!$B$14,IF(W115="準優勝",[4]点数換算表!$C$14,IF(W115="ベスト4",[4]点数換算表!$D$14,[4]点数換算表!$E$14))))</f>
        <v>0</v>
      </c>
      <c r="Y115" s="23" t="s">
        <v>7</v>
      </c>
      <c r="Z115" s="21">
        <f>IF(Y115="",0,IF(Y115="優勝",[4]点数換算表!$B$15,IF(Y115="準優勝",[4]点数換算表!$C$15,IF(Y115="ベスト4",[4]点数換算表!$D$15,IF(Y115="ベスト8",[4]点数換算表!$E$15,IF(Y115="ベスト16",[4]点数換算表!$F$15,""))))))</f>
        <v>16</v>
      </c>
      <c r="AA115" s="23"/>
      <c r="AB115" s="21">
        <f>IF(AA115="",0,IF(AA115="優勝",[4]点数換算表!$B$16,IF(AA115="準優勝",[4]点数換算表!$C$16,IF(AA115="ベスト4",[4]点数換算表!$D$16,IF(AA115="ベスト8",[4]点数換算表!$E$16,IF(AA115="ベスト16",[4]点数換算表!$F$16,IF(AA115="ベスト32",[4]点数換算表!$G$16,"")))))))</f>
        <v>0</v>
      </c>
      <c r="AC115" s="23"/>
      <c r="AD115" s="21">
        <f>IF(AC115="",0,IF(AC115="優勝",[4]点数換算表!$B$17,IF(AC115="準優勝",[4]点数換算表!$C$17,IF(AC115="ベスト4",[4]点数換算表!$D$17,IF(AC115="ベスト8",[4]点数換算表!$E$17,IF(AC115="ベスト16",[4]点数換算表!$F$17,IF(AC115="ベスト32",[4]点数換算表!$G$17,"")))))))</f>
        <v>0</v>
      </c>
      <c r="AE115" s="23"/>
      <c r="AF115" s="21">
        <f>IF(AE115="",0,IF(AE115="優勝",[4]点数換算表!$B$18,IF(AE115="準優勝",[4]点数換算表!$C$18,IF(AE115="ベスト4",[4]点数換算表!$D$18,IF(AE115="ベスト8",[4]点数換算表!$E$18,[4]点数換算表!$F$18)))))</f>
        <v>0</v>
      </c>
      <c r="AG115" s="23"/>
      <c r="AH115" s="21">
        <f>IF(AG115="",0,IF(AG115="優勝",[4]点数換算表!$B$19,IF(AG115="準優勝",[4]点数換算表!$C$19,IF(AG115="ベスト4",[4]点数換算表!$D$19,IF(AG115="ベスト8",[4]点数換算表!$E$19,[4]点数換算表!$F$19)))))</f>
        <v>0</v>
      </c>
      <c r="AI115" s="21">
        <f t="shared" si="3"/>
        <v>36</v>
      </c>
    </row>
    <row r="116" spans="1:35" x14ac:dyDescent="0.4">
      <c r="A116" s="21">
        <v>113</v>
      </c>
      <c r="B116" s="23" t="s">
        <v>748</v>
      </c>
      <c r="C116" s="23" t="s">
        <v>716</v>
      </c>
      <c r="D116" s="23">
        <v>4</v>
      </c>
      <c r="E116" s="33" t="s">
        <v>717</v>
      </c>
      <c r="F116" s="34" t="s">
        <v>814</v>
      </c>
      <c r="G116" s="23"/>
      <c r="H116" s="21">
        <f>IF(G116="",0,IF(G116="優勝",[5]点数換算表!$B$2,IF(G116="準優勝",[5]点数換算表!$C$2,IF(G116="ベスト4",[5]点数換算表!$D$2,[5]点数換算表!$E$2))))</f>
        <v>0</v>
      </c>
      <c r="I116" s="23"/>
      <c r="J116" s="21">
        <f>IF(I116="",0,IF(I116="優勝",[5]点数換算表!$B$3,IF(I116="準優勝",[5]点数換算表!$C$3,IF(I116="ベスト4",[5]点数換算表!$D$3,[5]点数換算表!$E$3))))</f>
        <v>0</v>
      </c>
      <c r="K116" s="23" t="s">
        <v>7</v>
      </c>
      <c r="L116" s="21">
        <f>IF(K116="",0,IF(K116="優勝",[5]点数換算表!$B$4,IF(K116="準優勝",[5]点数換算表!$C$4,IF(K116="ベスト4",[5]点数換算表!$D$4,IF(K116="ベスト8",[5]点数換算表!$E$4,IF(K116="ベスト16",[5]点数換算表!$F$4,""))))))</f>
        <v>20</v>
      </c>
      <c r="M116" s="23"/>
      <c r="N116" s="21">
        <f>IF(M116="",0,IF(M116="優勝",点数換算表!$B$5,IF(M116="準優勝",点数換算表!$C$5,IF(M116="ベスト4",点数換算表!$D$5,IF(M116="ベスト8",点数換算表!$E$5,IF(M116="ベスト16",点数換算表!$F$5,IF(M116="ベスト32",点数換算表!$G$5,"")))))))</f>
        <v>0</v>
      </c>
      <c r="O116" s="23"/>
      <c r="P116" s="21">
        <f>IF(O116="",0,IF(O116="優勝",[5]点数換算表!$B$6,IF(O116="準優勝",[5]点数換算表!$C$6,IF(O116="ベスト4",[5]点数換算表!$D$6,IF(O116="ベスト8",[5]点数換算表!$E$6,IF(O116="ベスト16",[5]点数換算表!$F$6,IF(O116="ベスト32",[5]点数換算表!$G$6,"")))))))</f>
        <v>0</v>
      </c>
      <c r="Q116" s="23"/>
      <c r="R116" s="21">
        <f>IF(Q116="",0,IF(Q116="優勝",[5]点数換算表!$B$7,IF(Q116="準優勝",[5]点数換算表!$C$7,IF(Q116="ベスト4",[5]点数換算表!$D$7,IF(Q116="ベスト8",[5]点数換算表!$E$7,[5]点数換算表!$F$7)))))</f>
        <v>0</v>
      </c>
      <c r="S116" s="23"/>
      <c r="T116" s="21">
        <f>IF(S116="",0,IF(S116="優勝",[5]点数換算表!$B$8,IF(S116="準優勝",[5]点数換算表!$C$8,IF(S116="ベスト4",[5]点数換算表!$D$8,IF(S116="ベスト8",[5]点数換算表!$E$8,[5]点数換算表!$F$8)))))</f>
        <v>0</v>
      </c>
      <c r="U116" s="23"/>
      <c r="V116" s="21">
        <f>IF(U116="",0,IF(U116="優勝",[5]点数換算表!$B$13,IF(U116="準優勝",[5]点数換算表!$C$13,IF(U116="ベスト4",[5]点数換算表!$D$13,[5]点数換算表!$E$13))))</f>
        <v>0</v>
      </c>
      <c r="W116" s="23"/>
      <c r="X116" s="21">
        <f>IF(W116="",0,IF(W116="優勝",[5]点数換算表!$B$14,IF(W116="準優勝",[5]点数換算表!$C$14,IF(W116="ベスト4",[5]点数換算表!$D$14,[5]点数換算表!$E$14))))</f>
        <v>0</v>
      </c>
      <c r="Y116" s="23" t="s">
        <v>7</v>
      </c>
      <c r="Z116" s="21">
        <f>IF(Y116="",0,IF(Y116="優勝",[5]点数換算表!$B$15,IF(Y116="準優勝",[5]点数換算表!$C$15,IF(Y116="ベスト4",[5]点数換算表!$D$15,IF(Y116="ベスト8",[5]点数換算表!$E$15,IF(Y116="ベスト16",[5]点数換算表!$F$15,""))))))</f>
        <v>16</v>
      </c>
      <c r="AA116" s="23"/>
      <c r="AB116" s="21">
        <f>IF(AA116="",0,IF(AA116="優勝",[5]点数換算表!$B$16,IF(AA116="準優勝",[5]点数換算表!$C$16,IF(AA116="ベスト4",[5]点数換算表!$D$16,IF(AA116="ベスト8",[5]点数換算表!$E$16,IF(AA116="ベスト16",[5]点数換算表!$F$16,IF(AA116="ベスト32",[5]点数換算表!$G$16,"")))))))</f>
        <v>0</v>
      </c>
      <c r="AC116" s="23"/>
      <c r="AD116" s="21">
        <f>IF(AC116="",0,IF(AC116="優勝",[5]点数換算表!$B$17,IF(AC116="準優勝",[5]点数換算表!$C$17,IF(AC116="ベスト4",[5]点数換算表!$D$17,IF(AC116="ベスト8",[5]点数換算表!$E$17,IF(AC116="ベスト16",[5]点数換算表!$F$17,IF(AC116="ベスト32",[5]点数換算表!$G$17,"")))))))</f>
        <v>0</v>
      </c>
      <c r="AE116" s="23"/>
      <c r="AF116" s="21">
        <f>IF(AE116="",0,IF(AE116="優勝",[5]点数換算表!$B$18,IF(AE116="準優勝",[5]点数換算表!$C$18,IF(AE116="ベスト4",[5]点数換算表!$D$18,IF(AE116="ベスト8",[5]点数換算表!$E$18,[5]点数換算表!$F$18)))))</f>
        <v>0</v>
      </c>
      <c r="AG116" s="23"/>
      <c r="AH116" s="21">
        <f>IF(AG116="",0,IF(AG116="優勝",[5]点数換算表!$B$19,IF(AG116="準優勝",[5]点数換算表!$C$19,IF(AG116="ベスト4",[5]点数換算表!$D$19,IF(AG116="ベスト8",[5]点数換算表!$E$19,[5]点数換算表!$F$19)))))</f>
        <v>0</v>
      </c>
      <c r="AI116" s="21">
        <f t="shared" si="3"/>
        <v>36</v>
      </c>
    </row>
    <row r="117" spans="1:35" x14ac:dyDescent="0.4">
      <c r="A117" s="21">
        <v>114</v>
      </c>
      <c r="B117" s="23" t="s">
        <v>484</v>
      </c>
      <c r="C117" s="23" t="s">
        <v>450</v>
      </c>
      <c r="D117" s="23">
        <v>4</v>
      </c>
      <c r="E117" s="28" t="s">
        <v>451</v>
      </c>
      <c r="F117" s="36" t="s">
        <v>815</v>
      </c>
      <c r="G117" s="23"/>
      <c r="H117" s="21">
        <f>IF(G117="",0,IF(G117="優勝",[7]点数換算表!$B$2,IF(G117="準優勝",[7]点数換算表!$C$2,IF(G117="ベスト4",[7]点数換算表!$D$2,[7]点数換算表!$E$2))))</f>
        <v>0</v>
      </c>
      <c r="I117" s="23"/>
      <c r="J117" s="21">
        <f>IF(I117="",0,IF(I117="優勝",[7]点数換算表!$B$3,IF(I117="準優勝",[7]点数換算表!$C$3,IF(I117="ベスト4",[7]点数換算表!$D$3,[7]点数換算表!$E$3))))</f>
        <v>0</v>
      </c>
      <c r="K117" s="23"/>
      <c r="L117" s="21">
        <f>IF(K117="",0,IF(K117="優勝",[7]点数換算表!$B$4,IF(K117="準優勝",[7]点数換算表!$C$4,IF(K117="ベスト4",[7]点数換算表!$D$4,IF(K117="ベスト8",[7]点数換算表!$E$4,IF(K117="ベスト16",[7]点数換算表!$F$4,""))))))</f>
        <v>0</v>
      </c>
      <c r="M117" s="23"/>
      <c r="N117" s="21">
        <f>IF(M117="",0,IF(M117="優勝",点数換算表!$B$5,IF(M117="準優勝",点数換算表!$C$5,IF(M117="ベスト4",点数換算表!$D$5,IF(M117="ベスト8",点数換算表!$E$5,IF(M117="ベスト16",点数換算表!$F$5,IF(M117="ベスト32",点数換算表!$G$5,"")))))))</f>
        <v>0</v>
      </c>
      <c r="O117" s="23"/>
      <c r="P117" s="21">
        <f>IF(O117="",0,IF(O117="優勝",[7]点数換算表!$B$6,IF(O117="準優勝",[7]点数換算表!$C$6,IF(O117="ベスト4",[7]点数換算表!$D$6,IF(O117="ベスト8",[7]点数換算表!$E$6,IF(O117="ベスト16",[7]点数換算表!$F$6,IF(O117="ベスト32",[7]点数換算表!$G$6,"")))))))</f>
        <v>0</v>
      </c>
      <c r="Q117" s="23"/>
      <c r="R117" s="21">
        <f>IF(Q117="",0,IF(Q117="優勝",[7]点数換算表!$B$7,IF(Q117="準優勝",[7]点数換算表!$C$7,IF(Q117="ベスト4",[7]点数換算表!$D$7,IF(Q117="ベスト8",[7]点数換算表!$E$7,[7]点数換算表!$F$7)))))</f>
        <v>0</v>
      </c>
      <c r="S117" s="23"/>
      <c r="T117" s="21">
        <f>IF(S117="",0,IF(S117="優勝",[7]点数換算表!$B$8,IF(S117="準優勝",[7]点数換算表!$C$8,IF(S117="ベスト4",[7]点数換算表!$D$8,IF(S117="ベスト8",[7]点数換算表!$E$8,[7]点数換算表!$F$8)))))</f>
        <v>0</v>
      </c>
      <c r="U117" s="23"/>
      <c r="V117" s="21">
        <f>IF(U117="",0,IF(U117="優勝",[7]点数換算表!$B$13,IF(U117="準優勝",[7]点数換算表!$C$13,IF(U117="ベスト4",[7]点数換算表!$D$13,[7]点数換算表!$E$13))))</f>
        <v>0</v>
      </c>
      <c r="W117" s="23"/>
      <c r="X117" s="21">
        <f>IF(W117="",0,IF(W117="優勝",[7]点数換算表!$B$14,IF(W117="準優勝",[7]点数換算表!$C$14,IF(W117="ベスト4",[7]点数換算表!$D$14,[7]点数換算表!$E$14))))</f>
        <v>0</v>
      </c>
      <c r="Y117" s="23" t="s">
        <v>9</v>
      </c>
      <c r="Z117" s="21">
        <f>IF(Y117="",0,IF(Y117="優勝",[7]点数換算表!$B$15,IF(Y117="準優勝",[7]点数換算表!$C$15,IF(Y117="ベスト4",[7]点数換算表!$D$15,IF(Y117="ベスト8",[7]点数換算表!$E$15,IF(Y117="ベスト16",[7]点数換算表!$F$15,""))))))</f>
        <v>32</v>
      </c>
      <c r="AA117" s="23"/>
      <c r="AB117" s="21">
        <f>IF(AA117="",0,IF(AA117="優勝",[7]点数換算表!$B$16,IF(AA117="準優勝",[7]点数換算表!$C$16,IF(AA117="ベスト4",[7]点数換算表!$D$16,IF(AA117="ベスト8",[7]点数換算表!$E$16,IF(AA117="ベスト16",[7]点数換算表!$F$16,IF(AA117="ベスト32",[7]点数換算表!$G$16,"")))))))</f>
        <v>0</v>
      </c>
      <c r="AC117" s="23"/>
      <c r="AD117" s="21">
        <f>IF(AC117="",0,IF(AC117="優勝",[7]点数換算表!$B$17,IF(AC117="準優勝",[7]点数換算表!$C$17,IF(AC117="ベスト4",[7]点数換算表!$D$17,IF(AC117="ベスト8",[7]点数換算表!$E$17,IF(AC117="ベスト16",[7]点数換算表!$F$17,IF(AC117="ベスト32",[7]点数換算表!$G$17,"")))))))</f>
        <v>0</v>
      </c>
      <c r="AE117" s="23"/>
      <c r="AF117" s="21">
        <f>IF(AE117="",0,IF(AE117="優勝",[7]点数換算表!$B$18,IF(AE117="準優勝",[7]点数換算表!$C$18,IF(AE117="ベスト4",[7]点数換算表!$D$18,IF(AE117="ベスト8",[7]点数換算表!$E$18,[7]点数換算表!$F$18)))))</f>
        <v>0</v>
      </c>
      <c r="AG117" s="23"/>
      <c r="AH117" s="21">
        <f>IF(AG117="",0,IF(AG117="優勝",[7]点数換算表!$B$19,IF(AG117="準優勝",[7]点数換算表!$C$19,IF(AG117="ベスト4",[7]点数換算表!$D$19,IF(AG117="ベスト8",[7]点数換算表!$E$19,[7]点数換算表!$F$19)))))</f>
        <v>0</v>
      </c>
      <c r="AI117" s="21">
        <f t="shared" si="3"/>
        <v>32</v>
      </c>
    </row>
    <row r="118" spans="1:35" x14ac:dyDescent="0.4">
      <c r="A118" s="21">
        <v>115</v>
      </c>
      <c r="B118" s="23" t="s">
        <v>308</v>
      </c>
      <c r="C118" s="23" t="s">
        <v>277</v>
      </c>
      <c r="D118" s="23">
        <v>2</v>
      </c>
      <c r="E118" s="25" t="s">
        <v>272</v>
      </c>
      <c r="F118" s="36" t="s">
        <v>815</v>
      </c>
      <c r="G118" s="23"/>
      <c r="H118" s="21">
        <f>IF(G118="",0,IF(G118="優勝",[2]点数換算表!$B$2,IF(G118="準優勝",[2]点数換算表!$C$2,IF(G118="ベスト4",[2]点数換算表!$D$2,[2]点数換算表!$E$2))))</f>
        <v>0</v>
      </c>
      <c r="I118" s="23"/>
      <c r="J118" s="21">
        <f>IF(I118="",0,IF(I118="優勝",[2]点数換算表!$B$3,IF(I118="準優勝",[2]点数換算表!$C$3,IF(I118="ベスト4",[2]点数換算表!$D$3,[2]点数換算表!$E$3))))</f>
        <v>0</v>
      </c>
      <c r="K118" s="23"/>
      <c r="L118" s="21">
        <f>IF(K118="",0,IF(K118="優勝",[2]点数換算表!$B$4,IF(K118="準優勝",[2]点数換算表!$C$4,IF(K118="ベスト4",[2]点数換算表!$D$4,IF(K118="ベスト8",[2]点数換算表!$E$4,IF(K118="ベスト16",[2]点数換算表!$F$4,""))))))</f>
        <v>0</v>
      </c>
      <c r="M118" s="23"/>
      <c r="N118" s="21">
        <f>IF(M118="",0,IF(M118="優勝",点数換算表!$B$5,IF(M118="準優勝",点数換算表!$C$5,IF(M118="ベスト4",点数換算表!$D$5,IF(M118="ベスト8",点数換算表!$E$5,IF(M118="ベスト16",点数換算表!$F$5,IF(M118="ベスト32",点数換算表!$G$5,"")))))))</f>
        <v>0</v>
      </c>
      <c r="O118" s="23"/>
      <c r="P118" s="21">
        <f>IF(O118="",0,IF(O118="優勝",[2]点数換算表!$B$6,IF(O118="準優勝",[2]点数換算表!$C$6,IF(O118="ベスト4",[2]点数換算表!$D$6,IF(O118="ベスト8",[2]点数換算表!$E$6,IF(O118="ベスト16",[2]点数換算表!$F$6,IF(O118="ベスト32",[2]点数換算表!$G$6,"")))))))</f>
        <v>0</v>
      </c>
      <c r="Q118" s="23"/>
      <c r="R118" s="21">
        <f>IF(Q118="",0,IF(Q118="優勝",[2]点数換算表!$B$7,IF(Q118="準優勝",[2]点数換算表!$C$7,IF(Q118="ベスト4",[2]点数換算表!$D$7,IF(Q118="ベスト8",[2]点数換算表!$E$7,[2]点数換算表!$F$7)))))</f>
        <v>0</v>
      </c>
      <c r="S118" s="23"/>
      <c r="T118" s="21">
        <f>IF(S118="",0,IF(S118="優勝",[2]点数換算表!$B$8,IF(S118="準優勝",[2]点数換算表!$C$8,IF(S118="ベスト4",[2]点数換算表!$D$8,IF(S118="ベスト8",[2]点数換算表!$E$8,[2]点数換算表!$F$8)))))</f>
        <v>0</v>
      </c>
      <c r="U118" s="23"/>
      <c r="V118" s="21">
        <f>IF(U118="",0,IF(U118="優勝",[2]点数換算表!$B$13,IF(U118="準優勝",[2]点数換算表!$C$13,IF(U118="ベスト4",[2]点数換算表!$D$13,[2]点数換算表!$E$13))))</f>
        <v>0</v>
      </c>
      <c r="W118" s="23"/>
      <c r="X118" s="21">
        <f>IF(W118="",0,IF(W118="優勝",[2]点数換算表!$B$14,IF(W118="準優勝",[2]点数換算表!$C$14,IF(W118="ベスト4",[2]点数換算表!$D$14,[2]点数換算表!$E$14))))</f>
        <v>0</v>
      </c>
      <c r="Y118" s="23" t="s">
        <v>9</v>
      </c>
      <c r="Z118" s="21">
        <f>IF(Y118="",0,IF(Y118="優勝",[2]点数換算表!$B$15,IF(Y118="準優勝",[2]点数換算表!$C$15,IF(Y118="ベスト4",[2]点数換算表!$D$15,IF(Y118="ベスト8",[2]点数換算表!$E$15,IF(Y118="ベスト16",[2]点数換算表!$F$15,""))))))</f>
        <v>32</v>
      </c>
      <c r="AA118" s="23"/>
      <c r="AB118" s="21">
        <f>IF(AA118="",0,IF(AA118="優勝",[2]点数換算表!$B$16,IF(AA118="準優勝",[2]点数換算表!$C$16,IF(AA118="ベスト4",[2]点数換算表!$D$16,IF(AA118="ベスト8",[2]点数換算表!$E$16,IF(AA118="ベスト16",[2]点数換算表!$F$16,IF(AA118="ベスト32",[2]点数換算表!$G$16,"")))))))</f>
        <v>0</v>
      </c>
      <c r="AC118" s="23"/>
      <c r="AD118" s="21">
        <f>IF(AC118="",0,IF(AC118="優勝",[2]点数換算表!$B$17,IF(AC118="準優勝",[2]点数換算表!$C$17,IF(AC118="ベスト4",[2]点数換算表!$D$17,IF(AC118="ベスト8",[2]点数換算表!$E$17,IF(AC118="ベスト16",[2]点数換算表!$F$17,IF(AC118="ベスト32",[2]点数換算表!$G$17,"")))))))</f>
        <v>0</v>
      </c>
      <c r="AE118" s="23"/>
      <c r="AF118" s="21">
        <f>IF(AE118="",0,IF(AE118="優勝",[2]点数換算表!$B$18,IF(AE118="準優勝",[2]点数換算表!$C$18,IF(AE118="ベスト4",[2]点数換算表!$D$18,IF(AE118="ベスト8",[2]点数換算表!$E$18,[2]点数換算表!$F$18)))))</f>
        <v>0</v>
      </c>
      <c r="AG118" s="23"/>
      <c r="AH118" s="21">
        <f>IF(AG118="",0,IF(AG118="優勝",[2]点数換算表!$B$19,IF(AG118="準優勝",[2]点数換算表!$C$19,IF(AG118="ベスト4",[2]点数換算表!$D$19,IF(AG118="ベスト8",[2]点数換算表!$E$19,[2]点数換算表!$F$19)))))</f>
        <v>0</v>
      </c>
      <c r="AI118" s="21">
        <f t="shared" si="3"/>
        <v>32</v>
      </c>
    </row>
    <row r="119" spans="1:35" x14ac:dyDescent="0.4">
      <c r="A119" s="21">
        <v>116</v>
      </c>
      <c r="B119" s="23" t="s">
        <v>562</v>
      </c>
      <c r="C119" s="23" t="s">
        <v>563</v>
      </c>
      <c r="D119" s="23">
        <v>4</v>
      </c>
      <c r="E119" s="29" t="s">
        <v>526</v>
      </c>
      <c r="F119" s="36" t="s">
        <v>815</v>
      </c>
      <c r="G119" s="23"/>
      <c r="H119" s="21">
        <f>IF(G119="",0,IF(G119="優勝",[8]点数換算表!$B$2,IF(G119="準優勝",[8]点数換算表!$C$2,IF(G119="ベスト4",[8]点数換算表!$D$2,[8]点数換算表!$E$2))))</f>
        <v>0</v>
      </c>
      <c r="I119" s="23"/>
      <c r="J119" s="21">
        <f>IF(I119="",0,IF(I119="優勝",[8]点数換算表!$B$3,IF(I119="準優勝",[8]点数換算表!$C$3,IF(I119="ベスト4",[8]点数換算表!$D$3,[8]点数換算表!$E$3))))</f>
        <v>0</v>
      </c>
      <c r="K119" s="23"/>
      <c r="L119" s="21">
        <f>IF(K119="",0,IF(K119="優勝",[8]点数換算表!$B$4,IF(K119="準優勝",[8]点数換算表!$C$4,IF(K119="ベスト4",[8]点数換算表!$D$4,IF(K119="ベスト8",[8]点数換算表!$E$4,IF(K119="ベスト16",[8]点数換算表!$F$4,""))))))</f>
        <v>0</v>
      </c>
      <c r="M119" s="23"/>
      <c r="N119" s="21">
        <f>IF(M119="",0,IF(M119="優勝",点数換算表!$B$5,IF(M119="準優勝",点数換算表!$C$5,IF(M119="ベスト4",点数換算表!$D$5,IF(M119="ベスト8",点数換算表!$E$5,IF(M119="ベスト16",点数換算表!$F$5,IF(M119="ベスト32",点数換算表!$G$5,"")))))))</f>
        <v>0</v>
      </c>
      <c r="O119" s="23"/>
      <c r="P119" s="21">
        <f>IF(O119="",0,IF(O119="優勝",[8]点数換算表!$B$6,IF(O119="準優勝",[8]点数換算表!$C$6,IF(O119="ベスト4",[8]点数換算表!$D$6,IF(O119="ベスト8",[8]点数換算表!$E$6,IF(O119="ベスト16",[8]点数換算表!$F$6,IF(O119="ベスト32",[8]点数換算表!$G$6,"")))))))</f>
        <v>0</v>
      </c>
      <c r="Q119" s="23"/>
      <c r="R119" s="21">
        <f>IF(Q119="",0,IF(Q119="優勝",[8]点数換算表!$B$7,IF(Q119="準優勝",[8]点数換算表!$C$7,IF(Q119="ベスト4",[8]点数換算表!$D$7,IF(Q119="ベスト8",[8]点数換算表!$E$7,[8]点数換算表!$F$7)))))</f>
        <v>0</v>
      </c>
      <c r="S119" s="23"/>
      <c r="T119" s="21">
        <f>IF(S119="",0,IF(S119="優勝",[8]点数換算表!$B$8,IF(S119="準優勝",[8]点数換算表!$C$8,IF(S119="ベスト4",[8]点数換算表!$D$8,IF(S119="ベスト8",[8]点数換算表!$E$8,[8]点数換算表!$F$8)))))</f>
        <v>0</v>
      </c>
      <c r="U119" s="23"/>
      <c r="V119" s="21">
        <f>IF(U119="",0,IF(U119="優勝",[8]点数換算表!$B$13,IF(U119="準優勝",[8]点数換算表!$C$13,IF(U119="ベスト4",[8]点数換算表!$D$13,[8]点数換算表!$E$13))))</f>
        <v>0</v>
      </c>
      <c r="W119" s="23"/>
      <c r="X119" s="21">
        <f>IF(W119="",0,IF(W119="優勝",[8]点数換算表!$B$14,IF(W119="準優勝",[8]点数換算表!$C$14,IF(W119="ベスト4",[8]点数換算表!$D$14,[8]点数換算表!$E$14))))</f>
        <v>0</v>
      </c>
      <c r="Y119" s="23" t="s">
        <v>9</v>
      </c>
      <c r="Z119" s="21">
        <f>IF(Y119="",0,IF(Y119="優勝",[8]点数換算表!$B$15,IF(Y119="準優勝",[8]点数換算表!$C$15,IF(Y119="ベスト4",[8]点数換算表!$D$15,IF(Y119="ベスト8",[8]点数換算表!$E$15,IF(Y119="ベスト16",[8]点数換算表!$F$15,""))))))</f>
        <v>32</v>
      </c>
      <c r="AA119" s="23"/>
      <c r="AB119" s="21">
        <f>IF(AA119="",0,IF(AA119="優勝",[8]点数換算表!$B$16,IF(AA119="準優勝",[8]点数換算表!$C$16,IF(AA119="ベスト4",[8]点数換算表!$D$16,IF(AA119="ベスト8",[8]点数換算表!$E$16,IF(AA119="ベスト16",[8]点数換算表!$F$16,IF(AA119="ベスト32",[8]点数換算表!$G$16,"")))))))</f>
        <v>0</v>
      </c>
      <c r="AC119" s="23"/>
      <c r="AD119" s="21">
        <f>IF(AC119="",0,IF(AC119="優勝",[8]点数換算表!$B$17,IF(AC119="準優勝",[8]点数換算表!$C$17,IF(AC119="ベスト4",[8]点数換算表!$D$17,IF(AC119="ベスト8",[8]点数換算表!$E$17,IF(AC119="ベスト16",[8]点数換算表!$F$17,IF(AC119="ベスト32",[8]点数換算表!$G$17,"")))))))</f>
        <v>0</v>
      </c>
      <c r="AE119" s="23"/>
      <c r="AF119" s="21">
        <f>IF(AE119="",0,IF(AE119="優勝",[8]点数換算表!$B$18,IF(AE119="準優勝",[8]点数換算表!$C$18,IF(AE119="ベスト4",[8]点数換算表!$D$18,IF(AE119="ベスト8",[8]点数換算表!$E$18,[8]点数換算表!$F$18)))))</f>
        <v>0</v>
      </c>
      <c r="AG119" s="23"/>
      <c r="AH119" s="21">
        <f>IF(AG119="",0,IF(AG119="優勝",[8]点数換算表!$B$19,IF(AG119="準優勝",[8]点数換算表!$C$19,IF(AG119="ベスト4",[8]点数換算表!$D$19,IF(AG119="ベスト8",[8]点数換算表!$E$19,[8]点数換算表!$F$19)))))</f>
        <v>0</v>
      </c>
      <c r="AI119" s="21">
        <f t="shared" si="3"/>
        <v>32</v>
      </c>
    </row>
    <row r="120" spans="1:35" x14ac:dyDescent="0.4">
      <c r="A120" s="21">
        <v>117</v>
      </c>
      <c r="B120" s="23" t="s">
        <v>564</v>
      </c>
      <c r="C120" s="23" t="s">
        <v>563</v>
      </c>
      <c r="D120" s="23">
        <v>4</v>
      </c>
      <c r="E120" s="29" t="s">
        <v>526</v>
      </c>
      <c r="F120" s="36" t="s">
        <v>815</v>
      </c>
      <c r="G120" s="23"/>
      <c r="H120" s="21">
        <f>IF(G120="",0,IF(G120="優勝",[8]点数換算表!$B$2,IF(G120="準優勝",[8]点数換算表!$C$2,IF(G120="ベスト4",[8]点数換算表!$D$2,[8]点数換算表!$E$2))))</f>
        <v>0</v>
      </c>
      <c r="I120" s="23"/>
      <c r="J120" s="21">
        <f>IF(I120="",0,IF(I120="優勝",[8]点数換算表!$B$3,IF(I120="準優勝",[8]点数換算表!$C$3,IF(I120="ベスト4",[8]点数換算表!$D$3,[8]点数換算表!$E$3))))</f>
        <v>0</v>
      </c>
      <c r="K120" s="23" t="s">
        <v>7</v>
      </c>
      <c r="L120" s="21">
        <f>IF(K120="",0,IF(K120="優勝",[8]点数換算表!$B$4,IF(K120="準優勝",[8]点数換算表!$C$4,IF(K120="ベスト4",[8]点数換算表!$D$4,IF(K120="ベスト8",[8]点数換算表!$E$4,IF(K120="ベスト16",[8]点数換算表!$F$4,""))))))</f>
        <v>20</v>
      </c>
      <c r="M120" s="23"/>
      <c r="N120" s="21">
        <f>IF(M120="",0,IF(M120="優勝",点数換算表!$B$5,IF(M120="準優勝",点数換算表!$C$5,IF(M120="ベスト4",点数換算表!$D$5,IF(M120="ベスト8",点数換算表!$E$5,IF(M120="ベスト16",点数換算表!$F$5,IF(M120="ベスト32",点数換算表!$G$5,"")))))))</f>
        <v>0</v>
      </c>
      <c r="O120" s="23"/>
      <c r="P120" s="21">
        <f>IF(O120="",0,IF(O120="優勝",[8]点数換算表!$B$6,IF(O120="準優勝",[8]点数換算表!$C$6,IF(O120="ベスト4",[8]点数換算表!$D$6,IF(O120="ベスト8",[8]点数換算表!$E$6,IF(O120="ベスト16",[8]点数換算表!$F$6,IF(O120="ベスト32",[8]点数換算表!$G$6,"")))))))</f>
        <v>0</v>
      </c>
      <c r="Q120" s="23"/>
      <c r="R120" s="21">
        <f>IF(Q120="",0,IF(Q120="優勝",[8]点数換算表!$B$7,IF(Q120="準優勝",[8]点数換算表!$C$7,IF(Q120="ベスト4",[8]点数換算表!$D$7,IF(Q120="ベスト8",[8]点数換算表!$E$7,[8]点数換算表!$F$7)))))</f>
        <v>0</v>
      </c>
      <c r="S120" s="23"/>
      <c r="T120" s="21">
        <f>IF(S120="",0,IF(S120="優勝",[8]点数換算表!$B$8,IF(S120="準優勝",[8]点数換算表!$C$8,IF(S120="ベスト4",[8]点数換算表!$D$8,IF(S120="ベスト8",[8]点数換算表!$E$8,[8]点数換算表!$F$8)))))</f>
        <v>0</v>
      </c>
      <c r="U120" s="23"/>
      <c r="V120" s="21">
        <f>IF(U120="",0,IF(U120="優勝",[8]点数換算表!$B$13,IF(U120="準優勝",[8]点数換算表!$C$13,IF(U120="ベスト4",[8]点数換算表!$D$13,[8]点数換算表!$E$13))))</f>
        <v>0</v>
      </c>
      <c r="W120" s="23"/>
      <c r="X120" s="21">
        <f>IF(W120="",0,IF(W120="優勝",[8]点数換算表!$B$14,IF(W120="準優勝",[8]点数換算表!$C$14,IF(W120="ベスト4",[8]点数換算表!$D$14,[8]点数換算表!$E$14))))</f>
        <v>0</v>
      </c>
      <c r="Y120" s="23"/>
      <c r="Z120" s="21">
        <f>IF(Y120="",0,IF(Y120="優勝",[8]点数換算表!$B$15,IF(Y120="準優勝",[8]点数換算表!$C$15,IF(Y120="ベスト4",[8]点数換算表!$D$15,IF(Y120="ベスト8",[8]点数換算表!$E$15,IF(Y120="ベスト16",[8]点数換算表!$F$15,""))))))</f>
        <v>0</v>
      </c>
      <c r="AA120" s="23"/>
      <c r="AB120" s="21">
        <f>IF(AA120="",0,IF(AA120="優勝",[8]点数換算表!$B$16,IF(AA120="準優勝",[8]点数換算表!$C$16,IF(AA120="ベスト4",[8]点数換算表!$D$16,IF(AA120="ベスト8",[8]点数換算表!$E$16,IF(AA120="ベスト16",[8]点数換算表!$F$16,IF(AA120="ベスト32",[8]点数換算表!$G$16,"")))))))</f>
        <v>0</v>
      </c>
      <c r="AC120" s="23"/>
      <c r="AD120" s="21">
        <f>IF(AC120="",0,IF(AC120="優勝",[8]点数換算表!$B$17,IF(AC120="準優勝",[8]点数換算表!$C$17,IF(AC120="ベスト4",[8]点数換算表!$D$17,IF(AC120="ベスト8",[8]点数換算表!$E$17,IF(AC120="ベスト16",[8]点数換算表!$F$17,IF(AC120="ベスト32",[8]点数換算表!$G$17,"")))))))</f>
        <v>0</v>
      </c>
      <c r="AE120" s="23"/>
      <c r="AF120" s="21">
        <f>IF(AE120="",0,IF(AE120="優勝",[8]点数換算表!$B$18,IF(AE120="準優勝",[8]点数換算表!$C$18,IF(AE120="ベスト4",[8]点数換算表!$D$18,IF(AE120="ベスト8",[8]点数換算表!$E$18,[8]点数換算表!$F$18)))))</f>
        <v>0</v>
      </c>
      <c r="AG120" s="23"/>
      <c r="AH120" s="21">
        <f>IF(AG120="",0,IF(AG120="優勝",[8]点数換算表!$B$19,IF(AG120="準優勝",[8]点数換算表!$C$19,IF(AG120="ベスト4",[8]点数換算表!$D$19,IF(AG120="ベスト8",[8]点数換算表!$E$19,[8]点数換算表!$F$19)))))</f>
        <v>0</v>
      </c>
      <c r="AI120" s="21">
        <f t="shared" si="3"/>
        <v>20</v>
      </c>
    </row>
    <row r="121" spans="1:35" x14ac:dyDescent="0.4">
      <c r="A121" s="21">
        <v>118</v>
      </c>
      <c r="B121" s="23" t="s">
        <v>565</v>
      </c>
      <c r="C121" s="23" t="s">
        <v>555</v>
      </c>
      <c r="D121" s="23">
        <v>3</v>
      </c>
      <c r="E121" s="29" t="s">
        <v>526</v>
      </c>
      <c r="F121" s="36" t="s">
        <v>815</v>
      </c>
      <c r="G121" s="23"/>
      <c r="H121" s="21">
        <f>IF(G121="",0,IF(G121="優勝",[8]点数換算表!$B$2,IF(G121="準優勝",[8]点数換算表!$C$2,IF(G121="ベスト4",[8]点数換算表!$D$2,[8]点数換算表!$E$2))))</f>
        <v>0</v>
      </c>
      <c r="I121" s="23"/>
      <c r="J121" s="21">
        <f>IF(I121="",0,IF(I121="優勝",[8]点数換算表!$B$3,IF(I121="準優勝",[8]点数換算表!$C$3,IF(I121="ベスト4",[8]点数換算表!$D$3,[8]点数換算表!$E$3))))</f>
        <v>0</v>
      </c>
      <c r="K121" s="23" t="s">
        <v>7</v>
      </c>
      <c r="L121" s="21">
        <f>IF(K121="",0,IF(K121="優勝",[8]点数換算表!$B$4,IF(K121="準優勝",[8]点数換算表!$C$4,IF(K121="ベスト4",[8]点数換算表!$D$4,IF(K121="ベスト8",[8]点数換算表!$E$4,IF(K121="ベスト16",[8]点数換算表!$F$4,""))))))</f>
        <v>20</v>
      </c>
      <c r="M121" s="23"/>
      <c r="N121" s="21">
        <f>IF(M121="",0,IF(M121="優勝",点数換算表!$B$5,IF(M121="準優勝",点数換算表!$C$5,IF(M121="ベスト4",点数換算表!$D$5,IF(M121="ベスト8",点数換算表!$E$5,IF(M121="ベスト16",点数換算表!$F$5,IF(M121="ベスト32",点数換算表!$G$5,"")))))))</f>
        <v>0</v>
      </c>
      <c r="O121" s="23"/>
      <c r="P121" s="21">
        <f>IF(O121="",0,IF(O121="優勝",[8]点数換算表!$B$6,IF(O121="準優勝",[8]点数換算表!$C$6,IF(O121="ベスト4",[8]点数換算表!$D$6,IF(O121="ベスト8",[8]点数換算表!$E$6,IF(O121="ベスト16",[8]点数換算表!$F$6,IF(O121="ベスト32",[8]点数換算表!$G$6,"")))))))</f>
        <v>0</v>
      </c>
      <c r="Q121" s="23"/>
      <c r="R121" s="21">
        <f>IF(Q121="",0,IF(Q121="優勝",[8]点数換算表!$B$7,IF(Q121="準優勝",[8]点数換算表!$C$7,IF(Q121="ベスト4",[8]点数換算表!$D$7,IF(Q121="ベスト8",[8]点数換算表!$E$7,[8]点数換算表!$F$7)))))</f>
        <v>0</v>
      </c>
      <c r="S121" s="23"/>
      <c r="T121" s="21">
        <f>IF(S121="",0,IF(S121="優勝",[8]点数換算表!$B$8,IF(S121="準優勝",[8]点数換算表!$C$8,IF(S121="ベスト4",[8]点数換算表!$D$8,IF(S121="ベスト8",[8]点数換算表!$E$8,[8]点数換算表!$F$8)))))</f>
        <v>0</v>
      </c>
      <c r="U121" s="23"/>
      <c r="V121" s="21">
        <f>IF(U121="",0,IF(U121="優勝",[8]点数換算表!$B$13,IF(U121="準優勝",[8]点数換算表!$C$13,IF(U121="ベスト4",[8]点数換算表!$D$13,[8]点数換算表!$E$13))))</f>
        <v>0</v>
      </c>
      <c r="W121" s="23"/>
      <c r="X121" s="21">
        <f>IF(W121="",0,IF(W121="優勝",[8]点数換算表!$B$14,IF(W121="準優勝",[8]点数換算表!$C$14,IF(W121="ベスト4",[8]点数換算表!$D$14,[8]点数換算表!$E$14))))</f>
        <v>0</v>
      </c>
      <c r="Y121" s="23"/>
      <c r="Z121" s="21">
        <f>IF(Y121="",0,IF(Y121="優勝",[8]点数換算表!$B$15,IF(Y121="準優勝",[8]点数換算表!$C$15,IF(Y121="ベスト4",[8]点数換算表!$D$15,IF(Y121="ベスト8",[8]点数換算表!$E$15,IF(Y121="ベスト16",[8]点数換算表!$F$15,""))))))</f>
        <v>0</v>
      </c>
      <c r="AA121" s="23"/>
      <c r="AB121" s="21">
        <f>IF(AA121="",0,IF(AA121="優勝",[8]点数換算表!$B$16,IF(AA121="準優勝",[8]点数換算表!$C$16,IF(AA121="ベスト4",[8]点数換算表!$D$16,IF(AA121="ベスト8",[8]点数換算表!$E$16,IF(AA121="ベスト16",[8]点数換算表!$F$16,IF(AA121="ベスト32",[8]点数換算表!$G$16,"")))))))</f>
        <v>0</v>
      </c>
      <c r="AC121" s="23"/>
      <c r="AD121" s="21">
        <f>IF(AC121="",0,IF(AC121="優勝",[8]点数換算表!$B$17,IF(AC121="準優勝",[8]点数換算表!$C$17,IF(AC121="ベスト4",[8]点数換算表!$D$17,IF(AC121="ベスト8",[8]点数換算表!$E$17,IF(AC121="ベスト16",[8]点数換算表!$F$17,IF(AC121="ベスト32",[8]点数換算表!$G$17,"")))))))</f>
        <v>0</v>
      </c>
      <c r="AE121" s="23"/>
      <c r="AF121" s="21">
        <f>IF(AE121="",0,IF(AE121="優勝",[8]点数換算表!$B$18,IF(AE121="準優勝",[8]点数換算表!$C$18,IF(AE121="ベスト4",[8]点数換算表!$D$18,IF(AE121="ベスト8",[8]点数換算表!$E$18,[8]点数換算表!$F$18)))))</f>
        <v>0</v>
      </c>
      <c r="AG121" s="23"/>
      <c r="AH121" s="21">
        <f>IF(AG121="",0,IF(AG121="優勝",[8]点数換算表!$B$19,IF(AG121="準優勝",[8]点数換算表!$C$19,IF(AG121="ベスト4",[8]点数換算表!$D$19,IF(AG121="ベスト8",[8]点数換算表!$E$19,[8]点数換算表!$F$19)))))</f>
        <v>0</v>
      </c>
      <c r="AI121" s="21">
        <f t="shared" si="3"/>
        <v>20</v>
      </c>
    </row>
    <row r="122" spans="1:35" x14ac:dyDescent="0.4">
      <c r="A122" s="21">
        <v>119</v>
      </c>
      <c r="B122" s="23" t="s">
        <v>566</v>
      </c>
      <c r="C122" s="23" t="s">
        <v>525</v>
      </c>
      <c r="D122" s="23">
        <v>2</v>
      </c>
      <c r="E122" s="29" t="s">
        <v>526</v>
      </c>
      <c r="F122" s="36" t="s">
        <v>815</v>
      </c>
      <c r="G122" s="23"/>
      <c r="H122" s="21">
        <f>IF(G122="",0,IF(G122="優勝",[8]点数換算表!$B$2,IF(G122="準優勝",[8]点数換算表!$C$2,IF(G122="ベスト4",[8]点数換算表!$D$2,[8]点数換算表!$E$2))))</f>
        <v>0</v>
      </c>
      <c r="I122" s="23"/>
      <c r="J122" s="21">
        <f>IF(I122="",0,IF(I122="優勝",[8]点数換算表!$B$3,IF(I122="準優勝",[8]点数換算表!$C$3,IF(I122="ベスト4",[8]点数換算表!$D$3,[8]点数換算表!$E$3))))</f>
        <v>0</v>
      </c>
      <c r="K122" s="23" t="s">
        <v>7</v>
      </c>
      <c r="L122" s="21">
        <f>IF(K122="",0,IF(K122="優勝",[8]点数換算表!$B$4,IF(K122="準優勝",[8]点数換算表!$C$4,IF(K122="ベスト4",[8]点数換算表!$D$4,IF(K122="ベスト8",[8]点数換算表!$E$4,IF(K122="ベスト16",[8]点数換算表!$F$4,""))))))</f>
        <v>20</v>
      </c>
      <c r="M122" s="23"/>
      <c r="N122" s="21">
        <f>IF(M122="",0,IF(M122="優勝",点数換算表!$B$5,IF(M122="準優勝",点数換算表!$C$5,IF(M122="ベスト4",点数換算表!$D$5,IF(M122="ベスト8",点数換算表!$E$5,IF(M122="ベスト16",点数換算表!$F$5,IF(M122="ベスト32",点数換算表!$G$5,"")))))))</f>
        <v>0</v>
      </c>
      <c r="O122" s="23"/>
      <c r="P122" s="21">
        <f>IF(O122="",0,IF(O122="優勝",[8]点数換算表!$B$6,IF(O122="準優勝",[8]点数換算表!$C$6,IF(O122="ベスト4",[8]点数換算表!$D$6,IF(O122="ベスト8",[8]点数換算表!$E$6,IF(O122="ベスト16",[8]点数換算表!$F$6,IF(O122="ベスト32",[8]点数換算表!$G$6,"")))))))</f>
        <v>0</v>
      </c>
      <c r="Q122" s="23"/>
      <c r="R122" s="21">
        <f>IF(Q122="",0,IF(Q122="優勝",[8]点数換算表!$B$7,IF(Q122="準優勝",[8]点数換算表!$C$7,IF(Q122="ベスト4",[8]点数換算表!$D$7,IF(Q122="ベスト8",[8]点数換算表!$E$7,[8]点数換算表!$F$7)))))</f>
        <v>0</v>
      </c>
      <c r="S122" s="23"/>
      <c r="T122" s="21">
        <f>IF(S122="",0,IF(S122="優勝",[8]点数換算表!$B$8,IF(S122="準優勝",[8]点数換算表!$C$8,IF(S122="ベスト4",[8]点数換算表!$D$8,IF(S122="ベスト8",[8]点数換算表!$E$8,[8]点数換算表!$F$8)))))</f>
        <v>0</v>
      </c>
      <c r="U122" s="23"/>
      <c r="V122" s="21">
        <f>IF(U122="",0,IF(U122="優勝",[8]点数換算表!$B$13,IF(U122="準優勝",[8]点数換算表!$C$13,IF(U122="ベスト4",[8]点数換算表!$D$13,[8]点数換算表!$E$13))))</f>
        <v>0</v>
      </c>
      <c r="W122" s="23"/>
      <c r="X122" s="21">
        <f>IF(W122="",0,IF(W122="優勝",[8]点数換算表!$B$14,IF(W122="準優勝",[8]点数換算表!$C$14,IF(W122="ベスト4",[8]点数換算表!$D$14,[8]点数換算表!$E$14))))</f>
        <v>0</v>
      </c>
      <c r="Y122" s="23"/>
      <c r="Z122" s="21">
        <f>IF(Y122="",0,IF(Y122="優勝",[8]点数換算表!$B$15,IF(Y122="準優勝",[8]点数換算表!$C$15,IF(Y122="ベスト4",[8]点数換算表!$D$15,IF(Y122="ベスト8",[8]点数換算表!$E$15,IF(Y122="ベスト16",[8]点数換算表!$F$15,""))))))</f>
        <v>0</v>
      </c>
      <c r="AA122" s="23"/>
      <c r="AB122" s="21">
        <f>IF(AA122="",0,IF(AA122="優勝",[8]点数換算表!$B$16,IF(AA122="準優勝",[8]点数換算表!$C$16,IF(AA122="ベスト4",[8]点数換算表!$D$16,IF(AA122="ベスト8",[8]点数換算表!$E$16,IF(AA122="ベスト16",[8]点数換算表!$F$16,IF(AA122="ベスト32",[8]点数換算表!$G$16,"")))))))</f>
        <v>0</v>
      </c>
      <c r="AC122" s="23"/>
      <c r="AD122" s="21">
        <f>IF(AC122="",0,IF(AC122="優勝",[8]点数換算表!$B$17,IF(AC122="準優勝",[8]点数換算表!$C$17,IF(AC122="ベスト4",[8]点数換算表!$D$17,IF(AC122="ベスト8",[8]点数換算表!$E$17,IF(AC122="ベスト16",[8]点数換算表!$F$17,IF(AC122="ベスト32",[8]点数換算表!$G$17,"")))))))</f>
        <v>0</v>
      </c>
      <c r="AE122" s="23"/>
      <c r="AF122" s="21">
        <f>IF(AE122="",0,IF(AE122="優勝",[8]点数換算表!$B$18,IF(AE122="準優勝",[8]点数換算表!$C$18,IF(AE122="ベスト4",[8]点数換算表!$D$18,IF(AE122="ベスト8",[8]点数換算表!$E$18,[8]点数換算表!$F$18)))))</f>
        <v>0</v>
      </c>
      <c r="AG122" s="23"/>
      <c r="AH122" s="21">
        <f>IF(AG122="",0,IF(AG122="優勝",[8]点数換算表!$B$19,IF(AG122="準優勝",[8]点数換算表!$C$19,IF(AG122="ベスト4",[8]点数換算表!$D$19,IF(AG122="ベスト8",[8]点数換算表!$E$19,[8]点数換算表!$F$19)))))</f>
        <v>0</v>
      </c>
      <c r="AI122" s="21">
        <f t="shared" si="3"/>
        <v>20</v>
      </c>
    </row>
    <row r="123" spans="1:35" x14ac:dyDescent="0.4">
      <c r="A123" s="21">
        <v>120</v>
      </c>
      <c r="B123" s="23" t="s">
        <v>567</v>
      </c>
      <c r="C123" s="23" t="s">
        <v>563</v>
      </c>
      <c r="D123" s="23">
        <v>4</v>
      </c>
      <c r="E123" s="29" t="s">
        <v>526</v>
      </c>
      <c r="F123" s="36" t="s">
        <v>815</v>
      </c>
      <c r="G123" s="23"/>
      <c r="H123" s="21">
        <f>IF(G123="",0,IF(G123="優勝",[8]点数換算表!$B$2,IF(G123="準優勝",[8]点数換算表!$C$2,IF(G123="ベスト4",[8]点数換算表!$D$2,[8]点数換算表!$E$2))))</f>
        <v>0</v>
      </c>
      <c r="I123" s="23"/>
      <c r="J123" s="21">
        <f>IF(I123="",0,IF(I123="優勝",[8]点数換算表!$B$3,IF(I123="準優勝",[8]点数換算表!$C$3,IF(I123="ベスト4",[8]点数換算表!$D$3,[8]点数換算表!$E$3))))</f>
        <v>0</v>
      </c>
      <c r="K123" s="23" t="s">
        <v>7</v>
      </c>
      <c r="L123" s="21">
        <f>IF(K123="",0,IF(K123="優勝",[8]点数換算表!$B$4,IF(K123="準優勝",[8]点数換算表!$C$4,IF(K123="ベスト4",[8]点数換算表!$D$4,IF(K123="ベスト8",[8]点数換算表!$E$4,IF(K123="ベスト16",[8]点数換算表!$F$4,""))))))</f>
        <v>20</v>
      </c>
      <c r="M123" s="23"/>
      <c r="N123" s="21">
        <f>IF(M123="",0,IF(M123="優勝",点数換算表!$B$5,IF(M123="準優勝",点数換算表!$C$5,IF(M123="ベスト4",点数換算表!$D$5,IF(M123="ベスト8",点数換算表!$E$5,IF(M123="ベスト16",点数換算表!$F$5,IF(M123="ベスト32",点数換算表!$G$5,"")))))))</f>
        <v>0</v>
      </c>
      <c r="O123" s="23"/>
      <c r="P123" s="21">
        <f>IF(O123="",0,IF(O123="優勝",[8]点数換算表!$B$6,IF(O123="準優勝",[8]点数換算表!$C$6,IF(O123="ベスト4",[8]点数換算表!$D$6,IF(O123="ベスト8",[8]点数換算表!$E$6,IF(O123="ベスト16",[8]点数換算表!$F$6,IF(O123="ベスト32",[8]点数換算表!$G$6,"")))))))</f>
        <v>0</v>
      </c>
      <c r="Q123" s="23"/>
      <c r="R123" s="21">
        <f>IF(Q123="",0,IF(Q123="優勝",[8]点数換算表!$B$7,IF(Q123="準優勝",[8]点数換算表!$C$7,IF(Q123="ベスト4",[8]点数換算表!$D$7,IF(Q123="ベスト8",[8]点数換算表!$E$7,[8]点数換算表!$F$7)))))</f>
        <v>0</v>
      </c>
      <c r="S123" s="23"/>
      <c r="T123" s="21">
        <f>IF(S123="",0,IF(S123="優勝",[8]点数換算表!$B$8,IF(S123="準優勝",[8]点数換算表!$C$8,IF(S123="ベスト4",[8]点数換算表!$D$8,IF(S123="ベスト8",[8]点数換算表!$E$8,[8]点数換算表!$F$8)))))</f>
        <v>0</v>
      </c>
      <c r="U123" s="23"/>
      <c r="V123" s="21">
        <f>IF(U123="",0,IF(U123="優勝",[8]点数換算表!$B$13,IF(U123="準優勝",[8]点数換算表!$C$13,IF(U123="ベスト4",[8]点数換算表!$D$13,[8]点数換算表!$E$13))))</f>
        <v>0</v>
      </c>
      <c r="W123" s="23"/>
      <c r="X123" s="21">
        <f>IF(W123="",0,IF(W123="優勝",[8]点数換算表!$B$14,IF(W123="準優勝",[8]点数換算表!$C$14,IF(W123="ベスト4",[8]点数換算表!$D$14,[8]点数換算表!$E$14))))</f>
        <v>0</v>
      </c>
      <c r="Y123" s="23"/>
      <c r="Z123" s="21">
        <f>IF(Y123="",0,IF(Y123="優勝",[8]点数換算表!$B$15,IF(Y123="準優勝",[8]点数換算表!$C$15,IF(Y123="ベスト4",[8]点数換算表!$D$15,IF(Y123="ベスト8",[8]点数換算表!$E$15,IF(Y123="ベスト16",[8]点数換算表!$F$15,""))))))</f>
        <v>0</v>
      </c>
      <c r="AA123" s="23"/>
      <c r="AB123" s="21">
        <f>IF(AA123="",0,IF(AA123="優勝",[8]点数換算表!$B$16,IF(AA123="準優勝",[8]点数換算表!$C$16,IF(AA123="ベスト4",[8]点数換算表!$D$16,IF(AA123="ベスト8",[8]点数換算表!$E$16,IF(AA123="ベスト16",[8]点数換算表!$F$16,IF(AA123="ベスト32",[8]点数換算表!$G$16,"")))))))</f>
        <v>0</v>
      </c>
      <c r="AC123" s="23"/>
      <c r="AD123" s="21">
        <f>IF(AC123="",0,IF(AC123="優勝",[8]点数換算表!$B$17,IF(AC123="準優勝",[8]点数換算表!$C$17,IF(AC123="ベスト4",[8]点数換算表!$D$17,IF(AC123="ベスト8",[8]点数換算表!$E$17,IF(AC123="ベスト16",[8]点数換算表!$F$17,IF(AC123="ベスト32",[8]点数換算表!$G$17,"")))))))</f>
        <v>0</v>
      </c>
      <c r="AE123" s="23"/>
      <c r="AF123" s="21">
        <f>IF(AE123="",0,IF(AE123="優勝",[8]点数換算表!$B$18,IF(AE123="準優勝",[8]点数換算表!$C$18,IF(AE123="ベスト4",[8]点数換算表!$D$18,IF(AE123="ベスト8",[8]点数換算表!$E$18,[8]点数換算表!$F$18)))))</f>
        <v>0</v>
      </c>
      <c r="AG123" s="23"/>
      <c r="AH123" s="21">
        <f>IF(AG123="",0,IF(AG123="優勝",[8]点数換算表!$B$19,IF(AG123="準優勝",[8]点数換算表!$C$19,IF(AG123="ベスト4",[8]点数換算表!$D$19,IF(AG123="ベスト8",[8]点数換算表!$E$19,[8]点数換算表!$F$19)))))</f>
        <v>0</v>
      </c>
      <c r="AI123" s="21">
        <f t="shared" si="3"/>
        <v>20</v>
      </c>
    </row>
    <row r="124" spans="1:35" x14ac:dyDescent="0.4">
      <c r="A124" s="21">
        <v>121</v>
      </c>
      <c r="B124" s="23" t="s">
        <v>656</v>
      </c>
      <c r="C124" s="23" t="s">
        <v>619</v>
      </c>
      <c r="D124" s="23" t="s">
        <v>650</v>
      </c>
      <c r="E124" s="30" t="s">
        <v>620</v>
      </c>
      <c r="F124" s="34" t="s">
        <v>814</v>
      </c>
      <c r="G124" s="23"/>
      <c r="H124" s="21">
        <f>IF(G124="",0,IF(G124="優勝",[9]点数換算表!$B$2,IF(G124="準優勝",[9]点数換算表!$C$2,IF(G124="ベスト4",[9]点数換算表!$D$2,[9]点数換算表!$E$2))))</f>
        <v>0</v>
      </c>
      <c r="I124" s="23"/>
      <c r="J124" s="21">
        <f>IF(I124="",0,IF(I124="優勝",[9]点数換算表!$B$3,IF(I124="準優勝",[9]点数換算表!$C$3,IF(I124="ベスト4",[9]点数換算表!$D$3,[9]点数換算表!$E$3))))</f>
        <v>0</v>
      </c>
      <c r="K124" s="23" t="s">
        <v>7</v>
      </c>
      <c r="L124" s="21">
        <f>IF(K124="",0,IF(K124="優勝",[9]点数換算表!$B$4,IF(K124="準優勝",[9]点数換算表!$C$4,IF(K124="ベスト4",[9]点数換算表!$D$4,IF(K124="ベスト8",[9]点数換算表!$E$4,IF(K124="ベスト16",[9]点数換算表!$F$4,""))))))</f>
        <v>20</v>
      </c>
      <c r="M124" s="23"/>
      <c r="N124" s="21">
        <f>IF(M124="",0,IF(M124="優勝",点数換算表!$B$5,IF(M124="準優勝",点数換算表!$C$5,IF(M124="ベスト4",点数換算表!$D$5,IF(M124="ベスト8",点数換算表!$E$5,IF(M124="ベスト16",点数換算表!$F$5,IF(M124="ベスト32",点数換算表!$G$5,"")))))))</f>
        <v>0</v>
      </c>
      <c r="O124" s="23"/>
      <c r="P124" s="21">
        <f>IF(O124="",0,IF(O124="優勝",[9]点数換算表!$B$6,IF(O124="準優勝",[9]点数換算表!$C$6,IF(O124="ベスト4",[9]点数換算表!$D$6,IF(O124="ベスト8",[9]点数換算表!$E$6,IF(O124="ベスト16",[9]点数換算表!$F$6,IF(O124="ベスト32",[9]点数換算表!$G$6,"")))))))</f>
        <v>0</v>
      </c>
      <c r="Q124" s="23"/>
      <c r="R124" s="21">
        <f>IF(Q124="",0,IF(Q124="優勝",[9]点数換算表!$B$7,IF(Q124="準優勝",[9]点数換算表!$C$7,IF(Q124="ベスト4",[9]点数換算表!$D$7,IF(Q124="ベスト8",[9]点数換算表!$E$7,[9]点数換算表!$F$7)))))</f>
        <v>0</v>
      </c>
      <c r="S124" s="23"/>
      <c r="T124" s="21">
        <f>IF(S124="",0,IF(S124="優勝",[9]点数換算表!$B$8,IF(S124="準優勝",[9]点数換算表!$C$8,IF(S124="ベスト4",[9]点数換算表!$D$8,IF(S124="ベスト8",[9]点数換算表!$E$8,[9]点数換算表!$F$8)))))</f>
        <v>0</v>
      </c>
      <c r="U124" s="23"/>
      <c r="V124" s="21">
        <f>IF(U124="",0,IF(U124="優勝",[9]点数換算表!$B$13,IF(U124="準優勝",[9]点数換算表!$C$13,IF(U124="ベスト4",[9]点数換算表!$D$13,[9]点数換算表!$E$13))))</f>
        <v>0</v>
      </c>
      <c r="W124" s="23"/>
      <c r="X124" s="21">
        <f>IF(W124="",0,IF(W124="優勝",[9]点数換算表!$B$14,IF(W124="準優勝",[9]点数換算表!$C$14,IF(W124="ベスト4",[9]点数換算表!$D$14,[9]点数換算表!$E$14))))</f>
        <v>0</v>
      </c>
      <c r="Y124" s="23"/>
      <c r="Z124" s="21">
        <f>IF(Y124="",0,IF(Y124="優勝",[9]点数換算表!$B$15,IF(Y124="準優勝",[9]点数換算表!$C$15,IF(Y124="ベスト4",[9]点数換算表!$D$15,IF(Y124="ベスト8",[9]点数換算表!$E$15,IF(Y124="ベスト16",[9]点数換算表!$F$15,""))))))</f>
        <v>0</v>
      </c>
      <c r="AA124" s="23"/>
      <c r="AB124" s="21">
        <f>IF(AA124="",0,IF(AA124="優勝",[9]点数換算表!$B$16,IF(AA124="準優勝",[9]点数換算表!$C$16,IF(AA124="ベスト4",[9]点数換算表!$D$16,IF(AA124="ベスト8",[9]点数換算表!$E$16,IF(AA124="ベスト16",[9]点数換算表!$F$16,IF(AA124="ベスト32",[9]点数換算表!$G$16,"")))))))</f>
        <v>0</v>
      </c>
      <c r="AC124" s="23"/>
      <c r="AD124" s="21">
        <f>IF(AC124="",0,IF(AC124="優勝",[9]点数換算表!$B$17,IF(AC124="準優勝",[9]点数換算表!$C$17,IF(AC124="ベスト4",[9]点数換算表!$D$17,IF(AC124="ベスト8",[9]点数換算表!$E$17,IF(AC124="ベスト16",[9]点数換算表!$F$17,IF(AC124="ベスト32",[9]点数換算表!$G$17,"")))))))</f>
        <v>0</v>
      </c>
      <c r="AE124" s="23"/>
      <c r="AF124" s="21">
        <f>IF(AE124="",0,IF(AE124="優勝",[9]点数換算表!$B$18,IF(AE124="準優勝",[9]点数換算表!$C$18,IF(AE124="ベスト4",[9]点数換算表!$D$18,IF(AE124="ベスト8",[9]点数換算表!$E$18,[9]点数換算表!$F$18)))))</f>
        <v>0</v>
      </c>
      <c r="AG124" s="23"/>
      <c r="AH124" s="21">
        <f>IF(AG124="",0,IF(AG124="優勝",[9]点数換算表!$B$19,IF(AG124="準優勝",[9]点数換算表!$C$19,IF(AG124="ベスト4",[9]点数換算表!$D$19,IF(AG124="ベスト8",[9]点数換算表!$E$19,[9]点数換算表!$F$19)))))</f>
        <v>0</v>
      </c>
      <c r="AI124" s="21">
        <f t="shared" si="3"/>
        <v>20</v>
      </c>
    </row>
    <row r="125" spans="1:35" x14ac:dyDescent="0.4">
      <c r="A125" s="21">
        <v>122</v>
      </c>
      <c r="B125" s="23" t="s">
        <v>657</v>
      </c>
      <c r="C125" s="23" t="s">
        <v>658</v>
      </c>
      <c r="D125" s="23" t="s">
        <v>646</v>
      </c>
      <c r="E125" s="30" t="s">
        <v>620</v>
      </c>
      <c r="F125" s="34" t="s">
        <v>814</v>
      </c>
      <c r="G125" s="23"/>
      <c r="H125" s="21">
        <f>IF(G125="",0,IF(G125="優勝",[9]点数換算表!$B$2,IF(G125="準優勝",[9]点数換算表!$C$2,IF(G125="ベスト4",[9]点数換算表!$D$2,[9]点数換算表!$E$2))))</f>
        <v>0</v>
      </c>
      <c r="I125" s="23"/>
      <c r="J125" s="21">
        <f>IF(I125="",0,IF(I125="優勝",[9]点数換算表!$B$3,IF(I125="準優勝",[9]点数換算表!$C$3,IF(I125="ベスト4",[9]点数換算表!$D$3,[9]点数換算表!$E$3))))</f>
        <v>0</v>
      </c>
      <c r="K125" s="23" t="s">
        <v>7</v>
      </c>
      <c r="L125" s="21">
        <f>IF(K125="",0,IF(K125="優勝",[9]点数換算表!$B$4,IF(K125="準優勝",[9]点数換算表!$C$4,IF(K125="ベスト4",[9]点数換算表!$D$4,IF(K125="ベスト8",[9]点数換算表!$E$4,IF(K125="ベスト16",[9]点数換算表!$F$4,""))))))</f>
        <v>20</v>
      </c>
      <c r="M125" s="23"/>
      <c r="N125" s="21">
        <f>IF(M125="",0,IF(M125="優勝",点数換算表!$B$5,IF(M125="準優勝",点数換算表!$C$5,IF(M125="ベスト4",点数換算表!$D$5,IF(M125="ベスト8",点数換算表!$E$5,IF(M125="ベスト16",点数換算表!$F$5,IF(M125="ベスト32",点数換算表!$G$5,"")))))))</f>
        <v>0</v>
      </c>
      <c r="O125" s="23"/>
      <c r="P125" s="21">
        <f>IF(O125="",0,IF(O125="優勝",[9]点数換算表!$B$6,IF(O125="準優勝",[9]点数換算表!$C$6,IF(O125="ベスト4",[9]点数換算表!$D$6,IF(O125="ベスト8",[9]点数換算表!$E$6,IF(O125="ベスト16",[9]点数換算表!$F$6,IF(O125="ベスト32",[9]点数換算表!$G$6,"")))))))</f>
        <v>0</v>
      </c>
      <c r="Q125" s="23"/>
      <c r="R125" s="21">
        <f>IF(Q125="",0,IF(Q125="優勝",[9]点数換算表!$B$7,IF(Q125="準優勝",[9]点数換算表!$C$7,IF(Q125="ベスト4",[9]点数換算表!$D$7,IF(Q125="ベスト8",[9]点数換算表!$E$7,[9]点数換算表!$F$7)))))</f>
        <v>0</v>
      </c>
      <c r="S125" s="23"/>
      <c r="T125" s="21">
        <f>IF(S125="",0,IF(S125="優勝",[9]点数換算表!$B$8,IF(S125="準優勝",[9]点数換算表!$C$8,IF(S125="ベスト4",[9]点数換算表!$D$8,IF(S125="ベスト8",[9]点数換算表!$E$8,[9]点数換算表!$F$8)))))</f>
        <v>0</v>
      </c>
      <c r="U125" s="23"/>
      <c r="V125" s="21">
        <f>IF(U125="",0,IF(U125="優勝",[9]点数換算表!$B$13,IF(U125="準優勝",[9]点数換算表!$C$13,IF(U125="ベスト4",[9]点数換算表!$D$13,[9]点数換算表!$E$13))))</f>
        <v>0</v>
      </c>
      <c r="W125" s="23"/>
      <c r="X125" s="21">
        <f>IF(W125="",0,IF(W125="優勝",[9]点数換算表!$B$14,IF(W125="準優勝",[9]点数換算表!$C$14,IF(W125="ベスト4",[9]点数換算表!$D$14,[9]点数換算表!$E$14))))</f>
        <v>0</v>
      </c>
      <c r="Y125" s="23"/>
      <c r="Z125" s="21">
        <f>IF(Y125="",0,IF(Y125="優勝",[9]点数換算表!$B$15,IF(Y125="準優勝",[9]点数換算表!$C$15,IF(Y125="ベスト4",[9]点数換算表!$D$15,IF(Y125="ベスト8",[9]点数換算表!$E$15,IF(Y125="ベスト16",[9]点数換算表!$F$15,""))))))</f>
        <v>0</v>
      </c>
      <c r="AA125" s="23"/>
      <c r="AB125" s="21">
        <f>IF(AA125="",0,IF(AA125="優勝",[9]点数換算表!$B$16,IF(AA125="準優勝",[9]点数換算表!$C$16,IF(AA125="ベスト4",[9]点数換算表!$D$16,IF(AA125="ベスト8",[9]点数換算表!$E$16,IF(AA125="ベスト16",[9]点数換算表!$F$16,IF(AA125="ベスト32",[9]点数換算表!$G$16,"")))))))</f>
        <v>0</v>
      </c>
      <c r="AC125" s="23"/>
      <c r="AD125" s="21">
        <f>IF(AC125="",0,IF(AC125="優勝",[9]点数換算表!$B$17,IF(AC125="準優勝",[9]点数換算表!$C$17,IF(AC125="ベスト4",[9]点数換算表!$D$17,IF(AC125="ベスト8",[9]点数換算表!$E$17,IF(AC125="ベスト16",[9]点数換算表!$F$17,IF(AC125="ベスト32",[9]点数換算表!$G$17,"")))))))</f>
        <v>0</v>
      </c>
      <c r="AE125" s="23"/>
      <c r="AF125" s="21">
        <f>IF(AE125="",0,IF(AE125="優勝",[9]点数換算表!$B$18,IF(AE125="準優勝",[9]点数換算表!$C$18,IF(AE125="ベスト4",[9]点数換算表!$D$18,IF(AE125="ベスト8",[9]点数換算表!$E$18,[9]点数換算表!$F$18)))))</f>
        <v>0</v>
      </c>
      <c r="AG125" s="23"/>
      <c r="AH125" s="21">
        <f>IF(AG125="",0,IF(AG125="優勝",[9]点数換算表!$B$19,IF(AG125="準優勝",[9]点数換算表!$C$19,IF(AG125="ベスト4",[9]点数換算表!$D$19,IF(AG125="ベスト8",[9]点数換算表!$E$19,[9]点数換算表!$F$19)))))</f>
        <v>0</v>
      </c>
      <c r="AI125" s="21">
        <f t="shared" si="3"/>
        <v>20</v>
      </c>
    </row>
    <row r="126" spans="1:35" x14ac:dyDescent="0.4">
      <c r="A126" s="21">
        <v>123</v>
      </c>
      <c r="B126" s="23" t="s">
        <v>659</v>
      </c>
      <c r="C126" s="23" t="s">
        <v>660</v>
      </c>
      <c r="D126" s="23" t="s">
        <v>646</v>
      </c>
      <c r="E126" s="30" t="s">
        <v>620</v>
      </c>
      <c r="F126" s="34" t="s">
        <v>814</v>
      </c>
      <c r="G126" s="23"/>
      <c r="H126" s="21">
        <f>IF(G126="",0,IF(G126="優勝",[9]点数換算表!$B$2,IF(G126="準優勝",[9]点数換算表!$C$2,IF(G126="ベスト4",[9]点数換算表!$D$2,[9]点数換算表!$E$2))))</f>
        <v>0</v>
      </c>
      <c r="I126" s="23"/>
      <c r="J126" s="21">
        <f>IF(I126="",0,IF(I126="優勝",[9]点数換算表!$B$3,IF(I126="準優勝",[9]点数換算表!$C$3,IF(I126="ベスト4",[9]点数換算表!$D$3,[9]点数換算表!$E$3))))</f>
        <v>0</v>
      </c>
      <c r="K126" s="23" t="s">
        <v>7</v>
      </c>
      <c r="L126" s="21">
        <f>IF(K126="",0,IF(K126="優勝",[9]点数換算表!$B$4,IF(K126="準優勝",[9]点数換算表!$C$4,IF(K126="ベスト4",[9]点数換算表!$D$4,IF(K126="ベスト8",[9]点数換算表!$E$4,IF(K126="ベスト16",[9]点数換算表!$F$4,""))))))</f>
        <v>20</v>
      </c>
      <c r="M126" s="23"/>
      <c r="N126" s="21">
        <f>IF(M126="",0,IF(M126="優勝",点数換算表!$B$5,IF(M126="準優勝",点数換算表!$C$5,IF(M126="ベスト4",点数換算表!$D$5,IF(M126="ベスト8",点数換算表!$E$5,IF(M126="ベスト16",点数換算表!$F$5,IF(M126="ベスト32",点数換算表!$G$5,"")))))))</f>
        <v>0</v>
      </c>
      <c r="O126" s="23"/>
      <c r="P126" s="21">
        <f>IF(O126="",0,IF(O126="優勝",[9]点数換算表!$B$6,IF(O126="準優勝",[9]点数換算表!$C$6,IF(O126="ベスト4",[9]点数換算表!$D$6,IF(O126="ベスト8",[9]点数換算表!$E$6,IF(O126="ベスト16",[9]点数換算表!$F$6,IF(O126="ベスト32",[9]点数換算表!$G$6,"")))))))</f>
        <v>0</v>
      </c>
      <c r="Q126" s="23"/>
      <c r="R126" s="21">
        <f>IF(Q126="",0,IF(Q126="優勝",[9]点数換算表!$B$7,IF(Q126="準優勝",[9]点数換算表!$C$7,IF(Q126="ベスト4",[9]点数換算表!$D$7,IF(Q126="ベスト8",[9]点数換算表!$E$7,[9]点数換算表!$F$7)))))</f>
        <v>0</v>
      </c>
      <c r="S126" s="23"/>
      <c r="T126" s="21">
        <f>IF(S126="",0,IF(S126="優勝",[9]点数換算表!$B$8,IF(S126="準優勝",[9]点数換算表!$C$8,IF(S126="ベスト4",[9]点数換算表!$D$8,IF(S126="ベスト8",[9]点数換算表!$E$8,[9]点数換算表!$F$8)))))</f>
        <v>0</v>
      </c>
      <c r="U126" s="23"/>
      <c r="V126" s="21">
        <f>IF(U126="",0,IF(U126="優勝",[9]点数換算表!$B$13,IF(U126="準優勝",[9]点数換算表!$C$13,IF(U126="ベスト4",[9]点数換算表!$D$13,[9]点数換算表!$E$13))))</f>
        <v>0</v>
      </c>
      <c r="W126" s="23"/>
      <c r="X126" s="21">
        <f>IF(W126="",0,IF(W126="優勝",[9]点数換算表!$B$14,IF(W126="準優勝",[9]点数換算表!$C$14,IF(W126="ベスト4",[9]点数換算表!$D$14,[9]点数換算表!$E$14))))</f>
        <v>0</v>
      </c>
      <c r="Y126" s="23"/>
      <c r="Z126" s="21">
        <f>IF(Y126="",0,IF(Y126="優勝",[9]点数換算表!$B$15,IF(Y126="準優勝",[9]点数換算表!$C$15,IF(Y126="ベスト4",[9]点数換算表!$D$15,IF(Y126="ベスト8",[9]点数換算表!$E$15,IF(Y126="ベスト16",[9]点数換算表!$F$15,""))))))</f>
        <v>0</v>
      </c>
      <c r="AA126" s="23"/>
      <c r="AB126" s="21">
        <f>IF(AA126="",0,IF(AA126="優勝",[9]点数換算表!$B$16,IF(AA126="準優勝",[9]点数換算表!$C$16,IF(AA126="ベスト4",[9]点数換算表!$D$16,IF(AA126="ベスト8",[9]点数換算表!$E$16,IF(AA126="ベスト16",[9]点数換算表!$F$16,IF(AA126="ベスト32",[9]点数換算表!$G$16,"")))))))</f>
        <v>0</v>
      </c>
      <c r="AC126" s="23"/>
      <c r="AD126" s="21">
        <f>IF(AC126="",0,IF(AC126="優勝",[9]点数換算表!$B$17,IF(AC126="準優勝",[9]点数換算表!$C$17,IF(AC126="ベスト4",[9]点数換算表!$D$17,IF(AC126="ベスト8",[9]点数換算表!$E$17,IF(AC126="ベスト16",[9]点数換算表!$F$17,IF(AC126="ベスト32",[9]点数換算表!$G$17,"")))))))</f>
        <v>0</v>
      </c>
      <c r="AE126" s="23"/>
      <c r="AF126" s="21">
        <f>IF(AE126="",0,IF(AE126="優勝",[9]点数換算表!$B$18,IF(AE126="準優勝",[9]点数換算表!$C$18,IF(AE126="ベスト4",[9]点数換算表!$D$18,IF(AE126="ベスト8",[9]点数換算表!$E$18,[9]点数換算表!$F$18)))))</f>
        <v>0</v>
      </c>
      <c r="AG126" s="23"/>
      <c r="AH126" s="21">
        <f>IF(AG126="",0,IF(AG126="優勝",[9]点数換算表!$B$19,IF(AG126="準優勝",[9]点数換算表!$C$19,IF(AG126="ベスト4",[9]点数換算表!$D$19,IF(AG126="ベスト8",[9]点数換算表!$E$19,[9]点数換算表!$F$19)))))</f>
        <v>0</v>
      </c>
      <c r="AI126" s="21">
        <f t="shared" si="3"/>
        <v>20</v>
      </c>
    </row>
    <row r="127" spans="1:35" x14ac:dyDescent="0.4">
      <c r="A127" s="21">
        <v>124</v>
      </c>
      <c r="B127" s="23" t="s">
        <v>661</v>
      </c>
      <c r="C127" s="23" t="s">
        <v>619</v>
      </c>
      <c r="D127" s="23" t="s">
        <v>662</v>
      </c>
      <c r="E127" s="30" t="s">
        <v>620</v>
      </c>
      <c r="F127" s="34" t="s">
        <v>814</v>
      </c>
      <c r="G127" s="23"/>
      <c r="H127" s="21">
        <f>IF(G127="",0,IF(G127="優勝",[9]点数換算表!$B$2,IF(G127="準優勝",[9]点数換算表!$C$2,IF(G127="ベスト4",[9]点数換算表!$D$2,[9]点数換算表!$E$2))))</f>
        <v>0</v>
      </c>
      <c r="I127" s="23"/>
      <c r="J127" s="21">
        <f>IF(I127="",0,IF(I127="優勝",[9]点数換算表!$B$3,IF(I127="準優勝",[9]点数換算表!$C$3,IF(I127="ベスト4",[9]点数換算表!$D$3,[9]点数換算表!$E$3))))</f>
        <v>0</v>
      </c>
      <c r="K127" s="23" t="s">
        <v>7</v>
      </c>
      <c r="L127" s="21">
        <f>IF(K127="",0,IF(K127="優勝",[9]点数換算表!$B$4,IF(K127="準優勝",[9]点数換算表!$C$4,IF(K127="ベスト4",[9]点数換算表!$D$4,IF(K127="ベスト8",[9]点数換算表!$E$4,IF(K127="ベスト16",[9]点数換算表!$F$4,""))))))</f>
        <v>20</v>
      </c>
      <c r="M127" s="23"/>
      <c r="N127" s="21">
        <f>IF(M127="",0,IF(M127="優勝",点数換算表!$B$5,IF(M127="準優勝",点数換算表!$C$5,IF(M127="ベスト4",点数換算表!$D$5,IF(M127="ベスト8",点数換算表!$E$5,IF(M127="ベスト16",点数換算表!$F$5,IF(M127="ベスト32",点数換算表!$G$5,"")))))))</f>
        <v>0</v>
      </c>
      <c r="O127" s="23"/>
      <c r="P127" s="21">
        <f>IF(O127="",0,IF(O127="優勝",[9]点数換算表!$B$6,IF(O127="準優勝",[9]点数換算表!$C$6,IF(O127="ベスト4",[9]点数換算表!$D$6,IF(O127="ベスト8",[9]点数換算表!$E$6,IF(O127="ベスト16",[9]点数換算表!$F$6,IF(O127="ベスト32",[9]点数換算表!$G$6,"")))))))</f>
        <v>0</v>
      </c>
      <c r="Q127" s="23"/>
      <c r="R127" s="21">
        <f>IF(Q127="",0,IF(Q127="優勝",[9]点数換算表!$B$7,IF(Q127="準優勝",[9]点数換算表!$C$7,IF(Q127="ベスト4",[9]点数換算表!$D$7,IF(Q127="ベスト8",[9]点数換算表!$E$7,[9]点数換算表!$F$7)))))</f>
        <v>0</v>
      </c>
      <c r="S127" s="23"/>
      <c r="T127" s="21">
        <f>IF(S127="",0,IF(S127="優勝",[9]点数換算表!$B$8,IF(S127="準優勝",[9]点数換算表!$C$8,IF(S127="ベスト4",[9]点数換算表!$D$8,IF(S127="ベスト8",[9]点数換算表!$E$8,[9]点数換算表!$F$8)))))</f>
        <v>0</v>
      </c>
      <c r="U127" s="23"/>
      <c r="V127" s="21">
        <f>IF(U127="",0,IF(U127="優勝",[9]点数換算表!$B$13,IF(U127="準優勝",[9]点数換算表!$C$13,IF(U127="ベスト4",[9]点数換算表!$D$13,[9]点数換算表!$E$13))))</f>
        <v>0</v>
      </c>
      <c r="W127" s="23"/>
      <c r="X127" s="21">
        <f>IF(W127="",0,IF(W127="優勝",[9]点数換算表!$B$14,IF(W127="準優勝",[9]点数換算表!$C$14,IF(W127="ベスト4",[9]点数換算表!$D$14,[9]点数換算表!$E$14))))</f>
        <v>0</v>
      </c>
      <c r="Y127" s="23"/>
      <c r="Z127" s="21">
        <f>IF(Y127="",0,IF(Y127="優勝",[9]点数換算表!$B$15,IF(Y127="準優勝",[9]点数換算表!$C$15,IF(Y127="ベスト4",[9]点数換算表!$D$15,IF(Y127="ベスト8",[9]点数換算表!$E$15,IF(Y127="ベスト16",[9]点数換算表!$F$15,""))))))</f>
        <v>0</v>
      </c>
      <c r="AA127" s="23"/>
      <c r="AB127" s="21">
        <f>IF(AA127="",0,IF(AA127="優勝",[9]点数換算表!$B$16,IF(AA127="準優勝",[9]点数換算表!$C$16,IF(AA127="ベスト4",[9]点数換算表!$D$16,IF(AA127="ベスト8",[9]点数換算表!$E$16,IF(AA127="ベスト16",[9]点数換算表!$F$16,IF(AA127="ベスト32",[9]点数換算表!$G$16,"")))))))</f>
        <v>0</v>
      </c>
      <c r="AC127" s="23"/>
      <c r="AD127" s="21">
        <f>IF(AC127="",0,IF(AC127="優勝",[9]点数換算表!$B$17,IF(AC127="準優勝",[9]点数換算表!$C$17,IF(AC127="ベスト4",[9]点数換算表!$D$17,IF(AC127="ベスト8",[9]点数換算表!$E$17,IF(AC127="ベスト16",[9]点数換算表!$F$17,IF(AC127="ベスト32",[9]点数換算表!$G$17,"")))))))</f>
        <v>0</v>
      </c>
      <c r="AE127" s="23"/>
      <c r="AF127" s="21">
        <f>IF(AE127="",0,IF(AE127="優勝",[9]点数換算表!$B$18,IF(AE127="準優勝",[9]点数換算表!$C$18,IF(AE127="ベスト4",[9]点数換算表!$D$18,IF(AE127="ベスト8",[9]点数換算表!$E$18,[9]点数換算表!$F$18)))))</f>
        <v>0</v>
      </c>
      <c r="AG127" s="23"/>
      <c r="AH127" s="21">
        <f>IF(AG127="",0,IF(AG127="優勝",[9]点数換算表!$B$19,IF(AG127="準優勝",[9]点数換算表!$C$19,IF(AG127="ベスト4",[9]点数換算表!$D$19,IF(AG127="ベスト8",[9]点数換算表!$E$19,[9]点数換算表!$F$19)))))</f>
        <v>0</v>
      </c>
      <c r="AI127" s="21">
        <f t="shared" si="3"/>
        <v>20</v>
      </c>
    </row>
    <row r="128" spans="1:35" x14ac:dyDescent="0.4">
      <c r="A128" s="21">
        <v>125</v>
      </c>
      <c r="B128" s="23" t="s">
        <v>663</v>
      </c>
      <c r="C128" s="23" t="s">
        <v>619</v>
      </c>
      <c r="D128" s="23" t="s">
        <v>646</v>
      </c>
      <c r="E128" s="30" t="s">
        <v>620</v>
      </c>
      <c r="F128" s="34" t="s">
        <v>814</v>
      </c>
      <c r="G128" s="23"/>
      <c r="H128" s="21">
        <f>IF(G128="",0,IF(G128="優勝",[9]点数換算表!$B$2,IF(G128="準優勝",[9]点数換算表!$C$2,IF(G128="ベスト4",[9]点数換算表!$D$2,[9]点数換算表!$E$2))))</f>
        <v>0</v>
      </c>
      <c r="I128" s="23"/>
      <c r="J128" s="21">
        <f>IF(I128="",0,IF(I128="優勝",[9]点数換算表!$B$3,IF(I128="準優勝",[9]点数換算表!$C$3,IF(I128="ベスト4",[9]点数換算表!$D$3,[9]点数換算表!$E$3))))</f>
        <v>0</v>
      </c>
      <c r="K128" s="23" t="s">
        <v>7</v>
      </c>
      <c r="L128" s="21">
        <f>IF(K128="",0,IF(K128="優勝",[9]点数換算表!$B$4,IF(K128="準優勝",[9]点数換算表!$C$4,IF(K128="ベスト4",[9]点数換算表!$D$4,IF(K128="ベスト8",[9]点数換算表!$E$4,IF(K128="ベスト16",[9]点数換算表!$F$4,""))))))</f>
        <v>20</v>
      </c>
      <c r="M128" s="23"/>
      <c r="N128" s="21">
        <f>IF(M128="",0,IF(M128="優勝",点数換算表!$B$5,IF(M128="準優勝",点数換算表!$C$5,IF(M128="ベスト4",点数換算表!$D$5,IF(M128="ベスト8",点数換算表!$E$5,IF(M128="ベスト16",点数換算表!$F$5,IF(M128="ベスト32",点数換算表!$G$5,"")))))))</f>
        <v>0</v>
      </c>
      <c r="O128" s="23"/>
      <c r="P128" s="21">
        <f>IF(O128="",0,IF(O128="優勝",[9]点数換算表!$B$6,IF(O128="準優勝",[9]点数換算表!$C$6,IF(O128="ベスト4",[9]点数換算表!$D$6,IF(O128="ベスト8",[9]点数換算表!$E$6,IF(O128="ベスト16",[9]点数換算表!$F$6,IF(O128="ベスト32",[9]点数換算表!$G$6,"")))))))</f>
        <v>0</v>
      </c>
      <c r="Q128" s="23"/>
      <c r="R128" s="21">
        <f>IF(Q128="",0,IF(Q128="優勝",[9]点数換算表!$B$7,IF(Q128="準優勝",[9]点数換算表!$C$7,IF(Q128="ベスト4",[9]点数換算表!$D$7,IF(Q128="ベスト8",[9]点数換算表!$E$7,[9]点数換算表!$F$7)))))</f>
        <v>0</v>
      </c>
      <c r="S128" s="23"/>
      <c r="T128" s="21">
        <f>IF(S128="",0,IF(S128="優勝",[9]点数換算表!$B$8,IF(S128="準優勝",[9]点数換算表!$C$8,IF(S128="ベスト4",[9]点数換算表!$D$8,IF(S128="ベスト8",[9]点数換算表!$E$8,[9]点数換算表!$F$8)))))</f>
        <v>0</v>
      </c>
      <c r="U128" s="23"/>
      <c r="V128" s="21">
        <f>IF(U128="",0,IF(U128="優勝",[9]点数換算表!$B$13,IF(U128="準優勝",[9]点数換算表!$C$13,IF(U128="ベスト4",[9]点数換算表!$D$13,[9]点数換算表!$E$13))))</f>
        <v>0</v>
      </c>
      <c r="W128" s="23"/>
      <c r="X128" s="21">
        <f>IF(W128="",0,IF(W128="優勝",[9]点数換算表!$B$14,IF(W128="準優勝",[9]点数換算表!$C$14,IF(W128="ベスト4",[9]点数換算表!$D$14,[9]点数換算表!$E$14))))</f>
        <v>0</v>
      </c>
      <c r="Y128" s="23"/>
      <c r="Z128" s="21">
        <f>IF(Y128="",0,IF(Y128="優勝",[9]点数換算表!$B$15,IF(Y128="準優勝",[9]点数換算表!$C$15,IF(Y128="ベスト4",[9]点数換算表!$D$15,IF(Y128="ベスト8",[9]点数換算表!$E$15,IF(Y128="ベスト16",[9]点数換算表!$F$15,""))))))</f>
        <v>0</v>
      </c>
      <c r="AA128" s="23"/>
      <c r="AB128" s="21">
        <f>IF(AA128="",0,IF(AA128="優勝",[9]点数換算表!$B$16,IF(AA128="準優勝",[9]点数換算表!$C$16,IF(AA128="ベスト4",[9]点数換算表!$D$16,IF(AA128="ベスト8",[9]点数換算表!$E$16,IF(AA128="ベスト16",[9]点数換算表!$F$16,IF(AA128="ベスト32",[9]点数換算表!$G$16,"")))))))</f>
        <v>0</v>
      </c>
      <c r="AC128" s="23"/>
      <c r="AD128" s="21">
        <f>IF(AC128="",0,IF(AC128="優勝",[9]点数換算表!$B$17,IF(AC128="準優勝",[9]点数換算表!$C$17,IF(AC128="ベスト4",[9]点数換算表!$D$17,IF(AC128="ベスト8",[9]点数換算表!$E$17,IF(AC128="ベスト16",[9]点数換算表!$F$17,IF(AC128="ベスト32",[9]点数換算表!$G$17,"")))))))</f>
        <v>0</v>
      </c>
      <c r="AE128" s="23"/>
      <c r="AF128" s="21">
        <f>IF(AE128="",0,IF(AE128="優勝",[9]点数換算表!$B$18,IF(AE128="準優勝",[9]点数換算表!$C$18,IF(AE128="ベスト4",[9]点数換算表!$D$18,IF(AE128="ベスト8",[9]点数換算表!$E$18,[9]点数換算表!$F$18)))))</f>
        <v>0</v>
      </c>
      <c r="AG128" s="23"/>
      <c r="AH128" s="21">
        <f>IF(AG128="",0,IF(AG128="優勝",[9]点数換算表!$B$19,IF(AG128="準優勝",[9]点数換算表!$C$19,IF(AG128="ベスト4",[9]点数換算表!$D$19,IF(AG128="ベスト8",[9]点数換算表!$E$19,[9]点数換算表!$F$19)))))</f>
        <v>0</v>
      </c>
      <c r="AI128" s="21">
        <f t="shared" si="3"/>
        <v>20</v>
      </c>
    </row>
    <row r="129" spans="1:35" x14ac:dyDescent="0.4">
      <c r="A129" s="21">
        <v>126</v>
      </c>
      <c r="B129" s="23" t="s">
        <v>664</v>
      </c>
      <c r="C129" s="23" t="s">
        <v>619</v>
      </c>
      <c r="D129" s="23" t="s">
        <v>650</v>
      </c>
      <c r="E129" s="30" t="s">
        <v>620</v>
      </c>
      <c r="F129" s="34" t="s">
        <v>814</v>
      </c>
      <c r="G129" s="23"/>
      <c r="H129" s="21">
        <f>IF(G129="",0,IF(G129="優勝",[9]点数換算表!$B$2,IF(G129="準優勝",[9]点数換算表!$C$2,IF(G129="ベスト4",[9]点数換算表!$D$2,[9]点数換算表!$E$2))))</f>
        <v>0</v>
      </c>
      <c r="I129" s="23"/>
      <c r="J129" s="21">
        <f>IF(I129="",0,IF(I129="優勝",[9]点数換算表!$B$3,IF(I129="準優勝",[9]点数換算表!$C$3,IF(I129="ベスト4",[9]点数換算表!$D$3,[9]点数換算表!$E$3))))</f>
        <v>0</v>
      </c>
      <c r="K129" s="23" t="s">
        <v>7</v>
      </c>
      <c r="L129" s="21">
        <f>IF(K129="",0,IF(K129="優勝",[9]点数換算表!$B$4,IF(K129="準優勝",[9]点数換算表!$C$4,IF(K129="ベスト4",[9]点数換算表!$D$4,IF(K129="ベスト8",[9]点数換算表!$E$4,IF(K129="ベスト16",[9]点数換算表!$F$4,""))))))</f>
        <v>20</v>
      </c>
      <c r="M129" s="23"/>
      <c r="N129" s="21">
        <f>IF(M129="",0,IF(M129="優勝",点数換算表!$B$5,IF(M129="準優勝",点数換算表!$C$5,IF(M129="ベスト4",点数換算表!$D$5,IF(M129="ベスト8",点数換算表!$E$5,IF(M129="ベスト16",点数換算表!$F$5,IF(M129="ベスト32",点数換算表!$G$5,"")))))))</f>
        <v>0</v>
      </c>
      <c r="O129" s="23"/>
      <c r="P129" s="21">
        <f>IF(O129="",0,IF(O129="優勝",[9]点数換算表!$B$6,IF(O129="準優勝",[9]点数換算表!$C$6,IF(O129="ベスト4",[9]点数換算表!$D$6,IF(O129="ベスト8",[9]点数換算表!$E$6,IF(O129="ベスト16",[9]点数換算表!$F$6,IF(O129="ベスト32",[9]点数換算表!$G$6,"")))))))</f>
        <v>0</v>
      </c>
      <c r="Q129" s="23"/>
      <c r="R129" s="21">
        <f>IF(Q129="",0,IF(Q129="優勝",[9]点数換算表!$B$7,IF(Q129="準優勝",[9]点数換算表!$C$7,IF(Q129="ベスト4",[9]点数換算表!$D$7,IF(Q129="ベスト8",[9]点数換算表!$E$7,[9]点数換算表!$F$7)))))</f>
        <v>0</v>
      </c>
      <c r="S129" s="23"/>
      <c r="T129" s="21">
        <f>IF(S129="",0,IF(S129="優勝",[9]点数換算表!$B$8,IF(S129="準優勝",[9]点数換算表!$C$8,IF(S129="ベスト4",[9]点数換算表!$D$8,IF(S129="ベスト8",[9]点数換算表!$E$8,[9]点数換算表!$F$8)))))</f>
        <v>0</v>
      </c>
      <c r="U129" s="23"/>
      <c r="V129" s="21">
        <f>IF(U129="",0,IF(U129="優勝",[9]点数換算表!$B$13,IF(U129="準優勝",[9]点数換算表!$C$13,IF(U129="ベスト4",[9]点数換算表!$D$13,[9]点数換算表!$E$13))))</f>
        <v>0</v>
      </c>
      <c r="W129" s="23"/>
      <c r="X129" s="21">
        <f>IF(W129="",0,IF(W129="優勝",[9]点数換算表!$B$14,IF(W129="準優勝",[9]点数換算表!$C$14,IF(W129="ベスト4",[9]点数換算表!$D$14,[9]点数換算表!$E$14))))</f>
        <v>0</v>
      </c>
      <c r="Y129" s="23"/>
      <c r="Z129" s="21">
        <f>IF(Y129="",0,IF(Y129="優勝",[9]点数換算表!$B$15,IF(Y129="準優勝",[9]点数換算表!$C$15,IF(Y129="ベスト4",[9]点数換算表!$D$15,IF(Y129="ベスト8",[9]点数換算表!$E$15,IF(Y129="ベスト16",[9]点数換算表!$F$15,""))))))</f>
        <v>0</v>
      </c>
      <c r="AA129" s="23"/>
      <c r="AB129" s="21">
        <f>IF(AA129="",0,IF(AA129="優勝",[9]点数換算表!$B$16,IF(AA129="準優勝",[9]点数換算表!$C$16,IF(AA129="ベスト4",[9]点数換算表!$D$16,IF(AA129="ベスト8",[9]点数換算表!$E$16,IF(AA129="ベスト16",[9]点数換算表!$F$16,IF(AA129="ベスト32",[9]点数換算表!$G$16,"")))))))</f>
        <v>0</v>
      </c>
      <c r="AC129" s="23"/>
      <c r="AD129" s="21">
        <f>IF(AC129="",0,IF(AC129="優勝",[9]点数換算表!$B$17,IF(AC129="準優勝",[9]点数換算表!$C$17,IF(AC129="ベスト4",[9]点数換算表!$D$17,IF(AC129="ベスト8",[9]点数換算表!$E$17,IF(AC129="ベスト16",[9]点数換算表!$F$17,IF(AC129="ベスト32",[9]点数換算表!$G$17,"")))))))</f>
        <v>0</v>
      </c>
      <c r="AE129" s="23"/>
      <c r="AF129" s="21">
        <f>IF(AE129="",0,IF(AE129="優勝",[9]点数換算表!$B$18,IF(AE129="準優勝",[9]点数換算表!$C$18,IF(AE129="ベスト4",[9]点数換算表!$D$18,IF(AE129="ベスト8",[9]点数換算表!$E$18,[9]点数換算表!$F$18)))))</f>
        <v>0</v>
      </c>
      <c r="AG129" s="23"/>
      <c r="AH129" s="21">
        <f>IF(AG129="",0,IF(AG129="優勝",[9]点数換算表!$B$19,IF(AG129="準優勝",[9]点数換算表!$C$19,IF(AG129="ベスト4",[9]点数換算表!$D$19,IF(AG129="ベスト8",[9]点数換算表!$E$19,[9]点数換算表!$F$19)))))</f>
        <v>0</v>
      </c>
      <c r="AI129" s="21">
        <f t="shared" si="3"/>
        <v>20</v>
      </c>
    </row>
    <row r="130" spans="1:35" x14ac:dyDescent="0.4">
      <c r="A130" s="21">
        <v>127</v>
      </c>
      <c r="B130" s="23" t="s">
        <v>665</v>
      </c>
      <c r="C130" s="23" t="s">
        <v>619</v>
      </c>
      <c r="D130" s="23" t="s">
        <v>646</v>
      </c>
      <c r="E130" s="30" t="s">
        <v>620</v>
      </c>
      <c r="F130" s="34" t="s">
        <v>814</v>
      </c>
      <c r="G130" s="23"/>
      <c r="H130" s="21">
        <f>IF(G130="",0,IF(G130="優勝",[9]点数換算表!$B$2,IF(G130="準優勝",[9]点数換算表!$C$2,IF(G130="ベスト4",[9]点数換算表!$D$2,[9]点数換算表!$E$2))))</f>
        <v>0</v>
      </c>
      <c r="I130" s="23"/>
      <c r="J130" s="21">
        <f>IF(I130="",0,IF(I130="優勝",[9]点数換算表!$B$3,IF(I130="準優勝",[9]点数換算表!$C$3,IF(I130="ベスト4",[9]点数換算表!$D$3,[9]点数換算表!$E$3))))</f>
        <v>0</v>
      </c>
      <c r="K130" s="23" t="s">
        <v>7</v>
      </c>
      <c r="L130" s="21">
        <f>IF(K130="",0,IF(K130="優勝",[9]点数換算表!$B$4,IF(K130="準優勝",[9]点数換算表!$C$4,IF(K130="ベスト4",[9]点数換算表!$D$4,IF(K130="ベスト8",[9]点数換算表!$E$4,IF(K130="ベスト16",[9]点数換算表!$F$4,""))))))</f>
        <v>20</v>
      </c>
      <c r="M130" s="23"/>
      <c r="N130" s="21">
        <f>IF(M130="",0,IF(M130="優勝",点数換算表!$B$5,IF(M130="準優勝",点数換算表!$C$5,IF(M130="ベスト4",点数換算表!$D$5,IF(M130="ベスト8",点数換算表!$E$5,IF(M130="ベスト16",点数換算表!$F$5,IF(M130="ベスト32",点数換算表!$G$5,"")))))))</f>
        <v>0</v>
      </c>
      <c r="O130" s="23"/>
      <c r="P130" s="21">
        <f>IF(O130="",0,IF(O130="優勝",[9]点数換算表!$B$6,IF(O130="準優勝",[9]点数換算表!$C$6,IF(O130="ベスト4",[9]点数換算表!$D$6,IF(O130="ベスト8",[9]点数換算表!$E$6,IF(O130="ベスト16",[9]点数換算表!$F$6,IF(O130="ベスト32",[9]点数換算表!$G$6,"")))))))</f>
        <v>0</v>
      </c>
      <c r="Q130" s="23"/>
      <c r="R130" s="21">
        <f>IF(Q130="",0,IF(Q130="優勝",[9]点数換算表!$B$7,IF(Q130="準優勝",[9]点数換算表!$C$7,IF(Q130="ベスト4",[9]点数換算表!$D$7,IF(Q130="ベスト8",[9]点数換算表!$E$7,[9]点数換算表!$F$7)))))</f>
        <v>0</v>
      </c>
      <c r="S130" s="23"/>
      <c r="T130" s="21">
        <f>IF(S130="",0,IF(S130="優勝",[9]点数換算表!$B$8,IF(S130="準優勝",[9]点数換算表!$C$8,IF(S130="ベスト4",[9]点数換算表!$D$8,IF(S130="ベスト8",[9]点数換算表!$E$8,[9]点数換算表!$F$8)))))</f>
        <v>0</v>
      </c>
      <c r="U130" s="23"/>
      <c r="V130" s="21">
        <f>IF(U130="",0,IF(U130="優勝",[9]点数換算表!$B$13,IF(U130="準優勝",[9]点数換算表!$C$13,IF(U130="ベスト4",[9]点数換算表!$D$13,[9]点数換算表!$E$13))))</f>
        <v>0</v>
      </c>
      <c r="W130" s="23"/>
      <c r="X130" s="21">
        <f>IF(W130="",0,IF(W130="優勝",[9]点数換算表!$B$14,IF(W130="準優勝",[9]点数換算表!$C$14,IF(W130="ベスト4",[9]点数換算表!$D$14,[9]点数換算表!$E$14))))</f>
        <v>0</v>
      </c>
      <c r="Y130" s="23"/>
      <c r="Z130" s="21">
        <f>IF(Y130="",0,IF(Y130="優勝",[9]点数換算表!$B$15,IF(Y130="準優勝",[9]点数換算表!$C$15,IF(Y130="ベスト4",[9]点数換算表!$D$15,IF(Y130="ベスト8",[9]点数換算表!$E$15,IF(Y130="ベスト16",[9]点数換算表!$F$15,""))))))</f>
        <v>0</v>
      </c>
      <c r="AA130" s="23"/>
      <c r="AB130" s="21">
        <f>IF(AA130="",0,IF(AA130="優勝",[9]点数換算表!$B$16,IF(AA130="準優勝",[9]点数換算表!$C$16,IF(AA130="ベスト4",[9]点数換算表!$D$16,IF(AA130="ベスト8",[9]点数換算表!$E$16,IF(AA130="ベスト16",[9]点数換算表!$F$16,IF(AA130="ベスト32",[9]点数換算表!$G$16,"")))))))</f>
        <v>0</v>
      </c>
      <c r="AC130" s="23"/>
      <c r="AD130" s="21">
        <f>IF(AC130="",0,IF(AC130="優勝",[9]点数換算表!$B$17,IF(AC130="準優勝",[9]点数換算表!$C$17,IF(AC130="ベスト4",[9]点数換算表!$D$17,IF(AC130="ベスト8",[9]点数換算表!$E$17,IF(AC130="ベスト16",[9]点数換算表!$F$17,IF(AC130="ベスト32",[9]点数換算表!$G$17,"")))))))</f>
        <v>0</v>
      </c>
      <c r="AE130" s="23"/>
      <c r="AF130" s="21">
        <f>IF(AE130="",0,IF(AE130="優勝",[9]点数換算表!$B$18,IF(AE130="準優勝",[9]点数換算表!$C$18,IF(AE130="ベスト4",[9]点数換算表!$D$18,IF(AE130="ベスト8",[9]点数換算表!$E$18,[9]点数換算表!$F$18)))))</f>
        <v>0</v>
      </c>
      <c r="AG130" s="23"/>
      <c r="AH130" s="21">
        <f>IF(AG130="",0,IF(AG130="優勝",[9]点数換算表!$B$19,IF(AG130="準優勝",[9]点数換算表!$C$19,IF(AG130="ベスト4",[9]点数換算表!$D$19,IF(AG130="ベスト8",[9]点数換算表!$E$19,[9]点数換算表!$F$19)))))</f>
        <v>0</v>
      </c>
      <c r="AI130" s="21">
        <f t="shared" si="3"/>
        <v>20</v>
      </c>
    </row>
    <row r="131" spans="1:35" x14ac:dyDescent="0.4">
      <c r="A131" s="21">
        <v>128</v>
      </c>
      <c r="B131" s="23" t="s">
        <v>666</v>
      </c>
      <c r="C131" s="23" t="s">
        <v>658</v>
      </c>
      <c r="D131" s="23" t="s">
        <v>646</v>
      </c>
      <c r="E131" s="30" t="s">
        <v>620</v>
      </c>
      <c r="F131" s="34" t="s">
        <v>814</v>
      </c>
      <c r="G131" s="23"/>
      <c r="H131" s="21">
        <f>IF(G131="",0,IF(G131="優勝",[9]点数換算表!$B$2,IF(G131="準優勝",[9]点数換算表!$C$2,IF(G131="ベスト4",[9]点数換算表!$D$2,[9]点数換算表!$E$2))))</f>
        <v>0</v>
      </c>
      <c r="I131" s="23"/>
      <c r="J131" s="21">
        <f>IF(I131="",0,IF(I131="優勝",[9]点数換算表!$B$3,IF(I131="準優勝",[9]点数換算表!$C$3,IF(I131="ベスト4",[9]点数換算表!$D$3,[9]点数換算表!$E$3))))</f>
        <v>0</v>
      </c>
      <c r="K131" s="23" t="s">
        <v>7</v>
      </c>
      <c r="L131" s="21">
        <f>IF(K131="",0,IF(K131="優勝",[9]点数換算表!$B$4,IF(K131="準優勝",[9]点数換算表!$C$4,IF(K131="ベスト4",[9]点数換算表!$D$4,IF(K131="ベスト8",[9]点数換算表!$E$4,IF(K131="ベスト16",[9]点数換算表!$F$4,""))))))</f>
        <v>20</v>
      </c>
      <c r="M131" s="23"/>
      <c r="N131" s="21">
        <f>IF(M131="",0,IF(M131="優勝",点数換算表!$B$5,IF(M131="準優勝",点数換算表!$C$5,IF(M131="ベスト4",点数換算表!$D$5,IF(M131="ベスト8",点数換算表!$E$5,IF(M131="ベスト16",点数換算表!$F$5,IF(M131="ベスト32",点数換算表!$G$5,"")))))))</f>
        <v>0</v>
      </c>
      <c r="O131" s="23"/>
      <c r="P131" s="21">
        <f>IF(O131="",0,IF(O131="優勝",[9]点数換算表!$B$6,IF(O131="準優勝",[9]点数換算表!$C$6,IF(O131="ベスト4",[9]点数換算表!$D$6,IF(O131="ベスト8",[9]点数換算表!$E$6,IF(O131="ベスト16",[9]点数換算表!$F$6,IF(O131="ベスト32",[9]点数換算表!$G$6,"")))))))</f>
        <v>0</v>
      </c>
      <c r="Q131" s="23"/>
      <c r="R131" s="21">
        <f>IF(Q131="",0,IF(Q131="優勝",[9]点数換算表!$B$7,IF(Q131="準優勝",[9]点数換算表!$C$7,IF(Q131="ベスト4",[9]点数換算表!$D$7,IF(Q131="ベスト8",[9]点数換算表!$E$7,[9]点数換算表!$F$7)))))</f>
        <v>0</v>
      </c>
      <c r="S131" s="23"/>
      <c r="T131" s="21">
        <f>IF(S131="",0,IF(S131="優勝",[9]点数換算表!$B$8,IF(S131="準優勝",[9]点数換算表!$C$8,IF(S131="ベスト4",[9]点数換算表!$D$8,IF(S131="ベスト8",[9]点数換算表!$E$8,[9]点数換算表!$F$8)))))</f>
        <v>0</v>
      </c>
      <c r="U131" s="23"/>
      <c r="V131" s="21">
        <f>IF(U131="",0,IF(U131="優勝",[9]点数換算表!$B$13,IF(U131="準優勝",[9]点数換算表!$C$13,IF(U131="ベスト4",[9]点数換算表!$D$13,[9]点数換算表!$E$13))))</f>
        <v>0</v>
      </c>
      <c r="W131" s="23"/>
      <c r="X131" s="21">
        <f>IF(W131="",0,IF(W131="優勝",[9]点数換算表!$B$14,IF(W131="準優勝",[9]点数換算表!$C$14,IF(W131="ベスト4",[9]点数換算表!$D$14,[9]点数換算表!$E$14))))</f>
        <v>0</v>
      </c>
      <c r="Y131" s="23"/>
      <c r="Z131" s="21">
        <f>IF(Y131="",0,IF(Y131="優勝",[9]点数換算表!$B$15,IF(Y131="準優勝",[9]点数換算表!$C$15,IF(Y131="ベスト4",[9]点数換算表!$D$15,IF(Y131="ベスト8",[9]点数換算表!$E$15,IF(Y131="ベスト16",[9]点数換算表!$F$15,""))))))</f>
        <v>0</v>
      </c>
      <c r="AA131" s="23"/>
      <c r="AB131" s="21">
        <f>IF(AA131="",0,IF(AA131="優勝",[9]点数換算表!$B$16,IF(AA131="準優勝",[9]点数換算表!$C$16,IF(AA131="ベスト4",[9]点数換算表!$D$16,IF(AA131="ベスト8",[9]点数換算表!$E$16,IF(AA131="ベスト16",[9]点数換算表!$F$16,IF(AA131="ベスト32",[9]点数換算表!$G$16,"")))))))</f>
        <v>0</v>
      </c>
      <c r="AC131" s="23"/>
      <c r="AD131" s="21">
        <f>IF(AC131="",0,IF(AC131="優勝",[9]点数換算表!$B$17,IF(AC131="準優勝",[9]点数換算表!$C$17,IF(AC131="ベスト4",[9]点数換算表!$D$17,IF(AC131="ベスト8",[9]点数換算表!$E$17,IF(AC131="ベスト16",[9]点数換算表!$F$17,IF(AC131="ベスト32",[9]点数換算表!$G$17,"")))))))</f>
        <v>0</v>
      </c>
      <c r="AE131" s="23"/>
      <c r="AF131" s="21">
        <f>IF(AE131="",0,IF(AE131="優勝",[9]点数換算表!$B$18,IF(AE131="準優勝",[9]点数換算表!$C$18,IF(AE131="ベスト4",[9]点数換算表!$D$18,IF(AE131="ベスト8",[9]点数換算表!$E$18,[9]点数換算表!$F$18)))))</f>
        <v>0</v>
      </c>
      <c r="AG131" s="23"/>
      <c r="AH131" s="21">
        <f>IF(AG131="",0,IF(AG131="優勝",[9]点数換算表!$B$19,IF(AG131="準優勝",[9]点数換算表!$C$19,IF(AG131="ベスト4",[9]点数換算表!$D$19,IF(AG131="ベスト8",[9]点数換算表!$E$19,[9]点数換算表!$F$19)))))</f>
        <v>0</v>
      </c>
      <c r="AI131" s="21">
        <f t="shared" si="3"/>
        <v>20</v>
      </c>
    </row>
    <row r="132" spans="1:35" x14ac:dyDescent="0.4">
      <c r="A132" s="21">
        <v>129</v>
      </c>
      <c r="B132" s="23" t="s">
        <v>749</v>
      </c>
      <c r="C132" s="23" t="s">
        <v>716</v>
      </c>
      <c r="D132" s="23">
        <v>2</v>
      </c>
      <c r="E132" s="33" t="s">
        <v>717</v>
      </c>
      <c r="F132" s="34" t="s">
        <v>814</v>
      </c>
      <c r="G132" s="23"/>
      <c r="H132" s="21">
        <f>IF(G132="",0,IF(G132="優勝",[5]点数換算表!$B$2,IF(G132="準優勝",[5]点数換算表!$C$2,IF(G132="ベスト4",[5]点数換算表!$D$2,[5]点数換算表!$E$2))))</f>
        <v>0</v>
      </c>
      <c r="I132" s="23"/>
      <c r="J132" s="21">
        <f>IF(I132="",0,IF(I132="優勝",[5]点数換算表!$B$3,IF(I132="準優勝",[5]点数換算表!$C$3,IF(I132="ベスト4",[5]点数換算表!$D$3,[5]点数換算表!$E$3))))</f>
        <v>0</v>
      </c>
      <c r="K132" s="23" t="s">
        <v>7</v>
      </c>
      <c r="L132" s="21">
        <f>IF(K132="",0,IF(K132="優勝",[5]点数換算表!$B$4,IF(K132="準優勝",[5]点数換算表!$C$4,IF(K132="ベスト4",[5]点数換算表!$D$4,IF(K132="ベスト8",[5]点数換算表!$E$4,IF(K132="ベスト16",[5]点数換算表!$F$4,""))))))</f>
        <v>20</v>
      </c>
      <c r="M132" s="23"/>
      <c r="N132" s="21">
        <f>IF(M132="",0,IF(M132="優勝",点数換算表!$B$5,IF(M132="準優勝",点数換算表!$C$5,IF(M132="ベスト4",点数換算表!$D$5,IF(M132="ベスト8",点数換算表!$E$5,IF(M132="ベスト16",点数換算表!$F$5,IF(M132="ベスト32",点数換算表!$G$5,"")))))))</f>
        <v>0</v>
      </c>
      <c r="O132" s="23"/>
      <c r="P132" s="21">
        <f>IF(O132="",0,IF(O132="優勝",[5]点数換算表!$B$6,IF(O132="準優勝",[5]点数換算表!$C$6,IF(O132="ベスト4",[5]点数換算表!$D$6,IF(O132="ベスト8",[5]点数換算表!$E$6,IF(O132="ベスト16",[5]点数換算表!$F$6,IF(O132="ベスト32",[5]点数換算表!$G$6,"")))))))</f>
        <v>0</v>
      </c>
      <c r="Q132" s="23"/>
      <c r="R132" s="21">
        <f>IF(Q132="",0,IF(Q132="優勝",[5]点数換算表!$B$7,IF(Q132="準優勝",[5]点数換算表!$C$7,IF(Q132="ベスト4",[5]点数換算表!$D$7,IF(Q132="ベスト8",[5]点数換算表!$E$7,[5]点数換算表!$F$7)))))</f>
        <v>0</v>
      </c>
      <c r="S132" s="23"/>
      <c r="T132" s="21">
        <f>IF(S132="",0,IF(S132="優勝",[5]点数換算表!$B$8,IF(S132="準優勝",[5]点数換算表!$C$8,IF(S132="ベスト4",[5]点数換算表!$D$8,IF(S132="ベスト8",[5]点数換算表!$E$8,[5]点数換算表!$F$8)))))</f>
        <v>0</v>
      </c>
      <c r="U132" s="23"/>
      <c r="V132" s="21">
        <f>IF(U132="",0,IF(U132="優勝",[5]点数換算表!$B$13,IF(U132="準優勝",[5]点数換算表!$C$13,IF(U132="ベスト4",[5]点数換算表!$D$13,[5]点数換算表!$E$13))))</f>
        <v>0</v>
      </c>
      <c r="W132" s="23"/>
      <c r="X132" s="21">
        <f>IF(W132="",0,IF(W132="優勝",[5]点数換算表!$B$14,IF(W132="準優勝",[5]点数換算表!$C$14,IF(W132="ベスト4",[5]点数換算表!$D$14,[5]点数換算表!$E$14))))</f>
        <v>0</v>
      </c>
      <c r="Y132" s="23"/>
      <c r="Z132" s="21">
        <f>IF(Y132="",0,IF(Y132="優勝",[5]点数換算表!$B$15,IF(Y132="準優勝",[5]点数換算表!$C$15,IF(Y132="ベスト4",[5]点数換算表!$D$15,IF(Y132="ベスト8",[5]点数換算表!$E$15,IF(Y132="ベスト16",[5]点数換算表!$F$15,""))))))</f>
        <v>0</v>
      </c>
      <c r="AA132" s="23"/>
      <c r="AB132" s="21">
        <f>IF(AA132="",0,IF(AA132="優勝",[5]点数換算表!$B$16,IF(AA132="準優勝",[5]点数換算表!$C$16,IF(AA132="ベスト4",[5]点数換算表!$D$16,IF(AA132="ベスト8",[5]点数換算表!$E$16,IF(AA132="ベスト16",[5]点数換算表!$F$16,IF(AA132="ベスト32",[5]点数換算表!$G$16,"")))))))</f>
        <v>0</v>
      </c>
      <c r="AC132" s="23"/>
      <c r="AD132" s="21">
        <f>IF(AC132="",0,IF(AC132="優勝",[5]点数換算表!$B$17,IF(AC132="準優勝",[5]点数換算表!$C$17,IF(AC132="ベスト4",[5]点数換算表!$D$17,IF(AC132="ベスト8",[5]点数換算表!$E$17,IF(AC132="ベスト16",[5]点数換算表!$F$17,IF(AC132="ベスト32",[5]点数換算表!$G$17,"")))))))</f>
        <v>0</v>
      </c>
      <c r="AE132" s="23"/>
      <c r="AF132" s="21">
        <f>IF(AE132="",0,IF(AE132="優勝",[5]点数換算表!$B$18,IF(AE132="準優勝",[5]点数換算表!$C$18,IF(AE132="ベスト4",[5]点数換算表!$D$18,IF(AE132="ベスト8",[5]点数換算表!$E$18,[5]点数換算表!$F$18)))))</f>
        <v>0</v>
      </c>
      <c r="AG132" s="23"/>
      <c r="AH132" s="21">
        <f>IF(AG132="",0,IF(AG132="優勝",[5]点数換算表!$B$19,IF(AG132="準優勝",[5]点数換算表!$C$19,IF(AG132="ベスト4",[5]点数換算表!$D$19,IF(AG132="ベスト8",[5]点数換算表!$E$19,[5]点数換算表!$F$19)))))</f>
        <v>0</v>
      </c>
      <c r="AI132" s="21">
        <f t="shared" ref="AI132:AI163" si="4">MAX(H132,J132)+SUM(L132:T132)+MAX(V132,X132)+SUM(Z132:AH132)</f>
        <v>20</v>
      </c>
    </row>
    <row r="133" spans="1:35" x14ac:dyDescent="0.4">
      <c r="A133" s="21">
        <v>130</v>
      </c>
      <c r="B133" s="23" t="s">
        <v>750</v>
      </c>
      <c r="C133" s="23" t="s">
        <v>716</v>
      </c>
      <c r="D133" s="23">
        <v>1</v>
      </c>
      <c r="E133" s="33" t="s">
        <v>717</v>
      </c>
      <c r="F133" s="34" t="s">
        <v>814</v>
      </c>
      <c r="G133" s="23"/>
      <c r="H133" s="21">
        <f>IF(G133="",0,IF(G133="優勝",[5]点数換算表!$B$2,IF(G133="準優勝",[5]点数換算表!$C$2,IF(G133="ベスト4",[5]点数換算表!$D$2,[5]点数換算表!$E$2))))</f>
        <v>0</v>
      </c>
      <c r="I133" s="23"/>
      <c r="J133" s="21">
        <f>IF(I133="",0,IF(I133="優勝",[5]点数換算表!$B$3,IF(I133="準優勝",[5]点数換算表!$C$3,IF(I133="ベスト4",[5]点数換算表!$D$3,[5]点数換算表!$E$3))))</f>
        <v>0</v>
      </c>
      <c r="K133" s="23" t="s">
        <v>7</v>
      </c>
      <c r="L133" s="21">
        <f>IF(K133="",0,IF(K133="優勝",[5]点数換算表!$B$4,IF(K133="準優勝",[5]点数換算表!$C$4,IF(K133="ベスト4",[5]点数換算表!$D$4,IF(K133="ベスト8",[5]点数換算表!$E$4,IF(K133="ベスト16",[5]点数換算表!$F$4,""))))))</f>
        <v>20</v>
      </c>
      <c r="M133" s="23"/>
      <c r="N133" s="21">
        <f>IF(M133="",0,IF(M133="優勝",点数換算表!$B$5,IF(M133="準優勝",点数換算表!$C$5,IF(M133="ベスト4",点数換算表!$D$5,IF(M133="ベスト8",点数換算表!$E$5,IF(M133="ベスト16",点数換算表!$F$5,IF(M133="ベスト32",点数換算表!$G$5,"")))))))</f>
        <v>0</v>
      </c>
      <c r="O133" s="23"/>
      <c r="P133" s="21">
        <f>IF(O133="",0,IF(O133="優勝",[5]点数換算表!$B$6,IF(O133="準優勝",[5]点数換算表!$C$6,IF(O133="ベスト4",[5]点数換算表!$D$6,IF(O133="ベスト8",[5]点数換算表!$E$6,IF(O133="ベスト16",[5]点数換算表!$F$6,IF(O133="ベスト32",[5]点数換算表!$G$6,"")))))))</f>
        <v>0</v>
      </c>
      <c r="Q133" s="23"/>
      <c r="R133" s="21">
        <f>IF(Q133="",0,IF(Q133="優勝",[5]点数換算表!$B$7,IF(Q133="準優勝",[5]点数換算表!$C$7,IF(Q133="ベスト4",[5]点数換算表!$D$7,IF(Q133="ベスト8",[5]点数換算表!$E$7,[5]点数換算表!$F$7)))))</f>
        <v>0</v>
      </c>
      <c r="S133" s="23"/>
      <c r="T133" s="21">
        <f>IF(S133="",0,IF(S133="優勝",[5]点数換算表!$B$8,IF(S133="準優勝",[5]点数換算表!$C$8,IF(S133="ベスト4",[5]点数換算表!$D$8,IF(S133="ベスト8",[5]点数換算表!$E$8,[5]点数換算表!$F$8)))))</f>
        <v>0</v>
      </c>
      <c r="U133" s="23"/>
      <c r="V133" s="21">
        <f>IF(U133="",0,IF(U133="優勝",[5]点数換算表!$B$13,IF(U133="準優勝",[5]点数換算表!$C$13,IF(U133="ベスト4",[5]点数換算表!$D$13,[5]点数換算表!$E$13))))</f>
        <v>0</v>
      </c>
      <c r="W133" s="23"/>
      <c r="X133" s="21">
        <f>IF(W133="",0,IF(W133="優勝",[5]点数換算表!$B$14,IF(W133="準優勝",[5]点数換算表!$C$14,IF(W133="ベスト4",[5]点数換算表!$D$14,[5]点数換算表!$E$14))))</f>
        <v>0</v>
      </c>
      <c r="Y133" s="23"/>
      <c r="Z133" s="21">
        <f>IF(Y133="",0,IF(Y133="優勝",[5]点数換算表!$B$15,IF(Y133="準優勝",[5]点数換算表!$C$15,IF(Y133="ベスト4",[5]点数換算表!$D$15,IF(Y133="ベスト8",[5]点数換算表!$E$15,IF(Y133="ベスト16",[5]点数換算表!$F$15,""))))))</f>
        <v>0</v>
      </c>
      <c r="AA133" s="23"/>
      <c r="AB133" s="21">
        <f>IF(AA133="",0,IF(AA133="優勝",[5]点数換算表!$B$16,IF(AA133="準優勝",[5]点数換算表!$C$16,IF(AA133="ベスト4",[5]点数換算表!$D$16,IF(AA133="ベスト8",[5]点数換算表!$E$16,IF(AA133="ベスト16",[5]点数換算表!$F$16,IF(AA133="ベスト32",[5]点数換算表!$G$16,"")))))))</f>
        <v>0</v>
      </c>
      <c r="AC133" s="23"/>
      <c r="AD133" s="21">
        <f>IF(AC133="",0,IF(AC133="優勝",[5]点数換算表!$B$17,IF(AC133="準優勝",[5]点数換算表!$C$17,IF(AC133="ベスト4",[5]点数換算表!$D$17,IF(AC133="ベスト8",[5]点数換算表!$E$17,IF(AC133="ベスト16",[5]点数換算表!$F$17,IF(AC133="ベスト32",[5]点数換算表!$G$17,"")))))))</f>
        <v>0</v>
      </c>
      <c r="AE133" s="23"/>
      <c r="AF133" s="21">
        <f>IF(AE133="",0,IF(AE133="優勝",[5]点数換算表!$B$18,IF(AE133="準優勝",[5]点数換算表!$C$18,IF(AE133="ベスト4",[5]点数換算表!$D$18,IF(AE133="ベスト8",[5]点数換算表!$E$18,[5]点数換算表!$F$18)))))</f>
        <v>0</v>
      </c>
      <c r="AG133" s="23"/>
      <c r="AH133" s="21">
        <f>IF(AG133="",0,IF(AG133="優勝",[5]点数換算表!$B$19,IF(AG133="準優勝",[5]点数換算表!$C$19,IF(AG133="ベスト4",[5]点数換算表!$D$19,IF(AG133="ベスト8",[5]点数換算表!$E$19,[5]点数換算表!$F$19)))))</f>
        <v>0</v>
      </c>
      <c r="AI133" s="21">
        <f t="shared" si="4"/>
        <v>20</v>
      </c>
    </row>
    <row r="134" spans="1:35" x14ac:dyDescent="0.4">
      <c r="A134" s="21">
        <v>131</v>
      </c>
      <c r="B134" s="23" t="s">
        <v>751</v>
      </c>
      <c r="C134" s="23" t="s">
        <v>752</v>
      </c>
      <c r="D134" s="23">
        <v>3</v>
      </c>
      <c r="E134" s="33" t="s">
        <v>717</v>
      </c>
      <c r="F134" s="34" t="s">
        <v>814</v>
      </c>
      <c r="G134" s="23"/>
      <c r="H134" s="21">
        <f>IF(G134="",0,IF(G134="優勝",[5]点数換算表!$B$2,IF(G134="準優勝",[5]点数換算表!$C$2,IF(G134="ベスト4",[5]点数換算表!$D$2,[5]点数換算表!$E$2))))</f>
        <v>0</v>
      </c>
      <c r="I134" s="23"/>
      <c r="J134" s="21">
        <f>IF(I134="",0,IF(I134="優勝",[5]点数換算表!$B$3,IF(I134="準優勝",[5]点数換算表!$C$3,IF(I134="ベスト4",[5]点数換算表!$D$3,[5]点数換算表!$E$3))))</f>
        <v>0</v>
      </c>
      <c r="K134" s="23" t="s">
        <v>7</v>
      </c>
      <c r="L134" s="21">
        <f>IF(K134="",0,IF(K134="優勝",[5]点数換算表!$B$4,IF(K134="準優勝",[5]点数換算表!$C$4,IF(K134="ベスト4",[5]点数換算表!$D$4,IF(K134="ベスト8",[5]点数換算表!$E$4,IF(K134="ベスト16",[5]点数換算表!$F$4,""))))))</f>
        <v>20</v>
      </c>
      <c r="M134" s="23"/>
      <c r="N134" s="21">
        <f>IF(M134="",0,IF(M134="優勝",点数換算表!$B$5,IF(M134="準優勝",点数換算表!$C$5,IF(M134="ベスト4",点数換算表!$D$5,IF(M134="ベスト8",点数換算表!$E$5,IF(M134="ベスト16",点数換算表!$F$5,IF(M134="ベスト32",点数換算表!$G$5,"")))))))</f>
        <v>0</v>
      </c>
      <c r="O134" s="23"/>
      <c r="P134" s="21">
        <f>IF(O134="",0,IF(O134="優勝",[5]点数換算表!$B$6,IF(O134="準優勝",[5]点数換算表!$C$6,IF(O134="ベスト4",[5]点数換算表!$D$6,IF(O134="ベスト8",[5]点数換算表!$E$6,IF(O134="ベスト16",[5]点数換算表!$F$6,IF(O134="ベスト32",[5]点数換算表!$G$6,"")))))))</f>
        <v>0</v>
      </c>
      <c r="Q134" s="23"/>
      <c r="R134" s="21">
        <f>IF(Q134="",0,IF(Q134="優勝",[5]点数換算表!$B$7,IF(Q134="準優勝",[5]点数換算表!$C$7,IF(Q134="ベスト4",[5]点数換算表!$D$7,IF(Q134="ベスト8",[5]点数換算表!$E$7,[5]点数換算表!$F$7)))))</f>
        <v>0</v>
      </c>
      <c r="S134" s="23"/>
      <c r="T134" s="21">
        <f>IF(S134="",0,IF(S134="優勝",[5]点数換算表!$B$8,IF(S134="準優勝",[5]点数換算表!$C$8,IF(S134="ベスト4",[5]点数換算表!$D$8,IF(S134="ベスト8",[5]点数換算表!$E$8,[5]点数換算表!$F$8)))))</f>
        <v>0</v>
      </c>
      <c r="U134" s="23"/>
      <c r="V134" s="21">
        <f>IF(U134="",0,IF(U134="優勝",[5]点数換算表!$B$13,IF(U134="準優勝",[5]点数換算表!$C$13,IF(U134="ベスト4",[5]点数換算表!$D$13,[5]点数換算表!$E$13))))</f>
        <v>0</v>
      </c>
      <c r="W134" s="23"/>
      <c r="X134" s="21">
        <f>IF(W134="",0,IF(W134="優勝",[5]点数換算表!$B$14,IF(W134="準優勝",[5]点数換算表!$C$14,IF(W134="ベスト4",[5]点数換算表!$D$14,[5]点数換算表!$E$14))))</f>
        <v>0</v>
      </c>
      <c r="Y134" s="23"/>
      <c r="Z134" s="21">
        <f>IF(Y134="",0,IF(Y134="優勝",[5]点数換算表!$B$15,IF(Y134="準優勝",[5]点数換算表!$C$15,IF(Y134="ベスト4",[5]点数換算表!$D$15,IF(Y134="ベスト8",[5]点数換算表!$E$15,IF(Y134="ベスト16",[5]点数換算表!$F$15,""))))))</f>
        <v>0</v>
      </c>
      <c r="AA134" s="23"/>
      <c r="AB134" s="21">
        <f>IF(AA134="",0,IF(AA134="優勝",[5]点数換算表!$B$16,IF(AA134="準優勝",[5]点数換算表!$C$16,IF(AA134="ベスト4",[5]点数換算表!$D$16,IF(AA134="ベスト8",[5]点数換算表!$E$16,IF(AA134="ベスト16",[5]点数換算表!$F$16,IF(AA134="ベスト32",[5]点数換算表!$G$16,"")))))))</f>
        <v>0</v>
      </c>
      <c r="AC134" s="23"/>
      <c r="AD134" s="21">
        <f>IF(AC134="",0,IF(AC134="優勝",[5]点数換算表!$B$17,IF(AC134="準優勝",[5]点数換算表!$C$17,IF(AC134="ベスト4",[5]点数換算表!$D$17,IF(AC134="ベスト8",[5]点数換算表!$E$17,IF(AC134="ベスト16",[5]点数換算表!$F$17,IF(AC134="ベスト32",[5]点数換算表!$G$17,"")))))))</f>
        <v>0</v>
      </c>
      <c r="AE134" s="23"/>
      <c r="AF134" s="21">
        <f>IF(AE134="",0,IF(AE134="優勝",[5]点数換算表!$B$18,IF(AE134="準優勝",[5]点数換算表!$C$18,IF(AE134="ベスト4",[5]点数換算表!$D$18,IF(AE134="ベスト8",[5]点数換算表!$E$18,[5]点数換算表!$F$18)))))</f>
        <v>0</v>
      </c>
      <c r="AG134" s="23"/>
      <c r="AH134" s="21">
        <f>IF(AG134="",0,IF(AG134="優勝",[5]点数換算表!$B$19,IF(AG134="準優勝",[5]点数換算表!$C$19,IF(AG134="ベスト4",[5]点数換算表!$D$19,IF(AG134="ベスト8",[5]点数換算表!$E$19,[5]点数換算表!$F$19)))))</f>
        <v>0</v>
      </c>
      <c r="AI134" s="21">
        <f t="shared" si="4"/>
        <v>20</v>
      </c>
    </row>
    <row r="135" spans="1:35" x14ac:dyDescent="0.4">
      <c r="A135" s="21">
        <v>132</v>
      </c>
      <c r="B135" s="23" t="s">
        <v>753</v>
      </c>
      <c r="C135" s="23" t="s">
        <v>722</v>
      </c>
      <c r="D135" s="23">
        <v>1</v>
      </c>
      <c r="E135" s="33" t="s">
        <v>717</v>
      </c>
      <c r="F135" s="34" t="s">
        <v>814</v>
      </c>
      <c r="G135" s="23"/>
      <c r="H135" s="21">
        <f>IF(G135="",0,IF(G135="優勝",[5]点数換算表!$B$2,IF(G135="準優勝",[5]点数換算表!$C$2,IF(G135="ベスト4",[5]点数換算表!$D$2,[5]点数換算表!$E$2))))</f>
        <v>0</v>
      </c>
      <c r="I135" s="23"/>
      <c r="J135" s="21">
        <f>IF(I135="",0,IF(I135="優勝",[5]点数換算表!$B$3,IF(I135="準優勝",[5]点数換算表!$C$3,IF(I135="ベスト4",[5]点数換算表!$D$3,[5]点数換算表!$E$3))))</f>
        <v>0</v>
      </c>
      <c r="K135" s="23" t="s">
        <v>7</v>
      </c>
      <c r="L135" s="21">
        <f>IF(K135="",0,IF(K135="優勝",[5]点数換算表!$B$4,IF(K135="準優勝",[5]点数換算表!$C$4,IF(K135="ベスト4",[5]点数換算表!$D$4,IF(K135="ベスト8",[5]点数換算表!$E$4,IF(K135="ベスト16",[5]点数換算表!$F$4,""))))))</f>
        <v>20</v>
      </c>
      <c r="M135" s="23"/>
      <c r="N135" s="21">
        <f>IF(M135="",0,IF(M135="優勝",点数換算表!$B$5,IF(M135="準優勝",点数換算表!$C$5,IF(M135="ベスト4",点数換算表!$D$5,IF(M135="ベスト8",点数換算表!$E$5,IF(M135="ベスト16",点数換算表!$F$5,IF(M135="ベスト32",点数換算表!$G$5,"")))))))</f>
        <v>0</v>
      </c>
      <c r="O135" s="23"/>
      <c r="P135" s="21">
        <f>IF(O135="",0,IF(O135="優勝",[5]点数換算表!$B$6,IF(O135="準優勝",[5]点数換算表!$C$6,IF(O135="ベスト4",[5]点数換算表!$D$6,IF(O135="ベスト8",[5]点数換算表!$E$6,IF(O135="ベスト16",[5]点数換算表!$F$6,IF(O135="ベスト32",[5]点数換算表!$G$6,"")))))))</f>
        <v>0</v>
      </c>
      <c r="Q135" s="23"/>
      <c r="R135" s="21">
        <f>IF(Q135="",0,IF(Q135="優勝",[5]点数換算表!$B$7,IF(Q135="準優勝",[5]点数換算表!$C$7,IF(Q135="ベスト4",[5]点数換算表!$D$7,IF(Q135="ベスト8",[5]点数換算表!$E$7,[5]点数換算表!$F$7)))))</f>
        <v>0</v>
      </c>
      <c r="S135" s="23"/>
      <c r="T135" s="21">
        <f>IF(S135="",0,IF(S135="優勝",[5]点数換算表!$B$8,IF(S135="準優勝",[5]点数換算表!$C$8,IF(S135="ベスト4",[5]点数換算表!$D$8,IF(S135="ベスト8",[5]点数換算表!$E$8,[5]点数換算表!$F$8)))))</f>
        <v>0</v>
      </c>
      <c r="U135" s="23"/>
      <c r="V135" s="21">
        <f>IF(U135="",0,IF(U135="優勝",[5]点数換算表!$B$13,IF(U135="準優勝",[5]点数換算表!$C$13,IF(U135="ベスト4",[5]点数換算表!$D$13,[5]点数換算表!$E$13))))</f>
        <v>0</v>
      </c>
      <c r="W135" s="23"/>
      <c r="X135" s="21">
        <f>IF(W135="",0,IF(W135="優勝",[5]点数換算表!$B$14,IF(W135="準優勝",[5]点数換算表!$C$14,IF(W135="ベスト4",[5]点数換算表!$D$14,[5]点数換算表!$E$14))))</f>
        <v>0</v>
      </c>
      <c r="Y135" s="23"/>
      <c r="Z135" s="21">
        <f>IF(Y135="",0,IF(Y135="優勝",[5]点数換算表!$B$15,IF(Y135="準優勝",[5]点数換算表!$C$15,IF(Y135="ベスト4",[5]点数換算表!$D$15,IF(Y135="ベスト8",[5]点数換算表!$E$15,IF(Y135="ベスト16",[5]点数換算表!$F$15,""))))))</f>
        <v>0</v>
      </c>
      <c r="AA135" s="23"/>
      <c r="AB135" s="21">
        <f>IF(AA135="",0,IF(AA135="優勝",[5]点数換算表!$B$16,IF(AA135="準優勝",[5]点数換算表!$C$16,IF(AA135="ベスト4",[5]点数換算表!$D$16,IF(AA135="ベスト8",[5]点数換算表!$E$16,IF(AA135="ベスト16",[5]点数換算表!$F$16,IF(AA135="ベスト32",[5]点数換算表!$G$16,"")))))))</f>
        <v>0</v>
      </c>
      <c r="AC135" s="23"/>
      <c r="AD135" s="21">
        <f>IF(AC135="",0,IF(AC135="優勝",[5]点数換算表!$B$17,IF(AC135="準優勝",[5]点数換算表!$C$17,IF(AC135="ベスト4",[5]点数換算表!$D$17,IF(AC135="ベスト8",[5]点数換算表!$E$17,IF(AC135="ベスト16",[5]点数換算表!$F$17,IF(AC135="ベスト32",[5]点数換算表!$G$17,"")))))))</f>
        <v>0</v>
      </c>
      <c r="AE135" s="23"/>
      <c r="AF135" s="21">
        <f>IF(AE135="",0,IF(AE135="優勝",[5]点数換算表!$B$18,IF(AE135="準優勝",[5]点数換算表!$C$18,IF(AE135="ベスト4",[5]点数換算表!$D$18,IF(AE135="ベスト8",[5]点数換算表!$E$18,[5]点数換算表!$F$18)))))</f>
        <v>0</v>
      </c>
      <c r="AG135" s="23"/>
      <c r="AH135" s="21">
        <f>IF(AG135="",0,IF(AG135="優勝",[5]点数換算表!$B$19,IF(AG135="準優勝",[5]点数換算表!$C$19,IF(AG135="ベスト4",[5]点数換算表!$D$19,IF(AG135="ベスト8",[5]点数換算表!$E$19,[5]点数換算表!$F$19)))))</f>
        <v>0</v>
      </c>
      <c r="AI135" s="21">
        <f t="shared" si="4"/>
        <v>20</v>
      </c>
    </row>
    <row r="136" spans="1:35" x14ac:dyDescent="0.4">
      <c r="A136" s="21">
        <v>133</v>
      </c>
      <c r="B136" s="23" t="s">
        <v>754</v>
      </c>
      <c r="C136" s="23" t="s">
        <v>722</v>
      </c>
      <c r="D136" s="23">
        <v>1</v>
      </c>
      <c r="E136" s="33" t="s">
        <v>717</v>
      </c>
      <c r="F136" s="34" t="s">
        <v>814</v>
      </c>
      <c r="G136" s="23"/>
      <c r="H136" s="21">
        <f>IF(G136="",0,IF(G136="優勝",[5]点数換算表!$B$2,IF(G136="準優勝",[5]点数換算表!$C$2,IF(G136="ベスト4",[5]点数換算表!$D$2,[5]点数換算表!$E$2))))</f>
        <v>0</v>
      </c>
      <c r="I136" s="23"/>
      <c r="J136" s="21">
        <f>IF(I136="",0,IF(I136="優勝",[5]点数換算表!$B$3,IF(I136="準優勝",[5]点数換算表!$C$3,IF(I136="ベスト4",[5]点数換算表!$D$3,[5]点数換算表!$E$3))))</f>
        <v>0</v>
      </c>
      <c r="K136" s="23" t="s">
        <v>7</v>
      </c>
      <c r="L136" s="21">
        <f>IF(K136="",0,IF(K136="優勝",[5]点数換算表!$B$4,IF(K136="準優勝",[5]点数換算表!$C$4,IF(K136="ベスト4",[5]点数換算表!$D$4,IF(K136="ベスト8",[5]点数換算表!$E$4,IF(K136="ベスト16",[5]点数換算表!$F$4,""))))))</f>
        <v>20</v>
      </c>
      <c r="M136" s="23"/>
      <c r="N136" s="21">
        <f>IF(M136="",0,IF(M136="優勝",点数換算表!$B$5,IF(M136="準優勝",点数換算表!$C$5,IF(M136="ベスト4",点数換算表!$D$5,IF(M136="ベスト8",点数換算表!$E$5,IF(M136="ベスト16",点数換算表!$F$5,IF(M136="ベスト32",点数換算表!$G$5,"")))))))</f>
        <v>0</v>
      </c>
      <c r="O136" s="23"/>
      <c r="P136" s="21">
        <f>IF(O136="",0,IF(O136="優勝",[5]点数換算表!$B$6,IF(O136="準優勝",[5]点数換算表!$C$6,IF(O136="ベスト4",[5]点数換算表!$D$6,IF(O136="ベスト8",[5]点数換算表!$E$6,IF(O136="ベスト16",[5]点数換算表!$F$6,IF(O136="ベスト32",[5]点数換算表!$G$6,"")))))))</f>
        <v>0</v>
      </c>
      <c r="Q136" s="23"/>
      <c r="R136" s="21">
        <f>IF(Q136="",0,IF(Q136="優勝",[5]点数換算表!$B$7,IF(Q136="準優勝",[5]点数換算表!$C$7,IF(Q136="ベスト4",[5]点数換算表!$D$7,IF(Q136="ベスト8",[5]点数換算表!$E$7,[5]点数換算表!$F$7)))))</f>
        <v>0</v>
      </c>
      <c r="S136" s="23"/>
      <c r="T136" s="21">
        <f>IF(S136="",0,IF(S136="優勝",[5]点数換算表!$B$8,IF(S136="準優勝",[5]点数換算表!$C$8,IF(S136="ベスト4",[5]点数換算表!$D$8,IF(S136="ベスト8",[5]点数換算表!$E$8,[5]点数換算表!$F$8)))))</f>
        <v>0</v>
      </c>
      <c r="U136" s="23"/>
      <c r="V136" s="21">
        <f>IF(U136="",0,IF(U136="優勝",[5]点数換算表!$B$13,IF(U136="準優勝",[5]点数換算表!$C$13,IF(U136="ベスト4",[5]点数換算表!$D$13,[5]点数換算表!$E$13))))</f>
        <v>0</v>
      </c>
      <c r="W136" s="23"/>
      <c r="X136" s="21">
        <f>IF(W136="",0,IF(W136="優勝",[5]点数換算表!$B$14,IF(W136="準優勝",[5]点数換算表!$C$14,IF(W136="ベスト4",[5]点数換算表!$D$14,[5]点数換算表!$E$14))))</f>
        <v>0</v>
      </c>
      <c r="Y136" s="23"/>
      <c r="Z136" s="21">
        <f>IF(Y136="",0,IF(Y136="優勝",[5]点数換算表!$B$15,IF(Y136="準優勝",[5]点数換算表!$C$15,IF(Y136="ベスト4",[5]点数換算表!$D$15,IF(Y136="ベスト8",[5]点数換算表!$E$15,IF(Y136="ベスト16",[5]点数換算表!$F$15,""))))))</f>
        <v>0</v>
      </c>
      <c r="AA136" s="23"/>
      <c r="AB136" s="21">
        <f>IF(AA136="",0,IF(AA136="優勝",[5]点数換算表!$B$16,IF(AA136="準優勝",[5]点数換算表!$C$16,IF(AA136="ベスト4",[5]点数換算表!$D$16,IF(AA136="ベスト8",[5]点数換算表!$E$16,IF(AA136="ベスト16",[5]点数換算表!$F$16,IF(AA136="ベスト32",[5]点数換算表!$G$16,"")))))))</f>
        <v>0</v>
      </c>
      <c r="AC136" s="23"/>
      <c r="AD136" s="21">
        <f>IF(AC136="",0,IF(AC136="優勝",[5]点数換算表!$B$17,IF(AC136="準優勝",[5]点数換算表!$C$17,IF(AC136="ベスト4",[5]点数換算表!$D$17,IF(AC136="ベスト8",[5]点数換算表!$E$17,IF(AC136="ベスト16",[5]点数換算表!$F$17,IF(AC136="ベスト32",[5]点数換算表!$G$17,"")))))))</f>
        <v>0</v>
      </c>
      <c r="AE136" s="23"/>
      <c r="AF136" s="21">
        <f>IF(AE136="",0,IF(AE136="優勝",[5]点数換算表!$B$18,IF(AE136="準優勝",[5]点数換算表!$C$18,IF(AE136="ベスト4",[5]点数換算表!$D$18,IF(AE136="ベスト8",[5]点数換算表!$E$18,[5]点数換算表!$F$18)))))</f>
        <v>0</v>
      </c>
      <c r="AG136" s="23"/>
      <c r="AH136" s="21">
        <f>IF(AG136="",0,IF(AG136="優勝",[5]点数換算表!$B$19,IF(AG136="準優勝",[5]点数換算表!$C$19,IF(AG136="ベスト4",[5]点数換算表!$D$19,IF(AG136="ベスト8",[5]点数換算表!$E$19,[5]点数換算表!$F$19)))))</f>
        <v>0</v>
      </c>
      <c r="AI136" s="21">
        <f t="shared" si="4"/>
        <v>20</v>
      </c>
    </row>
    <row r="137" spans="1:35" x14ac:dyDescent="0.4">
      <c r="A137" s="21">
        <v>134</v>
      </c>
      <c r="B137" s="23" t="s">
        <v>755</v>
      </c>
      <c r="C137" s="23" t="s">
        <v>722</v>
      </c>
      <c r="D137" s="23">
        <v>1</v>
      </c>
      <c r="E137" s="33" t="s">
        <v>717</v>
      </c>
      <c r="F137" s="34" t="s">
        <v>814</v>
      </c>
      <c r="G137" s="23"/>
      <c r="H137" s="21">
        <f>IF(G137="",0,IF(G137="優勝",[5]点数換算表!$B$2,IF(G137="準優勝",[5]点数換算表!$C$2,IF(G137="ベスト4",[5]点数換算表!$D$2,[5]点数換算表!$E$2))))</f>
        <v>0</v>
      </c>
      <c r="I137" s="23"/>
      <c r="J137" s="21">
        <f>IF(I137="",0,IF(I137="優勝",[5]点数換算表!$B$3,IF(I137="準優勝",[5]点数換算表!$C$3,IF(I137="ベスト4",[5]点数換算表!$D$3,[5]点数換算表!$E$3))))</f>
        <v>0</v>
      </c>
      <c r="K137" s="23" t="s">
        <v>7</v>
      </c>
      <c r="L137" s="21">
        <f>IF(K137="",0,IF(K137="優勝",[5]点数換算表!$B$4,IF(K137="準優勝",[5]点数換算表!$C$4,IF(K137="ベスト4",[5]点数換算表!$D$4,IF(K137="ベスト8",[5]点数換算表!$E$4,IF(K137="ベスト16",[5]点数換算表!$F$4,""))))))</f>
        <v>20</v>
      </c>
      <c r="M137" s="23"/>
      <c r="N137" s="21">
        <f>IF(M137="",0,IF(M137="優勝",点数換算表!$B$5,IF(M137="準優勝",点数換算表!$C$5,IF(M137="ベスト4",点数換算表!$D$5,IF(M137="ベスト8",点数換算表!$E$5,IF(M137="ベスト16",点数換算表!$F$5,IF(M137="ベスト32",点数換算表!$G$5,"")))))))</f>
        <v>0</v>
      </c>
      <c r="O137" s="23"/>
      <c r="P137" s="21">
        <f>IF(O137="",0,IF(O137="優勝",[5]点数換算表!$B$6,IF(O137="準優勝",[5]点数換算表!$C$6,IF(O137="ベスト4",[5]点数換算表!$D$6,IF(O137="ベスト8",[5]点数換算表!$E$6,IF(O137="ベスト16",[5]点数換算表!$F$6,IF(O137="ベスト32",[5]点数換算表!$G$6,"")))))))</f>
        <v>0</v>
      </c>
      <c r="Q137" s="23"/>
      <c r="R137" s="21">
        <f>IF(Q137="",0,IF(Q137="優勝",[5]点数換算表!$B$7,IF(Q137="準優勝",[5]点数換算表!$C$7,IF(Q137="ベスト4",[5]点数換算表!$D$7,IF(Q137="ベスト8",[5]点数換算表!$E$7,[5]点数換算表!$F$7)))))</f>
        <v>0</v>
      </c>
      <c r="S137" s="23"/>
      <c r="T137" s="21">
        <f>IF(S137="",0,IF(S137="優勝",[5]点数換算表!$B$8,IF(S137="準優勝",[5]点数換算表!$C$8,IF(S137="ベスト4",[5]点数換算表!$D$8,IF(S137="ベスト8",[5]点数換算表!$E$8,[5]点数換算表!$F$8)))))</f>
        <v>0</v>
      </c>
      <c r="U137" s="23"/>
      <c r="V137" s="21">
        <f>IF(U137="",0,IF(U137="優勝",[5]点数換算表!$B$13,IF(U137="準優勝",[5]点数換算表!$C$13,IF(U137="ベスト4",[5]点数換算表!$D$13,[5]点数換算表!$E$13))))</f>
        <v>0</v>
      </c>
      <c r="W137" s="23"/>
      <c r="X137" s="21">
        <f>IF(W137="",0,IF(W137="優勝",[5]点数換算表!$B$14,IF(W137="準優勝",[5]点数換算表!$C$14,IF(W137="ベスト4",[5]点数換算表!$D$14,[5]点数換算表!$E$14))))</f>
        <v>0</v>
      </c>
      <c r="Y137" s="23"/>
      <c r="Z137" s="21">
        <f>IF(Y137="",0,IF(Y137="優勝",[5]点数換算表!$B$15,IF(Y137="準優勝",[5]点数換算表!$C$15,IF(Y137="ベスト4",[5]点数換算表!$D$15,IF(Y137="ベスト8",[5]点数換算表!$E$15,IF(Y137="ベスト16",[5]点数換算表!$F$15,""))))))</f>
        <v>0</v>
      </c>
      <c r="AA137" s="23"/>
      <c r="AB137" s="21">
        <f>IF(AA137="",0,IF(AA137="優勝",[5]点数換算表!$B$16,IF(AA137="準優勝",[5]点数換算表!$C$16,IF(AA137="ベスト4",[5]点数換算表!$D$16,IF(AA137="ベスト8",[5]点数換算表!$E$16,IF(AA137="ベスト16",[5]点数換算表!$F$16,IF(AA137="ベスト32",[5]点数換算表!$G$16,"")))))))</f>
        <v>0</v>
      </c>
      <c r="AC137" s="23"/>
      <c r="AD137" s="21">
        <f>IF(AC137="",0,IF(AC137="優勝",[5]点数換算表!$B$17,IF(AC137="準優勝",[5]点数換算表!$C$17,IF(AC137="ベスト4",[5]点数換算表!$D$17,IF(AC137="ベスト8",[5]点数換算表!$E$17,IF(AC137="ベスト16",[5]点数換算表!$F$17,IF(AC137="ベスト32",[5]点数換算表!$G$17,"")))))))</f>
        <v>0</v>
      </c>
      <c r="AE137" s="23"/>
      <c r="AF137" s="21">
        <f>IF(AE137="",0,IF(AE137="優勝",[5]点数換算表!$B$18,IF(AE137="準優勝",[5]点数換算表!$C$18,IF(AE137="ベスト4",[5]点数換算表!$D$18,IF(AE137="ベスト8",[5]点数換算表!$E$18,[5]点数換算表!$F$18)))))</f>
        <v>0</v>
      </c>
      <c r="AG137" s="23"/>
      <c r="AH137" s="21">
        <f>IF(AG137="",0,IF(AG137="優勝",[5]点数換算表!$B$19,IF(AG137="準優勝",[5]点数換算表!$C$19,IF(AG137="ベスト4",[5]点数換算表!$D$19,IF(AG137="ベスト8",[5]点数換算表!$E$19,[5]点数換算表!$F$19)))))</f>
        <v>0</v>
      </c>
      <c r="AI137" s="21">
        <f t="shared" si="4"/>
        <v>20</v>
      </c>
    </row>
    <row r="138" spans="1:35" x14ac:dyDescent="0.4">
      <c r="A138" s="21">
        <v>135</v>
      </c>
      <c r="B138" s="23" t="s">
        <v>413</v>
      </c>
      <c r="C138" s="23" t="s">
        <v>386</v>
      </c>
      <c r="D138" s="23">
        <v>3</v>
      </c>
      <c r="E138" s="27" t="s">
        <v>382</v>
      </c>
      <c r="F138" s="36" t="s">
        <v>815</v>
      </c>
      <c r="G138" s="23"/>
      <c r="H138" s="21">
        <f>IF(G138="",0,IF(G138="優勝",[4]点数換算表!$B$2,IF(G138="準優勝",[4]点数換算表!$C$2,IF(G138="ベスト4",[4]点数換算表!$D$2,[4]点数換算表!$E$2))))</f>
        <v>0</v>
      </c>
      <c r="I138" s="23"/>
      <c r="J138" s="21">
        <f>IF(I138="",0,IF(I138="優勝",[4]点数換算表!$B$3,IF(I138="準優勝",[4]点数換算表!$C$3,IF(I138="ベスト4",[4]点数換算表!$D$3,[4]点数換算表!$E$3))))</f>
        <v>0</v>
      </c>
      <c r="K138" s="23" t="s">
        <v>7</v>
      </c>
      <c r="L138" s="21">
        <f>IF(K138="",0,IF(K138="優勝",[4]点数換算表!$B$4,IF(K138="準優勝",[4]点数換算表!$C$4,IF(K138="ベスト4",[4]点数換算表!$D$4,IF(K138="ベスト8",[4]点数換算表!$E$4,IF(K138="ベスト16",[4]点数換算表!$F$4,""))))))</f>
        <v>20</v>
      </c>
      <c r="M138" s="23"/>
      <c r="N138" s="21">
        <f>IF(M138="",0,IF(M138="優勝",点数換算表!$B$5,IF(M138="準優勝",点数換算表!$C$5,IF(M138="ベスト4",点数換算表!$D$5,IF(M138="ベスト8",点数換算表!$E$5,IF(M138="ベスト16",点数換算表!$F$5,IF(M138="ベスト32",点数換算表!$G$5,"")))))))</f>
        <v>0</v>
      </c>
      <c r="O138" s="23"/>
      <c r="P138" s="21">
        <f>IF(O138="",0,IF(O138="優勝",[4]点数換算表!$B$6,IF(O138="準優勝",[4]点数換算表!$C$6,IF(O138="ベスト4",[4]点数換算表!$D$6,IF(O138="ベスト8",[4]点数換算表!$E$6,IF(O138="ベスト16",[4]点数換算表!$F$6,IF(O138="ベスト32",[4]点数換算表!$G$6,"")))))))</f>
        <v>0</v>
      </c>
      <c r="Q138" s="23"/>
      <c r="R138" s="21">
        <f>IF(Q138="",0,IF(Q138="優勝",[4]点数換算表!$B$7,IF(Q138="準優勝",[4]点数換算表!$C$7,IF(Q138="ベスト4",[4]点数換算表!$D$7,IF(Q138="ベスト8",[4]点数換算表!$E$7,[4]点数換算表!$F$7)))))</f>
        <v>0</v>
      </c>
      <c r="S138" s="23"/>
      <c r="T138" s="21">
        <f>IF(S138="",0,IF(S138="優勝",[4]点数換算表!$B$8,IF(S138="準優勝",[4]点数換算表!$C$8,IF(S138="ベスト4",[4]点数換算表!$D$8,IF(S138="ベスト8",[4]点数換算表!$E$8,[4]点数換算表!$F$8)))))</f>
        <v>0</v>
      </c>
      <c r="U138" s="23"/>
      <c r="V138" s="21">
        <f>IF(U138="",0,IF(U138="優勝",[4]点数換算表!$B$13,IF(U138="準優勝",[4]点数換算表!$C$13,IF(U138="ベスト4",[4]点数換算表!$D$13,[4]点数換算表!$E$13))))</f>
        <v>0</v>
      </c>
      <c r="W138" s="23"/>
      <c r="X138" s="21">
        <f>IF(W138="",0,IF(W138="優勝",[4]点数換算表!$B$14,IF(W138="準優勝",[4]点数換算表!$C$14,IF(W138="ベスト4",[4]点数換算表!$D$14,[4]点数換算表!$E$14))))</f>
        <v>0</v>
      </c>
      <c r="Y138" s="23"/>
      <c r="Z138" s="21">
        <f>IF(Y138="",0,IF(Y138="優勝",[4]点数換算表!$B$15,IF(Y138="準優勝",[4]点数換算表!$C$15,IF(Y138="ベスト4",[4]点数換算表!$D$15,IF(Y138="ベスト8",[4]点数換算表!$E$15,IF(Y138="ベスト16",[4]点数換算表!$F$15,""))))))</f>
        <v>0</v>
      </c>
      <c r="AA138" s="23"/>
      <c r="AB138" s="21">
        <f>IF(AA138="",0,IF(AA138="優勝",[4]点数換算表!$B$16,IF(AA138="準優勝",[4]点数換算表!$C$16,IF(AA138="ベスト4",[4]点数換算表!$D$16,IF(AA138="ベスト8",[4]点数換算表!$E$16,IF(AA138="ベスト16",[4]点数換算表!$F$16,IF(AA138="ベスト32",[4]点数換算表!$G$16,"")))))))</f>
        <v>0</v>
      </c>
      <c r="AC138" s="23"/>
      <c r="AD138" s="21">
        <f>IF(AC138="",0,IF(AC138="優勝",[4]点数換算表!$B$17,IF(AC138="準優勝",[4]点数換算表!$C$17,IF(AC138="ベスト4",[4]点数換算表!$D$17,IF(AC138="ベスト8",[4]点数換算表!$E$17,IF(AC138="ベスト16",[4]点数換算表!$F$17,IF(AC138="ベスト32",[4]点数換算表!$G$17,"")))))))</f>
        <v>0</v>
      </c>
      <c r="AE138" s="23"/>
      <c r="AF138" s="21">
        <f>IF(AE138="",0,IF(AE138="優勝",[4]点数換算表!$B$18,IF(AE138="準優勝",[4]点数換算表!$C$18,IF(AE138="ベスト4",[4]点数換算表!$D$18,IF(AE138="ベスト8",[4]点数換算表!$E$18,[4]点数換算表!$F$18)))))</f>
        <v>0</v>
      </c>
      <c r="AG138" s="23"/>
      <c r="AH138" s="21">
        <f>IF(AG138="",0,IF(AG138="優勝",[4]点数換算表!$B$19,IF(AG138="準優勝",[4]点数換算表!$C$19,IF(AG138="ベスト4",[4]点数換算表!$D$19,IF(AG138="ベスト8",[4]点数換算表!$E$19,[4]点数換算表!$F$19)))))</f>
        <v>0</v>
      </c>
      <c r="AI138" s="21">
        <f t="shared" si="4"/>
        <v>20</v>
      </c>
    </row>
    <row r="139" spans="1:35" x14ac:dyDescent="0.4">
      <c r="A139" s="21">
        <v>136</v>
      </c>
      <c r="B139" s="23" t="s">
        <v>856</v>
      </c>
      <c r="C139" s="23" t="s">
        <v>857</v>
      </c>
      <c r="D139" s="23">
        <v>3</v>
      </c>
      <c r="E139" s="25" t="s">
        <v>272</v>
      </c>
      <c r="F139" s="36" t="s">
        <v>815</v>
      </c>
      <c r="G139" s="23"/>
      <c r="H139" s="21">
        <f>IF(G139="",0,IF(G139="優勝",点数換算表!$B$2,IF(G139="準優勝",点数換算表!$C$2,IF(G139="ベスト4",点数換算表!$D$2,点数換算表!$E$2))))</f>
        <v>0</v>
      </c>
      <c r="I139" s="23"/>
      <c r="J139" s="21">
        <f>IF(I139="",0,IF(I139="優勝",点数換算表!$B$3,IF(I139="準優勝",点数換算表!$C$3,IF(I139="ベスト4",点数換算表!$D$3,点数換算表!$E$3))))</f>
        <v>0</v>
      </c>
      <c r="K139" s="23" t="s">
        <v>7</v>
      </c>
      <c r="L139" s="21">
        <f>IF(K139="",0,IF(K139="優勝",点数換算表!$B$4,IF(K139="準優勝",点数換算表!$C$4,IF(K139="ベスト4",点数換算表!$D$4,IF(K139="ベスト8",点数換算表!$E$4,IF(K139="ベスト16",点数換算表!$F$4,""))))))</f>
        <v>20</v>
      </c>
      <c r="M139" s="23"/>
      <c r="N139" s="21">
        <f>IF(M139="",0,IF(M139="優勝",点数換算表!$B$5,IF(M139="準優勝",点数換算表!$C$5,IF(M139="ベスト4",点数換算表!$D$5,IF(M139="ベスト8",点数換算表!$E$5,IF(M139="ベスト16",点数換算表!$F$5,IF(M139="ベスト32",点数換算表!$G$5,"")))))))</f>
        <v>0</v>
      </c>
      <c r="O139" s="23"/>
      <c r="P139" s="21">
        <f>IF(O139="",0,IF(O139="優勝",点数換算表!$B$6,IF(O139="準優勝",点数換算表!$C$6,IF(O139="ベスト4",点数換算表!$D$6,IF(O139="ベスト8",点数換算表!$E$6,IF(O139="ベスト16",点数換算表!$F$6,IF(O139="ベスト32",点数換算表!$G$6,"")))))))</f>
        <v>0</v>
      </c>
      <c r="Q139" s="23"/>
      <c r="R139" s="21">
        <f>IF(Q139="",0,IF(Q139="優勝",点数換算表!$B$7,IF(Q139="準優勝",点数換算表!$C$7,IF(Q139="ベスト4",点数換算表!$D$7,IF(Q139="ベスト8",点数換算表!$E$7,点数換算表!$F$7)))))</f>
        <v>0</v>
      </c>
      <c r="S139" s="23"/>
      <c r="T139" s="21">
        <f>IF(S139="",0,IF(S139="優勝",点数換算表!$B$8,IF(S139="準優勝",点数換算表!$C$8,IF(S139="ベスト4",点数換算表!$D$8,IF(S139="ベスト8",点数換算表!$E$8,点数換算表!$F$8)))))</f>
        <v>0</v>
      </c>
      <c r="U139" s="23"/>
      <c r="V139" s="21">
        <f>IF(U139="",0,IF(U139="優勝",点数換算表!$B$13,IF(U139="準優勝",点数換算表!$C$13,IF(U139="ベスト4",点数換算表!$D$13,点数換算表!$E$13))))</f>
        <v>0</v>
      </c>
      <c r="W139" s="23"/>
      <c r="X139" s="21">
        <f>IF(W139="",0,IF(W139="優勝",点数換算表!$B$14,IF(W139="準優勝",点数換算表!$C$14,IF(W139="ベスト4",点数換算表!$D$14,点数換算表!$E$14))))</f>
        <v>0</v>
      </c>
      <c r="Y139" s="23"/>
      <c r="Z139" s="21">
        <f>IF(Y139="",0,IF(Y139="優勝",点数換算表!$B$15,IF(Y139="準優勝",点数換算表!$C$15,IF(Y139="ベスト4",点数換算表!$D$15,IF(Y139="ベスト8",点数換算表!$E$15,IF(Y139="ベスト16",点数換算表!$F$15,""))))))</f>
        <v>0</v>
      </c>
      <c r="AA139" s="23"/>
      <c r="AB139" s="21">
        <f>IF(AA139="",0,IF(AA139="優勝",点数換算表!$B$16,IF(AA139="準優勝",点数換算表!$C$16,IF(AA139="ベスト4",点数換算表!$D$16,IF(AA139="ベスト8",点数換算表!$E$16,IF(AA139="ベスト16",点数換算表!$F$16,IF(AA139="ベスト32",点数換算表!$G$16,"")))))))</f>
        <v>0</v>
      </c>
      <c r="AC139" s="23"/>
      <c r="AD139" s="21">
        <f>IF(AC139="",0,IF(AC139="優勝",点数換算表!$B$17,IF(AC139="準優勝",点数換算表!$C$17,IF(AC139="ベスト4",点数換算表!$D$17,IF(AC139="ベスト8",点数換算表!$E$17,IF(AC139="ベスト16",点数換算表!$F$17,IF(AC139="ベスト32",点数換算表!$G$17,"")))))))</f>
        <v>0</v>
      </c>
      <c r="AE139" s="23"/>
      <c r="AF139" s="21">
        <f>IF(AE139="",0,IF(AE139="優勝",点数換算表!$B$18,IF(AE139="準優勝",点数換算表!$C$18,IF(AE139="ベスト4",点数換算表!$D$18,IF(AE139="ベスト8",点数換算表!$E$18,点数換算表!$F$18)))))</f>
        <v>0</v>
      </c>
      <c r="AG139" s="23"/>
      <c r="AH139" s="21">
        <f>IF(AG139="",0,IF(AG139="優勝",点数換算表!$B$19,IF(AG139="準優勝",点数換算表!$C$19,IF(AG139="ベスト4",点数換算表!$D$19,IF(AG139="ベスト8",点数換算表!$E$19,点数換算表!$F$19)))))</f>
        <v>0</v>
      </c>
      <c r="AI139" s="21">
        <f t="shared" si="4"/>
        <v>20</v>
      </c>
    </row>
    <row r="140" spans="1:35" x14ac:dyDescent="0.4">
      <c r="A140" s="21">
        <v>137</v>
      </c>
      <c r="B140" s="23" t="s">
        <v>858</v>
      </c>
      <c r="C140" s="23" t="s">
        <v>853</v>
      </c>
      <c r="D140" s="23">
        <v>1</v>
      </c>
      <c r="E140" s="25" t="s">
        <v>272</v>
      </c>
      <c r="F140" s="36" t="s">
        <v>815</v>
      </c>
      <c r="G140" s="23"/>
      <c r="H140" s="21">
        <f>IF(G140="",0,IF(G140="優勝",点数換算表!$B$2,IF(G140="準優勝",点数換算表!$C$2,IF(G140="ベスト4",点数換算表!$D$2,点数換算表!$E$2))))</f>
        <v>0</v>
      </c>
      <c r="I140" s="23"/>
      <c r="J140" s="21">
        <f>IF(I140="",0,IF(I140="優勝",点数換算表!$B$3,IF(I140="準優勝",点数換算表!$C$3,IF(I140="ベスト4",点数換算表!$D$3,点数換算表!$E$3))))</f>
        <v>0</v>
      </c>
      <c r="K140" s="23" t="s">
        <v>7</v>
      </c>
      <c r="L140" s="21">
        <f>IF(K140="",0,IF(K140="優勝",点数換算表!$B$4,IF(K140="準優勝",点数換算表!$C$4,IF(K140="ベスト4",点数換算表!$D$4,IF(K140="ベスト8",点数換算表!$E$4,IF(K140="ベスト16",点数換算表!$F$4,""))))))</f>
        <v>20</v>
      </c>
      <c r="M140" s="23"/>
      <c r="N140" s="21">
        <f>IF(M140="",0,IF(M140="優勝",点数換算表!$B$5,IF(M140="準優勝",点数換算表!$C$5,IF(M140="ベスト4",点数換算表!$D$5,IF(M140="ベスト8",点数換算表!$E$5,IF(M140="ベスト16",点数換算表!$F$5,IF(M140="ベスト32",点数換算表!$G$5,"")))))))</f>
        <v>0</v>
      </c>
      <c r="O140" s="23"/>
      <c r="P140" s="21">
        <f>IF(O140="",0,IF(O140="優勝",点数換算表!$B$6,IF(O140="準優勝",点数換算表!$C$6,IF(O140="ベスト4",点数換算表!$D$6,IF(O140="ベスト8",点数換算表!$E$6,IF(O140="ベスト16",点数換算表!$F$6,IF(O140="ベスト32",点数換算表!$G$6,"")))))))</f>
        <v>0</v>
      </c>
      <c r="Q140" s="23"/>
      <c r="R140" s="21">
        <f>IF(Q140="",0,IF(Q140="優勝",点数換算表!$B$7,IF(Q140="準優勝",点数換算表!$C$7,IF(Q140="ベスト4",点数換算表!$D$7,IF(Q140="ベスト8",点数換算表!$E$7,点数換算表!$F$7)))))</f>
        <v>0</v>
      </c>
      <c r="S140" s="23"/>
      <c r="T140" s="21">
        <f>IF(S140="",0,IF(S140="優勝",点数換算表!$B$8,IF(S140="準優勝",点数換算表!$C$8,IF(S140="ベスト4",点数換算表!$D$8,IF(S140="ベスト8",点数換算表!$E$8,点数換算表!$F$8)))))</f>
        <v>0</v>
      </c>
      <c r="U140" s="23"/>
      <c r="V140" s="21">
        <f>IF(U140="",0,IF(U140="優勝",点数換算表!$B$13,IF(U140="準優勝",点数換算表!$C$13,IF(U140="ベスト4",点数換算表!$D$13,点数換算表!$E$13))))</f>
        <v>0</v>
      </c>
      <c r="W140" s="23"/>
      <c r="X140" s="21">
        <f>IF(W140="",0,IF(W140="優勝",点数換算表!$B$14,IF(W140="準優勝",点数換算表!$C$14,IF(W140="ベスト4",点数換算表!$D$14,点数換算表!$E$14))))</f>
        <v>0</v>
      </c>
      <c r="Y140" s="23"/>
      <c r="Z140" s="21">
        <f>IF(Y140="",0,IF(Y140="優勝",点数換算表!$B$15,IF(Y140="準優勝",点数換算表!$C$15,IF(Y140="ベスト4",点数換算表!$D$15,IF(Y140="ベスト8",点数換算表!$E$15,IF(Y140="ベスト16",点数換算表!$F$15,""))))))</f>
        <v>0</v>
      </c>
      <c r="AA140" s="23"/>
      <c r="AB140" s="21">
        <f>IF(AA140="",0,IF(AA140="優勝",点数換算表!$B$16,IF(AA140="準優勝",点数換算表!$C$16,IF(AA140="ベスト4",点数換算表!$D$16,IF(AA140="ベスト8",点数換算表!$E$16,IF(AA140="ベスト16",点数換算表!$F$16,IF(AA140="ベスト32",点数換算表!$G$16,"")))))))</f>
        <v>0</v>
      </c>
      <c r="AC140" s="23"/>
      <c r="AD140" s="21">
        <f>IF(AC140="",0,IF(AC140="優勝",点数換算表!$B$17,IF(AC140="準優勝",点数換算表!$C$17,IF(AC140="ベスト4",点数換算表!$D$17,IF(AC140="ベスト8",点数換算表!$E$17,IF(AC140="ベスト16",点数換算表!$F$17,IF(AC140="ベスト32",点数換算表!$G$17,"")))))))</f>
        <v>0</v>
      </c>
      <c r="AE140" s="23"/>
      <c r="AF140" s="21">
        <f>IF(AE140="",0,IF(AE140="優勝",点数換算表!$B$18,IF(AE140="準優勝",点数換算表!$C$18,IF(AE140="ベスト4",点数換算表!$D$18,IF(AE140="ベスト8",点数換算表!$E$18,点数換算表!$F$18)))))</f>
        <v>0</v>
      </c>
      <c r="AG140" s="23"/>
      <c r="AH140" s="21">
        <f>IF(AG140="",0,IF(AG140="優勝",点数換算表!$B$19,IF(AG140="準優勝",点数換算表!$C$19,IF(AG140="ベスト4",点数換算表!$D$19,IF(AG140="ベスト8",点数換算表!$E$19,点数換算表!$F$19)))))</f>
        <v>0</v>
      </c>
      <c r="AI140" s="21">
        <f t="shared" si="4"/>
        <v>20</v>
      </c>
    </row>
    <row r="141" spans="1:35" x14ac:dyDescent="0.4">
      <c r="A141" s="21">
        <v>138</v>
      </c>
      <c r="B141" s="23" t="s">
        <v>859</v>
      </c>
      <c r="C141" s="23" t="s">
        <v>848</v>
      </c>
      <c r="D141" s="23">
        <v>1</v>
      </c>
      <c r="E141" s="25" t="s">
        <v>272</v>
      </c>
      <c r="F141" s="36" t="s">
        <v>815</v>
      </c>
      <c r="G141" s="23"/>
      <c r="H141" s="21">
        <f>IF(G141="",0,IF(G141="優勝",点数換算表!$B$2,IF(G141="準優勝",点数換算表!$C$2,IF(G141="ベスト4",点数換算表!$D$2,点数換算表!$E$2))))</f>
        <v>0</v>
      </c>
      <c r="I141" s="23"/>
      <c r="J141" s="21">
        <f>IF(I141="",0,IF(I141="優勝",点数換算表!$B$3,IF(I141="準優勝",点数換算表!$C$3,IF(I141="ベスト4",点数換算表!$D$3,点数換算表!$E$3))))</f>
        <v>0</v>
      </c>
      <c r="K141" s="23" t="s">
        <v>7</v>
      </c>
      <c r="L141" s="21">
        <f>IF(K141="",0,IF(K141="優勝",点数換算表!$B$4,IF(K141="準優勝",点数換算表!$C$4,IF(K141="ベスト4",点数換算表!$D$4,IF(K141="ベスト8",点数換算表!$E$4,IF(K141="ベスト16",点数換算表!$F$4,""))))))</f>
        <v>20</v>
      </c>
      <c r="M141" s="23"/>
      <c r="N141" s="21">
        <f>IF(M141="",0,IF(M141="優勝",点数換算表!$B$5,IF(M141="準優勝",点数換算表!$C$5,IF(M141="ベスト4",点数換算表!$D$5,IF(M141="ベスト8",点数換算表!$E$5,IF(M141="ベスト16",点数換算表!$F$5,IF(M141="ベスト32",点数換算表!$G$5,"")))))))</f>
        <v>0</v>
      </c>
      <c r="O141" s="23"/>
      <c r="P141" s="21">
        <f>IF(O141="",0,IF(O141="優勝",点数換算表!$B$6,IF(O141="準優勝",点数換算表!$C$6,IF(O141="ベスト4",点数換算表!$D$6,IF(O141="ベスト8",点数換算表!$E$6,IF(O141="ベスト16",点数換算表!$F$6,IF(O141="ベスト32",点数換算表!$G$6,"")))))))</f>
        <v>0</v>
      </c>
      <c r="Q141" s="23"/>
      <c r="R141" s="21">
        <f>IF(Q141="",0,IF(Q141="優勝",点数換算表!$B$7,IF(Q141="準優勝",点数換算表!$C$7,IF(Q141="ベスト4",点数換算表!$D$7,IF(Q141="ベスト8",点数換算表!$E$7,点数換算表!$F$7)))))</f>
        <v>0</v>
      </c>
      <c r="S141" s="23"/>
      <c r="T141" s="21">
        <f>IF(S141="",0,IF(S141="優勝",点数換算表!$B$8,IF(S141="準優勝",点数換算表!$C$8,IF(S141="ベスト4",点数換算表!$D$8,IF(S141="ベスト8",点数換算表!$E$8,点数換算表!$F$8)))))</f>
        <v>0</v>
      </c>
      <c r="U141" s="23"/>
      <c r="V141" s="21">
        <f>IF(U141="",0,IF(U141="優勝",点数換算表!$B$13,IF(U141="準優勝",点数換算表!$C$13,IF(U141="ベスト4",点数換算表!$D$13,点数換算表!$E$13))))</f>
        <v>0</v>
      </c>
      <c r="W141" s="23"/>
      <c r="X141" s="21">
        <f>IF(W141="",0,IF(W141="優勝",点数換算表!$B$14,IF(W141="準優勝",点数換算表!$C$14,IF(W141="ベスト4",点数換算表!$D$14,点数換算表!$E$14))))</f>
        <v>0</v>
      </c>
      <c r="Y141" s="23"/>
      <c r="Z141" s="21">
        <f>IF(Y141="",0,IF(Y141="優勝",点数換算表!$B$15,IF(Y141="準優勝",点数換算表!$C$15,IF(Y141="ベスト4",点数換算表!$D$15,IF(Y141="ベスト8",点数換算表!$E$15,IF(Y141="ベスト16",点数換算表!$F$15,""))))))</f>
        <v>0</v>
      </c>
      <c r="AA141" s="23"/>
      <c r="AB141" s="21">
        <f>IF(AA141="",0,IF(AA141="優勝",点数換算表!$B$16,IF(AA141="準優勝",点数換算表!$C$16,IF(AA141="ベスト4",点数換算表!$D$16,IF(AA141="ベスト8",点数換算表!$E$16,IF(AA141="ベスト16",点数換算表!$F$16,IF(AA141="ベスト32",点数換算表!$G$16,"")))))))</f>
        <v>0</v>
      </c>
      <c r="AC141" s="23"/>
      <c r="AD141" s="21">
        <f>IF(AC141="",0,IF(AC141="優勝",点数換算表!$B$17,IF(AC141="準優勝",点数換算表!$C$17,IF(AC141="ベスト4",点数換算表!$D$17,IF(AC141="ベスト8",点数換算表!$E$17,IF(AC141="ベスト16",点数換算表!$F$17,IF(AC141="ベスト32",点数換算表!$G$17,"")))))))</f>
        <v>0</v>
      </c>
      <c r="AE141" s="23"/>
      <c r="AF141" s="21">
        <f>IF(AE141="",0,IF(AE141="優勝",点数換算表!$B$18,IF(AE141="準優勝",点数換算表!$C$18,IF(AE141="ベスト4",点数換算表!$D$18,IF(AE141="ベスト8",点数換算表!$E$18,点数換算表!$F$18)))))</f>
        <v>0</v>
      </c>
      <c r="AG141" s="23"/>
      <c r="AH141" s="21">
        <f>IF(AG141="",0,IF(AG141="優勝",点数換算表!$B$19,IF(AG141="準優勝",点数換算表!$C$19,IF(AG141="ベスト4",点数換算表!$D$19,IF(AG141="ベスト8",点数換算表!$E$19,点数換算表!$F$19)))))</f>
        <v>0</v>
      </c>
      <c r="AI141" s="21">
        <f t="shared" si="4"/>
        <v>20</v>
      </c>
    </row>
    <row r="142" spans="1:35" x14ac:dyDescent="0.4">
      <c r="A142" s="21">
        <v>139</v>
      </c>
      <c r="B142" s="23" t="s">
        <v>860</v>
      </c>
      <c r="C142" s="23" t="s">
        <v>853</v>
      </c>
      <c r="D142" s="23">
        <v>3</v>
      </c>
      <c r="E142" s="25" t="s">
        <v>272</v>
      </c>
      <c r="F142" s="36" t="s">
        <v>815</v>
      </c>
      <c r="G142" s="23"/>
      <c r="H142" s="21">
        <f>IF(G142="",0,IF(G142="優勝",点数換算表!$B$2,IF(G142="準優勝",点数換算表!$C$2,IF(G142="ベスト4",点数換算表!$D$2,点数換算表!$E$2))))</f>
        <v>0</v>
      </c>
      <c r="I142" s="23"/>
      <c r="J142" s="21">
        <f>IF(I142="",0,IF(I142="優勝",点数換算表!$B$3,IF(I142="準優勝",点数換算表!$C$3,IF(I142="ベスト4",点数換算表!$D$3,点数換算表!$E$3))))</f>
        <v>0</v>
      </c>
      <c r="K142" s="23" t="s">
        <v>7</v>
      </c>
      <c r="L142" s="21">
        <f>IF(K142="",0,IF(K142="優勝",点数換算表!$B$4,IF(K142="準優勝",点数換算表!$C$4,IF(K142="ベスト4",点数換算表!$D$4,IF(K142="ベスト8",点数換算表!$E$4,IF(K142="ベスト16",点数換算表!$F$4,""))))))</f>
        <v>20</v>
      </c>
      <c r="M142" s="23"/>
      <c r="N142" s="21">
        <f>IF(M142="",0,IF(M142="優勝",点数換算表!$B$5,IF(M142="準優勝",点数換算表!$C$5,IF(M142="ベスト4",点数換算表!$D$5,IF(M142="ベスト8",点数換算表!$E$5,IF(M142="ベスト16",点数換算表!$F$5,IF(M142="ベスト32",点数換算表!$G$5,"")))))))</f>
        <v>0</v>
      </c>
      <c r="O142" s="23"/>
      <c r="P142" s="21">
        <f>IF(O142="",0,IF(O142="優勝",点数換算表!$B$6,IF(O142="準優勝",点数換算表!$C$6,IF(O142="ベスト4",点数換算表!$D$6,IF(O142="ベスト8",点数換算表!$E$6,IF(O142="ベスト16",点数換算表!$F$6,IF(O142="ベスト32",点数換算表!$G$6,"")))))))</f>
        <v>0</v>
      </c>
      <c r="Q142" s="23"/>
      <c r="R142" s="21">
        <f>IF(Q142="",0,IF(Q142="優勝",点数換算表!$B$7,IF(Q142="準優勝",点数換算表!$C$7,IF(Q142="ベスト4",点数換算表!$D$7,IF(Q142="ベスト8",点数換算表!$E$7,点数換算表!$F$7)))))</f>
        <v>0</v>
      </c>
      <c r="S142" s="23"/>
      <c r="T142" s="21">
        <f>IF(S142="",0,IF(S142="優勝",点数換算表!$B$8,IF(S142="準優勝",点数換算表!$C$8,IF(S142="ベスト4",点数換算表!$D$8,IF(S142="ベスト8",点数換算表!$E$8,点数換算表!$F$8)))))</f>
        <v>0</v>
      </c>
      <c r="U142" s="23"/>
      <c r="V142" s="21">
        <f>IF(U142="",0,IF(U142="優勝",点数換算表!$B$13,IF(U142="準優勝",点数換算表!$C$13,IF(U142="ベスト4",点数換算表!$D$13,点数換算表!$E$13))))</f>
        <v>0</v>
      </c>
      <c r="W142" s="23"/>
      <c r="X142" s="21">
        <f>IF(W142="",0,IF(W142="優勝",点数換算表!$B$14,IF(W142="準優勝",点数換算表!$C$14,IF(W142="ベスト4",点数換算表!$D$14,点数換算表!$E$14))))</f>
        <v>0</v>
      </c>
      <c r="Y142" s="23"/>
      <c r="Z142" s="21">
        <f>IF(Y142="",0,IF(Y142="優勝",点数換算表!$B$15,IF(Y142="準優勝",点数換算表!$C$15,IF(Y142="ベスト4",点数換算表!$D$15,IF(Y142="ベスト8",点数換算表!$E$15,IF(Y142="ベスト16",点数換算表!$F$15,""))))))</f>
        <v>0</v>
      </c>
      <c r="AA142" s="23"/>
      <c r="AB142" s="21">
        <f>IF(AA142="",0,IF(AA142="優勝",点数換算表!$B$16,IF(AA142="準優勝",点数換算表!$C$16,IF(AA142="ベスト4",点数換算表!$D$16,IF(AA142="ベスト8",点数換算表!$E$16,IF(AA142="ベスト16",点数換算表!$F$16,IF(AA142="ベスト32",点数換算表!$G$16,"")))))))</f>
        <v>0</v>
      </c>
      <c r="AC142" s="23"/>
      <c r="AD142" s="21">
        <f>IF(AC142="",0,IF(AC142="優勝",点数換算表!$B$17,IF(AC142="準優勝",点数換算表!$C$17,IF(AC142="ベスト4",点数換算表!$D$17,IF(AC142="ベスト8",点数換算表!$E$17,IF(AC142="ベスト16",点数換算表!$F$17,IF(AC142="ベスト32",点数換算表!$G$17,"")))))))</f>
        <v>0</v>
      </c>
      <c r="AE142" s="23"/>
      <c r="AF142" s="21">
        <f>IF(AE142="",0,IF(AE142="優勝",点数換算表!$B$18,IF(AE142="準優勝",点数換算表!$C$18,IF(AE142="ベスト4",点数換算表!$D$18,IF(AE142="ベスト8",点数換算表!$E$18,点数換算表!$F$18)))))</f>
        <v>0</v>
      </c>
      <c r="AG142" s="23"/>
      <c r="AH142" s="21">
        <f>IF(AG142="",0,IF(AG142="優勝",点数換算表!$B$19,IF(AG142="準優勝",点数換算表!$C$19,IF(AG142="ベスト4",点数換算表!$D$19,IF(AG142="ベスト8",点数換算表!$E$19,点数換算表!$F$19)))))</f>
        <v>0</v>
      </c>
      <c r="AI142" s="21">
        <f t="shared" si="4"/>
        <v>20</v>
      </c>
    </row>
    <row r="143" spans="1:35" x14ac:dyDescent="0.4">
      <c r="A143" s="21">
        <v>140</v>
      </c>
      <c r="B143" s="21" t="s">
        <v>938</v>
      </c>
      <c r="C143" s="21" t="s">
        <v>939</v>
      </c>
      <c r="D143" s="21">
        <v>3</v>
      </c>
      <c r="E143" s="28" t="s">
        <v>451</v>
      </c>
      <c r="F143" s="36" t="s">
        <v>815</v>
      </c>
      <c r="G143" s="23"/>
      <c r="H143" s="21">
        <f>IF(G143="",0,IF(G143="優勝",点数換算表!$B$2,IF(G143="準優勝",点数換算表!$C$2,IF(G143="ベスト4",点数換算表!$D$2,点数換算表!$E$2))))</f>
        <v>0</v>
      </c>
      <c r="I143" s="23"/>
      <c r="J143" s="21">
        <f>IF(I143="",0,IF(I143="優勝",点数換算表!$B$3,IF(I143="準優勝",点数換算表!$C$3,IF(I143="ベスト4",点数換算表!$D$3,点数換算表!$E$3))))</f>
        <v>0</v>
      </c>
      <c r="K143" s="23" t="s">
        <v>7</v>
      </c>
      <c r="L143" s="21">
        <f>IF(K143="",0,IF(K143="優勝",点数換算表!$B$4,IF(K143="準優勝",点数換算表!$C$4,IF(K143="ベスト4",点数換算表!$D$4,IF(K143="ベスト8",点数換算表!$E$4,IF(K143="ベスト16",点数換算表!$F$4,""))))))</f>
        <v>20</v>
      </c>
      <c r="M143" s="23"/>
      <c r="N143" s="21">
        <f>IF(M143="",0,IF(M143="優勝",点数換算表!$B$5,IF(M143="準優勝",点数換算表!$C$5,IF(M143="ベスト4",点数換算表!$D$5,IF(M143="ベスト8",点数換算表!$E$5,IF(M143="ベスト16",点数換算表!$F$5,IF(M143="ベスト32",点数換算表!$G$5,"")))))))</f>
        <v>0</v>
      </c>
      <c r="O143" s="23"/>
      <c r="P143" s="21">
        <f>IF(O143="",0,IF(O143="優勝",点数換算表!$B$6,IF(O143="準優勝",点数換算表!$C$6,IF(O143="ベスト4",点数換算表!$D$6,IF(O143="ベスト8",点数換算表!$E$6,IF(O143="ベスト16",点数換算表!$F$6,IF(O143="ベスト32",点数換算表!$G$6,"")))))))</f>
        <v>0</v>
      </c>
      <c r="Q143" s="23"/>
      <c r="R143" s="21">
        <f>IF(Q143="",0,IF(Q143="優勝",点数換算表!$B$7,IF(Q143="準優勝",点数換算表!$C$7,IF(Q143="ベスト4",点数換算表!$D$7,IF(Q143="ベスト8",点数換算表!$E$7,点数換算表!$F$7)))))</f>
        <v>0</v>
      </c>
      <c r="S143" s="23"/>
      <c r="T143" s="21">
        <f>IF(S143="",0,IF(S143="優勝",点数換算表!$B$8,IF(S143="準優勝",点数換算表!$C$8,IF(S143="ベスト4",点数換算表!$D$8,IF(S143="ベスト8",点数換算表!$E$8,点数換算表!$F$8)))))</f>
        <v>0</v>
      </c>
      <c r="U143" s="23"/>
      <c r="V143" s="21">
        <f>IF(U143="",0,IF(U143="優勝",点数換算表!$B$13,IF(U143="準優勝",点数換算表!$C$13,IF(U143="ベスト4",点数換算表!$D$13,点数換算表!$E$13))))</f>
        <v>0</v>
      </c>
      <c r="W143" s="23"/>
      <c r="X143" s="21">
        <f>IF(W143="",0,IF(W143="優勝",点数換算表!$B$14,IF(W143="準優勝",点数換算表!$C$14,IF(W143="ベスト4",点数換算表!$D$14,点数換算表!$E$14))))</f>
        <v>0</v>
      </c>
      <c r="Y143" s="23"/>
      <c r="Z143" s="21">
        <f>IF(Y143="",0,IF(Y143="優勝",点数換算表!$B$15,IF(Y143="準優勝",点数換算表!$C$15,IF(Y143="ベスト4",点数換算表!$D$15,IF(Y143="ベスト8",点数換算表!$E$15,IF(Y143="ベスト16",点数換算表!$F$15,""))))))</f>
        <v>0</v>
      </c>
      <c r="AA143" s="23"/>
      <c r="AB143" s="21">
        <f>IF(AA143="",0,IF(AA143="優勝",点数換算表!$B$16,IF(AA143="準優勝",点数換算表!$C$16,IF(AA143="ベスト4",点数換算表!$D$16,IF(AA143="ベスト8",点数換算表!$E$16,IF(AA143="ベスト16",点数換算表!$F$16,IF(AA143="ベスト32",点数換算表!$G$16,"")))))))</f>
        <v>0</v>
      </c>
      <c r="AC143" s="23"/>
      <c r="AD143" s="21">
        <f>IF(AC143="",0,IF(AC143="優勝",点数換算表!$B$17,IF(AC143="準優勝",点数換算表!$C$17,IF(AC143="ベスト4",点数換算表!$D$17,IF(AC143="ベスト8",点数換算表!$E$17,IF(AC143="ベスト16",点数換算表!$F$17,IF(AC143="ベスト32",点数換算表!$G$17,"")))))))</f>
        <v>0</v>
      </c>
      <c r="AE143" s="23"/>
      <c r="AF143" s="21">
        <f>IF(AE143="",0,IF(AE143="優勝",点数換算表!$B$18,IF(AE143="準優勝",点数換算表!$C$18,IF(AE143="ベスト4",点数換算表!$D$18,IF(AE143="ベスト8",点数換算表!$E$18,点数換算表!$F$18)))))</f>
        <v>0</v>
      </c>
      <c r="AG143" s="23"/>
      <c r="AH143" s="21">
        <f>IF(AG143="",0,IF(AG143="優勝",点数換算表!$B$19,IF(AG143="準優勝",点数換算表!$C$19,IF(AG143="ベスト4",点数換算表!$D$19,IF(AG143="ベスト8",点数換算表!$E$19,点数換算表!$F$19)))))</f>
        <v>0</v>
      </c>
      <c r="AI143" s="21">
        <f t="shared" si="4"/>
        <v>20</v>
      </c>
    </row>
    <row r="144" spans="1:35" x14ac:dyDescent="0.4">
      <c r="A144" s="21">
        <v>141</v>
      </c>
      <c r="B144" s="21" t="s">
        <v>940</v>
      </c>
      <c r="C144" s="21" t="s">
        <v>941</v>
      </c>
      <c r="D144" s="21">
        <v>4</v>
      </c>
      <c r="E144" s="28" t="s">
        <v>451</v>
      </c>
      <c r="F144" s="36" t="s">
        <v>815</v>
      </c>
      <c r="G144" s="23"/>
      <c r="H144" s="21">
        <f>IF(G144="",0,IF(G144="優勝",点数換算表!$B$2,IF(G144="準優勝",点数換算表!$C$2,IF(G144="ベスト4",点数換算表!$D$2,点数換算表!$E$2))))</f>
        <v>0</v>
      </c>
      <c r="I144" s="23"/>
      <c r="J144" s="21">
        <f>IF(I144="",0,IF(I144="優勝",点数換算表!$B$3,IF(I144="準優勝",点数換算表!$C$3,IF(I144="ベスト4",点数換算表!$D$3,点数換算表!$E$3))))</f>
        <v>0</v>
      </c>
      <c r="K144" s="23" t="s">
        <v>7</v>
      </c>
      <c r="L144" s="21">
        <f>IF(K144="",0,IF(K144="優勝",点数換算表!$B$4,IF(K144="準優勝",点数換算表!$C$4,IF(K144="ベスト4",点数換算表!$D$4,IF(K144="ベスト8",点数換算表!$E$4,IF(K144="ベスト16",点数換算表!$F$4,""))))))</f>
        <v>20</v>
      </c>
      <c r="M144" s="23"/>
      <c r="N144" s="21">
        <f>IF(M144="",0,IF(M144="優勝",点数換算表!$B$5,IF(M144="準優勝",点数換算表!$C$5,IF(M144="ベスト4",点数換算表!$D$5,IF(M144="ベスト8",点数換算表!$E$5,IF(M144="ベスト16",点数換算表!$F$5,IF(M144="ベスト32",点数換算表!$G$5,"")))))))</f>
        <v>0</v>
      </c>
      <c r="O144" s="23"/>
      <c r="P144" s="21">
        <f>IF(O144="",0,IF(O144="優勝",点数換算表!$B$6,IF(O144="準優勝",点数換算表!$C$6,IF(O144="ベスト4",点数換算表!$D$6,IF(O144="ベスト8",点数換算表!$E$6,IF(O144="ベスト16",点数換算表!$F$6,IF(O144="ベスト32",点数換算表!$G$6,"")))))))</f>
        <v>0</v>
      </c>
      <c r="Q144" s="23"/>
      <c r="R144" s="21">
        <f>IF(Q144="",0,IF(Q144="優勝",点数換算表!$B$7,IF(Q144="準優勝",点数換算表!$C$7,IF(Q144="ベスト4",点数換算表!$D$7,IF(Q144="ベスト8",点数換算表!$E$7,点数換算表!$F$7)))))</f>
        <v>0</v>
      </c>
      <c r="S144" s="23"/>
      <c r="T144" s="21">
        <f>IF(S144="",0,IF(S144="優勝",点数換算表!$B$8,IF(S144="準優勝",点数換算表!$C$8,IF(S144="ベスト4",点数換算表!$D$8,IF(S144="ベスト8",点数換算表!$E$8,点数換算表!$F$8)))))</f>
        <v>0</v>
      </c>
      <c r="U144" s="23"/>
      <c r="V144" s="21">
        <f>IF(U144="",0,IF(U144="優勝",点数換算表!$B$13,IF(U144="準優勝",点数換算表!$C$13,IF(U144="ベスト4",点数換算表!$D$13,点数換算表!$E$13))))</f>
        <v>0</v>
      </c>
      <c r="W144" s="23"/>
      <c r="X144" s="21">
        <f>IF(W144="",0,IF(W144="優勝",点数換算表!$B$14,IF(W144="準優勝",点数換算表!$C$14,IF(W144="ベスト4",点数換算表!$D$14,点数換算表!$E$14))))</f>
        <v>0</v>
      </c>
      <c r="Y144" s="23"/>
      <c r="Z144" s="21">
        <f>IF(Y144="",0,IF(Y144="優勝",点数換算表!$B$15,IF(Y144="準優勝",点数換算表!$C$15,IF(Y144="ベスト4",点数換算表!$D$15,IF(Y144="ベスト8",点数換算表!$E$15,IF(Y144="ベスト16",点数換算表!$F$15,""))))))</f>
        <v>0</v>
      </c>
      <c r="AA144" s="23"/>
      <c r="AB144" s="21">
        <f>IF(AA144="",0,IF(AA144="優勝",点数換算表!$B$16,IF(AA144="準優勝",点数換算表!$C$16,IF(AA144="ベスト4",点数換算表!$D$16,IF(AA144="ベスト8",点数換算表!$E$16,IF(AA144="ベスト16",点数換算表!$F$16,IF(AA144="ベスト32",点数換算表!$G$16,"")))))))</f>
        <v>0</v>
      </c>
      <c r="AC144" s="23"/>
      <c r="AD144" s="21">
        <f>IF(AC144="",0,IF(AC144="優勝",点数換算表!$B$17,IF(AC144="準優勝",点数換算表!$C$17,IF(AC144="ベスト4",点数換算表!$D$17,IF(AC144="ベスト8",点数換算表!$E$17,IF(AC144="ベスト16",点数換算表!$F$17,IF(AC144="ベスト32",点数換算表!$G$17,"")))))))</f>
        <v>0</v>
      </c>
      <c r="AE144" s="23"/>
      <c r="AF144" s="21">
        <f>IF(AE144="",0,IF(AE144="優勝",点数換算表!$B$18,IF(AE144="準優勝",点数換算表!$C$18,IF(AE144="ベスト4",点数換算表!$D$18,IF(AE144="ベスト8",点数換算表!$E$18,点数換算表!$F$18)))))</f>
        <v>0</v>
      </c>
      <c r="AG144" s="23"/>
      <c r="AH144" s="21">
        <f>IF(AG144="",0,IF(AG144="優勝",点数換算表!$B$19,IF(AG144="準優勝",点数換算表!$C$19,IF(AG144="ベスト4",点数換算表!$D$19,IF(AG144="ベスト8",点数換算表!$E$19,点数換算表!$F$19)))))</f>
        <v>0</v>
      </c>
      <c r="AI144" s="21">
        <f t="shared" si="4"/>
        <v>20</v>
      </c>
    </row>
    <row r="145" spans="1:35" x14ac:dyDescent="0.4">
      <c r="A145" s="21">
        <v>142</v>
      </c>
      <c r="B145" s="21" t="s">
        <v>942</v>
      </c>
      <c r="C145" s="21" t="s">
        <v>943</v>
      </c>
      <c r="D145" s="21">
        <v>1</v>
      </c>
      <c r="E145" s="28" t="s">
        <v>451</v>
      </c>
      <c r="F145" s="36" t="s">
        <v>815</v>
      </c>
      <c r="G145" s="23"/>
      <c r="H145" s="21">
        <f>IF(G145="",0,IF(G145="優勝",点数換算表!$B$2,IF(G145="準優勝",点数換算表!$C$2,IF(G145="ベスト4",点数換算表!$D$2,点数換算表!$E$2))))</f>
        <v>0</v>
      </c>
      <c r="I145" s="23"/>
      <c r="J145" s="21">
        <f>IF(I145="",0,IF(I145="優勝",点数換算表!$B$3,IF(I145="準優勝",点数換算表!$C$3,IF(I145="ベスト4",点数換算表!$D$3,点数換算表!$E$3))))</f>
        <v>0</v>
      </c>
      <c r="K145" s="23" t="s">
        <v>7</v>
      </c>
      <c r="L145" s="21">
        <f>IF(K145="",0,IF(K145="優勝",点数換算表!$B$4,IF(K145="準優勝",点数換算表!$C$4,IF(K145="ベスト4",点数換算表!$D$4,IF(K145="ベスト8",点数換算表!$E$4,IF(K145="ベスト16",点数換算表!$F$4,""))))))</f>
        <v>20</v>
      </c>
      <c r="M145" s="23"/>
      <c r="N145" s="21">
        <f>IF(M145="",0,IF(M145="優勝",点数換算表!$B$5,IF(M145="準優勝",点数換算表!$C$5,IF(M145="ベスト4",点数換算表!$D$5,IF(M145="ベスト8",点数換算表!$E$5,IF(M145="ベスト16",点数換算表!$F$5,IF(M145="ベスト32",点数換算表!$G$5,"")))))))</f>
        <v>0</v>
      </c>
      <c r="O145" s="23"/>
      <c r="P145" s="21">
        <f>IF(O145="",0,IF(O145="優勝",点数換算表!$B$6,IF(O145="準優勝",点数換算表!$C$6,IF(O145="ベスト4",点数換算表!$D$6,IF(O145="ベスト8",点数換算表!$E$6,IF(O145="ベスト16",点数換算表!$F$6,IF(O145="ベスト32",点数換算表!$G$6,"")))))))</f>
        <v>0</v>
      </c>
      <c r="Q145" s="23"/>
      <c r="R145" s="21">
        <f>IF(Q145="",0,IF(Q145="優勝",点数換算表!$B$7,IF(Q145="準優勝",点数換算表!$C$7,IF(Q145="ベスト4",点数換算表!$D$7,IF(Q145="ベスト8",点数換算表!$E$7,点数換算表!$F$7)))))</f>
        <v>0</v>
      </c>
      <c r="S145" s="23"/>
      <c r="T145" s="21">
        <f>IF(S145="",0,IF(S145="優勝",点数換算表!$B$8,IF(S145="準優勝",点数換算表!$C$8,IF(S145="ベスト4",点数換算表!$D$8,IF(S145="ベスト8",点数換算表!$E$8,点数換算表!$F$8)))))</f>
        <v>0</v>
      </c>
      <c r="U145" s="23"/>
      <c r="V145" s="21">
        <f>IF(U145="",0,IF(U145="優勝",点数換算表!$B$13,IF(U145="準優勝",点数換算表!$C$13,IF(U145="ベスト4",点数換算表!$D$13,点数換算表!$E$13))))</f>
        <v>0</v>
      </c>
      <c r="W145" s="23"/>
      <c r="X145" s="21">
        <f>IF(W145="",0,IF(W145="優勝",点数換算表!$B$14,IF(W145="準優勝",点数換算表!$C$14,IF(W145="ベスト4",点数換算表!$D$14,点数換算表!$E$14))))</f>
        <v>0</v>
      </c>
      <c r="Y145" s="23"/>
      <c r="Z145" s="21">
        <f>IF(Y145="",0,IF(Y145="優勝",点数換算表!$B$15,IF(Y145="準優勝",点数換算表!$C$15,IF(Y145="ベスト4",点数換算表!$D$15,IF(Y145="ベスト8",点数換算表!$E$15,IF(Y145="ベスト16",点数換算表!$F$15,""))))))</f>
        <v>0</v>
      </c>
      <c r="AA145" s="23"/>
      <c r="AB145" s="21">
        <f>IF(AA145="",0,IF(AA145="優勝",点数換算表!$B$16,IF(AA145="準優勝",点数換算表!$C$16,IF(AA145="ベスト4",点数換算表!$D$16,IF(AA145="ベスト8",点数換算表!$E$16,IF(AA145="ベスト16",点数換算表!$F$16,IF(AA145="ベスト32",点数換算表!$G$16,"")))))))</f>
        <v>0</v>
      </c>
      <c r="AC145" s="23"/>
      <c r="AD145" s="21">
        <f>IF(AC145="",0,IF(AC145="優勝",点数換算表!$B$17,IF(AC145="準優勝",点数換算表!$C$17,IF(AC145="ベスト4",点数換算表!$D$17,IF(AC145="ベスト8",点数換算表!$E$17,IF(AC145="ベスト16",点数換算表!$F$17,IF(AC145="ベスト32",点数換算表!$G$17,"")))))))</f>
        <v>0</v>
      </c>
      <c r="AE145" s="23"/>
      <c r="AF145" s="21">
        <f>IF(AE145="",0,IF(AE145="優勝",点数換算表!$B$18,IF(AE145="準優勝",点数換算表!$C$18,IF(AE145="ベスト4",点数換算表!$D$18,IF(AE145="ベスト8",点数換算表!$E$18,点数換算表!$F$18)))))</f>
        <v>0</v>
      </c>
      <c r="AG145" s="23"/>
      <c r="AH145" s="21">
        <f>IF(AG145="",0,IF(AG145="優勝",点数換算表!$B$19,IF(AG145="準優勝",点数換算表!$C$19,IF(AG145="ベスト4",点数換算表!$D$19,IF(AG145="ベスト8",点数換算表!$E$19,点数換算表!$F$19)))))</f>
        <v>0</v>
      </c>
      <c r="AI145" s="21">
        <f t="shared" si="4"/>
        <v>20</v>
      </c>
    </row>
    <row r="146" spans="1:35" x14ac:dyDescent="0.4">
      <c r="A146" s="21">
        <v>143</v>
      </c>
      <c r="B146" s="21" t="s">
        <v>944</v>
      </c>
      <c r="C146" s="21" t="s">
        <v>923</v>
      </c>
      <c r="D146" s="21">
        <v>2</v>
      </c>
      <c r="E146" s="28" t="s">
        <v>451</v>
      </c>
      <c r="F146" s="36" t="s">
        <v>815</v>
      </c>
      <c r="G146" s="23"/>
      <c r="H146" s="21">
        <f>IF(G146="",0,IF(G146="優勝",点数換算表!$B$2,IF(G146="準優勝",点数換算表!$C$2,IF(G146="ベスト4",点数換算表!$D$2,点数換算表!$E$2))))</f>
        <v>0</v>
      </c>
      <c r="I146" s="23"/>
      <c r="J146" s="21">
        <f>IF(I146="",0,IF(I146="優勝",点数換算表!$B$3,IF(I146="準優勝",点数換算表!$C$3,IF(I146="ベスト4",点数換算表!$D$3,点数換算表!$E$3))))</f>
        <v>0</v>
      </c>
      <c r="K146" s="23" t="s">
        <v>7</v>
      </c>
      <c r="L146" s="21">
        <f>IF(K146="",0,IF(K146="優勝",点数換算表!$B$4,IF(K146="準優勝",点数換算表!$C$4,IF(K146="ベスト4",点数換算表!$D$4,IF(K146="ベスト8",点数換算表!$E$4,IF(K146="ベスト16",点数換算表!$F$4,""))))))</f>
        <v>20</v>
      </c>
      <c r="M146" s="23"/>
      <c r="N146" s="21">
        <f>IF(M146="",0,IF(M146="優勝",点数換算表!$B$5,IF(M146="準優勝",点数換算表!$C$5,IF(M146="ベスト4",点数換算表!$D$5,IF(M146="ベスト8",点数換算表!$E$5,IF(M146="ベスト16",点数換算表!$F$5,IF(M146="ベスト32",点数換算表!$G$5,"")))))))</f>
        <v>0</v>
      </c>
      <c r="O146" s="23"/>
      <c r="P146" s="21">
        <f>IF(O146="",0,IF(O146="優勝",点数換算表!$B$6,IF(O146="準優勝",点数換算表!$C$6,IF(O146="ベスト4",点数換算表!$D$6,IF(O146="ベスト8",点数換算表!$E$6,IF(O146="ベスト16",点数換算表!$F$6,IF(O146="ベスト32",点数換算表!$G$6,"")))))))</f>
        <v>0</v>
      </c>
      <c r="Q146" s="23"/>
      <c r="R146" s="21">
        <f>IF(Q146="",0,IF(Q146="優勝",点数換算表!$B$7,IF(Q146="準優勝",点数換算表!$C$7,IF(Q146="ベスト4",点数換算表!$D$7,IF(Q146="ベスト8",点数換算表!$E$7,点数換算表!$F$7)))))</f>
        <v>0</v>
      </c>
      <c r="S146" s="23"/>
      <c r="T146" s="21">
        <f>IF(S146="",0,IF(S146="優勝",点数換算表!$B$8,IF(S146="準優勝",点数換算表!$C$8,IF(S146="ベスト4",点数換算表!$D$8,IF(S146="ベスト8",点数換算表!$E$8,点数換算表!$F$8)))))</f>
        <v>0</v>
      </c>
      <c r="U146" s="23"/>
      <c r="V146" s="21">
        <f>IF(U146="",0,IF(U146="優勝",点数換算表!$B$13,IF(U146="準優勝",点数換算表!$C$13,IF(U146="ベスト4",点数換算表!$D$13,点数換算表!$E$13))))</f>
        <v>0</v>
      </c>
      <c r="W146" s="23"/>
      <c r="X146" s="21">
        <f>IF(W146="",0,IF(W146="優勝",点数換算表!$B$14,IF(W146="準優勝",点数換算表!$C$14,IF(W146="ベスト4",点数換算表!$D$14,点数換算表!$E$14))))</f>
        <v>0</v>
      </c>
      <c r="Y146" s="23"/>
      <c r="Z146" s="21">
        <f>IF(Y146="",0,IF(Y146="優勝",点数換算表!$B$15,IF(Y146="準優勝",点数換算表!$C$15,IF(Y146="ベスト4",点数換算表!$D$15,IF(Y146="ベスト8",点数換算表!$E$15,IF(Y146="ベスト16",点数換算表!$F$15,""))))))</f>
        <v>0</v>
      </c>
      <c r="AA146" s="23"/>
      <c r="AB146" s="21">
        <f>IF(AA146="",0,IF(AA146="優勝",点数換算表!$B$16,IF(AA146="準優勝",点数換算表!$C$16,IF(AA146="ベスト4",点数換算表!$D$16,IF(AA146="ベスト8",点数換算表!$E$16,IF(AA146="ベスト16",点数換算表!$F$16,IF(AA146="ベスト32",点数換算表!$G$16,"")))))))</f>
        <v>0</v>
      </c>
      <c r="AC146" s="23"/>
      <c r="AD146" s="21">
        <f>IF(AC146="",0,IF(AC146="優勝",点数換算表!$B$17,IF(AC146="準優勝",点数換算表!$C$17,IF(AC146="ベスト4",点数換算表!$D$17,IF(AC146="ベスト8",点数換算表!$E$17,IF(AC146="ベスト16",点数換算表!$F$17,IF(AC146="ベスト32",点数換算表!$G$17,"")))))))</f>
        <v>0</v>
      </c>
      <c r="AE146" s="23"/>
      <c r="AF146" s="21">
        <f>IF(AE146="",0,IF(AE146="優勝",点数換算表!$B$18,IF(AE146="準優勝",点数換算表!$C$18,IF(AE146="ベスト4",点数換算表!$D$18,IF(AE146="ベスト8",点数換算表!$E$18,点数換算表!$F$18)))))</f>
        <v>0</v>
      </c>
      <c r="AG146" s="23"/>
      <c r="AH146" s="21">
        <f>IF(AG146="",0,IF(AG146="優勝",点数換算表!$B$19,IF(AG146="準優勝",点数換算表!$C$19,IF(AG146="ベスト4",点数換算表!$D$19,IF(AG146="ベスト8",点数換算表!$E$19,点数換算表!$F$19)))))</f>
        <v>0</v>
      </c>
      <c r="AI146" s="21">
        <f t="shared" si="4"/>
        <v>20</v>
      </c>
    </row>
    <row r="147" spans="1:35" x14ac:dyDescent="0.4">
      <c r="A147" s="21">
        <v>144</v>
      </c>
      <c r="B147" s="21" t="s">
        <v>945</v>
      </c>
      <c r="C147" s="21" t="s">
        <v>937</v>
      </c>
      <c r="D147" s="21">
        <v>1</v>
      </c>
      <c r="E147" s="28" t="s">
        <v>451</v>
      </c>
      <c r="F147" s="36" t="s">
        <v>815</v>
      </c>
      <c r="G147" s="23"/>
      <c r="H147" s="21">
        <f>IF(G147="",0,IF(G147="優勝",点数換算表!$B$2,IF(G147="準優勝",点数換算表!$C$2,IF(G147="ベスト4",点数換算表!$D$2,点数換算表!$E$2))))</f>
        <v>0</v>
      </c>
      <c r="I147" s="23"/>
      <c r="J147" s="21">
        <f>IF(I147="",0,IF(I147="優勝",点数換算表!$B$3,IF(I147="準優勝",点数換算表!$C$3,IF(I147="ベスト4",点数換算表!$D$3,点数換算表!$E$3))))</f>
        <v>0</v>
      </c>
      <c r="K147" s="23" t="s">
        <v>7</v>
      </c>
      <c r="L147" s="21">
        <f>IF(K147="",0,IF(K147="優勝",点数換算表!$B$4,IF(K147="準優勝",点数換算表!$C$4,IF(K147="ベスト4",点数換算表!$D$4,IF(K147="ベスト8",点数換算表!$E$4,IF(K147="ベスト16",点数換算表!$F$4,""))))))</f>
        <v>20</v>
      </c>
      <c r="M147" s="23"/>
      <c r="N147" s="21">
        <f>IF(M147="",0,IF(M147="優勝",点数換算表!$B$5,IF(M147="準優勝",点数換算表!$C$5,IF(M147="ベスト4",点数換算表!$D$5,IF(M147="ベスト8",点数換算表!$E$5,IF(M147="ベスト16",点数換算表!$F$5,IF(M147="ベスト32",点数換算表!$G$5,"")))))))</f>
        <v>0</v>
      </c>
      <c r="O147" s="23"/>
      <c r="P147" s="21">
        <f>IF(O147="",0,IF(O147="優勝",点数換算表!$B$6,IF(O147="準優勝",点数換算表!$C$6,IF(O147="ベスト4",点数換算表!$D$6,IF(O147="ベスト8",点数換算表!$E$6,IF(O147="ベスト16",点数換算表!$F$6,IF(O147="ベスト32",点数換算表!$G$6,"")))))))</f>
        <v>0</v>
      </c>
      <c r="Q147" s="23"/>
      <c r="R147" s="21">
        <f>IF(Q147="",0,IF(Q147="優勝",点数換算表!$B$7,IF(Q147="準優勝",点数換算表!$C$7,IF(Q147="ベスト4",点数換算表!$D$7,IF(Q147="ベスト8",点数換算表!$E$7,点数換算表!$F$7)))))</f>
        <v>0</v>
      </c>
      <c r="S147" s="23"/>
      <c r="T147" s="21">
        <f>IF(S147="",0,IF(S147="優勝",点数換算表!$B$8,IF(S147="準優勝",点数換算表!$C$8,IF(S147="ベスト4",点数換算表!$D$8,IF(S147="ベスト8",点数換算表!$E$8,点数換算表!$F$8)))))</f>
        <v>0</v>
      </c>
      <c r="U147" s="23"/>
      <c r="V147" s="21">
        <f>IF(U147="",0,IF(U147="優勝",点数換算表!$B$13,IF(U147="準優勝",点数換算表!$C$13,IF(U147="ベスト4",点数換算表!$D$13,点数換算表!$E$13))))</f>
        <v>0</v>
      </c>
      <c r="W147" s="23"/>
      <c r="X147" s="21">
        <f>IF(W147="",0,IF(W147="優勝",点数換算表!$B$14,IF(W147="準優勝",点数換算表!$C$14,IF(W147="ベスト4",点数換算表!$D$14,点数換算表!$E$14))))</f>
        <v>0</v>
      </c>
      <c r="Y147" s="23"/>
      <c r="Z147" s="21">
        <f>IF(Y147="",0,IF(Y147="優勝",点数換算表!$B$15,IF(Y147="準優勝",点数換算表!$C$15,IF(Y147="ベスト4",点数換算表!$D$15,IF(Y147="ベスト8",点数換算表!$E$15,IF(Y147="ベスト16",点数換算表!$F$15,""))))))</f>
        <v>0</v>
      </c>
      <c r="AA147" s="23"/>
      <c r="AB147" s="21">
        <f>IF(AA147="",0,IF(AA147="優勝",点数換算表!$B$16,IF(AA147="準優勝",点数換算表!$C$16,IF(AA147="ベスト4",点数換算表!$D$16,IF(AA147="ベスト8",点数換算表!$E$16,IF(AA147="ベスト16",点数換算表!$F$16,IF(AA147="ベスト32",点数換算表!$G$16,"")))))))</f>
        <v>0</v>
      </c>
      <c r="AC147" s="23"/>
      <c r="AD147" s="21">
        <f>IF(AC147="",0,IF(AC147="優勝",点数換算表!$B$17,IF(AC147="準優勝",点数換算表!$C$17,IF(AC147="ベスト4",点数換算表!$D$17,IF(AC147="ベスト8",点数換算表!$E$17,IF(AC147="ベスト16",点数換算表!$F$17,IF(AC147="ベスト32",点数換算表!$G$17,"")))))))</f>
        <v>0</v>
      </c>
      <c r="AE147" s="23"/>
      <c r="AF147" s="21">
        <f>IF(AE147="",0,IF(AE147="優勝",点数換算表!$B$18,IF(AE147="準優勝",点数換算表!$C$18,IF(AE147="ベスト4",点数換算表!$D$18,IF(AE147="ベスト8",点数換算表!$E$18,点数換算表!$F$18)))))</f>
        <v>0</v>
      </c>
      <c r="AG147" s="23"/>
      <c r="AH147" s="21">
        <f>IF(AG147="",0,IF(AG147="優勝",点数換算表!$B$19,IF(AG147="準優勝",点数換算表!$C$19,IF(AG147="ベスト4",点数換算表!$D$19,IF(AG147="ベスト8",点数換算表!$E$19,点数換算表!$F$19)))))</f>
        <v>0</v>
      </c>
      <c r="AI147" s="21">
        <f t="shared" si="4"/>
        <v>20</v>
      </c>
    </row>
    <row r="148" spans="1:35" x14ac:dyDescent="0.4">
      <c r="A148" s="21">
        <v>145</v>
      </c>
      <c r="B148" s="21" t="s">
        <v>946</v>
      </c>
      <c r="C148" s="21" t="s">
        <v>920</v>
      </c>
      <c r="D148" s="21">
        <v>1</v>
      </c>
      <c r="E148" s="28" t="s">
        <v>451</v>
      </c>
      <c r="F148" s="36" t="s">
        <v>815</v>
      </c>
      <c r="G148" s="23"/>
      <c r="H148" s="21">
        <f>IF(G148="",0,IF(G148="優勝",点数換算表!$B$2,IF(G148="準優勝",点数換算表!$C$2,IF(G148="ベスト4",点数換算表!$D$2,点数換算表!$E$2))))</f>
        <v>0</v>
      </c>
      <c r="I148" s="23"/>
      <c r="J148" s="21">
        <f>IF(I148="",0,IF(I148="優勝",点数換算表!$B$3,IF(I148="準優勝",点数換算表!$C$3,IF(I148="ベスト4",点数換算表!$D$3,点数換算表!$E$3))))</f>
        <v>0</v>
      </c>
      <c r="K148" s="23" t="s">
        <v>7</v>
      </c>
      <c r="L148" s="21">
        <f>IF(K148="",0,IF(K148="優勝",点数換算表!$B$4,IF(K148="準優勝",点数換算表!$C$4,IF(K148="ベスト4",点数換算表!$D$4,IF(K148="ベスト8",点数換算表!$E$4,IF(K148="ベスト16",点数換算表!$F$4,""))))))</f>
        <v>20</v>
      </c>
      <c r="M148" s="23"/>
      <c r="N148" s="21">
        <f>IF(M148="",0,IF(M148="優勝",点数換算表!$B$5,IF(M148="準優勝",点数換算表!$C$5,IF(M148="ベスト4",点数換算表!$D$5,IF(M148="ベスト8",点数換算表!$E$5,IF(M148="ベスト16",点数換算表!$F$5,IF(M148="ベスト32",点数換算表!$G$5,"")))))))</f>
        <v>0</v>
      </c>
      <c r="O148" s="23"/>
      <c r="P148" s="21">
        <f>IF(O148="",0,IF(O148="優勝",点数換算表!$B$6,IF(O148="準優勝",点数換算表!$C$6,IF(O148="ベスト4",点数換算表!$D$6,IF(O148="ベスト8",点数換算表!$E$6,IF(O148="ベスト16",点数換算表!$F$6,IF(O148="ベスト32",点数換算表!$G$6,"")))))))</f>
        <v>0</v>
      </c>
      <c r="Q148" s="23"/>
      <c r="R148" s="21">
        <f>IF(Q148="",0,IF(Q148="優勝",点数換算表!$B$7,IF(Q148="準優勝",点数換算表!$C$7,IF(Q148="ベスト4",点数換算表!$D$7,IF(Q148="ベスト8",点数換算表!$E$7,点数換算表!$F$7)))))</f>
        <v>0</v>
      </c>
      <c r="S148" s="23"/>
      <c r="T148" s="21">
        <f>IF(S148="",0,IF(S148="優勝",点数換算表!$B$8,IF(S148="準優勝",点数換算表!$C$8,IF(S148="ベスト4",点数換算表!$D$8,IF(S148="ベスト8",点数換算表!$E$8,点数換算表!$F$8)))))</f>
        <v>0</v>
      </c>
      <c r="U148" s="23"/>
      <c r="V148" s="21">
        <f>IF(U148="",0,IF(U148="優勝",点数換算表!$B$13,IF(U148="準優勝",点数換算表!$C$13,IF(U148="ベスト4",点数換算表!$D$13,点数換算表!$E$13))))</f>
        <v>0</v>
      </c>
      <c r="W148" s="23"/>
      <c r="X148" s="21">
        <f>IF(W148="",0,IF(W148="優勝",点数換算表!$B$14,IF(W148="準優勝",点数換算表!$C$14,IF(W148="ベスト4",点数換算表!$D$14,点数換算表!$E$14))))</f>
        <v>0</v>
      </c>
      <c r="Y148" s="23"/>
      <c r="Z148" s="21">
        <f>IF(Y148="",0,IF(Y148="優勝",点数換算表!$B$15,IF(Y148="準優勝",点数換算表!$C$15,IF(Y148="ベスト4",点数換算表!$D$15,IF(Y148="ベスト8",点数換算表!$E$15,IF(Y148="ベスト16",点数換算表!$F$15,""))))))</f>
        <v>0</v>
      </c>
      <c r="AA148" s="23"/>
      <c r="AB148" s="21">
        <f>IF(AA148="",0,IF(AA148="優勝",点数換算表!$B$16,IF(AA148="準優勝",点数換算表!$C$16,IF(AA148="ベスト4",点数換算表!$D$16,IF(AA148="ベスト8",点数換算表!$E$16,IF(AA148="ベスト16",点数換算表!$F$16,IF(AA148="ベスト32",点数換算表!$G$16,"")))))))</f>
        <v>0</v>
      </c>
      <c r="AC148" s="23"/>
      <c r="AD148" s="21">
        <f>IF(AC148="",0,IF(AC148="優勝",点数換算表!$B$17,IF(AC148="準優勝",点数換算表!$C$17,IF(AC148="ベスト4",点数換算表!$D$17,IF(AC148="ベスト8",点数換算表!$E$17,IF(AC148="ベスト16",点数換算表!$F$17,IF(AC148="ベスト32",点数換算表!$G$17,"")))))))</f>
        <v>0</v>
      </c>
      <c r="AE148" s="23"/>
      <c r="AF148" s="21">
        <f>IF(AE148="",0,IF(AE148="優勝",点数換算表!$B$18,IF(AE148="準優勝",点数換算表!$C$18,IF(AE148="ベスト4",点数換算表!$D$18,IF(AE148="ベスト8",点数換算表!$E$18,点数換算表!$F$18)))))</f>
        <v>0</v>
      </c>
      <c r="AG148" s="23"/>
      <c r="AH148" s="21">
        <f>IF(AG148="",0,IF(AG148="優勝",点数換算表!$B$19,IF(AG148="準優勝",点数換算表!$C$19,IF(AG148="ベスト4",点数換算表!$D$19,IF(AG148="ベスト8",点数換算表!$E$19,点数換算表!$F$19)))))</f>
        <v>0</v>
      </c>
      <c r="AI148" s="21">
        <f t="shared" si="4"/>
        <v>20</v>
      </c>
    </row>
    <row r="149" spans="1:35" x14ac:dyDescent="0.4">
      <c r="A149" s="21">
        <v>146</v>
      </c>
      <c r="B149" s="21" t="s">
        <v>947</v>
      </c>
      <c r="C149" s="21" t="s">
        <v>937</v>
      </c>
      <c r="D149" s="21">
        <v>3</v>
      </c>
      <c r="E149" s="28" t="s">
        <v>451</v>
      </c>
      <c r="F149" s="36" t="s">
        <v>815</v>
      </c>
      <c r="G149" s="23"/>
      <c r="H149" s="21">
        <f>IF(G149="",0,IF(G149="優勝",点数換算表!$B$2,IF(G149="準優勝",点数換算表!$C$2,IF(G149="ベスト4",点数換算表!$D$2,点数換算表!$E$2))))</f>
        <v>0</v>
      </c>
      <c r="I149" s="23"/>
      <c r="J149" s="21">
        <f>IF(I149="",0,IF(I149="優勝",点数換算表!$B$3,IF(I149="準優勝",点数換算表!$C$3,IF(I149="ベスト4",点数換算表!$D$3,点数換算表!$E$3))))</f>
        <v>0</v>
      </c>
      <c r="K149" s="23" t="s">
        <v>7</v>
      </c>
      <c r="L149" s="21">
        <f>IF(K149="",0,IF(K149="優勝",点数換算表!$B$4,IF(K149="準優勝",点数換算表!$C$4,IF(K149="ベスト4",点数換算表!$D$4,IF(K149="ベスト8",点数換算表!$E$4,IF(K149="ベスト16",点数換算表!$F$4,""))))))</f>
        <v>20</v>
      </c>
      <c r="M149" s="23"/>
      <c r="N149" s="21">
        <f>IF(M149="",0,IF(M149="優勝",点数換算表!$B$5,IF(M149="準優勝",点数換算表!$C$5,IF(M149="ベスト4",点数換算表!$D$5,IF(M149="ベスト8",点数換算表!$E$5,IF(M149="ベスト16",点数換算表!$F$5,IF(M149="ベスト32",点数換算表!$G$5,"")))))))</f>
        <v>0</v>
      </c>
      <c r="O149" s="23"/>
      <c r="P149" s="21">
        <f>IF(O149="",0,IF(O149="優勝",点数換算表!$B$6,IF(O149="準優勝",点数換算表!$C$6,IF(O149="ベスト4",点数換算表!$D$6,IF(O149="ベスト8",点数換算表!$E$6,IF(O149="ベスト16",点数換算表!$F$6,IF(O149="ベスト32",点数換算表!$G$6,"")))))))</f>
        <v>0</v>
      </c>
      <c r="Q149" s="23"/>
      <c r="R149" s="21">
        <f>IF(Q149="",0,IF(Q149="優勝",点数換算表!$B$7,IF(Q149="準優勝",点数換算表!$C$7,IF(Q149="ベスト4",点数換算表!$D$7,IF(Q149="ベスト8",点数換算表!$E$7,点数換算表!$F$7)))))</f>
        <v>0</v>
      </c>
      <c r="S149" s="23"/>
      <c r="T149" s="21">
        <f>IF(S149="",0,IF(S149="優勝",点数換算表!$B$8,IF(S149="準優勝",点数換算表!$C$8,IF(S149="ベスト4",点数換算表!$D$8,IF(S149="ベスト8",点数換算表!$E$8,点数換算表!$F$8)))))</f>
        <v>0</v>
      </c>
      <c r="U149" s="23"/>
      <c r="V149" s="21">
        <f>IF(U149="",0,IF(U149="優勝",点数換算表!$B$13,IF(U149="準優勝",点数換算表!$C$13,IF(U149="ベスト4",点数換算表!$D$13,点数換算表!$E$13))))</f>
        <v>0</v>
      </c>
      <c r="W149" s="23"/>
      <c r="X149" s="21">
        <f>IF(W149="",0,IF(W149="優勝",点数換算表!$B$14,IF(W149="準優勝",点数換算表!$C$14,IF(W149="ベスト4",点数換算表!$D$14,点数換算表!$E$14))))</f>
        <v>0</v>
      </c>
      <c r="Y149" s="23"/>
      <c r="Z149" s="21">
        <f>IF(Y149="",0,IF(Y149="優勝",点数換算表!$B$15,IF(Y149="準優勝",点数換算表!$C$15,IF(Y149="ベスト4",点数換算表!$D$15,IF(Y149="ベスト8",点数換算表!$E$15,IF(Y149="ベスト16",点数換算表!$F$15,""))))))</f>
        <v>0</v>
      </c>
      <c r="AA149" s="23"/>
      <c r="AB149" s="21">
        <f>IF(AA149="",0,IF(AA149="優勝",点数換算表!$B$16,IF(AA149="準優勝",点数換算表!$C$16,IF(AA149="ベスト4",点数換算表!$D$16,IF(AA149="ベスト8",点数換算表!$E$16,IF(AA149="ベスト16",点数換算表!$F$16,IF(AA149="ベスト32",点数換算表!$G$16,"")))))))</f>
        <v>0</v>
      </c>
      <c r="AC149" s="23"/>
      <c r="AD149" s="21">
        <f>IF(AC149="",0,IF(AC149="優勝",点数換算表!$B$17,IF(AC149="準優勝",点数換算表!$C$17,IF(AC149="ベスト4",点数換算表!$D$17,IF(AC149="ベスト8",点数換算表!$E$17,IF(AC149="ベスト16",点数換算表!$F$17,IF(AC149="ベスト32",点数換算表!$G$17,"")))))))</f>
        <v>0</v>
      </c>
      <c r="AE149" s="23"/>
      <c r="AF149" s="21">
        <f>IF(AE149="",0,IF(AE149="優勝",点数換算表!$B$18,IF(AE149="準優勝",点数換算表!$C$18,IF(AE149="ベスト4",点数換算表!$D$18,IF(AE149="ベスト8",点数換算表!$E$18,点数換算表!$F$18)))))</f>
        <v>0</v>
      </c>
      <c r="AG149" s="23"/>
      <c r="AH149" s="21">
        <f>IF(AG149="",0,IF(AG149="優勝",点数換算表!$B$19,IF(AG149="準優勝",点数換算表!$C$19,IF(AG149="ベスト4",点数換算表!$D$19,IF(AG149="ベスト8",点数換算表!$E$19,点数換算表!$F$19)))))</f>
        <v>0</v>
      </c>
      <c r="AI149" s="21">
        <f t="shared" si="4"/>
        <v>20</v>
      </c>
    </row>
    <row r="150" spans="1:35" ht="19.5" x14ac:dyDescent="0.4">
      <c r="A150" s="21">
        <v>147</v>
      </c>
      <c r="B150" s="38" t="s">
        <v>1064</v>
      </c>
      <c r="C150" s="38" t="s">
        <v>1065</v>
      </c>
      <c r="D150" s="38">
        <v>2</v>
      </c>
      <c r="E150" s="27" t="s">
        <v>382</v>
      </c>
      <c r="F150" s="36" t="s">
        <v>815</v>
      </c>
      <c r="G150" s="23"/>
      <c r="H150" s="21">
        <f>IF(G150="",0,IF(G150="優勝",点数換算表!$B$2,IF(G150="準優勝",点数換算表!$C$2,IF(G150="ベスト4",点数換算表!$D$2,点数換算表!$E$2))))</f>
        <v>0</v>
      </c>
      <c r="I150" s="23"/>
      <c r="J150" s="21">
        <f>IF(I150="",0,IF(I150="優勝",点数換算表!$B$3,IF(I150="準優勝",点数換算表!$C$3,IF(I150="ベスト4",点数換算表!$D$3,点数換算表!$E$3))))</f>
        <v>0</v>
      </c>
      <c r="K150" s="23" t="s">
        <v>7</v>
      </c>
      <c r="L150" s="21">
        <f>IF(K150="",0,IF(K150="優勝",点数換算表!$B$4,IF(K150="準優勝",点数換算表!$C$4,IF(K150="ベスト4",点数換算表!$D$4,IF(K150="ベスト8",点数換算表!$E$4,IF(K150="ベスト16",点数換算表!$F$4,""))))))</f>
        <v>20</v>
      </c>
      <c r="M150" s="23"/>
      <c r="N150" s="21">
        <f>IF(M150="",0,IF(M150="優勝",点数換算表!$B$5,IF(M150="準優勝",点数換算表!$C$5,IF(M150="ベスト4",点数換算表!$D$5,IF(M150="ベスト8",点数換算表!$E$5,IF(M150="ベスト16",点数換算表!$F$5,IF(M150="ベスト32",点数換算表!$G$5,"")))))))</f>
        <v>0</v>
      </c>
      <c r="O150" s="23"/>
      <c r="P150" s="21">
        <f>IF(O150="",0,IF(O150="優勝",点数換算表!$B$6,IF(O150="準優勝",点数換算表!$C$6,IF(O150="ベスト4",点数換算表!$D$6,IF(O150="ベスト8",点数換算表!$E$6,IF(O150="ベスト16",点数換算表!$F$6,IF(O150="ベスト32",点数換算表!$G$6,"")))))))</f>
        <v>0</v>
      </c>
      <c r="Q150" s="23"/>
      <c r="R150" s="21">
        <f>IF(Q150="",0,IF(Q150="優勝",点数換算表!$B$7,IF(Q150="準優勝",点数換算表!$C$7,IF(Q150="ベスト4",点数換算表!$D$7,IF(Q150="ベスト8",点数換算表!$E$7,点数換算表!$F$7)))))</f>
        <v>0</v>
      </c>
      <c r="S150" s="23"/>
      <c r="T150" s="21">
        <f>IF(S150="",0,IF(S150="優勝",点数換算表!$B$8,IF(S150="準優勝",点数換算表!$C$8,IF(S150="ベスト4",点数換算表!$D$8,IF(S150="ベスト8",点数換算表!$E$8,点数換算表!$F$8)))))</f>
        <v>0</v>
      </c>
      <c r="U150" s="23"/>
      <c r="V150" s="21">
        <f>IF(U150="",0,IF(U150="優勝",点数換算表!$B$13,IF(U150="準優勝",点数換算表!$C$13,IF(U150="ベスト4",点数換算表!$D$13,点数換算表!$E$13))))</f>
        <v>0</v>
      </c>
      <c r="W150" s="23"/>
      <c r="X150" s="21">
        <f>IF(W150="",0,IF(W150="優勝",点数換算表!$B$14,IF(W150="準優勝",点数換算表!$C$14,IF(W150="ベスト4",点数換算表!$D$14,点数換算表!$E$14))))</f>
        <v>0</v>
      </c>
      <c r="Y150" s="23"/>
      <c r="Z150" s="21">
        <f>IF(Y150="",0,IF(Y150="優勝",点数換算表!$B$15,IF(Y150="準優勝",点数換算表!$C$15,IF(Y150="ベスト4",点数換算表!$D$15,IF(Y150="ベスト8",点数換算表!$E$15,IF(Y150="ベスト16",点数換算表!$F$15,""))))))</f>
        <v>0</v>
      </c>
      <c r="AA150" s="23"/>
      <c r="AB150" s="21">
        <f>IF(AA150="",0,IF(AA150="優勝",点数換算表!$B$16,IF(AA150="準優勝",点数換算表!$C$16,IF(AA150="ベスト4",点数換算表!$D$16,IF(AA150="ベスト8",点数換算表!$E$16,IF(AA150="ベスト16",点数換算表!$F$16,IF(AA150="ベスト32",点数換算表!$G$16,"")))))))</f>
        <v>0</v>
      </c>
      <c r="AC150" s="23"/>
      <c r="AD150" s="21">
        <f>IF(AC150="",0,IF(AC150="優勝",点数換算表!$B$17,IF(AC150="準優勝",点数換算表!$C$17,IF(AC150="ベスト4",点数換算表!$D$17,IF(AC150="ベスト8",点数換算表!$E$17,IF(AC150="ベスト16",点数換算表!$F$17,IF(AC150="ベスト32",点数換算表!$G$17,"")))))))</f>
        <v>0</v>
      </c>
      <c r="AE150" s="23"/>
      <c r="AF150" s="21">
        <f>IF(AE150="",0,IF(AE150="優勝",点数換算表!$B$18,IF(AE150="準優勝",点数換算表!$C$18,IF(AE150="ベスト4",点数換算表!$D$18,IF(AE150="ベスト8",点数換算表!$E$18,点数換算表!$F$18)))))</f>
        <v>0</v>
      </c>
      <c r="AG150" s="23"/>
      <c r="AH150" s="21">
        <f>IF(AG150="",0,IF(AG150="優勝",点数換算表!$B$19,IF(AG150="準優勝",点数換算表!$C$19,IF(AG150="ベスト4",点数換算表!$D$19,IF(AG150="ベスト8",点数換算表!$E$19,点数換算表!$F$19)))))</f>
        <v>0</v>
      </c>
      <c r="AI150" s="21">
        <f t="shared" si="4"/>
        <v>20</v>
      </c>
    </row>
    <row r="151" spans="1:35" ht="19.5" x14ac:dyDescent="0.4">
      <c r="A151" s="21">
        <v>148</v>
      </c>
      <c r="B151" s="15" t="s">
        <v>1066</v>
      </c>
      <c r="C151" s="38" t="s">
        <v>1056</v>
      </c>
      <c r="D151" s="15">
        <v>3</v>
      </c>
      <c r="E151" s="27" t="s">
        <v>382</v>
      </c>
      <c r="F151" s="36" t="s">
        <v>815</v>
      </c>
      <c r="G151" s="23"/>
      <c r="H151" s="21">
        <f>IF(G151="",0,IF(G151="優勝",点数換算表!$B$2,IF(G151="準優勝",点数換算表!$C$2,IF(G151="ベスト4",点数換算表!$D$2,点数換算表!$E$2))))</f>
        <v>0</v>
      </c>
      <c r="I151" s="23"/>
      <c r="J151" s="21">
        <f>IF(I151="",0,IF(I151="優勝",点数換算表!$B$3,IF(I151="準優勝",点数換算表!$C$3,IF(I151="ベスト4",点数換算表!$D$3,点数換算表!$E$3))))</f>
        <v>0</v>
      </c>
      <c r="K151" s="23" t="s">
        <v>7</v>
      </c>
      <c r="L151" s="21">
        <f>IF(K151="",0,IF(K151="優勝",点数換算表!$B$4,IF(K151="準優勝",点数換算表!$C$4,IF(K151="ベスト4",点数換算表!$D$4,IF(K151="ベスト8",点数換算表!$E$4,IF(K151="ベスト16",点数換算表!$F$4,""))))))</f>
        <v>20</v>
      </c>
      <c r="M151" s="23"/>
      <c r="N151" s="21">
        <f>IF(M151="",0,IF(M151="優勝",点数換算表!$B$5,IF(M151="準優勝",点数換算表!$C$5,IF(M151="ベスト4",点数換算表!$D$5,IF(M151="ベスト8",点数換算表!$E$5,IF(M151="ベスト16",点数換算表!$F$5,IF(M151="ベスト32",点数換算表!$G$5,"")))))))</f>
        <v>0</v>
      </c>
      <c r="O151" s="23"/>
      <c r="P151" s="21">
        <f>IF(O151="",0,IF(O151="優勝",点数換算表!$B$6,IF(O151="準優勝",点数換算表!$C$6,IF(O151="ベスト4",点数換算表!$D$6,IF(O151="ベスト8",点数換算表!$E$6,IF(O151="ベスト16",点数換算表!$F$6,IF(O151="ベスト32",点数換算表!$G$6,"")))))))</f>
        <v>0</v>
      </c>
      <c r="Q151" s="23"/>
      <c r="R151" s="21">
        <f>IF(Q151="",0,IF(Q151="優勝",点数換算表!$B$7,IF(Q151="準優勝",点数換算表!$C$7,IF(Q151="ベスト4",点数換算表!$D$7,IF(Q151="ベスト8",点数換算表!$E$7,点数換算表!$F$7)))))</f>
        <v>0</v>
      </c>
      <c r="S151" s="23"/>
      <c r="T151" s="21">
        <f>IF(S151="",0,IF(S151="優勝",点数換算表!$B$8,IF(S151="準優勝",点数換算表!$C$8,IF(S151="ベスト4",点数換算表!$D$8,IF(S151="ベスト8",点数換算表!$E$8,点数換算表!$F$8)))))</f>
        <v>0</v>
      </c>
      <c r="U151" s="23"/>
      <c r="V151" s="21">
        <f>IF(U151="",0,IF(U151="優勝",点数換算表!$B$13,IF(U151="準優勝",点数換算表!$C$13,IF(U151="ベスト4",点数換算表!$D$13,点数換算表!$E$13))))</f>
        <v>0</v>
      </c>
      <c r="W151" s="23"/>
      <c r="X151" s="21">
        <f>IF(W151="",0,IF(W151="優勝",点数換算表!$B$14,IF(W151="準優勝",点数換算表!$C$14,IF(W151="ベスト4",点数換算表!$D$14,点数換算表!$E$14))))</f>
        <v>0</v>
      </c>
      <c r="Y151" s="23"/>
      <c r="Z151" s="21">
        <f>IF(Y151="",0,IF(Y151="優勝",点数換算表!$B$15,IF(Y151="準優勝",点数換算表!$C$15,IF(Y151="ベスト4",点数換算表!$D$15,IF(Y151="ベスト8",点数換算表!$E$15,IF(Y151="ベスト16",点数換算表!$F$15,""))))))</f>
        <v>0</v>
      </c>
      <c r="AA151" s="23"/>
      <c r="AB151" s="21">
        <f>IF(AA151="",0,IF(AA151="優勝",点数換算表!$B$16,IF(AA151="準優勝",点数換算表!$C$16,IF(AA151="ベスト4",点数換算表!$D$16,IF(AA151="ベスト8",点数換算表!$E$16,IF(AA151="ベスト16",点数換算表!$F$16,IF(AA151="ベスト32",点数換算表!$G$16,"")))))))</f>
        <v>0</v>
      </c>
      <c r="AC151" s="23"/>
      <c r="AD151" s="21">
        <f>IF(AC151="",0,IF(AC151="優勝",点数換算表!$B$17,IF(AC151="準優勝",点数換算表!$C$17,IF(AC151="ベスト4",点数換算表!$D$17,IF(AC151="ベスト8",点数換算表!$E$17,IF(AC151="ベスト16",点数換算表!$F$17,IF(AC151="ベスト32",点数換算表!$G$17,"")))))))</f>
        <v>0</v>
      </c>
      <c r="AE151" s="23"/>
      <c r="AF151" s="21">
        <f>IF(AE151="",0,IF(AE151="優勝",点数換算表!$B$18,IF(AE151="準優勝",点数換算表!$C$18,IF(AE151="ベスト4",点数換算表!$D$18,IF(AE151="ベスト8",点数換算表!$E$18,点数換算表!$F$18)))))</f>
        <v>0</v>
      </c>
      <c r="AG151" s="23"/>
      <c r="AH151" s="21">
        <f>IF(AG151="",0,IF(AG151="優勝",点数換算表!$B$19,IF(AG151="準優勝",点数換算表!$C$19,IF(AG151="ベスト4",点数換算表!$D$19,IF(AG151="ベスト8",点数換算表!$E$19,点数換算表!$F$19)))))</f>
        <v>0</v>
      </c>
      <c r="AI151" s="21">
        <f t="shared" si="4"/>
        <v>20</v>
      </c>
    </row>
    <row r="152" spans="1:35" ht="19.5" x14ac:dyDescent="0.4">
      <c r="A152" s="21">
        <v>149</v>
      </c>
      <c r="B152" s="38" t="s">
        <v>1067</v>
      </c>
      <c r="C152" s="38" t="s">
        <v>1065</v>
      </c>
      <c r="D152" s="38">
        <v>4</v>
      </c>
      <c r="E152" s="27" t="s">
        <v>382</v>
      </c>
      <c r="F152" s="36" t="s">
        <v>815</v>
      </c>
      <c r="G152" s="23"/>
      <c r="H152" s="21">
        <f>IF(G152="",0,IF(G152="優勝",点数換算表!$B$2,IF(G152="準優勝",点数換算表!$C$2,IF(G152="ベスト4",点数換算表!$D$2,点数換算表!$E$2))))</f>
        <v>0</v>
      </c>
      <c r="I152" s="23"/>
      <c r="J152" s="21">
        <f>IF(I152="",0,IF(I152="優勝",点数換算表!$B$3,IF(I152="準優勝",点数換算表!$C$3,IF(I152="ベスト4",点数換算表!$D$3,点数換算表!$E$3))))</f>
        <v>0</v>
      </c>
      <c r="K152" s="23" t="s">
        <v>7</v>
      </c>
      <c r="L152" s="21">
        <f>IF(K152="",0,IF(K152="優勝",点数換算表!$B$4,IF(K152="準優勝",点数換算表!$C$4,IF(K152="ベスト4",点数換算表!$D$4,IF(K152="ベスト8",点数換算表!$E$4,IF(K152="ベスト16",点数換算表!$F$4,""))))))</f>
        <v>20</v>
      </c>
      <c r="M152" s="23"/>
      <c r="N152" s="21">
        <f>IF(M152="",0,IF(M152="優勝",点数換算表!$B$5,IF(M152="準優勝",点数換算表!$C$5,IF(M152="ベスト4",点数換算表!$D$5,IF(M152="ベスト8",点数換算表!$E$5,IF(M152="ベスト16",点数換算表!$F$5,IF(M152="ベスト32",点数換算表!$G$5,"")))))))</f>
        <v>0</v>
      </c>
      <c r="O152" s="23"/>
      <c r="P152" s="21">
        <f>IF(O152="",0,IF(O152="優勝",点数換算表!$B$6,IF(O152="準優勝",点数換算表!$C$6,IF(O152="ベスト4",点数換算表!$D$6,IF(O152="ベスト8",点数換算表!$E$6,IF(O152="ベスト16",点数換算表!$F$6,IF(O152="ベスト32",点数換算表!$G$6,"")))))))</f>
        <v>0</v>
      </c>
      <c r="Q152" s="23"/>
      <c r="R152" s="21">
        <f>IF(Q152="",0,IF(Q152="優勝",点数換算表!$B$7,IF(Q152="準優勝",点数換算表!$C$7,IF(Q152="ベスト4",点数換算表!$D$7,IF(Q152="ベスト8",点数換算表!$E$7,点数換算表!$F$7)))))</f>
        <v>0</v>
      </c>
      <c r="S152" s="23"/>
      <c r="T152" s="21">
        <f>IF(S152="",0,IF(S152="優勝",点数換算表!$B$8,IF(S152="準優勝",点数換算表!$C$8,IF(S152="ベスト4",点数換算表!$D$8,IF(S152="ベスト8",点数換算表!$E$8,点数換算表!$F$8)))))</f>
        <v>0</v>
      </c>
      <c r="U152" s="23"/>
      <c r="V152" s="21">
        <f>IF(U152="",0,IF(U152="優勝",点数換算表!$B$13,IF(U152="準優勝",点数換算表!$C$13,IF(U152="ベスト4",点数換算表!$D$13,点数換算表!$E$13))))</f>
        <v>0</v>
      </c>
      <c r="W152" s="23"/>
      <c r="X152" s="21">
        <f>IF(W152="",0,IF(W152="優勝",点数換算表!$B$14,IF(W152="準優勝",点数換算表!$C$14,IF(W152="ベスト4",点数換算表!$D$14,点数換算表!$E$14))))</f>
        <v>0</v>
      </c>
      <c r="Y152" s="23"/>
      <c r="Z152" s="21">
        <f>IF(Y152="",0,IF(Y152="優勝",点数換算表!$B$15,IF(Y152="準優勝",点数換算表!$C$15,IF(Y152="ベスト4",点数換算表!$D$15,IF(Y152="ベスト8",点数換算表!$E$15,IF(Y152="ベスト16",点数換算表!$F$15,""))))))</f>
        <v>0</v>
      </c>
      <c r="AA152" s="23"/>
      <c r="AB152" s="21">
        <f>IF(AA152="",0,IF(AA152="優勝",点数換算表!$B$16,IF(AA152="準優勝",点数換算表!$C$16,IF(AA152="ベスト4",点数換算表!$D$16,IF(AA152="ベスト8",点数換算表!$E$16,IF(AA152="ベスト16",点数換算表!$F$16,IF(AA152="ベスト32",点数換算表!$G$16,"")))))))</f>
        <v>0</v>
      </c>
      <c r="AC152" s="23"/>
      <c r="AD152" s="21">
        <f>IF(AC152="",0,IF(AC152="優勝",点数換算表!$B$17,IF(AC152="準優勝",点数換算表!$C$17,IF(AC152="ベスト4",点数換算表!$D$17,IF(AC152="ベスト8",点数換算表!$E$17,IF(AC152="ベスト16",点数換算表!$F$17,IF(AC152="ベスト32",点数換算表!$G$17,"")))))))</f>
        <v>0</v>
      </c>
      <c r="AE152" s="23"/>
      <c r="AF152" s="21">
        <f>IF(AE152="",0,IF(AE152="優勝",点数換算表!$B$18,IF(AE152="準優勝",点数換算表!$C$18,IF(AE152="ベスト4",点数換算表!$D$18,IF(AE152="ベスト8",点数換算表!$E$18,点数換算表!$F$18)))))</f>
        <v>0</v>
      </c>
      <c r="AG152" s="23"/>
      <c r="AH152" s="21">
        <f>IF(AG152="",0,IF(AG152="優勝",点数換算表!$B$19,IF(AG152="準優勝",点数換算表!$C$19,IF(AG152="ベスト4",点数換算表!$D$19,IF(AG152="ベスト8",点数換算表!$E$19,点数換算表!$F$19)))))</f>
        <v>0</v>
      </c>
      <c r="AI152" s="21">
        <f t="shared" si="4"/>
        <v>20</v>
      </c>
    </row>
    <row r="153" spans="1:35" ht="19.5" x14ac:dyDescent="0.4">
      <c r="A153" s="21">
        <v>150</v>
      </c>
      <c r="B153" s="39" t="s">
        <v>1068</v>
      </c>
      <c r="C153" s="38" t="s">
        <v>1065</v>
      </c>
      <c r="D153" s="38">
        <v>2</v>
      </c>
      <c r="E153" s="27" t="s">
        <v>382</v>
      </c>
      <c r="F153" s="36" t="s">
        <v>815</v>
      </c>
      <c r="G153" s="23"/>
      <c r="H153" s="21">
        <f>IF(G153="",0,IF(G153="優勝",点数換算表!$B$2,IF(G153="準優勝",点数換算表!$C$2,IF(G153="ベスト4",点数換算表!$D$2,点数換算表!$E$2))))</f>
        <v>0</v>
      </c>
      <c r="I153" s="23"/>
      <c r="J153" s="21">
        <f>IF(I153="",0,IF(I153="優勝",点数換算表!$B$3,IF(I153="準優勝",点数換算表!$C$3,IF(I153="ベスト4",点数換算表!$D$3,点数換算表!$E$3))))</f>
        <v>0</v>
      </c>
      <c r="K153" s="23" t="s">
        <v>7</v>
      </c>
      <c r="L153" s="21">
        <f>IF(K153="",0,IF(K153="優勝",点数換算表!$B$4,IF(K153="準優勝",点数換算表!$C$4,IF(K153="ベスト4",点数換算表!$D$4,IF(K153="ベスト8",点数換算表!$E$4,IF(K153="ベスト16",点数換算表!$F$4,""))))))</f>
        <v>20</v>
      </c>
      <c r="M153" s="23"/>
      <c r="N153" s="21">
        <f>IF(M153="",0,IF(M153="優勝",点数換算表!$B$5,IF(M153="準優勝",点数換算表!$C$5,IF(M153="ベスト4",点数換算表!$D$5,IF(M153="ベスト8",点数換算表!$E$5,IF(M153="ベスト16",点数換算表!$F$5,IF(M153="ベスト32",点数換算表!$G$5,"")))))))</f>
        <v>0</v>
      </c>
      <c r="O153" s="23"/>
      <c r="P153" s="21">
        <f>IF(O153="",0,IF(O153="優勝",点数換算表!$B$6,IF(O153="準優勝",点数換算表!$C$6,IF(O153="ベスト4",点数換算表!$D$6,IF(O153="ベスト8",点数換算表!$E$6,IF(O153="ベスト16",点数換算表!$F$6,IF(O153="ベスト32",点数換算表!$G$6,"")))))))</f>
        <v>0</v>
      </c>
      <c r="Q153" s="23"/>
      <c r="R153" s="21">
        <f>IF(Q153="",0,IF(Q153="優勝",点数換算表!$B$7,IF(Q153="準優勝",点数換算表!$C$7,IF(Q153="ベスト4",点数換算表!$D$7,IF(Q153="ベスト8",点数換算表!$E$7,点数換算表!$F$7)))))</f>
        <v>0</v>
      </c>
      <c r="S153" s="23"/>
      <c r="T153" s="21">
        <f>IF(S153="",0,IF(S153="優勝",点数換算表!$B$8,IF(S153="準優勝",点数換算表!$C$8,IF(S153="ベスト4",点数換算表!$D$8,IF(S153="ベスト8",点数換算表!$E$8,点数換算表!$F$8)))))</f>
        <v>0</v>
      </c>
      <c r="U153" s="23"/>
      <c r="V153" s="21">
        <f>IF(U153="",0,IF(U153="優勝",点数換算表!$B$13,IF(U153="準優勝",点数換算表!$C$13,IF(U153="ベスト4",点数換算表!$D$13,点数換算表!$E$13))))</f>
        <v>0</v>
      </c>
      <c r="W153" s="23"/>
      <c r="X153" s="21">
        <f>IF(W153="",0,IF(W153="優勝",点数換算表!$B$14,IF(W153="準優勝",点数換算表!$C$14,IF(W153="ベスト4",点数換算表!$D$14,点数換算表!$E$14))))</f>
        <v>0</v>
      </c>
      <c r="Y153" s="23"/>
      <c r="Z153" s="21">
        <f>IF(Y153="",0,IF(Y153="優勝",点数換算表!$B$15,IF(Y153="準優勝",点数換算表!$C$15,IF(Y153="ベスト4",点数換算表!$D$15,IF(Y153="ベスト8",点数換算表!$E$15,IF(Y153="ベスト16",点数換算表!$F$15,""))))))</f>
        <v>0</v>
      </c>
      <c r="AA153" s="23"/>
      <c r="AB153" s="21">
        <f>IF(AA153="",0,IF(AA153="優勝",点数換算表!$B$16,IF(AA153="準優勝",点数換算表!$C$16,IF(AA153="ベスト4",点数換算表!$D$16,IF(AA153="ベスト8",点数換算表!$E$16,IF(AA153="ベスト16",点数換算表!$F$16,IF(AA153="ベスト32",点数換算表!$G$16,"")))))))</f>
        <v>0</v>
      </c>
      <c r="AC153" s="23"/>
      <c r="AD153" s="21">
        <f>IF(AC153="",0,IF(AC153="優勝",点数換算表!$B$17,IF(AC153="準優勝",点数換算表!$C$17,IF(AC153="ベスト4",点数換算表!$D$17,IF(AC153="ベスト8",点数換算表!$E$17,IF(AC153="ベスト16",点数換算表!$F$17,IF(AC153="ベスト32",点数換算表!$G$17,"")))))))</f>
        <v>0</v>
      </c>
      <c r="AE153" s="23"/>
      <c r="AF153" s="21">
        <f>IF(AE153="",0,IF(AE153="優勝",点数換算表!$B$18,IF(AE153="準優勝",点数換算表!$C$18,IF(AE153="ベスト4",点数換算表!$D$18,IF(AE153="ベスト8",点数換算表!$E$18,点数換算表!$F$18)))))</f>
        <v>0</v>
      </c>
      <c r="AG153" s="23"/>
      <c r="AH153" s="21">
        <f>IF(AG153="",0,IF(AG153="優勝",点数換算表!$B$19,IF(AG153="準優勝",点数換算表!$C$19,IF(AG153="ベスト4",点数換算表!$D$19,IF(AG153="ベスト8",点数換算表!$E$19,点数換算表!$F$19)))))</f>
        <v>0</v>
      </c>
      <c r="AI153" s="21">
        <f t="shared" si="4"/>
        <v>20</v>
      </c>
    </row>
    <row r="154" spans="1:35" x14ac:dyDescent="0.4">
      <c r="A154" s="21">
        <v>151</v>
      </c>
      <c r="B154" s="23" t="s">
        <v>485</v>
      </c>
      <c r="C154" s="23" t="s">
        <v>454</v>
      </c>
      <c r="D154" s="23">
        <v>3</v>
      </c>
      <c r="E154" s="28" t="s">
        <v>451</v>
      </c>
      <c r="F154" s="36" t="s">
        <v>815</v>
      </c>
      <c r="G154" s="23"/>
      <c r="H154" s="21">
        <f>IF(G154="",0,IF(G154="優勝",[7]点数換算表!$B$2,IF(G154="準優勝",[7]点数換算表!$C$2,IF(G154="ベスト4",[7]点数換算表!$D$2,[7]点数換算表!$E$2))))</f>
        <v>0</v>
      </c>
      <c r="I154" s="23"/>
      <c r="J154" s="21">
        <f>IF(I154="",0,IF(I154="優勝",[7]点数換算表!$B$3,IF(I154="準優勝",[7]点数換算表!$C$3,IF(I154="ベスト4",[7]点数換算表!$D$3,[7]点数換算表!$E$3))))</f>
        <v>0</v>
      </c>
      <c r="K154" s="23"/>
      <c r="L154" s="21">
        <f>IF(K154="",0,IF(K154="優勝",[7]点数換算表!$B$4,IF(K154="準優勝",[7]点数換算表!$C$4,IF(K154="ベスト4",[7]点数換算表!$D$4,IF(K154="ベスト8",[7]点数換算表!$E$4,IF(K154="ベスト16",[7]点数換算表!$F$4,""))))))</f>
        <v>0</v>
      </c>
      <c r="M154" s="23"/>
      <c r="N154" s="21">
        <f>IF(M154="",0,IF(M154="優勝",点数換算表!$B$5,IF(M154="準優勝",点数換算表!$C$5,IF(M154="ベスト4",点数換算表!$D$5,IF(M154="ベスト8",点数換算表!$E$5,IF(M154="ベスト16",点数換算表!$F$5,IF(M154="ベスト32",点数換算表!$G$5,"")))))))</f>
        <v>0</v>
      </c>
      <c r="O154" s="23"/>
      <c r="P154" s="21">
        <f>IF(O154="",0,IF(O154="優勝",[7]点数換算表!$B$6,IF(O154="準優勝",[7]点数換算表!$C$6,IF(O154="ベスト4",[7]点数換算表!$D$6,IF(O154="ベスト8",[7]点数換算表!$E$6,IF(O154="ベスト16",[7]点数換算表!$F$6,IF(O154="ベスト32",[7]点数換算表!$G$6,"")))))))</f>
        <v>0</v>
      </c>
      <c r="Q154" s="23"/>
      <c r="R154" s="21">
        <f>IF(Q154="",0,IF(Q154="優勝",[7]点数換算表!$B$7,IF(Q154="準優勝",[7]点数換算表!$C$7,IF(Q154="ベスト4",[7]点数換算表!$D$7,IF(Q154="ベスト8",[7]点数換算表!$E$7,[7]点数換算表!$F$7)))))</f>
        <v>0</v>
      </c>
      <c r="S154" s="23"/>
      <c r="T154" s="21">
        <f>IF(S154="",0,IF(S154="優勝",[7]点数換算表!$B$8,IF(S154="準優勝",[7]点数換算表!$C$8,IF(S154="ベスト4",[7]点数換算表!$D$8,IF(S154="ベスト8",[7]点数換算表!$E$8,[7]点数換算表!$F$8)))))</f>
        <v>0</v>
      </c>
      <c r="U154" s="23"/>
      <c r="V154" s="21">
        <f>IF(U154="",0,IF(U154="優勝",[7]点数換算表!$B$13,IF(U154="準優勝",[7]点数換算表!$C$13,IF(U154="ベスト4",[7]点数換算表!$D$13,[7]点数換算表!$E$13))))</f>
        <v>0</v>
      </c>
      <c r="W154" s="23"/>
      <c r="X154" s="21">
        <f>IF(W154="",0,IF(W154="優勝",[7]点数換算表!$B$14,IF(W154="準優勝",[7]点数換算表!$C$14,IF(W154="ベスト4",[7]点数換算表!$D$14,[7]点数換算表!$E$14))))</f>
        <v>0</v>
      </c>
      <c r="Y154" s="23" t="s">
        <v>7</v>
      </c>
      <c r="Z154" s="21">
        <f>IF(Y154="",0,IF(Y154="優勝",[7]点数換算表!$B$15,IF(Y154="準優勝",[7]点数換算表!$C$15,IF(Y154="ベスト4",[7]点数換算表!$D$15,IF(Y154="ベスト8",[7]点数換算表!$E$15,IF(Y154="ベスト16",[7]点数換算表!$F$15,""))))))</f>
        <v>16</v>
      </c>
      <c r="AA154" s="23"/>
      <c r="AB154" s="21">
        <f>IF(AA154="",0,IF(AA154="優勝",[7]点数換算表!$B$16,IF(AA154="準優勝",[7]点数換算表!$C$16,IF(AA154="ベスト4",[7]点数換算表!$D$16,IF(AA154="ベスト8",[7]点数換算表!$E$16,IF(AA154="ベスト16",[7]点数換算表!$F$16,IF(AA154="ベスト32",[7]点数換算表!$G$16,"")))))))</f>
        <v>0</v>
      </c>
      <c r="AC154" s="23"/>
      <c r="AD154" s="21">
        <f>IF(AC154="",0,IF(AC154="優勝",[7]点数換算表!$B$17,IF(AC154="準優勝",[7]点数換算表!$C$17,IF(AC154="ベスト4",[7]点数換算表!$D$17,IF(AC154="ベスト8",[7]点数換算表!$E$17,IF(AC154="ベスト16",[7]点数換算表!$F$17,IF(AC154="ベスト32",[7]点数換算表!$G$17,"")))))))</f>
        <v>0</v>
      </c>
      <c r="AE154" s="23"/>
      <c r="AF154" s="21">
        <f>IF(AE154="",0,IF(AE154="優勝",[7]点数換算表!$B$18,IF(AE154="準優勝",[7]点数換算表!$C$18,IF(AE154="ベスト4",[7]点数換算表!$D$18,IF(AE154="ベスト8",[7]点数換算表!$E$18,[7]点数換算表!$F$18)))))</f>
        <v>0</v>
      </c>
      <c r="AG154" s="23"/>
      <c r="AH154" s="21">
        <f>IF(AG154="",0,IF(AG154="優勝",[7]点数換算表!$B$19,IF(AG154="準優勝",[7]点数換算表!$C$19,IF(AG154="ベスト4",[7]点数換算表!$D$19,IF(AG154="ベスト8",[7]点数換算表!$E$19,[7]点数換算表!$F$19)))))</f>
        <v>0</v>
      </c>
      <c r="AI154" s="21">
        <f t="shared" si="4"/>
        <v>16</v>
      </c>
    </row>
    <row r="155" spans="1:35" x14ac:dyDescent="0.4">
      <c r="A155" s="21">
        <v>152</v>
      </c>
      <c r="B155" s="23" t="s">
        <v>303</v>
      </c>
      <c r="C155" s="23" t="s">
        <v>285</v>
      </c>
      <c r="D155" s="23">
        <v>3</v>
      </c>
      <c r="E155" s="25" t="s">
        <v>272</v>
      </c>
      <c r="F155" s="36" t="s">
        <v>815</v>
      </c>
      <c r="G155" s="23"/>
      <c r="H155" s="21">
        <f>IF(G155="",0,IF(G155="優勝",[2]点数換算表!$B$2,IF(G155="準優勝",[2]点数換算表!$C$2,IF(G155="ベスト4",[2]点数換算表!$D$2,[2]点数換算表!$E$2))))</f>
        <v>0</v>
      </c>
      <c r="I155" s="23"/>
      <c r="J155" s="21">
        <f>IF(I155="",0,IF(I155="優勝",[2]点数換算表!$B$3,IF(I155="準優勝",[2]点数換算表!$C$3,IF(I155="ベスト4",[2]点数換算表!$D$3,[2]点数換算表!$E$3))))</f>
        <v>0</v>
      </c>
      <c r="K155" s="23"/>
      <c r="L155" s="21">
        <f>IF(K155="",0,IF(K155="優勝",[2]点数換算表!$B$4,IF(K155="準優勝",[2]点数換算表!$C$4,IF(K155="ベスト4",[2]点数換算表!$D$4,IF(K155="ベスト8",[2]点数換算表!$E$4,IF(K155="ベスト16",[2]点数換算表!$F$4,""))))))</f>
        <v>0</v>
      </c>
      <c r="M155" s="23"/>
      <c r="N155" s="21">
        <f>IF(M155="",0,IF(M155="優勝",点数換算表!$B$5,IF(M155="準優勝",点数換算表!$C$5,IF(M155="ベスト4",点数換算表!$D$5,IF(M155="ベスト8",点数換算表!$E$5,IF(M155="ベスト16",点数換算表!$F$5,IF(M155="ベスト32",点数換算表!$G$5,"")))))))</f>
        <v>0</v>
      </c>
      <c r="O155" s="23"/>
      <c r="P155" s="21">
        <f>IF(O155="",0,IF(O155="優勝",[2]点数換算表!$B$6,IF(O155="準優勝",[2]点数換算表!$C$6,IF(O155="ベスト4",[2]点数換算表!$D$6,IF(O155="ベスト8",[2]点数換算表!$E$6,IF(O155="ベスト16",[2]点数換算表!$F$6,IF(O155="ベスト32",[2]点数換算表!$G$6,"")))))))</f>
        <v>0</v>
      </c>
      <c r="Q155" s="23"/>
      <c r="R155" s="21">
        <f>IF(Q155="",0,IF(Q155="優勝",[2]点数換算表!$B$7,IF(Q155="準優勝",[2]点数換算表!$C$7,IF(Q155="ベスト4",[2]点数換算表!$D$7,IF(Q155="ベスト8",[2]点数換算表!$E$7,[2]点数換算表!$F$7)))))</f>
        <v>0</v>
      </c>
      <c r="S155" s="23"/>
      <c r="T155" s="21">
        <f>IF(S155="",0,IF(S155="優勝",[2]点数換算表!$B$8,IF(S155="準優勝",[2]点数換算表!$C$8,IF(S155="ベスト4",[2]点数換算表!$D$8,IF(S155="ベスト8",[2]点数換算表!$E$8,[2]点数換算表!$F$8)))))</f>
        <v>0</v>
      </c>
      <c r="U155" s="23"/>
      <c r="V155" s="21">
        <f>IF(U155="",0,IF(U155="優勝",[2]点数換算表!$B$13,IF(U155="準優勝",[2]点数換算表!$C$13,IF(U155="ベスト4",[2]点数換算表!$D$13,[2]点数換算表!$E$13))))</f>
        <v>0</v>
      </c>
      <c r="W155" s="23"/>
      <c r="X155" s="21">
        <f>IF(W155="",0,IF(W155="優勝",[2]点数換算表!$B$14,IF(W155="準優勝",[2]点数換算表!$C$14,IF(W155="ベスト4",[2]点数換算表!$D$14,[2]点数換算表!$E$14))))</f>
        <v>0</v>
      </c>
      <c r="Y155" s="23" t="s">
        <v>7</v>
      </c>
      <c r="Z155" s="21">
        <f>IF(Y155="",0,IF(Y155="優勝",[2]点数換算表!$B$15,IF(Y155="準優勝",[2]点数換算表!$C$15,IF(Y155="ベスト4",[2]点数換算表!$D$15,IF(Y155="ベスト8",[2]点数換算表!$E$15,IF(Y155="ベスト16",[2]点数換算表!$F$15,""))))))</f>
        <v>16</v>
      </c>
      <c r="AA155" s="23"/>
      <c r="AB155" s="21">
        <f>IF(AA155="",0,IF(AA155="優勝",[2]点数換算表!$B$16,IF(AA155="準優勝",[2]点数換算表!$C$16,IF(AA155="ベスト4",[2]点数換算表!$D$16,IF(AA155="ベスト8",[2]点数換算表!$E$16,IF(AA155="ベスト16",[2]点数換算表!$F$16,IF(AA155="ベスト32",[2]点数換算表!$G$16,"")))))))</f>
        <v>0</v>
      </c>
      <c r="AC155" s="23"/>
      <c r="AD155" s="21">
        <f>IF(AC155="",0,IF(AC155="優勝",[2]点数換算表!$B$17,IF(AC155="準優勝",[2]点数換算表!$C$17,IF(AC155="ベスト4",[2]点数換算表!$D$17,IF(AC155="ベスト8",[2]点数換算表!$E$17,IF(AC155="ベスト16",[2]点数換算表!$F$17,IF(AC155="ベスト32",[2]点数換算表!$G$17,"")))))))</f>
        <v>0</v>
      </c>
      <c r="AE155" s="23"/>
      <c r="AF155" s="21">
        <f>IF(AE155="",0,IF(AE155="優勝",[2]点数換算表!$B$18,IF(AE155="準優勝",[2]点数換算表!$C$18,IF(AE155="ベスト4",[2]点数換算表!$D$18,IF(AE155="ベスト8",[2]点数換算表!$E$18,[2]点数換算表!$F$18)))))</f>
        <v>0</v>
      </c>
      <c r="AG155" s="23"/>
      <c r="AH155" s="21">
        <f>IF(AG155="",0,IF(AG155="優勝",[2]点数換算表!$B$19,IF(AG155="準優勝",[2]点数換算表!$C$19,IF(AG155="ベスト4",[2]点数換算表!$D$19,IF(AG155="ベスト8",[2]点数換算表!$E$19,[2]点数換算表!$F$19)))))</f>
        <v>0</v>
      </c>
      <c r="AI155" s="21">
        <f t="shared" si="4"/>
        <v>16</v>
      </c>
    </row>
    <row r="156" spans="1:35" x14ac:dyDescent="0.4">
      <c r="A156" s="21">
        <v>153</v>
      </c>
      <c r="B156" s="23" t="s">
        <v>406</v>
      </c>
      <c r="C156" s="23" t="s">
        <v>381</v>
      </c>
      <c r="D156" s="23">
        <v>3</v>
      </c>
      <c r="E156" s="27" t="s">
        <v>382</v>
      </c>
      <c r="F156" s="36" t="s">
        <v>815</v>
      </c>
      <c r="G156" s="23"/>
      <c r="H156" s="21">
        <f>IF(G156="",0,IF(G156="優勝",[4]点数換算表!$B$2,IF(G156="準優勝",[4]点数換算表!$C$2,IF(G156="ベスト4",[4]点数換算表!$D$2,[4]点数換算表!$E$2))))</f>
        <v>0</v>
      </c>
      <c r="I156" s="23"/>
      <c r="J156" s="21">
        <f>IF(I156="",0,IF(I156="優勝",[4]点数換算表!$B$3,IF(I156="準優勝",[4]点数換算表!$C$3,IF(I156="ベスト4",[4]点数換算表!$D$3,[4]点数換算表!$E$3))))</f>
        <v>0</v>
      </c>
      <c r="K156" s="23"/>
      <c r="L156" s="21">
        <f>IF(K156="",0,IF(K156="優勝",[4]点数換算表!$B$4,IF(K156="準優勝",[4]点数換算表!$C$4,IF(K156="ベスト4",[4]点数換算表!$D$4,IF(K156="ベスト8",[4]点数換算表!$E$4,IF(K156="ベスト16",[4]点数換算表!$F$4,""))))))</f>
        <v>0</v>
      </c>
      <c r="M156" s="23"/>
      <c r="N156" s="21">
        <f>IF(M156="",0,IF(M156="優勝",点数換算表!$B$5,IF(M156="準優勝",点数換算表!$C$5,IF(M156="ベスト4",点数換算表!$D$5,IF(M156="ベスト8",点数換算表!$E$5,IF(M156="ベスト16",点数換算表!$F$5,IF(M156="ベスト32",点数換算表!$G$5,"")))))))</f>
        <v>0</v>
      </c>
      <c r="O156" s="23"/>
      <c r="P156" s="21">
        <f>IF(O156="",0,IF(O156="優勝",[4]点数換算表!$B$6,IF(O156="準優勝",[4]点数換算表!$C$6,IF(O156="ベスト4",[4]点数換算表!$D$6,IF(O156="ベスト8",[4]点数換算表!$E$6,IF(O156="ベスト16",[4]点数換算表!$F$6,IF(O156="ベスト32",[4]点数換算表!$G$6,"")))))))</f>
        <v>0</v>
      </c>
      <c r="Q156" s="23"/>
      <c r="R156" s="21">
        <f>IF(Q156="",0,IF(Q156="優勝",[4]点数換算表!$B$7,IF(Q156="準優勝",[4]点数換算表!$C$7,IF(Q156="ベスト4",[4]点数換算表!$D$7,IF(Q156="ベスト8",[4]点数換算表!$E$7,[4]点数換算表!$F$7)))))</f>
        <v>0</v>
      </c>
      <c r="S156" s="23"/>
      <c r="T156" s="21">
        <f>IF(S156="",0,IF(S156="優勝",[4]点数換算表!$B$8,IF(S156="準優勝",[4]点数換算表!$C$8,IF(S156="ベスト4",[4]点数換算表!$D$8,IF(S156="ベスト8",[4]点数換算表!$E$8,[4]点数換算表!$F$8)))))</f>
        <v>0</v>
      </c>
      <c r="U156" s="23"/>
      <c r="V156" s="21">
        <f>IF(U156="",0,IF(U156="優勝",[4]点数換算表!$B$13,IF(U156="準優勝",[4]点数換算表!$C$13,IF(U156="ベスト4",[4]点数換算表!$D$13,[4]点数換算表!$E$13))))</f>
        <v>0</v>
      </c>
      <c r="W156" s="23"/>
      <c r="X156" s="21">
        <f>IF(W156="",0,IF(W156="優勝",[4]点数換算表!$B$14,IF(W156="準優勝",[4]点数換算表!$C$14,IF(W156="ベスト4",[4]点数換算表!$D$14,[4]点数換算表!$E$14))))</f>
        <v>0</v>
      </c>
      <c r="Y156" s="23" t="s">
        <v>7</v>
      </c>
      <c r="Z156" s="21">
        <f>IF(Y156="",0,IF(Y156="優勝",[4]点数換算表!$B$15,IF(Y156="準優勝",[4]点数換算表!$C$15,IF(Y156="ベスト4",[4]点数換算表!$D$15,IF(Y156="ベスト8",[4]点数換算表!$E$15,IF(Y156="ベスト16",[4]点数換算表!$F$15,""))))))</f>
        <v>16</v>
      </c>
      <c r="AA156" s="23"/>
      <c r="AB156" s="21">
        <f>IF(AA156="",0,IF(AA156="優勝",[4]点数換算表!$B$16,IF(AA156="準優勝",[4]点数換算表!$C$16,IF(AA156="ベスト4",[4]点数換算表!$D$16,IF(AA156="ベスト8",[4]点数換算表!$E$16,IF(AA156="ベスト16",[4]点数換算表!$F$16,IF(AA156="ベスト32",[4]点数換算表!$G$16,"")))))))</f>
        <v>0</v>
      </c>
      <c r="AC156" s="23"/>
      <c r="AD156" s="21">
        <f>IF(AC156="",0,IF(AC156="優勝",[4]点数換算表!$B$17,IF(AC156="準優勝",[4]点数換算表!$C$17,IF(AC156="ベスト4",[4]点数換算表!$D$17,IF(AC156="ベスト8",[4]点数換算表!$E$17,IF(AC156="ベスト16",[4]点数換算表!$F$17,IF(AC156="ベスト32",[4]点数換算表!$G$17,"")))))))</f>
        <v>0</v>
      </c>
      <c r="AE156" s="23"/>
      <c r="AF156" s="21">
        <f>IF(AE156="",0,IF(AE156="優勝",[4]点数換算表!$B$18,IF(AE156="準優勝",[4]点数換算表!$C$18,IF(AE156="ベスト4",[4]点数換算表!$D$18,IF(AE156="ベスト8",[4]点数換算表!$E$18,[4]点数換算表!$F$18)))))</f>
        <v>0</v>
      </c>
      <c r="AG156" s="23"/>
      <c r="AH156" s="21">
        <f>IF(AG156="",0,IF(AG156="優勝",[4]点数換算表!$B$19,IF(AG156="準優勝",[4]点数換算表!$C$19,IF(AG156="ベスト4",[4]点数換算表!$D$19,IF(AG156="ベスト8",[4]点数換算表!$E$19,[4]点数換算表!$F$19)))))</f>
        <v>0</v>
      </c>
      <c r="AI156" s="21">
        <f t="shared" si="4"/>
        <v>16</v>
      </c>
    </row>
    <row r="157" spans="1:35" x14ac:dyDescent="0.4">
      <c r="A157" s="21">
        <v>154</v>
      </c>
      <c r="B157" s="23" t="s">
        <v>407</v>
      </c>
      <c r="C157" s="23" t="s">
        <v>408</v>
      </c>
      <c r="D157" s="23">
        <v>4</v>
      </c>
      <c r="E157" s="27" t="s">
        <v>382</v>
      </c>
      <c r="F157" s="36" t="s">
        <v>815</v>
      </c>
      <c r="G157" s="23"/>
      <c r="H157" s="21">
        <f>IF(G157="",0,IF(G157="優勝",[4]点数換算表!$B$2,IF(G157="準優勝",[4]点数換算表!$C$2,IF(G157="ベスト4",[4]点数換算表!$D$2,[4]点数換算表!$E$2))))</f>
        <v>0</v>
      </c>
      <c r="I157" s="23"/>
      <c r="J157" s="21">
        <f>IF(I157="",0,IF(I157="優勝",[4]点数換算表!$B$3,IF(I157="準優勝",[4]点数換算表!$C$3,IF(I157="ベスト4",[4]点数換算表!$D$3,[4]点数換算表!$E$3))))</f>
        <v>0</v>
      </c>
      <c r="K157" s="23"/>
      <c r="L157" s="21">
        <f>IF(K157="",0,IF(K157="優勝",[4]点数換算表!$B$4,IF(K157="準優勝",[4]点数換算表!$C$4,IF(K157="ベスト4",[4]点数換算表!$D$4,IF(K157="ベスト8",[4]点数換算表!$E$4,IF(K157="ベスト16",[4]点数換算表!$F$4,""))))))</f>
        <v>0</v>
      </c>
      <c r="M157" s="23"/>
      <c r="N157" s="21">
        <f>IF(M157="",0,IF(M157="優勝",点数換算表!$B$5,IF(M157="準優勝",点数換算表!$C$5,IF(M157="ベスト4",点数換算表!$D$5,IF(M157="ベスト8",点数換算表!$E$5,IF(M157="ベスト16",点数換算表!$F$5,IF(M157="ベスト32",点数換算表!$G$5,"")))))))</f>
        <v>0</v>
      </c>
      <c r="O157" s="23"/>
      <c r="P157" s="21">
        <f>IF(O157="",0,IF(O157="優勝",[4]点数換算表!$B$6,IF(O157="準優勝",[4]点数換算表!$C$6,IF(O157="ベスト4",[4]点数換算表!$D$6,IF(O157="ベスト8",[4]点数換算表!$E$6,IF(O157="ベスト16",[4]点数換算表!$F$6,IF(O157="ベスト32",[4]点数換算表!$G$6,"")))))))</f>
        <v>0</v>
      </c>
      <c r="Q157" s="23"/>
      <c r="R157" s="21">
        <f>IF(Q157="",0,IF(Q157="優勝",[4]点数換算表!$B$7,IF(Q157="準優勝",[4]点数換算表!$C$7,IF(Q157="ベスト4",[4]点数換算表!$D$7,IF(Q157="ベスト8",[4]点数換算表!$E$7,[4]点数換算表!$F$7)))))</f>
        <v>0</v>
      </c>
      <c r="S157" s="23"/>
      <c r="T157" s="21">
        <f>IF(S157="",0,IF(S157="優勝",[4]点数換算表!$B$8,IF(S157="準優勝",[4]点数換算表!$C$8,IF(S157="ベスト4",[4]点数換算表!$D$8,IF(S157="ベスト8",[4]点数換算表!$E$8,[4]点数換算表!$F$8)))))</f>
        <v>0</v>
      </c>
      <c r="U157" s="23"/>
      <c r="V157" s="21">
        <f>IF(U157="",0,IF(U157="優勝",[4]点数換算表!$B$13,IF(U157="準優勝",[4]点数換算表!$C$13,IF(U157="ベスト4",[4]点数換算表!$D$13,[4]点数換算表!$E$13))))</f>
        <v>0</v>
      </c>
      <c r="W157" s="23"/>
      <c r="X157" s="21">
        <f>IF(W157="",0,IF(W157="優勝",[4]点数換算表!$B$14,IF(W157="準優勝",[4]点数換算表!$C$14,IF(W157="ベスト4",[4]点数換算表!$D$14,[4]点数換算表!$E$14))))</f>
        <v>0</v>
      </c>
      <c r="Y157" s="23" t="s">
        <v>7</v>
      </c>
      <c r="Z157" s="21">
        <f>IF(Y157="",0,IF(Y157="優勝",[4]点数換算表!$B$15,IF(Y157="準優勝",[4]点数換算表!$C$15,IF(Y157="ベスト4",[4]点数換算表!$D$15,IF(Y157="ベスト8",[4]点数換算表!$E$15,IF(Y157="ベスト16",[4]点数換算表!$F$15,""))))))</f>
        <v>16</v>
      </c>
      <c r="AA157" s="23"/>
      <c r="AB157" s="21">
        <f>IF(AA157="",0,IF(AA157="優勝",[4]点数換算表!$B$16,IF(AA157="準優勝",[4]点数換算表!$C$16,IF(AA157="ベスト4",[4]点数換算表!$D$16,IF(AA157="ベスト8",[4]点数換算表!$E$16,IF(AA157="ベスト16",[4]点数換算表!$F$16,IF(AA157="ベスト32",[4]点数換算表!$G$16,"")))))))</f>
        <v>0</v>
      </c>
      <c r="AC157" s="23"/>
      <c r="AD157" s="21">
        <f>IF(AC157="",0,IF(AC157="優勝",[4]点数換算表!$B$17,IF(AC157="準優勝",[4]点数換算表!$C$17,IF(AC157="ベスト4",[4]点数換算表!$D$17,IF(AC157="ベスト8",[4]点数換算表!$E$17,IF(AC157="ベスト16",[4]点数換算表!$F$17,IF(AC157="ベスト32",[4]点数換算表!$G$17,"")))))))</f>
        <v>0</v>
      </c>
      <c r="AE157" s="23"/>
      <c r="AF157" s="21">
        <f>IF(AE157="",0,IF(AE157="優勝",[4]点数換算表!$B$18,IF(AE157="準優勝",[4]点数換算表!$C$18,IF(AE157="ベスト4",[4]点数換算表!$D$18,IF(AE157="ベスト8",[4]点数換算表!$E$18,[4]点数換算表!$F$18)))))</f>
        <v>0</v>
      </c>
      <c r="AG157" s="23"/>
      <c r="AH157" s="21">
        <f>IF(AG157="",0,IF(AG157="優勝",[4]点数換算表!$B$19,IF(AG157="準優勝",[4]点数換算表!$C$19,IF(AG157="ベスト4",[4]点数換算表!$D$19,IF(AG157="ベスト8",[4]点数換算表!$E$19,[4]点数換算表!$F$19)))))</f>
        <v>0</v>
      </c>
      <c r="AI157" s="21">
        <f t="shared" si="4"/>
        <v>16</v>
      </c>
    </row>
    <row r="158" spans="1:35" x14ac:dyDescent="0.4">
      <c r="A158" s="21">
        <v>155</v>
      </c>
      <c r="B158" s="23" t="s">
        <v>411</v>
      </c>
      <c r="C158" s="23" t="s">
        <v>412</v>
      </c>
      <c r="D158" s="23">
        <v>4</v>
      </c>
      <c r="E158" s="27" t="s">
        <v>382</v>
      </c>
      <c r="F158" s="36" t="s">
        <v>815</v>
      </c>
      <c r="G158" s="23"/>
      <c r="H158" s="21">
        <f>IF(G158="",0,IF(G158="優勝",[4]点数換算表!$B$2,IF(G158="準優勝",[4]点数換算表!$C$2,IF(G158="ベスト4",[4]点数換算表!$D$2,[4]点数換算表!$E$2))))</f>
        <v>0</v>
      </c>
      <c r="I158" s="23"/>
      <c r="J158" s="21">
        <f>IF(I158="",0,IF(I158="優勝",[4]点数換算表!$B$3,IF(I158="準優勝",[4]点数換算表!$C$3,IF(I158="ベスト4",[4]点数換算表!$D$3,[4]点数換算表!$E$3))))</f>
        <v>0</v>
      </c>
      <c r="K158" s="23"/>
      <c r="L158" s="21">
        <f>IF(K158="",0,IF(K158="優勝",[4]点数換算表!$B$4,IF(K158="準優勝",[4]点数換算表!$C$4,IF(K158="ベスト4",[4]点数換算表!$D$4,IF(K158="ベスト8",[4]点数換算表!$E$4,IF(K158="ベスト16",[4]点数換算表!$F$4,""))))))</f>
        <v>0</v>
      </c>
      <c r="M158" s="23"/>
      <c r="N158" s="21">
        <f>IF(M158="",0,IF(M158="優勝",点数換算表!$B$5,IF(M158="準優勝",点数換算表!$C$5,IF(M158="ベスト4",点数換算表!$D$5,IF(M158="ベスト8",点数換算表!$E$5,IF(M158="ベスト16",点数換算表!$F$5,IF(M158="ベスト32",点数換算表!$G$5,"")))))))</f>
        <v>0</v>
      </c>
      <c r="O158" s="23"/>
      <c r="P158" s="21">
        <f>IF(O158="",0,IF(O158="優勝",[4]点数換算表!$B$6,IF(O158="準優勝",[4]点数換算表!$C$6,IF(O158="ベスト4",[4]点数換算表!$D$6,IF(O158="ベスト8",[4]点数換算表!$E$6,IF(O158="ベスト16",[4]点数換算表!$F$6,IF(O158="ベスト32",[4]点数換算表!$G$6,"")))))))</f>
        <v>0</v>
      </c>
      <c r="Q158" s="23"/>
      <c r="R158" s="21">
        <f>IF(Q158="",0,IF(Q158="優勝",[4]点数換算表!$B$7,IF(Q158="準優勝",[4]点数換算表!$C$7,IF(Q158="ベスト4",[4]点数換算表!$D$7,IF(Q158="ベスト8",[4]点数換算表!$E$7,[4]点数換算表!$F$7)))))</f>
        <v>0</v>
      </c>
      <c r="S158" s="23"/>
      <c r="T158" s="21">
        <f>IF(S158="",0,IF(S158="優勝",[4]点数換算表!$B$8,IF(S158="準優勝",[4]点数換算表!$C$8,IF(S158="ベスト4",[4]点数換算表!$D$8,IF(S158="ベスト8",[4]点数換算表!$E$8,[4]点数換算表!$F$8)))))</f>
        <v>0</v>
      </c>
      <c r="U158" s="23"/>
      <c r="V158" s="21">
        <f>IF(U158="",0,IF(U158="優勝",[4]点数換算表!$B$13,IF(U158="準優勝",[4]点数換算表!$C$13,IF(U158="ベスト4",[4]点数換算表!$D$13,[4]点数換算表!$E$13))))</f>
        <v>0</v>
      </c>
      <c r="W158" s="23"/>
      <c r="X158" s="21">
        <f>IF(W158="",0,IF(W158="優勝",[4]点数換算表!$B$14,IF(W158="準優勝",[4]点数換算表!$C$14,IF(W158="ベスト4",[4]点数換算表!$D$14,[4]点数換算表!$E$14))))</f>
        <v>0</v>
      </c>
      <c r="Y158" s="23" t="s">
        <v>7</v>
      </c>
      <c r="Z158" s="21">
        <f>IF(Y158="",0,IF(Y158="優勝",[4]点数換算表!$B$15,IF(Y158="準優勝",[4]点数換算表!$C$15,IF(Y158="ベスト4",[4]点数換算表!$D$15,IF(Y158="ベスト8",[4]点数換算表!$E$15,IF(Y158="ベスト16",[4]点数換算表!$F$15,""))))))</f>
        <v>16</v>
      </c>
      <c r="AA158" s="23"/>
      <c r="AB158" s="21">
        <f>IF(AA158="",0,IF(AA158="優勝",[4]点数換算表!$B$16,IF(AA158="準優勝",[4]点数換算表!$C$16,IF(AA158="ベスト4",[4]点数換算表!$D$16,IF(AA158="ベスト8",[4]点数換算表!$E$16,IF(AA158="ベスト16",[4]点数換算表!$F$16,IF(AA158="ベスト32",[4]点数換算表!$G$16,"")))))))</f>
        <v>0</v>
      </c>
      <c r="AC158" s="23"/>
      <c r="AD158" s="21">
        <f>IF(AC158="",0,IF(AC158="優勝",[4]点数換算表!$B$17,IF(AC158="準優勝",[4]点数換算表!$C$17,IF(AC158="ベスト4",[4]点数換算表!$D$17,IF(AC158="ベスト8",[4]点数換算表!$E$17,IF(AC158="ベスト16",[4]点数換算表!$F$17,IF(AC158="ベスト32",[4]点数換算表!$G$17,"")))))))</f>
        <v>0</v>
      </c>
      <c r="AE158" s="23"/>
      <c r="AF158" s="21">
        <f>IF(AE158="",0,IF(AE158="優勝",[4]点数換算表!$B$18,IF(AE158="準優勝",[4]点数換算表!$C$18,IF(AE158="ベスト4",[4]点数換算表!$D$18,IF(AE158="ベスト8",[4]点数換算表!$E$18,[4]点数換算表!$F$18)))))</f>
        <v>0</v>
      </c>
      <c r="AG158" s="23"/>
      <c r="AH158" s="21">
        <f>IF(AG158="",0,IF(AG158="優勝",[4]点数換算表!$B$19,IF(AG158="準優勝",[4]点数換算表!$C$19,IF(AG158="ベスト4",[4]点数換算表!$D$19,IF(AG158="ベスト8",[4]点数換算表!$E$19,[4]点数換算表!$F$19)))))</f>
        <v>0</v>
      </c>
      <c r="AI158" s="21">
        <f t="shared" si="4"/>
        <v>16</v>
      </c>
    </row>
    <row r="159" spans="1:35" x14ac:dyDescent="0.4">
      <c r="A159" s="21">
        <v>156</v>
      </c>
      <c r="B159" s="52" t="s">
        <v>487</v>
      </c>
      <c r="C159" s="52" t="s">
        <v>454</v>
      </c>
      <c r="D159" s="52">
        <v>4</v>
      </c>
      <c r="E159" s="61" t="s">
        <v>451</v>
      </c>
      <c r="F159" s="53" t="s">
        <v>815</v>
      </c>
      <c r="G159" s="52"/>
      <c r="H159" s="50">
        <f>IF(G159="",0,IF(G159="優勝",[7]点数換算表!$B$2,IF(G159="準優勝",[7]点数換算表!$C$2,IF(G159="ベスト4",[7]点数換算表!$D$2,[7]点数換算表!$E$2))))</f>
        <v>0</v>
      </c>
      <c r="I159" s="52"/>
      <c r="J159" s="50">
        <f>IF(I159="",0,IF(I159="優勝",[7]点数換算表!$B$3,IF(I159="準優勝",[7]点数換算表!$C$3,IF(I159="ベスト4",[7]点数換算表!$D$3,[7]点数換算表!$E$3))))</f>
        <v>0</v>
      </c>
      <c r="K159" s="52"/>
      <c r="L159" s="50">
        <f>IF(K159="",0,IF(K159="優勝",[7]点数換算表!$B$4,IF(K159="準優勝",[7]点数換算表!$C$4,IF(K159="ベスト4",[7]点数換算表!$D$4,IF(K159="ベスト8",[7]点数換算表!$E$4,IF(K159="ベスト16",[7]点数換算表!$F$4,""))))))</f>
        <v>0</v>
      </c>
      <c r="M159" s="52"/>
      <c r="N159" s="21">
        <f>IF(M159="",0,IF(M159="優勝",点数換算表!$B$5,IF(M159="準優勝",点数換算表!$C$5,IF(M159="ベスト4",点数換算表!$D$5,IF(M159="ベスト8",点数換算表!$E$5,IF(M159="ベスト16",点数換算表!$F$5,IF(M159="ベスト32",点数換算表!$G$5,"")))))))</f>
        <v>0</v>
      </c>
      <c r="O159" s="52"/>
      <c r="P159" s="50">
        <f>IF(O159="",0,IF(O159="優勝",[7]点数換算表!$B$6,IF(O159="準優勝",[7]点数換算表!$C$6,IF(O159="ベスト4",[7]点数換算表!$D$6,IF(O159="ベスト8",[7]点数換算表!$E$6,IF(O159="ベスト16",[7]点数換算表!$F$6,IF(O159="ベスト32",[7]点数換算表!$G$6,"")))))))</f>
        <v>0</v>
      </c>
      <c r="Q159" s="52"/>
      <c r="R159" s="50">
        <f>IF(Q159="",0,IF(Q159="優勝",[7]点数換算表!$B$7,IF(Q159="準優勝",[7]点数換算表!$C$7,IF(Q159="ベスト4",[7]点数換算表!$D$7,IF(Q159="ベスト8",[7]点数換算表!$E$7,[7]点数換算表!$F$7)))))</f>
        <v>0</v>
      </c>
      <c r="S159" s="52"/>
      <c r="T159" s="50">
        <f>IF(S159="",0,IF(S159="優勝",[7]点数換算表!$B$8,IF(S159="準優勝",[7]点数換算表!$C$8,IF(S159="ベスト4",[7]点数換算表!$D$8,IF(S159="ベスト8",[7]点数換算表!$E$8,[7]点数換算表!$F$8)))))</f>
        <v>0</v>
      </c>
      <c r="U159" s="52"/>
      <c r="V159" s="50">
        <f>IF(U159="",0,IF(U159="優勝",[7]点数換算表!$B$13,IF(U159="準優勝",[7]点数換算表!$C$13,IF(U159="ベスト4",[7]点数換算表!$D$13,[7]点数換算表!$E$13))))</f>
        <v>0</v>
      </c>
      <c r="W159" s="52"/>
      <c r="X159" s="50">
        <f>IF(W159="",0,IF(W159="優勝",[7]点数換算表!$B$14,IF(W159="準優勝",[7]点数換算表!$C$14,IF(W159="ベスト4",[7]点数換算表!$D$14,[7]点数換算表!$E$14))))</f>
        <v>0</v>
      </c>
      <c r="Y159" s="52" t="s">
        <v>7</v>
      </c>
      <c r="Z159" s="50">
        <f>IF(Y159="",0,IF(Y159="優勝",[7]点数換算表!$B$15,IF(Y159="準優勝",[7]点数換算表!$C$15,IF(Y159="ベスト4",[7]点数換算表!$D$15,IF(Y159="ベスト8",[7]点数換算表!$E$15,IF(Y159="ベスト16",[7]点数換算表!$F$15,""))))))</f>
        <v>16</v>
      </c>
      <c r="AA159" s="52"/>
      <c r="AB159" s="50">
        <f>IF(AA159="",0,IF(AA159="優勝",[7]点数換算表!$B$16,IF(AA159="準優勝",[7]点数換算表!$C$16,IF(AA159="ベスト4",[7]点数換算表!$D$16,IF(AA159="ベスト8",[7]点数換算表!$E$16,IF(AA159="ベスト16",[7]点数換算表!$F$16,IF(AA159="ベスト32",[7]点数換算表!$G$16,"")))))))</f>
        <v>0</v>
      </c>
      <c r="AC159" s="52"/>
      <c r="AD159" s="50">
        <f>IF(AC159="",0,IF(AC159="優勝",[7]点数換算表!$B$17,IF(AC159="準優勝",[7]点数換算表!$C$17,IF(AC159="ベスト4",[7]点数換算表!$D$17,IF(AC159="ベスト8",[7]点数換算表!$E$17,IF(AC159="ベスト16",[7]点数換算表!$F$17,IF(AC159="ベスト32",[7]点数換算表!$G$17,"")))))))</f>
        <v>0</v>
      </c>
      <c r="AE159" s="52"/>
      <c r="AF159" s="50">
        <f>IF(AE159="",0,IF(AE159="優勝",[7]点数換算表!$B$18,IF(AE159="準優勝",[7]点数換算表!$C$18,IF(AE159="ベスト4",[7]点数換算表!$D$18,IF(AE159="ベスト8",[7]点数換算表!$E$18,[7]点数換算表!$F$18)))))</f>
        <v>0</v>
      </c>
      <c r="AG159" s="52"/>
      <c r="AH159" s="50">
        <f>IF(AG159="",0,IF(AG159="優勝",[7]点数換算表!$B$19,IF(AG159="準優勝",[7]点数換算表!$C$19,IF(AG159="ベスト4",[7]点数換算表!$D$19,IF(AG159="ベスト8",[7]点数換算表!$E$19,[7]点数換算表!$F$19)))))</f>
        <v>0</v>
      </c>
      <c r="AI159" s="50">
        <f t="shared" si="4"/>
        <v>16</v>
      </c>
    </row>
    <row r="160" spans="1:35" x14ac:dyDescent="0.4">
      <c r="A160" s="21">
        <v>157</v>
      </c>
      <c r="B160" s="57" t="s">
        <v>488</v>
      </c>
      <c r="C160" s="57" t="s">
        <v>454</v>
      </c>
      <c r="D160" s="57">
        <v>4</v>
      </c>
      <c r="E160" s="28" t="s">
        <v>451</v>
      </c>
      <c r="F160" s="36" t="s">
        <v>815</v>
      </c>
      <c r="G160" s="52"/>
      <c r="H160" s="50">
        <f>IF(G160="",0,IF(G160="優勝",[7]点数換算表!$B$2,IF(G160="準優勝",[7]点数換算表!$C$2,IF(G160="ベスト4",[7]点数換算表!$D$2,[7]点数換算表!$E$2))))</f>
        <v>0</v>
      </c>
      <c r="I160" s="52"/>
      <c r="J160" s="50">
        <f>IF(I160="",0,IF(I160="優勝",[7]点数換算表!$B$3,IF(I160="準優勝",[7]点数換算表!$C$3,IF(I160="ベスト4",[7]点数換算表!$D$3,[7]点数換算表!$E$3))))</f>
        <v>0</v>
      </c>
      <c r="K160" s="52"/>
      <c r="L160" s="50">
        <f>IF(K160="",0,IF(K160="優勝",[7]点数換算表!$B$4,IF(K160="準優勝",[7]点数換算表!$C$4,IF(K160="ベスト4",[7]点数換算表!$D$4,IF(K160="ベスト8",[7]点数換算表!$E$4,IF(K160="ベスト16",[7]点数換算表!$F$4,""))))))</f>
        <v>0</v>
      </c>
      <c r="M160" s="52"/>
      <c r="N160" s="21">
        <f>IF(M160="",0,IF(M160="優勝",点数換算表!$B$5,IF(M160="準優勝",点数換算表!$C$5,IF(M160="ベスト4",点数換算表!$D$5,IF(M160="ベスト8",点数換算表!$E$5,IF(M160="ベスト16",点数換算表!$F$5,IF(M160="ベスト32",点数換算表!$G$5,"")))))))</f>
        <v>0</v>
      </c>
      <c r="O160" s="52"/>
      <c r="P160" s="50">
        <f>IF(O160="",0,IF(O160="優勝",[7]点数換算表!$B$6,IF(O160="準優勝",[7]点数換算表!$C$6,IF(O160="ベスト4",[7]点数換算表!$D$6,IF(O160="ベスト8",[7]点数換算表!$E$6,IF(O160="ベスト16",[7]点数換算表!$F$6,IF(O160="ベスト32",[7]点数換算表!$G$6,"")))))))</f>
        <v>0</v>
      </c>
      <c r="Q160" s="52"/>
      <c r="R160" s="50">
        <f>IF(Q160="",0,IF(Q160="優勝",[7]点数換算表!$B$7,IF(Q160="準優勝",[7]点数換算表!$C$7,IF(Q160="ベスト4",[7]点数換算表!$D$7,IF(Q160="ベスト8",[7]点数換算表!$E$7,[7]点数換算表!$F$7)))))</f>
        <v>0</v>
      </c>
      <c r="S160" s="52"/>
      <c r="T160" s="50">
        <f>IF(S160="",0,IF(S160="優勝",[7]点数換算表!$B$8,IF(S160="準優勝",[7]点数換算表!$C$8,IF(S160="ベスト4",[7]点数換算表!$D$8,IF(S160="ベスト8",[7]点数換算表!$E$8,[7]点数換算表!$F$8)))))</f>
        <v>0</v>
      </c>
      <c r="U160" s="52"/>
      <c r="V160" s="50">
        <f>IF(U160="",0,IF(U160="優勝",[7]点数換算表!$B$13,IF(U160="準優勝",[7]点数換算表!$C$13,IF(U160="ベスト4",[7]点数換算表!$D$13,[7]点数換算表!$E$13))))</f>
        <v>0</v>
      </c>
      <c r="W160" s="52"/>
      <c r="X160" s="50">
        <f>IF(W160="",0,IF(W160="優勝",[7]点数換算表!$B$14,IF(W160="準優勝",[7]点数換算表!$C$14,IF(W160="ベスト4",[7]点数換算表!$D$14,[7]点数換算表!$E$14))))</f>
        <v>0</v>
      </c>
      <c r="Y160" s="52" t="s">
        <v>7</v>
      </c>
      <c r="Z160" s="50">
        <f>IF(Y160="",0,IF(Y160="優勝",[7]点数換算表!$B$15,IF(Y160="準優勝",[7]点数換算表!$C$15,IF(Y160="ベスト4",[7]点数換算表!$D$15,IF(Y160="ベスト8",[7]点数換算表!$E$15,IF(Y160="ベスト16",[7]点数換算表!$F$15,""))))))</f>
        <v>16</v>
      </c>
      <c r="AA160" s="52"/>
      <c r="AB160" s="50">
        <f>IF(AA160="",0,IF(AA160="優勝",[7]点数換算表!$B$16,IF(AA160="準優勝",[7]点数換算表!$C$16,IF(AA160="ベスト4",[7]点数換算表!$D$16,IF(AA160="ベスト8",[7]点数換算表!$E$16,IF(AA160="ベスト16",[7]点数換算表!$F$16,IF(AA160="ベスト32",[7]点数換算表!$G$16,"")))))))</f>
        <v>0</v>
      </c>
      <c r="AC160" s="52"/>
      <c r="AD160" s="50">
        <f>IF(AC160="",0,IF(AC160="優勝",[7]点数換算表!$B$17,IF(AC160="準優勝",[7]点数換算表!$C$17,IF(AC160="ベスト4",[7]点数換算表!$D$17,IF(AC160="ベスト8",[7]点数換算表!$E$17,IF(AC160="ベスト16",[7]点数換算表!$F$17,IF(AC160="ベスト32",[7]点数換算表!$G$17,"")))))))</f>
        <v>0</v>
      </c>
      <c r="AE160" s="52"/>
      <c r="AF160" s="50">
        <f>IF(AE160="",0,IF(AE160="優勝",[7]点数換算表!$B$18,IF(AE160="準優勝",[7]点数換算表!$C$18,IF(AE160="ベスト4",[7]点数換算表!$D$18,IF(AE160="ベスト8",[7]点数換算表!$E$18,[7]点数換算表!$F$18)))))</f>
        <v>0</v>
      </c>
      <c r="AG160" s="52"/>
      <c r="AH160" s="50">
        <f>IF(AG160="",0,IF(AG160="優勝",[7]点数換算表!$B$19,IF(AG160="準優勝",[7]点数換算表!$C$19,IF(AG160="ベスト4",[7]点数換算表!$D$19,IF(AG160="ベスト8",[7]点数換算表!$E$19,[7]点数換算表!$F$19)))))</f>
        <v>0</v>
      </c>
      <c r="AI160" s="50">
        <f t="shared" si="4"/>
        <v>16</v>
      </c>
    </row>
    <row r="161" spans="1:35" x14ac:dyDescent="0.4">
      <c r="A161" s="21">
        <v>158</v>
      </c>
      <c r="B161" s="57" t="s">
        <v>489</v>
      </c>
      <c r="C161" s="57" t="s">
        <v>463</v>
      </c>
      <c r="D161" s="57">
        <v>3</v>
      </c>
      <c r="E161" s="28" t="s">
        <v>451</v>
      </c>
      <c r="F161" s="36" t="s">
        <v>815</v>
      </c>
      <c r="G161" s="52"/>
      <c r="H161" s="50">
        <f>IF(G161="",0,IF(G161="優勝",[7]点数換算表!$B$2,IF(G161="準優勝",[7]点数換算表!$C$2,IF(G161="ベスト4",[7]点数換算表!$D$2,[7]点数換算表!$E$2))))</f>
        <v>0</v>
      </c>
      <c r="I161" s="52"/>
      <c r="J161" s="50">
        <f>IF(I161="",0,IF(I161="優勝",[7]点数換算表!$B$3,IF(I161="準優勝",[7]点数換算表!$C$3,IF(I161="ベスト4",[7]点数換算表!$D$3,[7]点数換算表!$E$3))))</f>
        <v>0</v>
      </c>
      <c r="K161" s="52"/>
      <c r="L161" s="50">
        <f>IF(K161="",0,IF(K161="優勝",[7]点数換算表!$B$4,IF(K161="準優勝",[7]点数換算表!$C$4,IF(K161="ベスト4",[7]点数換算表!$D$4,IF(K161="ベスト8",[7]点数換算表!$E$4,IF(K161="ベスト16",[7]点数換算表!$F$4,""))))))</f>
        <v>0</v>
      </c>
      <c r="M161" s="52"/>
      <c r="N161" s="21">
        <f>IF(M161="",0,IF(M161="優勝",点数換算表!$B$5,IF(M161="準優勝",点数換算表!$C$5,IF(M161="ベスト4",点数換算表!$D$5,IF(M161="ベスト8",点数換算表!$E$5,IF(M161="ベスト16",点数換算表!$F$5,IF(M161="ベスト32",点数換算表!$G$5,"")))))))</f>
        <v>0</v>
      </c>
      <c r="O161" s="52"/>
      <c r="P161" s="50">
        <f>IF(O161="",0,IF(O161="優勝",[7]点数換算表!$B$6,IF(O161="準優勝",[7]点数換算表!$C$6,IF(O161="ベスト4",[7]点数換算表!$D$6,IF(O161="ベスト8",[7]点数換算表!$E$6,IF(O161="ベスト16",[7]点数換算表!$F$6,IF(O161="ベスト32",[7]点数換算表!$G$6,"")))))))</f>
        <v>0</v>
      </c>
      <c r="Q161" s="52"/>
      <c r="R161" s="50">
        <f>IF(Q161="",0,IF(Q161="優勝",[7]点数換算表!$B$7,IF(Q161="準優勝",[7]点数換算表!$C$7,IF(Q161="ベスト4",[7]点数換算表!$D$7,IF(Q161="ベスト8",[7]点数換算表!$E$7,[7]点数換算表!$F$7)))))</f>
        <v>0</v>
      </c>
      <c r="S161" s="52"/>
      <c r="T161" s="50">
        <f>IF(S161="",0,IF(S161="優勝",[7]点数換算表!$B$8,IF(S161="準優勝",[7]点数換算表!$C$8,IF(S161="ベスト4",[7]点数換算表!$D$8,IF(S161="ベスト8",[7]点数換算表!$E$8,[7]点数換算表!$F$8)))))</f>
        <v>0</v>
      </c>
      <c r="U161" s="52"/>
      <c r="V161" s="50">
        <f>IF(U161="",0,IF(U161="優勝",[7]点数換算表!$B$13,IF(U161="準優勝",[7]点数換算表!$C$13,IF(U161="ベスト4",[7]点数換算表!$D$13,[7]点数換算表!$E$13))))</f>
        <v>0</v>
      </c>
      <c r="W161" s="52"/>
      <c r="X161" s="50">
        <f>IF(W161="",0,IF(W161="優勝",[7]点数換算表!$B$14,IF(W161="準優勝",[7]点数換算表!$C$14,IF(W161="ベスト4",[7]点数換算表!$D$14,[7]点数換算表!$E$14))))</f>
        <v>0</v>
      </c>
      <c r="Y161" s="52" t="s">
        <v>7</v>
      </c>
      <c r="Z161" s="50">
        <f>IF(Y161="",0,IF(Y161="優勝",[7]点数換算表!$B$15,IF(Y161="準優勝",[7]点数換算表!$C$15,IF(Y161="ベスト4",[7]点数換算表!$D$15,IF(Y161="ベスト8",[7]点数換算表!$E$15,IF(Y161="ベスト16",[7]点数換算表!$F$15,""))))))</f>
        <v>16</v>
      </c>
      <c r="AA161" s="52"/>
      <c r="AB161" s="50">
        <f>IF(AA161="",0,IF(AA161="優勝",[7]点数換算表!$B$16,IF(AA161="準優勝",[7]点数換算表!$C$16,IF(AA161="ベスト4",[7]点数換算表!$D$16,IF(AA161="ベスト8",[7]点数換算表!$E$16,IF(AA161="ベスト16",[7]点数換算表!$F$16,IF(AA161="ベスト32",[7]点数換算表!$G$16,"")))))))</f>
        <v>0</v>
      </c>
      <c r="AC161" s="52"/>
      <c r="AD161" s="50">
        <f>IF(AC161="",0,IF(AC161="優勝",[7]点数換算表!$B$17,IF(AC161="準優勝",[7]点数換算表!$C$17,IF(AC161="ベスト4",[7]点数換算表!$D$17,IF(AC161="ベスト8",[7]点数換算表!$E$17,IF(AC161="ベスト16",[7]点数換算表!$F$17,IF(AC161="ベスト32",[7]点数換算表!$G$17,"")))))))</f>
        <v>0</v>
      </c>
      <c r="AE161" s="52"/>
      <c r="AF161" s="50">
        <f>IF(AE161="",0,IF(AE161="優勝",[7]点数換算表!$B$18,IF(AE161="準優勝",[7]点数換算表!$C$18,IF(AE161="ベスト4",[7]点数換算表!$D$18,IF(AE161="ベスト8",[7]点数換算表!$E$18,[7]点数換算表!$F$18)))))</f>
        <v>0</v>
      </c>
      <c r="AG161" s="52"/>
      <c r="AH161" s="50">
        <f>IF(AG161="",0,IF(AG161="優勝",[7]点数換算表!$B$19,IF(AG161="準優勝",[7]点数換算表!$C$19,IF(AG161="ベスト4",[7]点数換算表!$D$19,IF(AG161="ベスト8",[7]点数換算表!$E$19,[7]点数換算表!$F$19)))))</f>
        <v>0</v>
      </c>
      <c r="AI161" s="50">
        <f t="shared" si="4"/>
        <v>16</v>
      </c>
    </row>
    <row r="162" spans="1:35" x14ac:dyDescent="0.4">
      <c r="A162" s="21">
        <v>159</v>
      </c>
      <c r="B162" s="57" t="s">
        <v>490</v>
      </c>
      <c r="C162" s="57" t="s">
        <v>464</v>
      </c>
      <c r="D162" s="57">
        <v>2</v>
      </c>
      <c r="E162" s="28" t="s">
        <v>451</v>
      </c>
      <c r="F162" s="36" t="s">
        <v>815</v>
      </c>
      <c r="G162" s="52"/>
      <c r="H162" s="50">
        <f>IF(G162="",0,IF(G162="優勝",[7]点数換算表!$B$2,IF(G162="準優勝",[7]点数換算表!$C$2,IF(G162="ベスト4",[7]点数換算表!$D$2,[7]点数換算表!$E$2))))</f>
        <v>0</v>
      </c>
      <c r="I162" s="52"/>
      <c r="J162" s="50">
        <f>IF(I162="",0,IF(I162="優勝",[7]点数換算表!$B$3,IF(I162="準優勝",[7]点数換算表!$C$3,IF(I162="ベスト4",[7]点数換算表!$D$3,[7]点数換算表!$E$3))))</f>
        <v>0</v>
      </c>
      <c r="K162" s="52"/>
      <c r="L162" s="50">
        <f>IF(K162="",0,IF(K162="優勝",[7]点数換算表!$B$4,IF(K162="準優勝",[7]点数換算表!$C$4,IF(K162="ベスト4",[7]点数換算表!$D$4,IF(K162="ベスト8",[7]点数換算表!$E$4,IF(K162="ベスト16",[7]点数換算表!$F$4,""))))))</f>
        <v>0</v>
      </c>
      <c r="M162" s="52"/>
      <c r="N162" s="21">
        <f>IF(M162="",0,IF(M162="優勝",点数換算表!$B$5,IF(M162="準優勝",点数換算表!$C$5,IF(M162="ベスト4",点数換算表!$D$5,IF(M162="ベスト8",点数換算表!$E$5,IF(M162="ベスト16",点数換算表!$F$5,IF(M162="ベスト32",点数換算表!$G$5,"")))))))</f>
        <v>0</v>
      </c>
      <c r="O162" s="52"/>
      <c r="P162" s="50">
        <f>IF(O162="",0,IF(O162="優勝",[7]点数換算表!$B$6,IF(O162="準優勝",[7]点数換算表!$C$6,IF(O162="ベスト4",[7]点数換算表!$D$6,IF(O162="ベスト8",[7]点数換算表!$E$6,IF(O162="ベスト16",[7]点数換算表!$F$6,IF(O162="ベスト32",[7]点数換算表!$G$6,"")))))))</f>
        <v>0</v>
      </c>
      <c r="Q162" s="52"/>
      <c r="R162" s="50">
        <f>IF(Q162="",0,IF(Q162="優勝",[7]点数換算表!$B$7,IF(Q162="準優勝",[7]点数換算表!$C$7,IF(Q162="ベスト4",[7]点数換算表!$D$7,IF(Q162="ベスト8",[7]点数換算表!$E$7,[7]点数換算表!$F$7)))))</f>
        <v>0</v>
      </c>
      <c r="S162" s="52"/>
      <c r="T162" s="50">
        <f>IF(S162="",0,IF(S162="優勝",[7]点数換算表!$B$8,IF(S162="準優勝",[7]点数換算表!$C$8,IF(S162="ベスト4",[7]点数換算表!$D$8,IF(S162="ベスト8",[7]点数換算表!$E$8,[7]点数換算表!$F$8)))))</f>
        <v>0</v>
      </c>
      <c r="U162" s="52"/>
      <c r="V162" s="50">
        <f>IF(U162="",0,IF(U162="優勝",[7]点数換算表!$B$13,IF(U162="準優勝",[7]点数換算表!$C$13,IF(U162="ベスト4",[7]点数換算表!$D$13,[7]点数換算表!$E$13))))</f>
        <v>0</v>
      </c>
      <c r="W162" s="52"/>
      <c r="X162" s="50">
        <f>IF(W162="",0,IF(W162="優勝",[7]点数換算表!$B$14,IF(W162="準優勝",[7]点数換算表!$C$14,IF(W162="ベスト4",[7]点数換算表!$D$14,[7]点数換算表!$E$14))))</f>
        <v>0</v>
      </c>
      <c r="Y162" s="52" t="s">
        <v>7</v>
      </c>
      <c r="Z162" s="50">
        <f>IF(Y162="",0,IF(Y162="優勝",[7]点数換算表!$B$15,IF(Y162="準優勝",[7]点数換算表!$C$15,IF(Y162="ベスト4",[7]点数換算表!$D$15,IF(Y162="ベスト8",[7]点数換算表!$E$15,IF(Y162="ベスト16",[7]点数換算表!$F$15,""))))))</f>
        <v>16</v>
      </c>
      <c r="AA162" s="52"/>
      <c r="AB162" s="50">
        <f>IF(AA162="",0,IF(AA162="優勝",[7]点数換算表!$B$16,IF(AA162="準優勝",[7]点数換算表!$C$16,IF(AA162="ベスト4",[7]点数換算表!$D$16,IF(AA162="ベスト8",[7]点数換算表!$E$16,IF(AA162="ベスト16",[7]点数換算表!$F$16,IF(AA162="ベスト32",[7]点数換算表!$G$16,"")))))))</f>
        <v>0</v>
      </c>
      <c r="AC162" s="52"/>
      <c r="AD162" s="50">
        <f>IF(AC162="",0,IF(AC162="優勝",[7]点数換算表!$B$17,IF(AC162="準優勝",[7]点数換算表!$C$17,IF(AC162="ベスト4",[7]点数換算表!$D$17,IF(AC162="ベスト8",[7]点数換算表!$E$17,IF(AC162="ベスト16",[7]点数換算表!$F$17,IF(AC162="ベスト32",[7]点数換算表!$G$17,"")))))))</f>
        <v>0</v>
      </c>
      <c r="AE162" s="52"/>
      <c r="AF162" s="50">
        <f>IF(AE162="",0,IF(AE162="優勝",[7]点数換算表!$B$18,IF(AE162="準優勝",[7]点数換算表!$C$18,IF(AE162="ベスト4",[7]点数換算表!$D$18,IF(AE162="ベスト8",[7]点数換算表!$E$18,[7]点数換算表!$F$18)))))</f>
        <v>0</v>
      </c>
      <c r="AG162" s="52"/>
      <c r="AH162" s="50">
        <f>IF(AG162="",0,IF(AG162="優勝",[7]点数換算表!$B$19,IF(AG162="準優勝",[7]点数換算表!$C$19,IF(AG162="ベスト4",[7]点数換算表!$D$19,IF(AG162="ベスト8",[7]点数換算表!$E$19,[7]点数換算表!$F$19)))))</f>
        <v>0</v>
      </c>
      <c r="AI162" s="50">
        <f t="shared" si="4"/>
        <v>16</v>
      </c>
    </row>
    <row r="163" spans="1:35" x14ac:dyDescent="0.4">
      <c r="A163" s="21">
        <v>160</v>
      </c>
      <c r="B163" s="57" t="s">
        <v>491</v>
      </c>
      <c r="C163" s="57" t="s">
        <v>455</v>
      </c>
      <c r="D163" s="57">
        <v>4</v>
      </c>
      <c r="E163" s="28" t="s">
        <v>451</v>
      </c>
      <c r="F163" s="36" t="s">
        <v>815</v>
      </c>
      <c r="G163" s="52"/>
      <c r="H163" s="50">
        <f>IF(G163="",0,IF(G163="優勝",[7]点数換算表!$B$2,IF(G163="準優勝",[7]点数換算表!$C$2,IF(G163="ベスト4",[7]点数換算表!$D$2,[7]点数換算表!$E$2))))</f>
        <v>0</v>
      </c>
      <c r="I163" s="52"/>
      <c r="J163" s="50">
        <f>IF(I163="",0,IF(I163="優勝",[7]点数換算表!$B$3,IF(I163="準優勝",[7]点数換算表!$C$3,IF(I163="ベスト4",[7]点数換算表!$D$3,[7]点数換算表!$E$3))))</f>
        <v>0</v>
      </c>
      <c r="K163" s="52"/>
      <c r="L163" s="50">
        <f>IF(K163="",0,IF(K163="優勝",[7]点数換算表!$B$4,IF(K163="準優勝",[7]点数換算表!$C$4,IF(K163="ベスト4",[7]点数換算表!$D$4,IF(K163="ベスト8",[7]点数換算表!$E$4,IF(K163="ベスト16",[7]点数換算表!$F$4,""))))))</f>
        <v>0</v>
      </c>
      <c r="M163" s="52"/>
      <c r="N163" s="21">
        <f>IF(M163="",0,IF(M163="優勝",点数換算表!$B$5,IF(M163="準優勝",点数換算表!$C$5,IF(M163="ベスト4",点数換算表!$D$5,IF(M163="ベスト8",点数換算表!$E$5,IF(M163="ベスト16",点数換算表!$F$5,IF(M163="ベスト32",点数換算表!$G$5,"")))))))</f>
        <v>0</v>
      </c>
      <c r="O163" s="52"/>
      <c r="P163" s="50">
        <f>IF(O163="",0,IF(O163="優勝",[7]点数換算表!$B$6,IF(O163="準優勝",[7]点数換算表!$C$6,IF(O163="ベスト4",[7]点数換算表!$D$6,IF(O163="ベスト8",[7]点数換算表!$E$6,IF(O163="ベスト16",[7]点数換算表!$F$6,IF(O163="ベスト32",[7]点数換算表!$G$6,"")))))))</f>
        <v>0</v>
      </c>
      <c r="Q163" s="52"/>
      <c r="R163" s="50">
        <f>IF(Q163="",0,IF(Q163="優勝",[7]点数換算表!$B$7,IF(Q163="準優勝",[7]点数換算表!$C$7,IF(Q163="ベスト4",[7]点数換算表!$D$7,IF(Q163="ベスト8",[7]点数換算表!$E$7,[7]点数換算表!$F$7)))))</f>
        <v>0</v>
      </c>
      <c r="S163" s="52"/>
      <c r="T163" s="50">
        <f>IF(S163="",0,IF(S163="優勝",[7]点数換算表!$B$8,IF(S163="準優勝",[7]点数換算表!$C$8,IF(S163="ベスト4",[7]点数換算表!$D$8,IF(S163="ベスト8",[7]点数換算表!$E$8,[7]点数換算表!$F$8)))))</f>
        <v>0</v>
      </c>
      <c r="U163" s="52"/>
      <c r="V163" s="50">
        <f>IF(U163="",0,IF(U163="優勝",[7]点数換算表!$B$13,IF(U163="準優勝",[7]点数換算表!$C$13,IF(U163="ベスト4",[7]点数換算表!$D$13,[7]点数換算表!$E$13))))</f>
        <v>0</v>
      </c>
      <c r="W163" s="52"/>
      <c r="X163" s="50">
        <f>IF(W163="",0,IF(W163="優勝",[7]点数換算表!$B$14,IF(W163="準優勝",[7]点数換算表!$C$14,IF(W163="ベスト4",[7]点数換算表!$D$14,[7]点数換算表!$E$14))))</f>
        <v>0</v>
      </c>
      <c r="Y163" s="52" t="s">
        <v>7</v>
      </c>
      <c r="Z163" s="50">
        <f>IF(Y163="",0,IF(Y163="優勝",[7]点数換算表!$B$15,IF(Y163="準優勝",[7]点数換算表!$C$15,IF(Y163="ベスト4",[7]点数換算表!$D$15,IF(Y163="ベスト8",[7]点数換算表!$E$15,IF(Y163="ベスト16",[7]点数換算表!$F$15,""))))))</f>
        <v>16</v>
      </c>
      <c r="AA163" s="52"/>
      <c r="AB163" s="50">
        <f>IF(AA163="",0,IF(AA163="優勝",[7]点数換算表!$B$16,IF(AA163="準優勝",[7]点数換算表!$C$16,IF(AA163="ベスト4",[7]点数換算表!$D$16,IF(AA163="ベスト8",[7]点数換算表!$E$16,IF(AA163="ベスト16",[7]点数換算表!$F$16,IF(AA163="ベスト32",[7]点数換算表!$G$16,"")))))))</f>
        <v>0</v>
      </c>
      <c r="AC163" s="52"/>
      <c r="AD163" s="50">
        <f>IF(AC163="",0,IF(AC163="優勝",[7]点数換算表!$B$17,IF(AC163="準優勝",[7]点数換算表!$C$17,IF(AC163="ベスト4",[7]点数換算表!$D$17,IF(AC163="ベスト8",[7]点数換算表!$E$17,IF(AC163="ベスト16",[7]点数換算表!$F$17,IF(AC163="ベスト32",[7]点数換算表!$G$17,"")))))))</f>
        <v>0</v>
      </c>
      <c r="AE163" s="52"/>
      <c r="AF163" s="50">
        <f>IF(AE163="",0,IF(AE163="優勝",[7]点数換算表!$B$18,IF(AE163="準優勝",[7]点数換算表!$C$18,IF(AE163="ベスト4",[7]点数換算表!$D$18,IF(AE163="ベスト8",[7]点数換算表!$E$18,[7]点数換算表!$F$18)))))</f>
        <v>0</v>
      </c>
      <c r="AG163" s="52"/>
      <c r="AH163" s="50">
        <f>IF(AG163="",0,IF(AG163="優勝",[7]点数換算表!$B$19,IF(AG163="準優勝",[7]点数換算表!$C$19,IF(AG163="ベスト4",[7]点数換算表!$D$19,IF(AG163="ベスト8",[7]点数換算表!$E$19,[7]点数換算表!$F$19)))))</f>
        <v>0</v>
      </c>
      <c r="AI163" s="50">
        <f t="shared" si="4"/>
        <v>16</v>
      </c>
    </row>
    <row r="164" spans="1:35" x14ac:dyDescent="0.4">
      <c r="A164" s="21">
        <v>161</v>
      </c>
      <c r="B164" s="57" t="s">
        <v>133</v>
      </c>
      <c r="C164" s="57" t="s">
        <v>74</v>
      </c>
      <c r="D164" s="57">
        <v>2</v>
      </c>
      <c r="E164" s="24" t="s">
        <v>269</v>
      </c>
      <c r="F164" s="34" t="s">
        <v>814</v>
      </c>
      <c r="G164" s="52"/>
      <c r="H164" s="50">
        <f>IF(G164="",0,IF(G164="優勝",点数換算表!$B$2,IF(G164="準優勝",点数換算表!$C$2,IF(G164="ベスト4",点数換算表!$D$2,点数換算表!$E$2))))</f>
        <v>0</v>
      </c>
      <c r="I164" s="52"/>
      <c r="J164" s="50">
        <f>IF(I164="",0,IF(I164="優勝",点数換算表!$B$3,IF(I164="準優勝",点数換算表!$C$3,IF(I164="ベスト4",点数換算表!$D$3,点数換算表!$E$3))))</f>
        <v>0</v>
      </c>
      <c r="K164" s="52"/>
      <c r="L164" s="50">
        <f>IF(K164="",0,IF(K164="優勝",点数換算表!$B$4,IF(K164="準優勝",点数換算表!$C$4,IF(K164="ベスト4",点数換算表!$D$4,IF(K164="ベスト8",点数換算表!$E$4,IF(K164="ベスト16",点数換算表!$F$4,""))))))</f>
        <v>0</v>
      </c>
      <c r="M164" s="52"/>
      <c r="N164" s="21">
        <f>IF(M164="",0,IF(M164="優勝",点数換算表!$B$5,IF(M164="準優勝",点数換算表!$C$5,IF(M164="ベスト4",点数換算表!$D$5,IF(M164="ベスト8",点数換算表!$E$5,IF(M164="ベスト16",点数換算表!$F$5,IF(M164="ベスト32",点数換算表!$G$5,"")))))))</f>
        <v>0</v>
      </c>
      <c r="O164" s="52"/>
      <c r="P164" s="50">
        <f>IF(O164="",0,IF(O164="優勝",点数換算表!$B$6,IF(O164="準優勝",点数換算表!$C$6,IF(O164="ベスト4",点数換算表!$D$6,IF(O164="ベスト8",点数換算表!$E$6,IF(O164="ベスト16",点数換算表!$F$6,IF(O164="ベスト32",点数換算表!$G$6,"")))))))</f>
        <v>0</v>
      </c>
      <c r="Q164" s="52"/>
      <c r="R164" s="50">
        <f>IF(Q164="",0,IF(Q164="優勝",点数換算表!$B$7,IF(Q164="準優勝",点数換算表!$C$7,IF(Q164="ベスト4",点数換算表!$D$7,IF(Q164="ベスト8",点数換算表!$E$7,点数換算表!$F$7)))))</f>
        <v>0</v>
      </c>
      <c r="S164" s="52"/>
      <c r="T164" s="50">
        <f>IF(S164="",0,IF(S164="優勝",点数換算表!$B$8,IF(S164="準優勝",点数換算表!$C$8,IF(S164="ベスト4",点数換算表!$D$8,IF(S164="ベスト8",点数換算表!$E$8,点数換算表!$F$8)))))</f>
        <v>0</v>
      </c>
      <c r="U164" s="52" t="s">
        <v>9</v>
      </c>
      <c r="V164" s="50">
        <f>IF(U164="",0,IF(U164="優勝",点数換算表!$B$13,IF(U164="準優勝",点数換算表!$C$13,IF(U164="ベスト4",点数換算表!$D$13,点数換算表!$E$13))))</f>
        <v>16</v>
      </c>
      <c r="W164" s="52"/>
      <c r="X164" s="50">
        <f>IF(W164="",0,IF(W164="優勝",点数換算表!$B$14,IF(W164="準優勝",点数換算表!$C$14,IF(W164="ベスト4",点数換算表!$D$14,点数換算表!$E$14))))</f>
        <v>0</v>
      </c>
      <c r="Y164" s="52"/>
      <c r="Z164" s="50">
        <f>IF(Y164="",0,IF(Y164="優勝",点数換算表!$B$15,IF(Y164="準優勝",点数換算表!$C$15,IF(Y164="ベスト4",点数換算表!$D$15,IF(Y164="ベスト8",点数換算表!$E$15,IF(Y164="ベスト16",点数換算表!$F$15,""))))))</f>
        <v>0</v>
      </c>
      <c r="AA164" s="52"/>
      <c r="AB164" s="50">
        <f>IF(AA164="",0,IF(AA164="優勝",点数換算表!$B$16,IF(AA164="準優勝",点数換算表!$C$16,IF(AA164="ベスト4",点数換算表!$D$16,IF(AA164="ベスト8",点数換算表!$E$16,IF(AA164="ベスト16",点数換算表!$F$16,IF(AA164="ベスト32",点数換算表!$G$16,"")))))))</f>
        <v>0</v>
      </c>
      <c r="AC164" s="52"/>
      <c r="AD164" s="50">
        <f>IF(AC164="",0,IF(AC164="優勝",点数換算表!$B$17,IF(AC164="準優勝",点数換算表!$C$17,IF(AC164="ベスト4",点数換算表!$D$17,IF(AC164="ベスト8",点数換算表!$E$17,IF(AC164="ベスト16",点数換算表!$F$17,IF(AC164="ベスト32",点数換算表!$G$17,"")))))))</f>
        <v>0</v>
      </c>
      <c r="AE164" s="52"/>
      <c r="AF164" s="50">
        <f>IF(AE164="",0,IF(AE164="優勝",点数換算表!$B$18,IF(AE164="準優勝",点数換算表!$C$18,IF(AE164="ベスト4",点数換算表!$D$18,IF(AE164="ベスト8",点数換算表!$E$18,点数換算表!$F$18)))))</f>
        <v>0</v>
      </c>
      <c r="AG164" s="52"/>
      <c r="AH164" s="50">
        <f>IF(AG164="",0,IF(AG164="優勝",点数換算表!$B$19,IF(AG164="準優勝",点数換算表!$C$19,IF(AG164="ベスト4",点数換算表!$D$19,IF(AG164="ベスト8",点数換算表!$E$19,点数換算表!$F$19)))))</f>
        <v>0</v>
      </c>
      <c r="AI164" s="50">
        <f t="shared" ref="AI164:AI170" si="5">MAX(H164,J164)+SUM(L164:T164)+MAX(V164,X164)+SUM(Z164:AH164)</f>
        <v>16</v>
      </c>
    </row>
    <row r="165" spans="1:35" x14ac:dyDescent="0.4">
      <c r="A165" s="21">
        <v>162</v>
      </c>
      <c r="B165" s="57" t="s">
        <v>568</v>
      </c>
      <c r="C165" s="57" t="s">
        <v>563</v>
      </c>
      <c r="D165" s="57">
        <v>4</v>
      </c>
      <c r="E165" s="29" t="s">
        <v>526</v>
      </c>
      <c r="F165" s="36" t="s">
        <v>815</v>
      </c>
      <c r="G165" s="52"/>
      <c r="H165" s="50">
        <f>IF(G165="",0,IF(G165="優勝",[8]点数換算表!$B$2,IF(G165="準優勝",[8]点数換算表!$C$2,IF(G165="ベスト4",[8]点数換算表!$D$2,[8]点数換算表!$E$2))))</f>
        <v>0</v>
      </c>
      <c r="I165" s="52"/>
      <c r="J165" s="50">
        <f>IF(I165="",0,IF(I165="優勝",[8]点数換算表!$B$3,IF(I165="準優勝",[8]点数換算表!$C$3,IF(I165="ベスト4",[8]点数換算表!$D$3,[8]点数換算表!$E$3))))</f>
        <v>0</v>
      </c>
      <c r="K165" s="52"/>
      <c r="L165" s="50">
        <f>IF(K165="",0,IF(K165="優勝",[8]点数換算表!$B$4,IF(K165="準優勝",[8]点数換算表!$C$4,IF(K165="ベスト4",[8]点数換算表!$D$4,IF(K165="ベスト8",[8]点数換算表!$E$4,IF(K165="ベスト16",[8]点数換算表!$F$4,""))))))</f>
        <v>0</v>
      </c>
      <c r="M165" s="52"/>
      <c r="N165" s="21">
        <f>IF(M165="",0,IF(M165="優勝",点数換算表!$B$5,IF(M165="準優勝",点数換算表!$C$5,IF(M165="ベスト4",点数換算表!$D$5,IF(M165="ベスト8",点数換算表!$E$5,IF(M165="ベスト16",点数換算表!$F$5,IF(M165="ベスト32",点数換算表!$G$5,"")))))))</f>
        <v>0</v>
      </c>
      <c r="O165" s="52"/>
      <c r="P165" s="50">
        <f>IF(O165="",0,IF(O165="優勝",[8]点数換算表!$B$6,IF(O165="準優勝",[8]点数換算表!$C$6,IF(O165="ベスト4",[8]点数換算表!$D$6,IF(O165="ベスト8",[8]点数換算表!$E$6,IF(O165="ベスト16",[8]点数換算表!$F$6,IF(O165="ベスト32",[8]点数換算表!$G$6,"")))))))</f>
        <v>0</v>
      </c>
      <c r="Q165" s="52"/>
      <c r="R165" s="50">
        <f>IF(Q165="",0,IF(Q165="優勝",[8]点数換算表!$B$7,IF(Q165="準優勝",[8]点数換算表!$C$7,IF(Q165="ベスト4",[8]点数換算表!$D$7,IF(Q165="ベスト8",[8]点数換算表!$E$7,[8]点数換算表!$F$7)))))</f>
        <v>0</v>
      </c>
      <c r="S165" s="52"/>
      <c r="T165" s="50">
        <f>IF(S165="",0,IF(S165="優勝",[8]点数換算表!$B$8,IF(S165="準優勝",[8]点数換算表!$C$8,IF(S165="ベスト4",[8]点数換算表!$D$8,IF(S165="ベスト8",[8]点数換算表!$E$8,[8]点数換算表!$F$8)))))</f>
        <v>0</v>
      </c>
      <c r="U165" s="52"/>
      <c r="V165" s="50">
        <f>IF(U165="",0,IF(U165="優勝",[8]点数換算表!$B$13,IF(U165="準優勝",[8]点数換算表!$C$13,IF(U165="ベスト4",[8]点数換算表!$D$13,[8]点数換算表!$E$13))))</f>
        <v>0</v>
      </c>
      <c r="W165" s="52"/>
      <c r="X165" s="50">
        <f>IF(W165="",0,IF(W165="優勝",[8]点数換算表!$B$14,IF(W165="準優勝",[8]点数換算表!$C$14,IF(W165="ベスト4",[8]点数換算表!$D$14,[8]点数換算表!$E$14))))</f>
        <v>0</v>
      </c>
      <c r="Y165" s="52" t="s">
        <v>7</v>
      </c>
      <c r="Z165" s="50">
        <f>IF(Y165="",0,IF(Y165="優勝",[8]点数換算表!$B$15,IF(Y165="準優勝",[8]点数換算表!$C$15,IF(Y165="ベスト4",[8]点数換算表!$D$15,IF(Y165="ベスト8",[8]点数換算表!$E$15,IF(Y165="ベスト16",[8]点数換算表!$F$15,""))))))</f>
        <v>16</v>
      </c>
      <c r="AA165" s="52"/>
      <c r="AB165" s="50">
        <f>IF(AA165="",0,IF(AA165="優勝",[8]点数換算表!$B$16,IF(AA165="準優勝",[8]点数換算表!$C$16,IF(AA165="ベスト4",[8]点数換算表!$D$16,IF(AA165="ベスト8",[8]点数換算表!$E$16,IF(AA165="ベスト16",[8]点数換算表!$F$16,IF(AA165="ベスト32",[8]点数換算表!$G$16,"")))))))</f>
        <v>0</v>
      </c>
      <c r="AC165" s="52"/>
      <c r="AD165" s="50">
        <f>IF(AC165="",0,IF(AC165="優勝",[8]点数換算表!$B$17,IF(AC165="準優勝",[8]点数換算表!$C$17,IF(AC165="ベスト4",[8]点数換算表!$D$17,IF(AC165="ベスト8",[8]点数換算表!$E$17,IF(AC165="ベスト16",[8]点数換算表!$F$17,IF(AC165="ベスト32",[8]点数換算表!$G$17,"")))))))</f>
        <v>0</v>
      </c>
      <c r="AE165" s="52"/>
      <c r="AF165" s="50">
        <f>IF(AE165="",0,IF(AE165="優勝",[8]点数換算表!$B$18,IF(AE165="準優勝",[8]点数換算表!$C$18,IF(AE165="ベスト4",[8]点数換算表!$D$18,IF(AE165="ベスト8",[8]点数換算表!$E$18,[8]点数換算表!$F$18)))))</f>
        <v>0</v>
      </c>
      <c r="AG165" s="52"/>
      <c r="AH165" s="50">
        <f>IF(AG165="",0,IF(AG165="優勝",[8]点数換算表!$B$19,IF(AG165="準優勝",[8]点数換算表!$C$19,IF(AG165="ベスト4",[8]点数換算表!$D$19,IF(AG165="ベスト8",[8]点数換算表!$E$19,[8]点数換算表!$F$19)))))</f>
        <v>0</v>
      </c>
      <c r="AI165" s="50">
        <f t="shared" si="5"/>
        <v>16</v>
      </c>
    </row>
    <row r="166" spans="1:35" x14ac:dyDescent="0.4">
      <c r="A166" s="21">
        <v>163</v>
      </c>
      <c r="B166" s="57" t="s">
        <v>569</v>
      </c>
      <c r="C166" s="57" t="s">
        <v>525</v>
      </c>
      <c r="D166" s="57">
        <v>4</v>
      </c>
      <c r="E166" s="29" t="s">
        <v>526</v>
      </c>
      <c r="F166" s="36" t="s">
        <v>815</v>
      </c>
      <c r="G166" s="52"/>
      <c r="H166" s="50">
        <f>IF(G166="",0,IF(G166="優勝",[8]点数換算表!$B$2,IF(G166="準優勝",[8]点数換算表!$C$2,IF(G166="ベスト4",[8]点数換算表!$D$2,[8]点数換算表!$E$2))))</f>
        <v>0</v>
      </c>
      <c r="I166" s="52"/>
      <c r="J166" s="50">
        <f>IF(I166="",0,IF(I166="優勝",[8]点数換算表!$B$3,IF(I166="準優勝",[8]点数換算表!$C$3,IF(I166="ベスト4",[8]点数換算表!$D$3,[8]点数換算表!$E$3))))</f>
        <v>0</v>
      </c>
      <c r="K166" s="52"/>
      <c r="L166" s="50">
        <f>IF(K166="",0,IF(K166="優勝",[8]点数換算表!$B$4,IF(K166="準優勝",[8]点数換算表!$C$4,IF(K166="ベスト4",[8]点数換算表!$D$4,IF(K166="ベスト8",[8]点数換算表!$E$4,IF(K166="ベスト16",[8]点数換算表!$F$4,""))))))</f>
        <v>0</v>
      </c>
      <c r="M166" s="52"/>
      <c r="N166" s="21">
        <f>IF(M166="",0,IF(M166="優勝",点数換算表!$B$5,IF(M166="準優勝",点数換算表!$C$5,IF(M166="ベスト4",点数換算表!$D$5,IF(M166="ベスト8",点数換算表!$E$5,IF(M166="ベスト16",点数換算表!$F$5,IF(M166="ベスト32",点数換算表!$G$5,"")))))))</f>
        <v>0</v>
      </c>
      <c r="O166" s="52"/>
      <c r="P166" s="50">
        <f>IF(O166="",0,IF(O166="優勝",[8]点数換算表!$B$6,IF(O166="準優勝",[8]点数換算表!$C$6,IF(O166="ベスト4",[8]点数換算表!$D$6,IF(O166="ベスト8",[8]点数換算表!$E$6,IF(O166="ベスト16",[8]点数換算表!$F$6,IF(O166="ベスト32",[8]点数換算表!$G$6,"")))))))</f>
        <v>0</v>
      </c>
      <c r="Q166" s="52"/>
      <c r="R166" s="50">
        <f>IF(Q166="",0,IF(Q166="優勝",[8]点数換算表!$B$7,IF(Q166="準優勝",[8]点数換算表!$C$7,IF(Q166="ベスト4",[8]点数換算表!$D$7,IF(Q166="ベスト8",[8]点数換算表!$E$7,[8]点数換算表!$F$7)))))</f>
        <v>0</v>
      </c>
      <c r="S166" s="52"/>
      <c r="T166" s="50">
        <f>IF(S166="",0,IF(S166="優勝",[8]点数換算表!$B$8,IF(S166="準優勝",[8]点数換算表!$C$8,IF(S166="ベスト4",[8]点数換算表!$D$8,IF(S166="ベスト8",[8]点数換算表!$E$8,[8]点数換算表!$F$8)))))</f>
        <v>0</v>
      </c>
      <c r="U166" s="52"/>
      <c r="V166" s="50">
        <f>IF(U166="",0,IF(U166="優勝",[8]点数換算表!$B$13,IF(U166="準優勝",[8]点数換算表!$C$13,IF(U166="ベスト4",[8]点数換算表!$D$13,[8]点数換算表!$E$13))))</f>
        <v>0</v>
      </c>
      <c r="W166" s="52"/>
      <c r="X166" s="50">
        <f>IF(W166="",0,IF(W166="優勝",[8]点数換算表!$B$14,IF(W166="準優勝",[8]点数換算表!$C$14,IF(W166="ベスト4",[8]点数換算表!$D$14,[8]点数換算表!$E$14))))</f>
        <v>0</v>
      </c>
      <c r="Y166" s="52" t="s">
        <v>7</v>
      </c>
      <c r="Z166" s="50">
        <f>IF(Y166="",0,IF(Y166="優勝",[8]点数換算表!$B$15,IF(Y166="準優勝",[8]点数換算表!$C$15,IF(Y166="ベスト4",[8]点数換算表!$D$15,IF(Y166="ベスト8",[8]点数換算表!$E$15,IF(Y166="ベスト16",[8]点数換算表!$F$15,""))))))</f>
        <v>16</v>
      </c>
      <c r="AA166" s="52"/>
      <c r="AB166" s="50">
        <f>IF(AA166="",0,IF(AA166="優勝",[8]点数換算表!$B$16,IF(AA166="準優勝",[8]点数換算表!$C$16,IF(AA166="ベスト4",[8]点数換算表!$D$16,IF(AA166="ベスト8",[8]点数換算表!$E$16,IF(AA166="ベスト16",[8]点数換算表!$F$16,IF(AA166="ベスト32",[8]点数換算表!$G$16,"")))))))</f>
        <v>0</v>
      </c>
      <c r="AC166" s="52"/>
      <c r="AD166" s="50">
        <f>IF(AC166="",0,IF(AC166="優勝",[8]点数換算表!$B$17,IF(AC166="準優勝",[8]点数換算表!$C$17,IF(AC166="ベスト4",[8]点数換算表!$D$17,IF(AC166="ベスト8",[8]点数換算表!$E$17,IF(AC166="ベスト16",[8]点数換算表!$F$17,IF(AC166="ベスト32",[8]点数換算表!$G$17,"")))))))</f>
        <v>0</v>
      </c>
      <c r="AE166" s="52"/>
      <c r="AF166" s="50">
        <f>IF(AE166="",0,IF(AE166="優勝",[8]点数換算表!$B$18,IF(AE166="準優勝",[8]点数換算表!$C$18,IF(AE166="ベスト4",[8]点数換算表!$D$18,IF(AE166="ベスト8",[8]点数換算表!$E$18,[8]点数換算表!$F$18)))))</f>
        <v>0</v>
      </c>
      <c r="AG166" s="52"/>
      <c r="AH166" s="50">
        <f>IF(AG166="",0,IF(AG166="優勝",[8]点数換算表!$B$19,IF(AG166="準優勝",[8]点数換算表!$C$19,IF(AG166="ベスト4",[8]点数換算表!$D$19,IF(AG166="ベスト8",[8]点数換算表!$E$19,[8]点数換算表!$F$19)))))</f>
        <v>0</v>
      </c>
      <c r="AI166" s="50">
        <f t="shared" si="5"/>
        <v>16</v>
      </c>
    </row>
    <row r="167" spans="1:35" x14ac:dyDescent="0.4">
      <c r="A167" s="21">
        <v>164</v>
      </c>
      <c r="B167" s="57" t="s">
        <v>667</v>
      </c>
      <c r="C167" s="57" t="s">
        <v>637</v>
      </c>
      <c r="D167" s="57" t="s">
        <v>646</v>
      </c>
      <c r="E167" s="30" t="s">
        <v>620</v>
      </c>
      <c r="F167" s="34" t="s">
        <v>814</v>
      </c>
      <c r="G167" s="52"/>
      <c r="H167" s="50">
        <f>IF(G167="",0,IF(G167="優勝",[9]点数換算表!$B$2,IF(G167="準優勝",[9]点数換算表!$C$2,IF(G167="ベスト4",[9]点数換算表!$D$2,[9]点数換算表!$E$2))))</f>
        <v>0</v>
      </c>
      <c r="I167" s="52"/>
      <c r="J167" s="50">
        <f>IF(I167="",0,IF(I167="優勝",[9]点数換算表!$B$3,IF(I167="準優勝",[9]点数換算表!$C$3,IF(I167="ベスト4",[9]点数換算表!$D$3,[9]点数換算表!$E$3))))</f>
        <v>0</v>
      </c>
      <c r="K167" s="52"/>
      <c r="L167" s="50">
        <f>IF(K167="",0,IF(K167="優勝",[9]点数換算表!$B$4,IF(K167="準優勝",[9]点数換算表!$C$4,IF(K167="ベスト4",[9]点数換算表!$D$4,IF(K167="ベスト8",[9]点数換算表!$E$4,IF(K167="ベスト16",[9]点数換算表!$F$4,""))))))</f>
        <v>0</v>
      </c>
      <c r="M167" s="52"/>
      <c r="N167" s="21">
        <f>IF(M167="",0,IF(M167="優勝",点数換算表!$B$5,IF(M167="準優勝",点数換算表!$C$5,IF(M167="ベスト4",点数換算表!$D$5,IF(M167="ベスト8",点数換算表!$E$5,IF(M167="ベスト16",点数換算表!$F$5,IF(M167="ベスト32",点数換算表!$G$5,"")))))))</f>
        <v>0</v>
      </c>
      <c r="O167" s="52"/>
      <c r="P167" s="50">
        <f>IF(O167="",0,IF(O167="優勝",[9]点数換算表!$B$6,IF(O167="準優勝",[9]点数換算表!$C$6,IF(O167="ベスト4",[9]点数換算表!$D$6,IF(O167="ベスト8",[9]点数換算表!$E$6,IF(O167="ベスト16",[9]点数換算表!$F$6,IF(O167="ベスト32",[9]点数換算表!$G$6,"")))))))</f>
        <v>0</v>
      </c>
      <c r="Q167" s="52"/>
      <c r="R167" s="50">
        <f>IF(Q167="",0,IF(Q167="優勝",[9]点数換算表!$B$7,IF(Q167="準優勝",[9]点数換算表!$C$7,IF(Q167="ベスト4",[9]点数換算表!$D$7,IF(Q167="ベスト8",[9]点数換算表!$E$7,[9]点数換算表!$F$7)))))</f>
        <v>0</v>
      </c>
      <c r="S167" s="52"/>
      <c r="T167" s="50">
        <f>IF(S167="",0,IF(S167="優勝",[9]点数換算表!$B$8,IF(S167="準優勝",[9]点数換算表!$C$8,IF(S167="ベスト4",[9]点数換算表!$D$8,IF(S167="ベスト8",[9]点数換算表!$E$8,[9]点数換算表!$F$8)))))</f>
        <v>0</v>
      </c>
      <c r="U167" s="52"/>
      <c r="V167" s="50">
        <f>IF(U167="",0,IF(U167="優勝",[9]点数換算表!$B$13,IF(U167="準優勝",[9]点数換算表!$C$13,IF(U167="ベスト4",[9]点数換算表!$D$13,[9]点数換算表!$E$13))))</f>
        <v>0</v>
      </c>
      <c r="W167" s="52"/>
      <c r="X167" s="50">
        <f>IF(W167="",0,IF(W167="優勝",[9]点数換算表!$B$14,IF(W167="準優勝",[9]点数換算表!$C$14,IF(W167="ベスト4",[9]点数換算表!$D$14,[9]点数換算表!$E$14))))</f>
        <v>0</v>
      </c>
      <c r="Y167" s="52" t="s">
        <v>7</v>
      </c>
      <c r="Z167" s="50">
        <f>IF(Y167="",0,IF(Y167="優勝",[9]点数換算表!$B$15,IF(Y167="準優勝",[9]点数換算表!$C$15,IF(Y167="ベスト4",[9]点数換算表!$D$15,IF(Y167="ベスト8",[9]点数換算表!$E$15,IF(Y167="ベスト16",[9]点数換算表!$F$15,""))))))</f>
        <v>16</v>
      </c>
      <c r="AA167" s="52"/>
      <c r="AB167" s="50">
        <f>IF(AA167="",0,IF(AA167="優勝",[9]点数換算表!$B$16,IF(AA167="準優勝",[9]点数換算表!$C$16,IF(AA167="ベスト4",[9]点数換算表!$D$16,IF(AA167="ベスト8",[9]点数換算表!$E$16,IF(AA167="ベスト16",[9]点数換算表!$F$16,IF(AA167="ベスト32",[9]点数換算表!$G$16,"")))))))</f>
        <v>0</v>
      </c>
      <c r="AC167" s="52"/>
      <c r="AD167" s="50">
        <f>IF(AC167="",0,IF(AC167="優勝",[9]点数換算表!$B$17,IF(AC167="準優勝",[9]点数換算表!$C$17,IF(AC167="ベスト4",[9]点数換算表!$D$17,IF(AC167="ベスト8",[9]点数換算表!$E$17,IF(AC167="ベスト16",[9]点数換算表!$F$17,IF(AC167="ベスト32",[9]点数換算表!$G$17,"")))))))</f>
        <v>0</v>
      </c>
      <c r="AE167" s="52"/>
      <c r="AF167" s="50">
        <f>IF(AE167="",0,IF(AE167="優勝",[9]点数換算表!$B$18,IF(AE167="準優勝",[9]点数換算表!$C$18,IF(AE167="ベスト4",[9]点数換算表!$D$18,IF(AE167="ベスト8",[9]点数換算表!$E$18,[9]点数換算表!$F$18)))))</f>
        <v>0</v>
      </c>
      <c r="AG167" s="52"/>
      <c r="AH167" s="50">
        <f>IF(AG167="",0,IF(AG167="優勝",[9]点数換算表!$B$19,IF(AG167="準優勝",[9]点数換算表!$C$19,IF(AG167="ベスト4",[9]点数換算表!$D$19,IF(AG167="ベスト8",[9]点数換算表!$E$19,[9]点数換算表!$F$19)))))</f>
        <v>0</v>
      </c>
      <c r="AI167" s="50">
        <f t="shared" si="5"/>
        <v>16</v>
      </c>
    </row>
    <row r="168" spans="1:35" x14ac:dyDescent="0.4">
      <c r="A168" s="21">
        <v>165</v>
      </c>
      <c r="B168" s="57" t="s">
        <v>668</v>
      </c>
      <c r="C168" s="57" t="s">
        <v>669</v>
      </c>
      <c r="D168" s="57" t="s">
        <v>652</v>
      </c>
      <c r="E168" s="30" t="s">
        <v>620</v>
      </c>
      <c r="F168" s="34" t="s">
        <v>814</v>
      </c>
      <c r="G168" s="52"/>
      <c r="H168" s="50">
        <f>IF(G168="",0,IF(G168="優勝",[9]点数換算表!$B$2,IF(G168="準優勝",[9]点数換算表!$C$2,IF(G168="ベスト4",[9]点数換算表!$D$2,[9]点数換算表!$E$2))))</f>
        <v>0</v>
      </c>
      <c r="I168" s="52"/>
      <c r="J168" s="50">
        <f>IF(I168="",0,IF(I168="優勝",[9]点数換算表!$B$3,IF(I168="準優勝",[9]点数換算表!$C$3,IF(I168="ベスト4",[9]点数換算表!$D$3,[9]点数換算表!$E$3))))</f>
        <v>0</v>
      </c>
      <c r="K168" s="52"/>
      <c r="L168" s="50">
        <f>IF(K168="",0,IF(K168="優勝",[9]点数換算表!$B$4,IF(K168="準優勝",[9]点数換算表!$C$4,IF(K168="ベスト4",[9]点数換算表!$D$4,IF(K168="ベスト8",[9]点数換算表!$E$4,IF(K168="ベスト16",[9]点数換算表!$F$4,""))))))</f>
        <v>0</v>
      </c>
      <c r="M168" s="52"/>
      <c r="N168" s="21">
        <f>IF(M168="",0,IF(M168="優勝",点数換算表!$B$5,IF(M168="準優勝",点数換算表!$C$5,IF(M168="ベスト4",点数換算表!$D$5,IF(M168="ベスト8",点数換算表!$E$5,IF(M168="ベスト16",点数換算表!$F$5,IF(M168="ベスト32",点数換算表!$G$5,"")))))))</f>
        <v>0</v>
      </c>
      <c r="O168" s="52"/>
      <c r="P168" s="50">
        <f>IF(O168="",0,IF(O168="優勝",[9]点数換算表!$B$6,IF(O168="準優勝",[9]点数換算表!$C$6,IF(O168="ベスト4",[9]点数換算表!$D$6,IF(O168="ベスト8",[9]点数換算表!$E$6,IF(O168="ベスト16",[9]点数換算表!$F$6,IF(O168="ベスト32",[9]点数換算表!$G$6,"")))))))</f>
        <v>0</v>
      </c>
      <c r="Q168" s="52"/>
      <c r="R168" s="50">
        <f>IF(Q168="",0,IF(Q168="優勝",[9]点数換算表!$B$7,IF(Q168="準優勝",[9]点数換算表!$C$7,IF(Q168="ベスト4",[9]点数換算表!$D$7,IF(Q168="ベスト8",[9]点数換算表!$E$7,[9]点数換算表!$F$7)))))</f>
        <v>0</v>
      </c>
      <c r="S168" s="52"/>
      <c r="T168" s="50">
        <f>IF(S168="",0,IF(S168="優勝",[9]点数換算表!$B$8,IF(S168="準優勝",[9]点数換算表!$C$8,IF(S168="ベスト4",[9]点数換算表!$D$8,IF(S168="ベスト8",[9]点数換算表!$E$8,[9]点数換算表!$F$8)))))</f>
        <v>0</v>
      </c>
      <c r="U168" s="52"/>
      <c r="V168" s="50">
        <f>IF(U168="",0,IF(U168="優勝",[9]点数換算表!$B$13,IF(U168="準優勝",[9]点数換算表!$C$13,IF(U168="ベスト4",[9]点数換算表!$D$13,[9]点数換算表!$E$13))))</f>
        <v>0</v>
      </c>
      <c r="W168" s="52"/>
      <c r="X168" s="50">
        <f>IF(W168="",0,IF(W168="優勝",[9]点数換算表!$B$14,IF(W168="準優勝",[9]点数換算表!$C$14,IF(W168="ベスト4",[9]点数換算表!$D$14,[9]点数換算表!$E$14))))</f>
        <v>0</v>
      </c>
      <c r="Y168" s="52" t="s">
        <v>7</v>
      </c>
      <c r="Z168" s="50">
        <f>IF(Y168="",0,IF(Y168="優勝",[9]点数換算表!$B$15,IF(Y168="準優勝",[9]点数換算表!$C$15,IF(Y168="ベスト4",[9]点数換算表!$D$15,IF(Y168="ベスト8",[9]点数換算表!$E$15,IF(Y168="ベスト16",[9]点数換算表!$F$15,""))))))</f>
        <v>16</v>
      </c>
      <c r="AA168" s="52"/>
      <c r="AB168" s="50">
        <f>IF(AA168="",0,IF(AA168="優勝",[9]点数換算表!$B$16,IF(AA168="準優勝",[9]点数換算表!$C$16,IF(AA168="ベスト4",[9]点数換算表!$D$16,IF(AA168="ベスト8",[9]点数換算表!$E$16,IF(AA168="ベスト16",[9]点数換算表!$F$16,IF(AA168="ベスト32",[9]点数換算表!$G$16,"")))))))</f>
        <v>0</v>
      </c>
      <c r="AC168" s="52"/>
      <c r="AD168" s="50">
        <f>IF(AC168="",0,IF(AC168="優勝",[9]点数換算表!$B$17,IF(AC168="準優勝",[9]点数換算表!$C$17,IF(AC168="ベスト4",[9]点数換算表!$D$17,IF(AC168="ベスト8",[9]点数換算表!$E$17,IF(AC168="ベスト16",[9]点数換算表!$F$17,IF(AC168="ベスト32",[9]点数換算表!$G$17,"")))))))</f>
        <v>0</v>
      </c>
      <c r="AE168" s="52"/>
      <c r="AF168" s="50">
        <f>IF(AE168="",0,IF(AE168="優勝",[9]点数換算表!$B$18,IF(AE168="準優勝",[9]点数換算表!$C$18,IF(AE168="ベスト4",[9]点数換算表!$D$18,IF(AE168="ベスト8",[9]点数換算表!$E$18,[9]点数換算表!$F$18)))))</f>
        <v>0</v>
      </c>
      <c r="AG168" s="52"/>
      <c r="AH168" s="50">
        <f>IF(AG168="",0,IF(AG168="優勝",[9]点数換算表!$B$19,IF(AG168="準優勝",[9]点数換算表!$C$19,IF(AG168="ベスト4",[9]点数換算表!$D$19,IF(AG168="ベスト8",[9]点数換算表!$E$19,[9]点数換算表!$F$19)))))</f>
        <v>0</v>
      </c>
      <c r="AI168" s="50">
        <f t="shared" si="5"/>
        <v>16</v>
      </c>
    </row>
    <row r="169" spans="1:35" x14ac:dyDescent="0.4">
      <c r="A169" s="21">
        <v>166</v>
      </c>
      <c r="B169" s="60" t="s">
        <v>670</v>
      </c>
      <c r="C169" s="60" t="s">
        <v>637</v>
      </c>
      <c r="D169" s="60" t="s">
        <v>646</v>
      </c>
      <c r="E169" s="30" t="s">
        <v>620</v>
      </c>
      <c r="F169" s="34" t="s">
        <v>814</v>
      </c>
      <c r="G169" s="52"/>
      <c r="H169" s="50">
        <f>IF(G169="",0,IF(G169="優勝",[9]点数換算表!$B$2,IF(G169="準優勝",[9]点数換算表!$C$2,IF(G169="ベスト4",[9]点数換算表!$D$2,[9]点数換算表!$E$2))))</f>
        <v>0</v>
      </c>
      <c r="I169" s="52"/>
      <c r="J169" s="50">
        <f>IF(I169="",0,IF(I169="優勝",[9]点数換算表!$B$3,IF(I169="準優勝",[9]点数換算表!$C$3,IF(I169="ベスト4",[9]点数換算表!$D$3,[9]点数換算表!$E$3))))</f>
        <v>0</v>
      </c>
      <c r="K169" s="52"/>
      <c r="L169" s="50">
        <f>IF(K169="",0,IF(K169="優勝",[9]点数換算表!$B$4,IF(K169="準優勝",[9]点数換算表!$C$4,IF(K169="ベスト4",[9]点数換算表!$D$4,IF(K169="ベスト8",[9]点数換算表!$E$4,IF(K169="ベスト16",[9]点数換算表!$F$4,""))))))</f>
        <v>0</v>
      </c>
      <c r="M169" s="52"/>
      <c r="N169" s="21">
        <f>IF(M169="",0,IF(M169="優勝",点数換算表!$B$5,IF(M169="準優勝",点数換算表!$C$5,IF(M169="ベスト4",点数換算表!$D$5,IF(M169="ベスト8",点数換算表!$E$5,IF(M169="ベスト16",点数換算表!$F$5,IF(M169="ベスト32",点数換算表!$G$5,"")))))))</f>
        <v>0</v>
      </c>
      <c r="O169" s="52"/>
      <c r="P169" s="50">
        <f>IF(O169="",0,IF(O169="優勝",[9]点数換算表!$B$6,IF(O169="準優勝",[9]点数換算表!$C$6,IF(O169="ベスト4",[9]点数換算表!$D$6,IF(O169="ベスト8",[9]点数換算表!$E$6,IF(O169="ベスト16",[9]点数換算表!$F$6,IF(O169="ベスト32",[9]点数換算表!$G$6,"")))))))</f>
        <v>0</v>
      </c>
      <c r="Q169" s="52"/>
      <c r="R169" s="50">
        <f>IF(Q169="",0,IF(Q169="優勝",[9]点数換算表!$B$7,IF(Q169="準優勝",[9]点数換算表!$C$7,IF(Q169="ベスト4",[9]点数換算表!$D$7,IF(Q169="ベスト8",[9]点数換算表!$E$7,[9]点数換算表!$F$7)))))</f>
        <v>0</v>
      </c>
      <c r="S169" s="52"/>
      <c r="T169" s="50">
        <f>IF(S169="",0,IF(S169="優勝",[9]点数換算表!$B$8,IF(S169="準優勝",[9]点数換算表!$C$8,IF(S169="ベスト4",[9]点数換算表!$D$8,IF(S169="ベスト8",[9]点数換算表!$E$8,[9]点数換算表!$F$8)))))</f>
        <v>0</v>
      </c>
      <c r="U169" s="52"/>
      <c r="V169" s="50">
        <f>IF(U169="",0,IF(U169="優勝",[9]点数換算表!$B$13,IF(U169="準優勝",[9]点数換算表!$C$13,IF(U169="ベスト4",[9]点数換算表!$D$13,[9]点数換算表!$E$13))))</f>
        <v>0</v>
      </c>
      <c r="W169" s="52"/>
      <c r="X169" s="50">
        <f>IF(W169="",0,IF(W169="優勝",[9]点数換算表!$B$14,IF(W169="準優勝",[9]点数換算表!$C$14,IF(W169="ベスト4",[9]点数換算表!$D$14,[9]点数換算表!$E$14))))</f>
        <v>0</v>
      </c>
      <c r="Y169" s="52" t="s">
        <v>7</v>
      </c>
      <c r="Z169" s="50">
        <f>IF(Y169="",0,IF(Y169="優勝",[9]点数換算表!$B$15,IF(Y169="準優勝",[9]点数換算表!$C$15,IF(Y169="ベスト4",[9]点数換算表!$D$15,IF(Y169="ベスト8",[9]点数換算表!$E$15,IF(Y169="ベスト16",[9]点数換算表!$F$15,""))))))</f>
        <v>16</v>
      </c>
      <c r="AA169" s="52"/>
      <c r="AB169" s="50">
        <f>IF(AA169="",0,IF(AA169="優勝",[9]点数換算表!$B$16,IF(AA169="準優勝",[9]点数換算表!$C$16,IF(AA169="ベスト4",[9]点数換算表!$D$16,IF(AA169="ベスト8",[9]点数換算表!$E$16,IF(AA169="ベスト16",[9]点数換算表!$F$16,IF(AA169="ベスト32",[9]点数換算表!$G$16,"")))))))</f>
        <v>0</v>
      </c>
      <c r="AC169" s="52"/>
      <c r="AD169" s="50">
        <f>IF(AC169="",0,IF(AC169="優勝",[9]点数換算表!$B$17,IF(AC169="準優勝",[9]点数換算表!$C$17,IF(AC169="ベスト4",[9]点数換算表!$D$17,IF(AC169="ベスト8",[9]点数換算表!$E$17,IF(AC169="ベスト16",[9]点数換算表!$F$17,IF(AC169="ベスト32",[9]点数換算表!$G$17,"")))))))</f>
        <v>0</v>
      </c>
      <c r="AE169" s="52"/>
      <c r="AF169" s="50">
        <f>IF(AE169="",0,IF(AE169="優勝",[9]点数換算表!$B$18,IF(AE169="準優勝",[9]点数換算表!$C$18,IF(AE169="ベスト4",[9]点数換算表!$D$18,IF(AE169="ベスト8",[9]点数換算表!$E$18,[9]点数換算表!$F$18)))))</f>
        <v>0</v>
      </c>
      <c r="AG169" s="52"/>
      <c r="AH169" s="50">
        <f>IF(AG169="",0,IF(AG169="優勝",[9]点数換算表!$B$19,IF(AG169="準優勝",[9]点数換算表!$C$19,IF(AG169="ベスト4",[9]点数換算表!$D$19,IF(AG169="ベスト8",[9]点数換算表!$E$19,[9]点数換算表!$F$19)))))</f>
        <v>0</v>
      </c>
      <c r="AI169" s="50">
        <f t="shared" si="5"/>
        <v>16</v>
      </c>
    </row>
    <row r="170" spans="1:35" x14ac:dyDescent="0.4">
      <c r="A170" s="21">
        <v>167</v>
      </c>
      <c r="B170" s="57" t="s">
        <v>671</v>
      </c>
      <c r="C170" s="57" t="s">
        <v>622</v>
      </c>
      <c r="D170" s="57" t="s">
        <v>662</v>
      </c>
      <c r="E170" s="30" t="s">
        <v>620</v>
      </c>
      <c r="F170" s="34" t="s">
        <v>814</v>
      </c>
      <c r="G170" s="57"/>
      <c r="H170" s="7">
        <f>IF(G170="",0,IF(G170="優勝",[9]点数換算表!$B$2,IF(G170="準優勝",[9]点数換算表!$C$2,IF(G170="ベスト4",[9]点数換算表!$D$2,[9]点数換算表!$E$2))))</f>
        <v>0</v>
      </c>
      <c r="I170" s="57"/>
      <c r="J170" s="7">
        <f>IF(I170="",0,IF(I170="優勝",[9]点数換算表!$B$3,IF(I170="準優勝",[9]点数換算表!$C$3,IF(I170="ベスト4",[9]点数換算表!$D$3,[9]点数換算表!$E$3))))</f>
        <v>0</v>
      </c>
      <c r="K170" s="57"/>
      <c r="L170" s="7">
        <f>IF(K170="",0,IF(K170="優勝",[9]点数換算表!$B$4,IF(K170="準優勝",[9]点数換算表!$C$4,IF(K170="ベスト4",[9]点数換算表!$D$4,IF(K170="ベスト8",[9]点数換算表!$E$4,IF(K170="ベスト16",[9]点数換算表!$F$4,""))))))</f>
        <v>0</v>
      </c>
      <c r="M170" s="57"/>
      <c r="N170" s="21">
        <f>IF(M170="",0,IF(M170="優勝",点数換算表!$B$5,IF(M170="準優勝",点数換算表!$C$5,IF(M170="ベスト4",点数換算表!$D$5,IF(M170="ベスト8",点数換算表!$E$5,IF(M170="ベスト16",点数換算表!$F$5,IF(M170="ベスト32",点数換算表!$G$5,"")))))))</f>
        <v>0</v>
      </c>
      <c r="O170" s="57"/>
      <c r="P170" s="7">
        <f>IF(O170="",0,IF(O170="優勝",[9]点数換算表!$B$6,IF(O170="準優勝",[9]点数換算表!$C$6,IF(O170="ベスト4",[9]点数換算表!$D$6,IF(O170="ベスト8",[9]点数換算表!$E$6,IF(O170="ベスト16",[9]点数換算表!$F$6,IF(O170="ベスト32",[9]点数換算表!$G$6,"")))))))</f>
        <v>0</v>
      </c>
      <c r="Q170" s="57"/>
      <c r="R170" s="7">
        <f>IF(Q170="",0,IF(Q170="優勝",[9]点数換算表!$B$7,IF(Q170="準優勝",[9]点数換算表!$C$7,IF(Q170="ベスト4",[9]点数換算表!$D$7,IF(Q170="ベスト8",[9]点数換算表!$E$7,[9]点数換算表!$F$7)))))</f>
        <v>0</v>
      </c>
      <c r="S170" s="57"/>
      <c r="T170" s="7">
        <f>IF(S170="",0,IF(S170="優勝",[9]点数換算表!$B$8,IF(S170="準優勝",[9]点数換算表!$C$8,IF(S170="ベスト4",[9]点数換算表!$D$8,IF(S170="ベスト8",[9]点数換算表!$E$8,[9]点数換算表!$F$8)))))</f>
        <v>0</v>
      </c>
      <c r="U170" s="57"/>
      <c r="V170" s="7">
        <f>IF(U170="",0,IF(U170="優勝",[9]点数換算表!$B$13,IF(U170="準優勝",[9]点数換算表!$C$13,IF(U170="ベスト4",[9]点数換算表!$D$13,[9]点数換算表!$E$13))))</f>
        <v>0</v>
      </c>
      <c r="W170" s="57"/>
      <c r="X170" s="7">
        <f>IF(W170="",0,IF(W170="優勝",[9]点数換算表!$B$14,IF(W170="準優勝",[9]点数換算表!$C$14,IF(W170="ベスト4",[9]点数換算表!$D$14,[9]点数換算表!$E$14))))</f>
        <v>0</v>
      </c>
      <c r="Y170" s="57" t="s">
        <v>7</v>
      </c>
      <c r="Z170" s="7">
        <f>IF(Y170="",0,IF(Y170="優勝",[9]点数換算表!$B$15,IF(Y170="準優勝",[9]点数換算表!$C$15,IF(Y170="ベスト4",[9]点数換算表!$D$15,IF(Y170="ベスト8",[9]点数換算表!$E$15,IF(Y170="ベスト16",[9]点数換算表!$F$15,""))))))</f>
        <v>16</v>
      </c>
      <c r="AA170" s="57"/>
      <c r="AB170" s="7">
        <f>IF(AA170="",0,IF(AA170="優勝",[9]点数換算表!$B$16,IF(AA170="準優勝",[9]点数換算表!$C$16,IF(AA170="ベスト4",[9]点数換算表!$D$16,IF(AA170="ベスト8",[9]点数換算表!$E$16,IF(AA170="ベスト16",[9]点数換算表!$F$16,IF(AA170="ベスト32",[9]点数換算表!$G$16,"")))))))</f>
        <v>0</v>
      </c>
      <c r="AC170" s="57"/>
      <c r="AD170" s="7">
        <f>IF(AC170="",0,IF(AC170="優勝",[9]点数換算表!$B$17,IF(AC170="準優勝",[9]点数換算表!$C$17,IF(AC170="ベスト4",[9]点数換算表!$D$17,IF(AC170="ベスト8",[9]点数換算表!$E$17,IF(AC170="ベスト16",[9]点数換算表!$F$17,IF(AC170="ベスト32",[9]点数換算表!$G$17,"")))))))</f>
        <v>0</v>
      </c>
      <c r="AE170" s="57"/>
      <c r="AF170" s="7">
        <f>IF(AE170="",0,IF(AE170="優勝",[9]点数換算表!$B$18,IF(AE170="準優勝",[9]点数換算表!$C$18,IF(AE170="ベスト4",[9]点数換算表!$D$18,IF(AE170="ベスト8",[9]点数換算表!$E$18,[9]点数換算表!$F$18)))))</f>
        <v>0</v>
      </c>
      <c r="AG170" s="57"/>
      <c r="AH170" s="7">
        <f>IF(AG170="",0,IF(AG170="優勝",[9]点数換算表!$B$19,IF(AG170="準優勝",[9]点数換算表!$C$19,IF(AG170="ベスト4",[9]点数換算表!$D$19,IF(AG170="ベスト8",[9]点数換算表!$E$19,[9]点数換算表!$F$19)))))</f>
        <v>0</v>
      </c>
      <c r="AI170" s="7">
        <f t="shared" si="5"/>
        <v>16</v>
      </c>
    </row>
  </sheetData>
  <sheetProtection selectLockedCells="1"/>
  <autoFilter ref="A3:AI159" xr:uid="{B513E503-DB7D-4E93-B838-7C941B144488}">
    <sortState xmlns:xlrd2="http://schemas.microsoft.com/office/spreadsheetml/2017/richdata2" ref="A6:AI152">
      <sortCondition descending="1" ref="AI3"/>
    </sortState>
  </autoFilter>
  <sortState xmlns:xlrd2="http://schemas.microsoft.com/office/spreadsheetml/2017/richdata2" ref="B4:AI170">
    <sortCondition descending="1" ref="AI4:AI170"/>
  </sortState>
  <mergeCells count="23">
    <mergeCell ref="AE2:AF2"/>
    <mergeCell ref="B1:B3"/>
    <mergeCell ref="C1:C3"/>
    <mergeCell ref="D1:D3"/>
    <mergeCell ref="G1:T1"/>
    <mergeCell ref="E1:E3"/>
    <mergeCell ref="F1:F3"/>
    <mergeCell ref="A1:A3"/>
    <mergeCell ref="AG2:AH2"/>
    <mergeCell ref="AI1:AI3"/>
    <mergeCell ref="G2:H2"/>
    <mergeCell ref="I2:J2"/>
    <mergeCell ref="K2:L2"/>
    <mergeCell ref="M2:N2"/>
    <mergeCell ref="O2:P2"/>
    <mergeCell ref="Q2:R2"/>
    <mergeCell ref="S2:T2"/>
    <mergeCell ref="U2:V2"/>
    <mergeCell ref="W2:X2"/>
    <mergeCell ref="U1:AH1"/>
    <mergeCell ref="Y2:Z2"/>
    <mergeCell ref="AA2:AB2"/>
    <mergeCell ref="AC2:AD2"/>
  </mergeCells>
  <phoneticPr fontId="3"/>
  <dataValidations count="1">
    <dataValidation type="list" allowBlank="1" showErrorMessage="1" sqref="K4:K170 Y4:Y170" xr:uid="{3FD73E74-B176-4A60-8CC9-DB0B190A18C6}">
      <formula1>"優勝,準優勝,ベスト4,ベスト8,ベスト16,海外遠征による不参加"</formula1>
    </dataValidation>
  </dataValidations>
  <pageMargins left="0.70866141732283472" right="0.70866141732283472" top="0.74803149606299213" bottom="0.74803149606299213" header="0" footer="0"/>
  <pageSetup paperSize="12" scale="40" fitToHeight="0" orientation="landscape" r:id="rId1"/>
  <extLst>
    <ext xmlns:x14="http://schemas.microsoft.com/office/spreadsheetml/2009/9/main" uri="{CCE6A557-97BC-4b89-ADB6-D9C93CAAB3DF}">
      <x14:dataValidations xmlns:xm="http://schemas.microsoft.com/office/excel/2006/main" count="3">
        <x14:dataValidation type="list" allowBlank="1" showErrorMessage="1" xr:uid="{542EE52C-EE12-4A1D-A797-BC5ABAA229BF}">
          <x14:formula1>
            <xm:f>点数換算表!$B$1:$F$1</xm:f>
          </x14:formula1>
          <xm:sqref>AE4:AE170 AG4:AG170 Q4:Q170 S4:S170</xm:sqref>
        </x14:dataValidation>
        <x14:dataValidation type="list" allowBlank="1" showErrorMessage="1" xr:uid="{EB8A70D5-29F9-4E05-8F0C-386AB1FBC47E}">
          <x14:formula1>
            <xm:f>点数換算表!$B$1:$E$1</xm:f>
          </x14:formula1>
          <xm:sqref>G4:G170 I4:I170 U4:U170</xm:sqref>
        </x14:dataValidation>
        <x14:dataValidation type="list" allowBlank="1" showErrorMessage="1" xr:uid="{D628D386-5B77-4BF7-AE5F-67433B641774}">
          <x14:formula1>
            <xm:f>点数換算表!$B$1:$H$1</xm:f>
          </x14:formula1>
          <xm:sqref>M4:M170 AC4:AC170 O4:O170 AA4:AA170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CDCDF-2FB8-4E83-9424-D8ED0A060BBF}">
  <sheetPr>
    <pageSetUpPr fitToPage="1"/>
  </sheetPr>
  <dimension ref="A1:AI342"/>
  <sheetViews>
    <sheetView zoomScale="60" zoomScaleNormal="60" workbookViewId="0">
      <pane xSplit="4" ySplit="3" topLeftCell="E4" activePane="bottomRight" state="frozen"/>
      <selection pane="topRight" activeCell="E1" sqref="E1"/>
      <selection pane="bottomLeft" activeCell="A4" sqref="A4"/>
      <selection pane="bottomRight" activeCell="O21" sqref="O21"/>
    </sheetView>
  </sheetViews>
  <sheetFormatPr defaultColWidth="7.125" defaultRowHeight="18.75" x14ac:dyDescent="0.4"/>
  <cols>
    <col min="1" max="1" width="7" style="22" customWidth="1"/>
    <col min="2" max="2" width="12.625" style="22" bestFit="1" customWidth="1"/>
    <col min="3" max="3" width="15.625" style="22" bestFit="1" customWidth="1"/>
    <col min="4" max="4" width="5.125" style="22" bestFit="1" customWidth="1"/>
    <col min="5" max="6" width="7" style="22" bestFit="1" customWidth="1"/>
    <col min="7" max="7" width="8" style="22" bestFit="1" customWidth="1"/>
    <col min="8" max="8" width="5.125" style="22" bestFit="1" customWidth="1"/>
    <col min="9" max="9" width="8" style="22" bestFit="1" customWidth="1"/>
    <col min="10" max="10" width="5.125" style="22" bestFit="1" customWidth="1"/>
    <col min="11" max="11" width="9" style="22" bestFit="1" customWidth="1"/>
    <col min="12" max="12" width="5.125" style="22" bestFit="1" customWidth="1"/>
    <col min="13" max="13" width="9" style="22" bestFit="1" customWidth="1"/>
    <col min="14" max="14" width="5.125" style="22" bestFit="1" customWidth="1"/>
    <col min="15" max="15" width="9" style="22" bestFit="1" customWidth="1"/>
    <col min="16" max="16" width="5.125" style="22" bestFit="1" customWidth="1"/>
    <col min="17" max="17" width="8" style="22" bestFit="1" customWidth="1"/>
    <col min="18" max="18" width="5.125" style="22" bestFit="1" customWidth="1"/>
    <col min="19" max="19" width="9" style="22" bestFit="1" customWidth="1"/>
    <col min="20" max="20" width="5.125" style="22" bestFit="1" customWidth="1"/>
    <col min="21" max="21" width="8" style="22" bestFit="1" customWidth="1"/>
    <col min="22" max="22" width="5.125" style="22" bestFit="1" customWidth="1"/>
    <col min="23" max="23" width="8" style="22" bestFit="1" customWidth="1"/>
    <col min="24" max="24" width="5.125" style="22" bestFit="1" customWidth="1"/>
    <col min="25" max="25" width="9" style="22" bestFit="1" customWidth="1"/>
    <col min="26" max="26" width="5.125" style="22" bestFit="1" customWidth="1"/>
    <col min="27" max="27" width="9" style="22" bestFit="1" customWidth="1"/>
    <col min="28" max="28" width="5.125" style="22" bestFit="1" customWidth="1"/>
    <col min="29" max="29" width="9" style="22" bestFit="1" customWidth="1"/>
    <col min="30" max="30" width="5.125" style="22" bestFit="1" customWidth="1"/>
    <col min="31" max="31" width="9" style="22" bestFit="1" customWidth="1"/>
    <col min="32" max="34" width="5.125" style="22" bestFit="1" customWidth="1"/>
    <col min="35" max="35" width="5.5" style="22" bestFit="1" customWidth="1"/>
    <col min="36" max="16384" width="7.125" style="22"/>
  </cols>
  <sheetData>
    <row r="1" spans="1:35" x14ac:dyDescent="0.4">
      <c r="A1" s="72" t="s">
        <v>123</v>
      </c>
      <c r="B1" s="75" t="s">
        <v>0</v>
      </c>
      <c r="C1" s="75" t="s">
        <v>1</v>
      </c>
      <c r="D1" s="75" t="s">
        <v>2</v>
      </c>
      <c r="E1" s="72" t="s">
        <v>268</v>
      </c>
      <c r="F1" s="72" t="s">
        <v>268</v>
      </c>
      <c r="G1" s="75" t="s">
        <v>19</v>
      </c>
      <c r="H1" s="75"/>
      <c r="I1" s="75"/>
      <c r="J1" s="75"/>
      <c r="K1" s="75"/>
      <c r="L1" s="75"/>
      <c r="M1" s="75"/>
      <c r="N1" s="75"/>
      <c r="O1" s="75"/>
      <c r="P1" s="75"/>
      <c r="Q1" s="75"/>
      <c r="R1" s="75"/>
      <c r="S1" s="75"/>
      <c r="T1" s="75"/>
      <c r="U1" s="75" t="s">
        <v>20</v>
      </c>
      <c r="V1" s="75"/>
      <c r="W1" s="75"/>
      <c r="X1" s="75"/>
      <c r="Y1" s="75"/>
      <c r="Z1" s="75"/>
      <c r="AA1" s="75"/>
      <c r="AB1" s="75"/>
      <c r="AC1" s="75"/>
      <c r="AD1" s="75"/>
      <c r="AE1" s="75"/>
      <c r="AF1" s="75"/>
      <c r="AG1" s="75"/>
      <c r="AH1" s="75"/>
      <c r="AI1" s="76" t="s">
        <v>3</v>
      </c>
    </row>
    <row r="2" spans="1:35" x14ac:dyDescent="0.4">
      <c r="A2" s="72"/>
      <c r="B2" s="75"/>
      <c r="C2" s="75"/>
      <c r="D2" s="75"/>
      <c r="E2" s="72"/>
      <c r="F2" s="72"/>
      <c r="G2" s="74" t="s">
        <v>256</v>
      </c>
      <c r="H2" s="74"/>
      <c r="I2" s="74" t="s">
        <v>257</v>
      </c>
      <c r="J2" s="72"/>
      <c r="K2" s="74" t="s">
        <v>804</v>
      </c>
      <c r="L2" s="72"/>
      <c r="M2" s="74" t="s">
        <v>1237</v>
      </c>
      <c r="N2" s="72"/>
      <c r="O2" s="74" t="s">
        <v>260</v>
      </c>
      <c r="P2" s="72"/>
      <c r="Q2" s="74" t="s">
        <v>261</v>
      </c>
      <c r="R2" s="72"/>
      <c r="S2" s="74" t="s">
        <v>262</v>
      </c>
      <c r="T2" s="72"/>
      <c r="U2" s="74" t="s">
        <v>263</v>
      </c>
      <c r="V2" s="74"/>
      <c r="W2" s="74" t="s">
        <v>264</v>
      </c>
      <c r="X2" s="72"/>
      <c r="Y2" s="74" t="s">
        <v>258</v>
      </c>
      <c r="Z2" s="72"/>
      <c r="AA2" s="74" t="s">
        <v>259</v>
      </c>
      <c r="AB2" s="72"/>
      <c r="AC2" s="74" t="s">
        <v>265</v>
      </c>
      <c r="AD2" s="72"/>
      <c r="AE2" s="74" t="s">
        <v>266</v>
      </c>
      <c r="AF2" s="72"/>
      <c r="AG2" s="74" t="s">
        <v>267</v>
      </c>
      <c r="AH2" s="72"/>
      <c r="AI2" s="75"/>
    </row>
    <row r="3" spans="1:35" x14ac:dyDescent="0.4">
      <c r="A3" s="72"/>
      <c r="B3" s="75"/>
      <c r="C3" s="75"/>
      <c r="D3" s="75"/>
      <c r="E3" s="72"/>
      <c r="F3" s="72"/>
      <c r="G3" s="21" t="s">
        <v>4</v>
      </c>
      <c r="H3" s="21" t="s">
        <v>5</v>
      </c>
      <c r="I3" s="21" t="s">
        <v>4</v>
      </c>
      <c r="J3" s="21" t="s">
        <v>5</v>
      </c>
      <c r="K3" s="21" t="s">
        <v>4</v>
      </c>
      <c r="L3" s="21" t="s">
        <v>5</v>
      </c>
      <c r="M3" s="21" t="s">
        <v>4</v>
      </c>
      <c r="N3" s="21" t="s">
        <v>5</v>
      </c>
      <c r="O3" s="21" t="s">
        <v>4</v>
      </c>
      <c r="P3" s="21" t="s">
        <v>5</v>
      </c>
      <c r="Q3" s="21" t="s">
        <v>4</v>
      </c>
      <c r="R3" s="21" t="s">
        <v>5</v>
      </c>
      <c r="S3" s="21" t="s">
        <v>4</v>
      </c>
      <c r="T3" s="21" t="s">
        <v>5</v>
      </c>
      <c r="U3" s="21" t="s">
        <v>4</v>
      </c>
      <c r="V3" s="21" t="s">
        <v>5</v>
      </c>
      <c r="W3" s="21" t="s">
        <v>4</v>
      </c>
      <c r="X3" s="21" t="s">
        <v>5</v>
      </c>
      <c r="Y3" s="21" t="s">
        <v>4</v>
      </c>
      <c r="Z3" s="21" t="s">
        <v>5</v>
      </c>
      <c r="AA3" s="21" t="s">
        <v>4</v>
      </c>
      <c r="AB3" s="21" t="s">
        <v>5</v>
      </c>
      <c r="AC3" s="21" t="s">
        <v>4</v>
      </c>
      <c r="AD3" s="21" t="s">
        <v>5</v>
      </c>
      <c r="AE3" s="21" t="s">
        <v>4</v>
      </c>
      <c r="AF3" s="21" t="s">
        <v>5</v>
      </c>
      <c r="AG3" s="21" t="s">
        <v>4</v>
      </c>
      <c r="AH3" s="21" t="s">
        <v>5</v>
      </c>
      <c r="AI3" s="75"/>
    </row>
    <row r="4" spans="1:35" x14ac:dyDescent="0.4">
      <c r="A4" s="21">
        <v>1</v>
      </c>
      <c r="B4" s="17" t="s">
        <v>292</v>
      </c>
      <c r="C4" s="17" t="s">
        <v>271</v>
      </c>
      <c r="D4" s="17">
        <v>4</v>
      </c>
      <c r="E4" s="26" t="s">
        <v>272</v>
      </c>
      <c r="F4" s="35" t="s">
        <v>815</v>
      </c>
      <c r="G4" s="17"/>
      <c r="H4" s="31">
        <f>IF(G4="",0,IF(G4="優勝",[2]点数換算表!$B$2,IF(G4="準優勝",[2]点数換算表!$C$2,IF(G4="ベスト4",[2]点数換算表!$D$2,[2]点数換算表!$E$2))))</f>
        <v>0</v>
      </c>
      <c r="I4" s="17"/>
      <c r="J4" s="16">
        <f>IF(I4="",0,IF(I4="優勝",[2]点数換算表!$B$3,IF(I4="準優勝",[2]点数換算表!$C$3,IF(I4="ベスト4",[2]点数換算表!$D$3,[2]点数換算表!$E$3))))</f>
        <v>0</v>
      </c>
      <c r="K4" s="17" t="s">
        <v>10</v>
      </c>
      <c r="L4" s="16">
        <f>IF(K4="",0,IF(K4="優勝",[2]点数換算表!$B$4,IF(K4="準優勝",[2]点数換算表!$C$4,IF(K4="ベスト4",[2]点数換算表!$D$4,IF(K4="ベスト8",[2]点数換算表!$E$4,IF(K4="ベスト16",[2]点数換算表!$F$4,""))))))</f>
        <v>100</v>
      </c>
      <c r="M4" s="17" t="s">
        <v>10</v>
      </c>
      <c r="N4" s="16">
        <f>IF(M4="",0,IF(M4="優勝",[2]点数換算表!$B$5,IF(M4="準優勝",[2]点数換算表!$C$5,IF(M4="ベスト4",[2]点数換算表!$D$5,IF(M4="ベスト8",[2]点数換算表!$E$5,IF(M4="ベスト16",[2]点数換算表!$F$5,IF(M4="ベスト32",[2]点数換算表!$G$5,"")))))))</f>
        <v>300</v>
      </c>
      <c r="O4" s="17" t="s">
        <v>8</v>
      </c>
      <c r="P4" s="16">
        <f>IF(O4="",0,IF(O4="優勝",[2]点数換算表!$B$6,IF(O4="準優勝",[2]点数換算表!$C$6,IF(O4="ベスト4",[2]点数換算表!$D$6,IF(O4="ベスト8",[2]点数換算表!$E$6,IF(O4="ベスト16",[2]点数換算表!$F$6,IF(O4="ベスト32",[2]点数換算表!$G$6,"")))))))</f>
        <v>500</v>
      </c>
      <c r="Q4" s="17" t="s">
        <v>9</v>
      </c>
      <c r="R4" s="16">
        <f>IF(Q4="",0,IF(Q4="優勝",[2]点数換算表!$B$7,IF(Q4="準優勝",[2]点数換算表!$C$7,IF(Q4="ベスト4",[2]点数換算表!$D$7,IF(Q4="ベスト8",[2]点数換算表!$E$7,[2]点数換算表!$F$7)))))</f>
        <v>300</v>
      </c>
      <c r="S4" s="17" t="s">
        <v>7</v>
      </c>
      <c r="T4" s="16">
        <f>IF(S4="",0,IF(S4="優勝",[2]点数換算表!$B$8,IF(S4="準優勝",[2]点数換算表!$C$8,IF(S4="ベスト4",[2]点数換算表!$D$8,IF(S4="ベスト8",[2]点数換算表!$E$8,[2]点数換算表!$F$8)))))</f>
        <v>50</v>
      </c>
      <c r="U4" s="17"/>
      <c r="V4" s="31">
        <f>IF(U4="",0,IF(U4="優勝",[2]点数換算表!$B$13,IF(U4="準優勝",[2]点数換算表!$C$13,IF(U4="ベスト4",[2]点数換算表!$D$13,[2]点数換算表!$E$13))))</f>
        <v>0</v>
      </c>
      <c r="W4" s="17"/>
      <c r="X4" s="16">
        <f>IF(W4="",0,IF(W4="優勝",[2]点数換算表!$B$14,IF(W4="準優勝",[2]点数換算表!$C$14,IF(W4="ベスト4",[2]点数換算表!$D$14,[2]点数換算表!$E$14))))</f>
        <v>0</v>
      </c>
      <c r="Y4" s="17"/>
      <c r="Z4" s="16">
        <f>IF(Y4="",0,IF(Y4="優勝",[2]点数換算表!$B$15,IF(Y4="準優勝",[2]点数換算表!$C$15,IF(Y4="ベスト4",[2]点数換算表!$D$15,IF(Y4="ベスト8",[2]点数換算表!$E$15,IF(Y4="ベスト16",[2]点数換算表!$F$15,""))))))</f>
        <v>0</v>
      </c>
      <c r="AA4" s="17"/>
      <c r="AB4" s="16">
        <f>IF(AA4="",0,IF(AA4="優勝",[2]点数換算表!$B$16,IF(AA4="準優勝",[2]点数換算表!$C$16,IF(AA4="ベスト4",[2]点数換算表!$D$16,IF(AA4="ベスト8",[2]点数換算表!$E$16,IF(AA4="ベスト16",[2]点数換算表!$F$16,IF(AA4="ベスト32",[2]点数換算表!$G$16,"")))))))</f>
        <v>0</v>
      </c>
      <c r="AC4" s="17" t="s">
        <v>9</v>
      </c>
      <c r="AD4" s="16">
        <f>IF(AC4="",0,IF(AC4="優勝",[2]点数換算表!$B$17,IF(AC4="準優勝",[2]点数換算表!$C$17,IF(AC4="ベスト4",[2]点数換算表!$D$17,IF(AC4="ベスト8",[2]点数換算表!$E$17,IF(AC4="ベスト16",[2]点数換算表!$F$17,IF(AC4="ベスト32",[2]点数換算表!$G$17,"")))))))</f>
        <v>240</v>
      </c>
      <c r="AE4" s="17"/>
      <c r="AF4" s="16">
        <f>IF(AE4="",0,IF(AE4="優勝",[2]点数換算表!$B$18,IF(AE4="準優勝",[2]点数換算表!$C$18,IF(AE4="ベスト4",[2]点数換算表!$D$18,IF(AE4="ベスト8",[2]点数換算表!$E$18,[2]点数換算表!$F$18)))))</f>
        <v>0</v>
      </c>
      <c r="AG4" s="17"/>
      <c r="AH4" s="16">
        <f>IF(AG4="",0,IF(AG4="優勝",[2]点数換算表!$B$19,IF(AG4="準優勝",[2]点数換算表!$C$19,IF(AG4="ベスト4",[2]点数換算表!$D$19,IF(AG4="ベスト8",[2]点数換算表!$E$19,[2]点数換算表!$F$19)))))</f>
        <v>0</v>
      </c>
      <c r="AI4" s="16">
        <f t="shared" ref="AI4:AI67" si="0">MAX(H4,J4)+SUM(L4:T4)+MAX(V4,X4)+SUM(Z4:AH4)</f>
        <v>1490</v>
      </c>
    </row>
    <row r="5" spans="1:35" x14ac:dyDescent="0.4">
      <c r="A5" s="21">
        <v>2</v>
      </c>
      <c r="B5" s="17" t="s">
        <v>293</v>
      </c>
      <c r="C5" s="17" t="s">
        <v>271</v>
      </c>
      <c r="D5" s="17">
        <v>4</v>
      </c>
      <c r="E5" s="26" t="s">
        <v>272</v>
      </c>
      <c r="F5" s="35" t="s">
        <v>815</v>
      </c>
      <c r="G5" s="17"/>
      <c r="H5" s="31">
        <f>IF(G5="",0,IF(G5="優勝",[2]点数換算表!$B$2,IF(G5="準優勝",[2]点数換算表!$C$2,IF(G5="ベスト4",[2]点数換算表!$D$2,[2]点数換算表!$E$2))))</f>
        <v>0</v>
      </c>
      <c r="I5" s="17"/>
      <c r="J5" s="16">
        <f>IF(I5="",0,IF(I5="優勝",[2]点数換算表!$B$3,IF(I5="準優勝",[2]点数換算表!$C$3,IF(I5="ベスト4",[2]点数換算表!$D$3,[2]点数換算表!$E$3))))</f>
        <v>0</v>
      </c>
      <c r="K5" s="17" t="s">
        <v>10</v>
      </c>
      <c r="L5" s="16">
        <f>IF(K5="",0,IF(K5="優勝",[2]点数換算表!$B$4,IF(K5="準優勝",[2]点数換算表!$C$4,IF(K5="ベスト4",[2]点数換算表!$D$4,IF(K5="ベスト8",[2]点数換算表!$E$4,IF(K5="ベスト16",[2]点数換算表!$F$4,""))))))</f>
        <v>100</v>
      </c>
      <c r="M5" s="17" t="s">
        <v>10</v>
      </c>
      <c r="N5" s="16">
        <f>IF(M5="",0,IF(M5="優勝",[2]点数換算表!$B$5,IF(M5="準優勝",[2]点数換算表!$C$5,IF(M5="ベスト4",[2]点数換算表!$D$5,IF(M5="ベスト8",[2]点数換算表!$E$5,IF(M5="ベスト16",[2]点数換算表!$F$5,IF(M5="ベスト32",[2]点数換算表!$G$5,"")))))))</f>
        <v>300</v>
      </c>
      <c r="O5" s="17" t="s">
        <v>8</v>
      </c>
      <c r="P5" s="16">
        <f>IF(O5="",0,IF(O5="優勝",[2]点数換算表!$B$6,IF(O5="準優勝",[2]点数換算表!$C$6,IF(O5="ベスト4",[2]点数換算表!$D$6,IF(O5="ベスト8",[2]点数換算表!$E$6,IF(O5="ベスト16",[2]点数換算表!$F$6,IF(O5="ベスト32",[2]点数換算表!$G$6,"")))))))</f>
        <v>500</v>
      </c>
      <c r="Q5" s="17" t="s">
        <v>9</v>
      </c>
      <c r="R5" s="16">
        <f>IF(Q5="",0,IF(Q5="優勝",[2]点数換算表!$B$7,IF(Q5="準優勝",[2]点数換算表!$C$7,IF(Q5="ベスト4",[2]点数換算表!$D$7,IF(Q5="ベスト8",[2]点数換算表!$E$7,[2]点数換算表!$F$7)))))</f>
        <v>300</v>
      </c>
      <c r="S5" s="17" t="s">
        <v>9</v>
      </c>
      <c r="T5" s="16">
        <f>IF(S5="",0,IF(S5="優勝",[2]点数換算表!$B$8,IF(S5="準優勝",[2]点数換算表!$C$8,IF(S5="ベスト4",[2]点数換算表!$D$8,IF(S5="ベスト8",[2]点数換算表!$E$8,[2]点数換算表!$F$8)))))</f>
        <v>100</v>
      </c>
      <c r="U5" s="17"/>
      <c r="V5" s="31">
        <f>IF(U5="",0,IF(U5="優勝",[2]点数換算表!$B$13,IF(U5="準優勝",[2]点数換算表!$C$13,IF(U5="ベスト4",[2]点数換算表!$D$13,[2]点数換算表!$E$13))))</f>
        <v>0</v>
      </c>
      <c r="W5" s="17"/>
      <c r="X5" s="16">
        <f>IF(W5="",0,IF(W5="優勝",[2]点数換算表!$B$14,IF(W5="準優勝",[2]点数換算表!$C$14,IF(W5="ベスト4",[2]点数換算表!$D$14,[2]点数換算表!$E$14))))</f>
        <v>0</v>
      </c>
      <c r="Y5" s="17"/>
      <c r="Z5" s="16">
        <f>IF(Y5="",0,IF(Y5="優勝",[2]点数換算表!$B$15,IF(Y5="準優勝",[2]点数換算表!$C$15,IF(Y5="ベスト4",[2]点数換算表!$D$15,IF(Y5="ベスト8",[2]点数換算表!$E$15,IF(Y5="ベスト16",[2]点数換算表!$F$15,""))))))</f>
        <v>0</v>
      </c>
      <c r="AA5" s="17"/>
      <c r="AB5" s="16">
        <f>IF(AA5="",0,IF(AA5="優勝",[2]点数換算表!$B$16,IF(AA5="準優勝",[2]点数換算表!$C$16,IF(AA5="ベスト4",[2]点数換算表!$D$16,IF(AA5="ベスト8",[2]点数換算表!$E$16,IF(AA5="ベスト16",[2]点数換算表!$F$16,IF(AA5="ベスト32",[2]点数換算表!$G$16,"")))))))</f>
        <v>0</v>
      </c>
      <c r="AC5" s="17"/>
      <c r="AD5" s="16">
        <f>IF(AC5="",0,IF(AC5="優勝",[2]点数換算表!$B$17,IF(AC5="準優勝",[2]点数換算表!$C$17,IF(AC5="ベスト4",[2]点数換算表!$D$17,IF(AC5="ベスト8",[2]点数換算表!$E$17,IF(AC5="ベスト16",[2]点数換算表!$F$17,IF(AC5="ベスト32",[2]点数換算表!$G$17,"")))))))</f>
        <v>0</v>
      </c>
      <c r="AE5" s="17"/>
      <c r="AF5" s="16">
        <f>IF(AE5="",0,IF(AE5="優勝",[2]点数換算表!$B$18,IF(AE5="準優勝",[2]点数換算表!$C$18,IF(AE5="ベスト4",[2]点数換算表!$D$18,IF(AE5="ベスト8",[2]点数換算表!$E$18,[2]点数換算表!$F$18)))))</f>
        <v>0</v>
      </c>
      <c r="AG5" s="17"/>
      <c r="AH5" s="16">
        <f>IF(AG5="",0,IF(AG5="優勝",[2]点数換算表!$B$19,IF(AG5="準優勝",[2]点数換算表!$C$19,IF(AG5="ベスト4",[2]点数換算表!$D$19,IF(AG5="ベスト8",[2]点数換算表!$E$19,[2]点数換算表!$F$19)))))</f>
        <v>0</v>
      </c>
      <c r="AI5" s="16">
        <f t="shared" si="0"/>
        <v>1300</v>
      </c>
    </row>
    <row r="6" spans="1:35" x14ac:dyDescent="0.4">
      <c r="A6" s="21">
        <v>3</v>
      </c>
      <c r="B6" s="17" t="s">
        <v>72</v>
      </c>
      <c r="C6" s="17" t="s">
        <v>73</v>
      </c>
      <c r="D6" s="17">
        <v>3</v>
      </c>
      <c r="E6" s="24" t="s">
        <v>269</v>
      </c>
      <c r="F6" s="34" t="s">
        <v>814</v>
      </c>
      <c r="G6" s="17"/>
      <c r="H6" s="31">
        <f>IF(G6="",0,IF(G6="優勝",点数換算表!$B$2,IF(G6="準優勝",点数換算表!$C$2,IF(G6="ベスト4",点数換算表!$D$2,点数換算表!$E$2))))</f>
        <v>0</v>
      </c>
      <c r="I6" s="17"/>
      <c r="J6" s="16">
        <f>IF(I6="",0,IF(I6="優勝",点数換算表!$B$3,IF(I6="準優勝",点数換算表!$C$3,IF(I6="ベスト4",点数換算表!$D$3,点数換算表!$E$3))))</f>
        <v>0</v>
      </c>
      <c r="K6" s="17" t="s">
        <v>8</v>
      </c>
      <c r="L6" s="16">
        <f>IF(K6="",0,IF(K6="優勝",点数換算表!$B$4,IF(K6="準優勝",点数換算表!$C$4,IF(K6="ベスト4",点数換算表!$D$4,IF(K6="ベスト8",点数換算表!$E$4,IF(K6="ベスト16",点数換算表!$F$4,""))))))</f>
        <v>80</v>
      </c>
      <c r="M6" s="17" t="s">
        <v>6</v>
      </c>
      <c r="N6" s="16">
        <f>IF(M6="",0,IF(M6="優勝",点数換算表!$B$5,IF(M6="準優勝",点数換算表!$C$5,IF(M6="ベスト4",点数換算表!$D$5,IF(M6="ベスト8",点数換算表!$E$5,IF(M6="ベスト16",点数換算表!$F$5,IF(M6="ベスト32",点数換算表!$G$5,"")))))))</f>
        <v>200</v>
      </c>
      <c r="O6" s="17" t="s">
        <v>6</v>
      </c>
      <c r="P6" s="16">
        <f>IF(O6="",0,IF(O6="優勝",[2]点数換算表!$B$6,IF(O6="準優勝",[2]点数換算表!$C$6,IF(O6="ベスト4",[2]点数換算表!$D$6,IF(O6="ベスト8",[2]点数換算表!$E$6,IF(O6="ベスト16",[2]点数換算表!$F$6,IF(O6="ベスト32",[2]点数換算表!$G$6,"")))))))</f>
        <v>400</v>
      </c>
      <c r="Q6" s="17"/>
      <c r="R6" s="16">
        <f>IF(Q6="",0,IF(Q6="優勝",点数換算表!$B$7,IF(Q6="準優勝",点数換算表!$C$7,IF(Q6="ベスト4",点数換算表!$D$7,IF(Q6="ベスト8",点数換算表!$E$7,点数換算表!$F$7)))))</f>
        <v>0</v>
      </c>
      <c r="S6" s="17" t="s">
        <v>9</v>
      </c>
      <c r="T6" s="16">
        <f>IF(S6="",0,IF(S6="優勝",点数換算表!$B$8,IF(S6="準優勝",点数換算表!$C$8,IF(S6="ベスト4",点数換算表!$D$8,IF(S6="ベスト8",点数換算表!$E$8,点数換算表!$F$8)))))</f>
        <v>100</v>
      </c>
      <c r="U6" s="17"/>
      <c r="V6" s="31">
        <f>IF(U6="",0,IF(U6="優勝",点数換算表!$B$13,IF(U6="準優勝",点数換算表!$C$13,IF(U6="ベスト4",点数換算表!$D$13,点数換算表!$E$13))))</f>
        <v>0</v>
      </c>
      <c r="W6" s="17"/>
      <c r="X6" s="16">
        <f>IF(W6="",0,IF(W6="優勝",点数換算表!$B$14,IF(W6="準優勝",点数換算表!$C$14,IF(W6="ベスト4",点数換算表!$D$14,点数換算表!$E$14))))</f>
        <v>0</v>
      </c>
      <c r="Y6" s="17" t="s">
        <v>10</v>
      </c>
      <c r="Z6" s="16">
        <f>IF(Y6="",0,IF(Y6="優勝",点数換算表!$B$15,IF(Y6="準優勝",点数換算表!$C$15,IF(Y6="ベスト4",点数換算表!$D$15,IF(Y6="ベスト8",点数換算表!$E$15,IF(Y6="ベスト16",点数換算表!$F$15,""))))))</f>
        <v>80</v>
      </c>
      <c r="AA6" s="17" t="s">
        <v>6</v>
      </c>
      <c r="AB6" s="16">
        <f>IF(AA6="",0,IF(AA6="優勝",点数換算表!$B$16,IF(AA6="準優勝",点数換算表!$C$16,IF(AA6="ベスト4",点数換算表!$D$16,IF(AA6="ベスト8",点数換算表!$E$16,IF(AA6="ベスト16",点数換算表!$F$16,IF(AA6="ベスト32",点数換算表!$G$16,"")))))))</f>
        <v>160</v>
      </c>
      <c r="AC6" s="17" t="s">
        <v>214</v>
      </c>
      <c r="AD6" s="16">
        <f>IF(AC6="",0,IF(AC6="優勝",点数換算表!$B$17,IF(AC6="準優勝",点数換算表!$C$17,IF(AC6="ベスト4",点数換算表!$D$17,IF(AC6="ベスト8",点数換算表!$E$17,IF(AC6="ベスト16",点数換算表!$F$17,IF(AC6="ベスト32",点数換算表!$G$17,"")))))))</f>
        <v>80</v>
      </c>
      <c r="AE6" s="17"/>
      <c r="AF6" s="16">
        <f>IF(AE6="",0,IF(AE6="優勝",点数換算表!$B$18,IF(AE6="準優勝",点数換算表!$C$18,IF(AE6="ベスト4",点数換算表!$D$18,IF(AE6="ベスト8",点数換算表!$E$18,点数換算表!$F$18)))))</f>
        <v>0</v>
      </c>
      <c r="AG6" s="17"/>
      <c r="AH6" s="16">
        <f>IF(AG6="",0,IF(AG6="優勝",点数換算表!$B$19,IF(AG6="準優勝",点数換算表!$C$19,IF(AG6="ベスト4",点数換算表!$D$19,IF(AG6="ベスト8",点数換算表!$E$19,点数換算表!$F$19)))))</f>
        <v>0</v>
      </c>
      <c r="AI6" s="16">
        <f t="shared" si="0"/>
        <v>1100</v>
      </c>
    </row>
    <row r="7" spans="1:35" x14ac:dyDescent="0.4">
      <c r="A7" s="21">
        <v>4</v>
      </c>
      <c r="B7" s="17" t="s">
        <v>33</v>
      </c>
      <c r="C7" s="17" t="s">
        <v>74</v>
      </c>
      <c r="D7" s="17">
        <v>3</v>
      </c>
      <c r="E7" s="24" t="s">
        <v>269</v>
      </c>
      <c r="F7" s="34" t="s">
        <v>814</v>
      </c>
      <c r="G7" s="17"/>
      <c r="H7" s="31">
        <f>IF(G7="",0,IF(G7="優勝",点数換算表!$B$2,IF(G7="準優勝",点数換算表!$C$2,IF(G7="ベスト4",点数換算表!$D$2,点数換算表!$E$2))))</f>
        <v>0</v>
      </c>
      <c r="I7" s="17"/>
      <c r="J7" s="16">
        <f>IF(I7="",0,IF(I7="優勝",点数換算表!$B$3,IF(I7="準優勝",点数換算表!$C$3,IF(I7="ベスト4",点数換算表!$D$3,点数換算表!$E$3))))</f>
        <v>0</v>
      </c>
      <c r="K7" s="17" t="s">
        <v>8</v>
      </c>
      <c r="L7" s="16">
        <f>IF(K7="",0,IF(K7="優勝",点数換算表!$B$4,IF(K7="準優勝",点数換算表!$C$4,IF(K7="ベスト4",点数換算表!$D$4,IF(K7="ベスト8",点数換算表!$E$4,IF(K7="ベスト16",点数換算表!$F$4,""))))))</f>
        <v>80</v>
      </c>
      <c r="M7" s="17" t="s">
        <v>6</v>
      </c>
      <c r="N7" s="16">
        <f>IF(M7="",0,IF(M7="優勝",点数換算表!$B$5,IF(M7="準優勝",点数換算表!$C$5,IF(M7="ベスト4",点数換算表!$D$5,IF(M7="ベスト8",点数換算表!$E$5,IF(M7="ベスト16",点数換算表!$F$5,IF(M7="ベスト32",点数換算表!$G$5,"")))))))</f>
        <v>200</v>
      </c>
      <c r="O7" s="17" t="s">
        <v>6</v>
      </c>
      <c r="P7" s="16">
        <f>IF(O7="",0,IF(O7="優勝",[2]点数換算表!$B$6,IF(O7="準優勝",[2]点数換算表!$C$6,IF(O7="ベスト4",[2]点数換算表!$D$6,IF(O7="ベスト8",[2]点数換算表!$E$6,IF(O7="ベスト16",[2]点数換算表!$F$6,IF(O7="ベスト32",[2]点数換算表!$G$6,"")))))))</f>
        <v>400</v>
      </c>
      <c r="Q7" s="17"/>
      <c r="R7" s="16">
        <f>IF(Q7="",0,IF(Q7="優勝",点数換算表!$B$7,IF(Q7="準優勝",点数換算表!$C$7,IF(Q7="ベスト4",点数換算表!$D$7,IF(Q7="ベスト8",点数換算表!$E$7,点数換算表!$F$7)))))</f>
        <v>0</v>
      </c>
      <c r="S7" s="17" t="s">
        <v>9</v>
      </c>
      <c r="T7" s="16">
        <f>IF(S7="",0,IF(S7="優勝",点数換算表!$B$8,IF(S7="準優勝",点数換算表!$C$8,IF(S7="ベスト4",点数換算表!$D$8,IF(S7="ベスト8",点数換算表!$E$8,点数換算表!$F$8)))))</f>
        <v>100</v>
      </c>
      <c r="U7" s="17"/>
      <c r="V7" s="31">
        <f>IF(U7="",0,IF(U7="優勝",点数換算表!$B$13,IF(U7="準優勝",点数換算表!$C$13,IF(U7="ベスト4",点数換算表!$D$13,点数換算表!$E$13))))</f>
        <v>0</v>
      </c>
      <c r="W7" s="17"/>
      <c r="X7" s="16">
        <f>IF(W7="",0,IF(W7="優勝",点数換算表!$B$14,IF(W7="準優勝",点数換算表!$C$14,IF(W7="ベスト4",点数換算表!$D$14,点数換算表!$E$14))))</f>
        <v>0</v>
      </c>
      <c r="Y7" s="17" t="s">
        <v>10</v>
      </c>
      <c r="Z7" s="16">
        <f>IF(Y7="",0,IF(Y7="優勝",点数換算表!$B$15,IF(Y7="準優勝",点数換算表!$C$15,IF(Y7="ベスト4",点数換算表!$D$15,IF(Y7="ベスト8",点数換算表!$E$15,IF(Y7="ベスト16",点数換算表!$F$15,""))))))</f>
        <v>80</v>
      </c>
      <c r="AA7" s="17" t="s">
        <v>6</v>
      </c>
      <c r="AB7" s="16">
        <f>IF(AA7="",0,IF(AA7="優勝",点数換算表!$B$16,IF(AA7="準優勝",点数換算表!$C$16,IF(AA7="ベスト4",点数換算表!$D$16,IF(AA7="ベスト8",点数換算表!$E$16,IF(AA7="ベスト16",点数換算表!$F$16,IF(AA7="ベスト32",点数換算表!$G$16,"")))))))</f>
        <v>160</v>
      </c>
      <c r="AC7" s="17" t="s">
        <v>214</v>
      </c>
      <c r="AD7" s="16">
        <f>IF(AC7="",0,IF(AC7="優勝",点数換算表!$B$17,IF(AC7="準優勝",点数換算表!$C$17,IF(AC7="ベスト4",点数換算表!$D$17,IF(AC7="ベスト8",点数換算表!$E$17,IF(AC7="ベスト16",点数換算表!$F$17,IF(AC7="ベスト32",点数換算表!$G$17,"")))))))</f>
        <v>80</v>
      </c>
      <c r="AE7" s="17"/>
      <c r="AF7" s="16">
        <f>IF(AE7="",0,IF(AE7="優勝",点数換算表!$B$18,IF(AE7="準優勝",点数換算表!$C$18,IF(AE7="ベスト4",点数換算表!$D$18,IF(AE7="ベスト8",点数換算表!$E$18,点数換算表!$F$18)))))</f>
        <v>0</v>
      </c>
      <c r="AG7" s="17"/>
      <c r="AH7" s="16">
        <f>IF(AG7="",0,IF(AG7="優勝",点数換算表!$B$19,IF(AG7="準優勝",点数換算表!$C$19,IF(AG7="ベスト4",点数換算表!$D$19,IF(AG7="ベスト8",点数換算表!$E$19,点数換算表!$F$19)))))</f>
        <v>0</v>
      </c>
      <c r="AI7" s="16">
        <f t="shared" si="0"/>
        <v>1100</v>
      </c>
    </row>
    <row r="8" spans="1:35" x14ac:dyDescent="0.4">
      <c r="A8" s="21">
        <v>5</v>
      </c>
      <c r="B8" s="17" t="s">
        <v>75</v>
      </c>
      <c r="C8" s="17" t="s">
        <v>52</v>
      </c>
      <c r="D8" s="17">
        <v>3</v>
      </c>
      <c r="E8" s="24" t="s">
        <v>269</v>
      </c>
      <c r="F8" s="34" t="s">
        <v>814</v>
      </c>
      <c r="G8" s="17"/>
      <c r="H8" s="31">
        <f>IF(G8="",0,IF(G8="優勝",点数換算表!$B$2,IF(G8="準優勝",点数換算表!$C$2,IF(G8="ベスト4",点数換算表!$D$2,点数換算表!$E$2))))</f>
        <v>0</v>
      </c>
      <c r="I8" s="17"/>
      <c r="J8" s="16">
        <f>IF(I8="",0,IF(I8="優勝",点数換算表!$B$3,IF(I8="準優勝",点数換算表!$C$3,IF(I8="ベスト4",点数換算表!$D$3,点数換算表!$E$3))))</f>
        <v>0</v>
      </c>
      <c r="K8" s="17" t="s">
        <v>9</v>
      </c>
      <c r="L8" s="16">
        <f>IF(K8="",0,IF(K8="優勝",点数換算表!$B$4,IF(K8="準優勝",点数換算表!$C$4,IF(K8="ベスト4",点数換算表!$D$4,IF(K8="ベスト8",点数換算表!$E$4,IF(K8="ベスト16",点数換算表!$F$4,""))))))</f>
        <v>40</v>
      </c>
      <c r="M8" s="17" t="s">
        <v>9</v>
      </c>
      <c r="N8" s="16">
        <f>IF(M8="",0,IF(M8="優勝",点数換算表!$B$5,IF(M8="準優勝",点数換算表!$C$5,IF(M8="ベスト4",点数換算表!$D$5,IF(M8="ベスト8",点数換算表!$E$5,IF(M8="ベスト16",点数換算表!$F$5,IF(M8="ベスト32",点数換算表!$G$5,"")))))))</f>
        <v>150</v>
      </c>
      <c r="O8" s="17" t="s">
        <v>6</v>
      </c>
      <c r="P8" s="16">
        <f>IF(O8="",0,IF(O8="優勝",[2]点数換算表!$B$6,IF(O8="準優勝",[2]点数換算表!$C$6,IF(O8="ベスト4",[2]点数換算表!$D$6,IF(O8="ベスト8",[2]点数換算表!$E$6,IF(O8="ベスト16",[2]点数換算表!$F$6,IF(O8="ベスト32",[2]点数換算表!$G$6,"")))))))</f>
        <v>400</v>
      </c>
      <c r="Q8" s="17"/>
      <c r="R8" s="16">
        <f>IF(Q8="",0,IF(Q8="優勝",点数換算表!$B$7,IF(Q8="準優勝",点数換算表!$C$7,IF(Q8="ベスト4",点数換算表!$D$7,IF(Q8="ベスト8",点数換算表!$E$7,点数換算表!$F$7)))))</f>
        <v>0</v>
      </c>
      <c r="S8" s="17"/>
      <c r="T8" s="16">
        <f>IF(S8="",0,IF(S8="優勝",点数換算表!$B$8,IF(S8="準優勝",点数換算表!$C$8,IF(S8="ベスト4",点数換算表!$D$8,IF(S8="ベスト8",点数換算表!$E$8,点数換算表!$F$8)))))</f>
        <v>0</v>
      </c>
      <c r="U8" s="17"/>
      <c r="V8" s="31">
        <f>IF(U8="",0,IF(U8="優勝",点数換算表!$B$13,IF(U8="準優勝",点数換算表!$C$13,IF(U8="ベスト4",点数換算表!$D$13,点数換算表!$E$13))))</f>
        <v>0</v>
      </c>
      <c r="W8" s="17"/>
      <c r="X8" s="16">
        <f>IF(W8="",0,IF(W8="優勝",点数換算表!$B$14,IF(W8="準優勝",点数換算表!$C$14,IF(W8="ベスト4",点数換算表!$D$14,点数換算表!$E$14))))</f>
        <v>0</v>
      </c>
      <c r="Y8" s="17"/>
      <c r="Z8" s="16">
        <f>IF(Y8="",0,IF(Y8="優勝",点数換算表!$B$15,IF(Y8="準優勝",点数換算表!$C$15,IF(Y8="ベスト4",点数換算表!$D$15,IF(Y8="ベスト8",点数換算表!$E$15,IF(Y8="ベスト16",点数換算表!$F$15,""))))))</f>
        <v>0</v>
      </c>
      <c r="AA8" s="17" t="s">
        <v>10</v>
      </c>
      <c r="AB8" s="16">
        <f>IF(AA8="",0,IF(AA8="優勝",点数換算表!$B$16,IF(AA8="準優勝",点数換算表!$C$16,IF(AA8="ベスト4",点数換算表!$D$16,IF(AA8="ベスト8",点数換算表!$E$16,IF(AA8="ベスト16",点数換算表!$F$16,IF(AA8="ベスト32",点数換算表!$G$16,"")))))))</f>
        <v>240</v>
      </c>
      <c r="AC8" s="17" t="s">
        <v>7</v>
      </c>
      <c r="AD8" s="16">
        <f>IF(AC8="",0,IF(AC8="優勝",点数換算表!$B$17,IF(AC8="準優勝",点数換算表!$C$17,IF(AC8="ベスト4",点数換算表!$D$17,IF(AC8="ベスト8",点数換算表!$E$17,IF(AC8="ベスト16",点数換算表!$F$17,IF(AC8="ベスト32",点数換算表!$G$17,"")))))))</f>
        <v>160</v>
      </c>
      <c r="AE8" s="17"/>
      <c r="AF8" s="16">
        <f>IF(AE8="",0,IF(AE8="優勝",点数換算表!$B$18,IF(AE8="準優勝",点数換算表!$C$18,IF(AE8="ベスト4",点数換算表!$D$18,IF(AE8="ベスト8",点数換算表!$E$18,点数換算表!$F$18)))))</f>
        <v>0</v>
      </c>
      <c r="AG8" s="17"/>
      <c r="AH8" s="16">
        <f>IF(AG8="",0,IF(AG8="優勝",点数換算表!$B$19,IF(AG8="準優勝",点数換算表!$C$19,IF(AG8="ベスト4",点数換算表!$D$19,IF(AG8="ベスト8",点数換算表!$E$19,点数換算表!$F$19)))))</f>
        <v>0</v>
      </c>
      <c r="AI8" s="16">
        <f t="shared" si="0"/>
        <v>990</v>
      </c>
    </row>
    <row r="9" spans="1:35" x14ac:dyDescent="0.4">
      <c r="A9" s="21">
        <v>6</v>
      </c>
      <c r="B9" s="17" t="s">
        <v>127</v>
      </c>
      <c r="C9" s="17" t="s">
        <v>61</v>
      </c>
      <c r="D9" s="17">
        <v>2</v>
      </c>
      <c r="E9" s="24" t="s">
        <v>269</v>
      </c>
      <c r="F9" s="34" t="s">
        <v>814</v>
      </c>
      <c r="G9" s="17"/>
      <c r="H9" s="31">
        <f>IF(G9="",0,IF(G9="優勝",点数換算表!$B$2,IF(G9="準優勝",点数換算表!$C$2,IF(G9="ベスト4",点数換算表!$D$2,点数換算表!$E$2))))</f>
        <v>0</v>
      </c>
      <c r="I9" s="17"/>
      <c r="J9" s="16">
        <f>IF(I9="",0,IF(I9="優勝",点数換算表!$B$3,IF(I9="準優勝",点数換算表!$C$3,IF(I9="ベスト4",点数換算表!$D$3,点数換算表!$E$3))))</f>
        <v>0</v>
      </c>
      <c r="K9" s="17" t="s">
        <v>10</v>
      </c>
      <c r="L9" s="16">
        <f>IF(K9="",0,IF(K9="優勝",点数換算表!$B$4,IF(K9="準優勝",点数換算表!$C$4,IF(K9="ベスト4",点数換算表!$D$4,IF(K9="ベスト8",点数換算表!$E$4,IF(K9="ベスト16",点数換算表!$F$4,""))))))</f>
        <v>100</v>
      </c>
      <c r="M9" s="17" t="s">
        <v>8</v>
      </c>
      <c r="N9" s="16">
        <f>IF(M9="",0,IF(M9="優勝",点数換算表!$B$5,IF(M9="準優勝",点数換算表!$C$5,IF(M9="ベスト4",点数換算表!$D$5,IF(M9="ベスト8",点数換算表!$E$5,IF(M9="ベスト16",点数換算表!$F$5,IF(M9="ベスト32",点数換算表!$G$5,"")))))))</f>
        <v>250</v>
      </c>
      <c r="O9" s="17" t="s">
        <v>9</v>
      </c>
      <c r="P9" s="16">
        <f>IF(O9="",0,IF(O9="優勝",[2]点数換算表!$B$6,IF(O9="準優勝",[2]点数換算表!$C$6,IF(O9="ベスト4",[2]点数換算表!$D$6,IF(O9="ベスト8",[2]点数換算表!$E$6,IF(O9="ベスト16",[2]点数換算表!$F$6,IF(O9="ベスト32",[2]点数換算表!$G$6,"")))))))</f>
        <v>300</v>
      </c>
      <c r="Q9" s="17"/>
      <c r="R9" s="16">
        <f>IF(Q9="",0,IF(Q9="優勝",点数換算表!$B$7,IF(Q9="準優勝",点数換算表!$C$7,IF(Q9="ベスト4",点数換算表!$D$7,IF(Q9="ベスト8",点数換算表!$E$7,点数換算表!$F$7)))))</f>
        <v>0</v>
      </c>
      <c r="S9" s="17"/>
      <c r="T9" s="16">
        <f>IF(S9="",0,IF(S9="優勝",点数換算表!$B$8,IF(S9="準優勝",点数換算表!$C$8,IF(S9="ベスト4",点数換算表!$D$8,IF(S9="ベスト8",点数換算表!$E$8,点数換算表!$F$8)))))</f>
        <v>0</v>
      </c>
      <c r="U9" s="17" t="s">
        <v>9</v>
      </c>
      <c r="V9" s="31">
        <f>IF(U9="",0,IF(U9="優勝",点数換算表!$B$13,IF(U9="準優勝",点数換算表!$C$13,IF(U9="ベスト4",点数換算表!$D$13,点数換算表!$E$13))))</f>
        <v>16</v>
      </c>
      <c r="W9" s="17" t="s">
        <v>8</v>
      </c>
      <c r="X9" s="16">
        <f>IF(W9="",0,IF(W9="優勝",点数換算表!$B$14,IF(W9="準優勝",点数換算表!$C$14,IF(W9="ベスト4",点数換算表!$D$14,点数換算表!$E$14))))</f>
        <v>120</v>
      </c>
      <c r="Y9" s="17" t="s">
        <v>7</v>
      </c>
      <c r="Z9" s="16">
        <f>IF(Y9="",0,IF(Y9="優勝",点数換算表!$B$15,IF(Y9="準優勝",点数換算表!$C$15,IF(Y9="ベスト4",点数換算表!$D$15,IF(Y9="ベスト8",点数換算表!$E$15,IF(Y9="ベスト16",点数換算表!$F$15,""))))))</f>
        <v>16</v>
      </c>
      <c r="AA9" s="17" t="s">
        <v>9</v>
      </c>
      <c r="AB9" s="16">
        <f>IF(AA9="",0,IF(AA9="優勝",点数換算表!$B$16,IF(AA9="準優勝",点数換算表!$C$16,IF(AA9="ベスト4",点数換算表!$D$16,IF(AA9="ベスト8",点数換算表!$E$16,IF(AA9="ベスト16",点数換算表!$F$16,IF(AA9="ベスト32",点数換算表!$G$16,"")))))))</f>
        <v>120</v>
      </c>
      <c r="AC9" s="17"/>
      <c r="AD9" s="16">
        <f>IF(AC9="",0,IF(AC9="優勝",点数換算表!$B$17,IF(AC9="準優勝",点数換算表!$C$17,IF(AC9="ベスト4",点数換算表!$D$17,IF(AC9="ベスト8",点数換算表!$E$17,IF(AC9="ベスト16",点数換算表!$F$17,IF(AC9="ベスト32",点数換算表!$G$17,"")))))))</f>
        <v>0</v>
      </c>
      <c r="AE9" s="17"/>
      <c r="AF9" s="16">
        <f>IF(AE9="",0,IF(AE9="優勝",点数換算表!$B$18,IF(AE9="準優勝",点数換算表!$C$18,IF(AE9="ベスト4",点数換算表!$D$18,IF(AE9="ベスト8",点数換算表!$E$18,点数換算表!$F$18)))))</f>
        <v>0</v>
      </c>
      <c r="AG9" s="17"/>
      <c r="AH9" s="16">
        <f>IF(AG9="",0,IF(AG9="優勝",点数換算表!$B$19,IF(AG9="準優勝",点数換算表!$C$19,IF(AG9="ベスト4",点数換算表!$D$19,IF(AG9="ベスト8",点数換算表!$E$19,点数換算表!$F$19)))))</f>
        <v>0</v>
      </c>
      <c r="AI9" s="16">
        <f t="shared" si="0"/>
        <v>906</v>
      </c>
    </row>
    <row r="10" spans="1:35" x14ac:dyDescent="0.4">
      <c r="A10" s="21">
        <v>7</v>
      </c>
      <c r="B10" s="17" t="s">
        <v>224</v>
      </c>
      <c r="C10" s="17" t="s">
        <v>61</v>
      </c>
      <c r="D10" s="17">
        <v>2</v>
      </c>
      <c r="E10" s="24" t="s">
        <v>269</v>
      </c>
      <c r="F10" s="34" t="s">
        <v>814</v>
      </c>
      <c r="G10" s="17"/>
      <c r="H10" s="31">
        <f>IF(G10="",0,IF(G10="優勝",点数換算表!$B$2,IF(G10="準優勝",点数換算表!$C$2,IF(G10="ベスト4",点数換算表!$D$2,点数換算表!$E$2))))</f>
        <v>0</v>
      </c>
      <c r="I10" s="17"/>
      <c r="J10" s="16">
        <f>IF(I10="",0,IF(I10="優勝",点数換算表!$B$3,IF(I10="準優勝",点数換算表!$C$3,IF(I10="ベスト4",点数換算表!$D$3,点数換算表!$E$3))))</f>
        <v>0</v>
      </c>
      <c r="K10" s="17" t="s">
        <v>10</v>
      </c>
      <c r="L10" s="16">
        <f>IF(K10="",0,IF(K10="優勝",点数換算表!$B$4,IF(K10="準優勝",点数換算表!$C$4,IF(K10="ベスト4",点数換算表!$D$4,IF(K10="ベスト8",点数換算表!$E$4,IF(K10="ベスト16",点数換算表!$F$4,""))))))</f>
        <v>100</v>
      </c>
      <c r="M10" s="17" t="s">
        <v>8</v>
      </c>
      <c r="N10" s="16">
        <f>IF(M10="",0,IF(M10="優勝",点数換算表!$B$5,IF(M10="準優勝",点数換算表!$C$5,IF(M10="ベスト4",点数換算表!$D$5,IF(M10="ベスト8",点数換算表!$E$5,IF(M10="ベスト16",点数換算表!$F$5,IF(M10="ベスト32",点数換算表!$G$5,"")))))))</f>
        <v>250</v>
      </c>
      <c r="O10" s="17" t="s">
        <v>9</v>
      </c>
      <c r="P10" s="16">
        <f>IF(O10="",0,IF(O10="優勝",[2]点数換算表!$B$6,IF(O10="準優勝",[2]点数換算表!$C$6,IF(O10="ベスト4",[2]点数換算表!$D$6,IF(O10="ベスト8",[2]点数換算表!$E$6,IF(O10="ベスト16",[2]点数換算表!$F$6,IF(O10="ベスト32",[2]点数換算表!$G$6,"")))))))</f>
        <v>300</v>
      </c>
      <c r="Q10" s="17"/>
      <c r="R10" s="16">
        <f>IF(Q10="",0,IF(Q10="優勝",点数換算表!$B$7,IF(Q10="準優勝",点数換算表!$C$7,IF(Q10="ベスト4",点数換算表!$D$7,IF(Q10="ベスト8",点数換算表!$E$7,点数換算表!$F$7)))))</f>
        <v>0</v>
      </c>
      <c r="S10" s="17"/>
      <c r="T10" s="16">
        <f>IF(S10="",0,IF(S10="優勝",点数換算表!$B$8,IF(S10="準優勝",点数換算表!$C$8,IF(S10="ベスト4",点数換算表!$D$8,IF(S10="ベスト8",点数換算表!$E$8,点数換算表!$F$8)))))</f>
        <v>0</v>
      </c>
      <c r="U10" s="17" t="s">
        <v>9</v>
      </c>
      <c r="V10" s="31">
        <f>IF(U10="",0,IF(U10="優勝",点数換算表!$B$13,IF(U10="準優勝",点数換算表!$C$13,IF(U10="ベスト4",点数換算表!$D$13,点数換算表!$E$13))))</f>
        <v>16</v>
      </c>
      <c r="W10" s="17" t="s">
        <v>8</v>
      </c>
      <c r="X10" s="16">
        <f>IF(W10="",0,IF(W10="優勝",点数換算表!$B$14,IF(W10="準優勝",点数換算表!$C$14,IF(W10="ベスト4",点数換算表!$D$14,点数換算表!$E$14))))</f>
        <v>120</v>
      </c>
      <c r="Y10" s="17" t="s">
        <v>7</v>
      </c>
      <c r="Z10" s="16">
        <f>IF(Y10="",0,IF(Y10="優勝",点数換算表!$B$15,IF(Y10="準優勝",点数換算表!$C$15,IF(Y10="ベスト4",点数換算表!$D$15,IF(Y10="ベスト8",点数換算表!$E$15,IF(Y10="ベスト16",点数換算表!$F$15,""))))))</f>
        <v>16</v>
      </c>
      <c r="AA10" s="17" t="s">
        <v>9</v>
      </c>
      <c r="AB10" s="16">
        <f>IF(AA10="",0,IF(AA10="優勝",点数換算表!$B$16,IF(AA10="準優勝",点数換算表!$C$16,IF(AA10="ベスト4",点数換算表!$D$16,IF(AA10="ベスト8",点数換算表!$E$16,IF(AA10="ベスト16",点数換算表!$F$16,IF(AA10="ベスト32",点数換算表!$G$16,"")))))))</f>
        <v>120</v>
      </c>
      <c r="AC10" s="17"/>
      <c r="AD10" s="16">
        <f>IF(AC10="",0,IF(AC10="優勝",点数換算表!$B$17,IF(AC10="準優勝",点数換算表!$C$17,IF(AC10="ベスト4",点数換算表!$D$17,IF(AC10="ベスト8",点数換算表!$E$17,IF(AC10="ベスト16",点数換算表!$F$17,IF(AC10="ベスト32",点数換算表!$G$17,"")))))))</f>
        <v>0</v>
      </c>
      <c r="AE10" s="17"/>
      <c r="AF10" s="16">
        <f>IF(AE10="",0,IF(AE10="優勝",点数換算表!$B$18,IF(AE10="準優勝",点数換算表!$C$18,IF(AE10="ベスト4",点数換算表!$D$18,IF(AE10="ベスト8",点数換算表!$E$18,点数換算表!$F$18)))))</f>
        <v>0</v>
      </c>
      <c r="AG10" s="17"/>
      <c r="AH10" s="16">
        <f>IF(AG10="",0,IF(AG10="優勝",点数換算表!$B$19,IF(AG10="準優勝",点数換算表!$C$19,IF(AG10="ベスト4",点数換算表!$D$19,IF(AG10="ベスト8",点数換算表!$E$19,点数換算表!$F$19)))))</f>
        <v>0</v>
      </c>
      <c r="AI10" s="16">
        <f t="shared" si="0"/>
        <v>906</v>
      </c>
    </row>
    <row r="11" spans="1:35" x14ac:dyDescent="0.4">
      <c r="A11" s="21">
        <v>8</v>
      </c>
      <c r="B11" s="17" t="s">
        <v>76</v>
      </c>
      <c r="C11" s="17" t="s">
        <v>52</v>
      </c>
      <c r="D11" s="17">
        <v>3</v>
      </c>
      <c r="E11" s="24" t="s">
        <v>269</v>
      </c>
      <c r="F11" s="34" t="s">
        <v>814</v>
      </c>
      <c r="G11" s="17"/>
      <c r="H11" s="31">
        <f>IF(G11="",0,IF(G11="優勝",点数換算表!$B$2,IF(G11="準優勝",点数換算表!$C$2,IF(G11="ベスト4",点数換算表!$D$2,点数換算表!$E$2))))</f>
        <v>0</v>
      </c>
      <c r="I11" s="17"/>
      <c r="J11" s="16">
        <f>IF(I11="",0,IF(I11="優勝",点数換算表!$B$3,IF(I11="準優勝",点数換算表!$C$3,IF(I11="ベスト4",点数換算表!$D$3,点数換算表!$E$3))))</f>
        <v>0</v>
      </c>
      <c r="K11" s="17" t="s">
        <v>9</v>
      </c>
      <c r="L11" s="16">
        <f>IF(K11="",0,IF(K11="優勝",点数換算表!$B$4,IF(K11="準優勝",点数換算表!$C$4,IF(K11="ベスト4",点数換算表!$D$4,IF(K11="ベスト8",点数換算表!$E$4,IF(K11="ベスト16",点数換算表!$F$4,""))))))</f>
        <v>40</v>
      </c>
      <c r="M11" s="17" t="s">
        <v>9</v>
      </c>
      <c r="N11" s="16">
        <f>IF(M11="",0,IF(M11="優勝",点数換算表!$B$5,IF(M11="準優勝",点数換算表!$C$5,IF(M11="ベスト4",点数換算表!$D$5,IF(M11="ベスト8",点数換算表!$E$5,IF(M11="ベスト16",点数換算表!$F$5,IF(M11="ベスト32",点数換算表!$G$5,"")))))))</f>
        <v>150</v>
      </c>
      <c r="O11" s="17" t="s">
        <v>6</v>
      </c>
      <c r="P11" s="16">
        <f>IF(O11="",0,IF(O11="優勝",[2]点数換算表!$B$6,IF(O11="準優勝",[2]点数換算表!$C$6,IF(O11="ベスト4",[2]点数換算表!$D$6,IF(O11="ベスト8",[2]点数換算表!$E$6,IF(O11="ベスト16",[2]点数換算表!$F$6,IF(O11="ベスト32",[2]点数換算表!$G$6,"")))))))</f>
        <v>400</v>
      </c>
      <c r="Q11" s="17"/>
      <c r="R11" s="16">
        <f>IF(Q11="",0,IF(Q11="優勝",点数換算表!$B$7,IF(Q11="準優勝",点数換算表!$C$7,IF(Q11="ベスト4",点数換算表!$D$7,IF(Q11="ベスト8",点数換算表!$E$7,点数換算表!$F$7)))))</f>
        <v>0</v>
      </c>
      <c r="S11" s="17"/>
      <c r="T11" s="16">
        <f>IF(S11="",0,IF(S11="優勝",点数換算表!$B$8,IF(S11="準優勝",点数換算表!$C$8,IF(S11="ベスト4",点数換算表!$D$8,IF(S11="ベスト8",点数換算表!$E$8,点数換算表!$F$8)))))</f>
        <v>0</v>
      </c>
      <c r="U11" s="17"/>
      <c r="V11" s="31">
        <f>IF(U11="",0,IF(U11="優勝",点数換算表!$B$13,IF(U11="準優勝",点数換算表!$C$13,IF(U11="ベスト4",点数換算表!$D$13,点数換算表!$E$13))))</f>
        <v>0</v>
      </c>
      <c r="W11" s="17"/>
      <c r="X11" s="16">
        <f>IF(W11="",0,IF(W11="優勝",点数換算表!$B$14,IF(W11="準優勝",点数換算表!$C$14,IF(W11="ベスト4",点数換算表!$D$14,点数換算表!$E$14))))</f>
        <v>0</v>
      </c>
      <c r="Y11" s="17"/>
      <c r="Z11" s="16">
        <f>IF(Y11="",0,IF(Y11="優勝",点数換算表!$B$15,IF(Y11="準優勝",点数換算表!$C$15,IF(Y11="ベスト4",点数換算表!$D$15,IF(Y11="ベスト8",点数換算表!$E$15,IF(Y11="ベスト16",点数換算表!$F$15,""))))))</f>
        <v>0</v>
      </c>
      <c r="AA11" s="17" t="s">
        <v>10</v>
      </c>
      <c r="AB11" s="16">
        <f>IF(AA11="",0,IF(AA11="優勝",点数換算表!$B$16,IF(AA11="準優勝",点数換算表!$C$16,IF(AA11="ベスト4",点数換算表!$D$16,IF(AA11="ベスト8",点数換算表!$E$16,IF(AA11="ベスト16",点数換算表!$F$16,IF(AA11="ベスト32",点数換算表!$G$16,"")))))))</f>
        <v>240</v>
      </c>
      <c r="AC11" s="17"/>
      <c r="AD11" s="16">
        <f>IF(AC11="",0,IF(AC11="優勝",点数換算表!$B$17,IF(AC11="準優勝",点数換算表!$C$17,IF(AC11="ベスト4",点数換算表!$D$17,IF(AC11="ベスト8",点数換算表!$E$17,IF(AC11="ベスト16",点数換算表!$F$17,IF(AC11="ベスト32",点数換算表!$G$17,"")))))))</f>
        <v>0</v>
      </c>
      <c r="AE11" s="17"/>
      <c r="AF11" s="16">
        <f>IF(AE11="",0,IF(AE11="優勝",点数換算表!$B$18,IF(AE11="準優勝",点数換算表!$C$18,IF(AE11="ベスト4",点数換算表!$D$18,IF(AE11="ベスト8",点数換算表!$E$18,点数換算表!$F$18)))))</f>
        <v>0</v>
      </c>
      <c r="AG11" s="17"/>
      <c r="AH11" s="16">
        <f>IF(AG11="",0,IF(AG11="優勝",点数換算表!$B$19,IF(AG11="準優勝",点数換算表!$C$19,IF(AG11="ベスト4",点数換算表!$D$19,IF(AG11="ベスト8",点数換算表!$E$19,点数換算表!$F$19)))))</f>
        <v>0</v>
      </c>
      <c r="AI11" s="16">
        <f t="shared" si="0"/>
        <v>830</v>
      </c>
    </row>
    <row r="12" spans="1:35" x14ac:dyDescent="0.4">
      <c r="A12" s="21">
        <v>9</v>
      </c>
      <c r="B12" s="17" t="s">
        <v>35</v>
      </c>
      <c r="C12" s="17" t="s">
        <v>77</v>
      </c>
      <c r="D12" s="17">
        <v>4</v>
      </c>
      <c r="E12" s="24" t="s">
        <v>269</v>
      </c>
      <c r="F12" s="34" t="s">
        <v>814</v>
      </c>
      <c r="G12" s="17"/>
      <c r="H12" s="31">
        <f>IF(G12="",0,IF(G12="優勝",点数換算表!$B$2,IF(G12="準優勝",点数換算表!$C$2,IF(G12="ベスト4",点数換算表!$D$2,点数換算表!$E$2))))</f>
        <v>0</v>
      </c>
      <c r="I12" s="17"/>
      <c r="J12" s="16">
        <f>IF(I12="",0,IF(I12="優勝",点数換算表!$B$3,IF(I12="準優勝",点数換算表!$C$3,IF(I12="ベスト4",点数換算表!$D$3,点数換算表!$E$3))))</f>
        <v>0</v>
      </c>
      <c r="K12" s="17" t="s">
        <v>6</v>
      </c>
      <c r="L12" s="16">
        <f>IF(K12="",0,IF(K12="優勝",点数換算表!$B$4,IF(K12="準優勝",点数換算表!$C$4,IF(K12="ベスト4",点数換算表!$D$4,IF(K12="ベスト8",点数換算表!$E$4,IF(K12="ベスト16",点数換算表!$F$4,""))))))</f>
        <v>60</v>
      </c>
      <c r="M12" s="17" t="s">
        <v>9</v>
      </c>
      <c r="N12" s="16">
        <f>IF(M12="",0,IF(M12="優勝",点数換算表!$B$5,IF(M12="準優勝",点数換算表!$C$5,IF(M12="ベスト4",点数換算表!$D$5,IF(M12="ベスト8",点数換算表!$E$5,IF(M12="ベスト16",点数換算表!$F$5,IF(M12="ベスト32",点数換算表!$G$5,"")))))))</f>
        <v>150</v>
      </c>
      <c r="O12" s="17" t="s">
        <v>7</v>
      </c>
      <c r="P12" s="16">
        <f>IF(O12="",0,IF(O12="優勝",[2]点数換算表!$B$6,IF(O12="準優勝",[2]点数換算表!$C$6,IF(O12="ベスト4",[2]点数換算表!$D$6,IF(O12="ベスト8",[2]点数換算表!$E$6,IF(O12="ベスト16",[2]点数換算表!$F$6,IF(O12="ベスト32",[2]点数換算表!$G$6,"")))))))</f>
        <v>200</v>
      </c>
      <c r="Q12" s="17"/>
      <c r="R12" s="16">
        <f>IF(Q12="",0,IF(Q12="優勝",点数換算表!$B$7,IF(Q12="準優勝",点数換算表!$C$7,IF(Q12="ベスト4",点数換算表!$D$7,IF(Q12="ベスト8",点数換算表!$E$7,点数換算表!$F$7)))))</f>
        <v>0</v>
      </c>
      <c r="S12" s="17"/>
      <c r="T12" s="16">
        <f>IF(S12="",0,IF(S12="優勝",点数換算表!$B$8,IF(S12="準優勝",点数換算表!$C$8,IF(S12="ベスト4",点数換算表!$D$8,IF(S12="ベスト8",点数換算表!$E$8,点数換算表!$F$8)))))</f>
        <v>0</v>
      </c>
      <c r="U12" s="17"/>
      <c r="V12" s="31">
        <f>IF(U12="",0,IF(U12="優勝",点数換算表!$B$13,IF(U12="準優勝",点数換算表!$C$13,IF(U12="ベスト4",点数換算表!$D$13,点数換算表!$E$13))))</f>
        <v>0</v>
      </c>
      <c r="W12" s="17"/>
      <c r="X12" s="16">
        <f>IF(W12="",0,IF(W12="優勝",点数換算表!$B$14,IF(W12="準優勝",点数換算表!$C$14,IF(W12="ベスト4",点数換算表!$D$14,点数換算表!$E$14))))</f>
        <v>0</v>
      </c>
      <c r="Y12" s="17"/>
      <c r="Z12" s="16">
        <f>IF(Y12="",0,IF(Y12="優勝",点数換算表!$B$15,IF(Y12="準優勝",点数換算表!$C$15,IF(Y12="ベスト4",点数換算表!$D$15,IF(Y12="ベスト8",点数換算表!$E$15,IF(Y12="ベスト16",点数換算表!$F$15,""))))))</f>
        <v>0</v>
      </c>
      <c r="AA12" s="17" t="s">
        <v>214</v>
      </c>
      <c r="AB12" s="16">
        <f>IF(AA12="",0,IF(AA12="優勝",点数換算表!$B$16,IF(AA12="準優勝",点数換算表!$C$16,IF(AA12="ベスト4",点数換算表!$D$16,IF(AA12="ベスト8",点数換算表!$E$16,IF(AA12="ベスト16",点数換算表!$F$16,IF(AA12="ベスト32",点数換算表!$G$16,"")))))))</f>
        <v>40</v>
      </c>
      <c r="AC12" s="17" t="s">
        <v>9</v>
      </c>
      <c r="AD12" s="16">
        <f>IF(AC12="",0,IF(AC12="優勝",点数換算表!$B$17,IF(AC12="準優勝",点数換算表!$C$17,IF(AC12="ベスト4",点数換算表!$D$17,IF(AC12="ベスト8",点数換算表!$E$17,IF(AC12="ベスト16",点数換算表!$F$17,IF(AC12="ベスト32",点数換算表!$G$17,"")))))))</f>
        <v>240</v>
      </c>
      <c r="AE12" s="17" t="s">
        <v>7</v>
      </c>
      <c r="AF12" s="16">
        <f>IF(AE12="",0,IF(AE12="優勝",点数換算表!$B$18,IF(AE12="準優勝",点数換算表!$C$18,IF(AE12="ベスト4",点数換算表!$D$18,IF(AE12="ベスト8",点数換算表!$E$18,点数換算表!$F$18)))))</f>
        <v>80</v>
      </c>
      <c r="AG12" s="17"/>
      <c r="AH12" s="16">
        <f>IF(AG12="",0,IF(AG12="優勝",点数換算表!$B$19,IF(AG12="準優勝",点数換算表!$C$19,IF(AG12="ベスト4",点数換算表!$D$19,IF(AG12="ベスト8",点数換算表!$E$19,点数換算表!$F$19)))))</f>
        <v>0</v>
      </c>
      <c r="AI12" s="16">
        <f t="shared" si="0"/>
        <v>770</v>
      </c>
    </row>
    <row r="13" spans="1:35" x14ac:dyDescent="0.4">
      <c r="A13" s="21">
        <v>10</v>
      </c>
      <c r="B13" s="17" t="s">
        <v>139</v>
      </c>
      <c r="C13" s="17" t="s">
        <v>61</v>
      </c>
      <c r="D13" s="17">
        <v>4</v>
      </c>
      <c r="E13" s="24" t="s">
        <v>269</v>
      </c>
      <c r="F13" s="34" t="s">
        <v>814</v>
      </c>
      <c r="G13" s="17"/>
      <c r="H13" s="31">
        <f>IF(G13="",0,IF(G13="優勝",点数換算表!$B$2,IF(G13="準優勝",点数換算表!$C$2,IF(G13="ベスト4",点数換算表!$D$2,点数換算表!$E$2))))</f>
        <v>0</v>
      </c>
      <c r="I13" s="17"/>
      <c r="J13" s="16">
        <f>IF(I13="",0,IF(I13="優勝",点数換算表!$B$3,IF(I13="準優勝",点数換算表!$C$3,IF(I13="ベスト4",点数換算表!$D$3,点数換算表!$E$3))))</f>
        <v>0</v>
      </c>
      <c r="K13" s="17" t="s">
        <v>7</v>
      </c>
      <c r="L13" s="16">
        <f>IF(K13="",0,IF(K13="優勝",点数換算表!$B$4,IF(K13="準優勝",点数換算表!$C$4,IF(K13="ベスト4",点数換算表!$D$4,IF(K13="ベスト8",点数換算表!$E$4,IF(K13="ベスト16",点数換算表!$F$4,""))))))</f>
        <v>20</v>
      </c>
      <c r="M13" s="17" t="s">
        <v>6</v>
      </c>
      <c r="N13" s="16">
        <f>IF(M13="",0,IF(M13="優勝",点数換算表!$B$5,IF(M13="準優勝",点数換算表!$C$5,IF(M13="ベスト4",点数換算表!$D$5,IF(M13="ベスト8",点数換算表!$E$5,IF(M13="ベスト16",点数換算表!$F$5,IF(M13="ベスト32",点数換算表!$G$5,"")))))))</f>
        <v>200</v>
      </c>
      <c r="O13" s="17" t="s">
        <v>9</v>
      </c>
      <c r="P13" s="16">
        <f>IF(O13="",0,IF(O13="優勝",[2]点数換算表!$B$6,IF(O13="準優勝",[2]点数換算表!$C$6,IF(O13="ベスト4",[2]点数換算表!$D$6,IF(O13="ベスト8",[2]点数換算表!$E$6,IF(O13="ベスト16",[2]点数換算表!$F$6,IF(O13="ベスト32",[2]点数換算表!$G$6,"")))))))</f>
        <v>300</v>
      </c>
      <c r="Q13" s="17"/>
      <c r="R13" s="16">
        <f>IF(Q13="",0,IF(Q13="優勝",点数換算表!$B$7,IF(Q13="準優勝",点数換算表!$C$7,IF(Q13="ベスト4",点数換算表!$D$7,IF(Q13="ベスト8",点数換算表!$E$7,点数換算表!$F$7)))))</f>
        <v>0</v>
      </c>
      <c r="S13" s="17"/>
      <c r="T13" s="16">
        <f>IF(S13="",0,IF(S13="優勝",点数換算表!$B$8,IF(S13="準優勝",点数換算表!$C$8,IF(S13="ベスト4",点数換算表!$D$8,IF(S13="ベスト8",点数換算表!$E$8,点数換算表!$F$8)))))</f>
        <v>0</v>
      </c>
      <c r="U13" s="17"/>
      <c r="V13" s="31">
        <f>IF(U13="",0,IF(U13="優勝",点数換算表!$B$13,IF(U13="準優勝",点数換算表!$C$13,IF(U13="ベスト4",点数換算表!$D$13,点数換算表!$E$13))))</f>
        <v>0</v>
      </c>
      <c r="W13" s="17"/>
      <c r="X13" s="16">
        <f>IF(W13="",0,IF(W13="優勝",点数換算表!$B$14,IF(W13="準優勝",点数換算表!$C$14,IF(W13="ベスト4",点数換算表!$D$14,点数換算表!$E$14))))</f>
        <v>0</v>
      </c>
      <c r="Y13" s="17" t="s">
        <v>7</v>
      </c>
      <c r="Z13" s="16">
        <f>IF(Y13="",0,IF(Y13="優勝",点数換算表!$B$15,IF(Y13="準優勝",点数換算表!$C$15,IF(Y13="ベスト4",点数換算表!$D$15,IF(Y13="ベスト8",点数換算表!$E$15,IF(Y13="ベスト16",点数換算表!$F$15,""))))))</f>
        <v>16</v>
      </c>
      <c r="AA13" s="17" t="s">
        <v>9</v>
      </c>
      <c r="AB13" s="16">
        <f>IF(AA13="",0,IF(AA13="優勝",点数換算表!$B$16,IF(AA13="準優勝",点数換算表!$C$16,IF(AA13="ベスト4",点数換算表!$D$16,IF(AA13="ベスト8",点数換算表!$E$16,IF(AA13="ベスト16",点数換算表!$F$16,IF(AA13="ベスト32",点数換算表!$G$16,"")))))))</f>
        <v>120</v>
      </c>
      <c r="AC13" s="17" t="s">
        <v>214</v>
      </c>
      <c r="AD13" s="16">
        <f>IF(AC13="",0,IF(AC13="優勝",点数換算表!$B$17,IF(AC13="準優勝",点数換算表!$C$17,IF(AC13="ベスト4",点数換算表!$D$17,IF(AC13="ベスト8",点数換算表!$E$17,IF(AC13="ベスト16",点数換算表!$F$17,IF(AC13="ベスト32",点数換算表!$G$17,"")))))))</f>
        <v>80</v>
      </c>
      <c r="AE13" s="17"/>
      <c r="AF13" s="16">
        <f>IF(AE13="",0,IF(AE13="優勝",点数換算表!$B$18,IF(AE13="準優勝",点数換算表!$C$18,IF(AE13="ベスト4",点数換算表!$D$18,IF(AE13="ベスト8",点数換算表!$E$18,点数換算表!$F$18)))))</f>
        <v>0</v>
      </c>
      <c r="AG13" s="17"/>
      <c r="AH13" s="16">
        <f>IF(AG13="",0,IF(AG13="優勝",点数換算表!$B$19,IF(AG13="準優勝",点数換算表!$C$19,IF(AG13="ベスト4",点数換算表!$D$19,IF(AG13="ベスト8",点数換算表!$E$19,点数換算表!$F$19)))))</f>
        <v>0</v>
      </c>
      <c r="AI13" s="16">
        <f t="shared" si="0"/>
        <v>736</v>
      </c>
    </row>
    <row r="14" spans="1:35" x14ac:dyDescent="0.4">
      <c r="A14" s="21">
        <v>11</v>
      </c>
      <c r="B14" s="17" t="s">
        <v>140</v>
      </c>
      <c r="C14" s="17" t="s">
        <v>61</v>
      </c>
      <c r="D14" s="17">
        <v>4</v>
      </c>
      <c r="E14" s="24" t="s">
        <v>269</v>
      </c>
      <c r="F14" s="34" t="s">
        <v>814</v>
      </c>
      <c r="G14" s="17"/>
      <c r="H14" s="31">
        <f>IF(G14="",0,IF(G14="優勝",点数換算表!$B$2,IF(G14="準優勝",点数換算表!$C$2,IF(G14="ベスト4",点数換算表!$D$2,点数換算表!$E$2))))</f>
        <v>0</v>
      </c>
      <c r="I14" s="17"/>
      <c r="J14" s="16">
        <f>IF(I14="",0,IF(I14="優勝",点数換算表!$B$3,IF(I14="準優勝",点数換算表!$C$3,IF(I14="ベスト4",点数換算表!$D$3,点数換算表!$E$3))))</f>
        <v>0</v>
      </c>
      <c r="K14" s="17"/>
      <c r="L14" s="16">
        <f>IF(K14="",0,IF(K14="優勝",点数換算表!$B$4,IF(K14="準優勝",点数換算表!$C$4,IF(K14="ベスト4",点数換算表!$D$4,IF(K14="ベスト8",点数換算表!$E$4,IF(K14="ベスト16",点数換算表!$F$4,""))))))</f>
        <v>0</v>
      </c>
      <c r="M14" s="17" t="s">
        <v>6</v>
      </c>
      <c r="N14" s="16">
        <f>IF(M14="",0,IF(M14="優勝",点数換算表!$B$5,IF(M14="準優勝",点数換算表!$C$5,IF(M14="ベスト4",点数換算表!$D$5,IF(M14="ベスト8",点数換算表!$E$5,IF(M14="ベスト16",点数換算表!$F$5,IF(M14="ベスト32",点数換算表!$G$5,"")))))))</f>
        <v>200</v>
      </c>
      <c r="O14" s="17" t="s">
        <v>9</v>
      </c>
      <c r="P14" s="16">
        <f>IF(O14="",0,IF(O14="優勝",[2]点数換算表!$B$6,IF(O14="準優勝",[2]点数換算表!$C$6,IF(O14="ベスト4",[2]点数換算表!$D$6,IF(O14="ベスト8",[2]点数換算表!$E$6,IF(O14="ベスト16",[2]点数換算表!$F$6,IF(O14="ベスト32",[2]点数換算表!$G$6,"")))))))</f>
        <v>300</v>
      </c>
      <c r="Q14" s="17"/>
      <c r="R14" s="16">
        <f>IF(Q14="",0,IF(Q14="優勝",点数換算表!$B$7,IF(Q14="準優勝",点数換算表!$C$7,IF(Q14="ベスト4",点数換算表!$D$7,IF(Q14="ベスト8",点数換算表!$E$7,点数換算表!$F$7)))))</f>
        <v>0</v>
      </c>
      <c r="S14" s="17"/>
      <c r="T14" s="16">
        <f>IF(S14="",0,IF(S14="優勝",点数換算表!$B$8,IF(S14="準優勝",点数換算表!$C$8,IF(S14="ベスト4",点数換算表!$D$8,IF(S14="ベスト8",点数換算表!$E$8,点数換算表!$F$8)))))</f>
        <v>0</v>
      </c>
      <c r="U14" s="17"/>
      <c r="V14" s="31">
        <f>IF(U14="",0,IF(U14="優勝",点数換算表!$B$13,IF(U14="準優勝",点数換算表!$C$13,IF(U14="ベスト4",点数換算表!$D$13,点数換算表!$E$13))))</f>
        <v>0</v>
      </c>
      <c r="W14" s="17"/>
      <c r="X14" s="16">
        <f>IF(W14="",0,IF(W14="優勝",点数換算表!$B$14,IF(W14="準優勝",点数換算表!$C$14,IF(W14="ベスト4",点数換算表!$D$14,点数換算表!$E$14))))</f>
        <v>0</v>
      </c>
      <c r="Y14" s="17" t="s">
        <v>7</v>
      </c>
      <c r="Z14" s="16">
        <f>IF(Y14="",0,IF(Y14="優勝",点数換算表!$B$15,IF(Y14="準優勝",点数換算表!$C$15,IF(Y14="ベスト4",点数換算表!$D$15,IF(Y14="ベスト8",点数換算表!$E$15,IF(Y14="ベスト16",点数換算表!$F$15,""))))))</f>
        <v>16</v>
      </c>
      <c r="AA14" s="17" t="s">
        <v>9</v>
      </c>
      <c r="AB14" s="16">
        <f>IF(AA14="",0,IF(AA14="優勝",点数換算表!$B$16,IF(AA14="準優勝",点数換算表!$C$16,IF(AA14="ベスト4",点数換算表!$D$16,IF(AA14="ベスト8",点数換算表!$E$16,IF(AA14="ベスト16",点数換算表!$F$16,IF(AA14="ベスト32",点数換算表!$G$16,"")))))))</f>
        <v>120</v>
      </c>
      <c r="AC14" s="17" t="s">
        <v>214</v>
      </c>
      <c r="AD14" s="16">
        <f>IF(AC14="",0,IF(AC14="優勝",点数換算表!$B$17,IF(AC14="準優勝",点数換算表!$C$17,IF(AC14="ベスト4",点数換算表!$D$17,IF(AC14="ベスト8",点数換算表!$E$17,IF(AC14="ベスト16",点数換算表!$F$17,IF(AC14="ベスト32",点数換算表!$G$17,"")))))))</f>
        <v>80</v>
      </c>
      <c r="AE14" s="17"/>
      <c r="AF14" s="16">
        <f>IF(AE14="",0,IF(AE14="優勝",点数換算表!$B$18,IF(AE14="準優勝",点数換算表!$C$18,IF(AE14="ベスト4",点数換算表!$D$18,IF(AE14="ベスト8",点数換算表!$E$18,点数換算表!$F$18)))))</f>
        <v>0</v>
      </c>
      <c r="AG14" s="17"/>
      <c r="AH14" s="16">
        <f>IF(AG14="",0,IF(AG14="優勝",点数換算表!$B$19,IF(AG14="準優勝",点数換算表!$C$19,IF(AG14="ベスト4",点数換算表!$D$19,IF(AG14="ベスト8",点数換算表!$E$19,点数換算表!$F$19)))))</f>
        <v>0</v>
      </c>
      <c r="AI14" s="16">
        <f t="shared" si="0"/>
        <v>716</v>
      </c>
    </row>
    <row r="15" spans="1:35" x14ac:dyDescent="0.4">
      <c r="A15" s="21">
        <v>15</v>
      </c>
      <c r="B15" s="17" t="s">
        <v>69</v>
      </c>
      <c r="C15" s="17" t="s">
        <v>64</v>
      </c>
      <c r="D15" s="17">
        <v>3</v>
      </c>
      <c r="E15" s="24" t="s">
        <v>269</v>
      </c>
      <c r="F15" s="34" t="s">
        <v>814</v>
      </c>
      <c r="G15" s="17"/>
      <c r="H15" s="31">
        <f>IF(G15="",0,IF(G15="優勝",点数換算表!$B$2,IF(G15="準優勝",点数換算表!$C$2,IF(G15="ベスト4",点数換算表!$D$2,点数換算表!$E$2))))</f>
        <v>0</v>
      </c>
      <c r="I15" s="17"/>
      <c r="J15" s="16">
        <f>IF(I15="",0,IF(I15="優勝",点数換算表!$B$3,IF(I15="準優勝",点数換算表!$C$3,IF(I15="ベスト4",点数換算表!$D$3,点数換算表!$E$3))))</f>
        <v>0</v>
      </c>
      <c r="K15" s="17" t="s">
        <v>9</v>
      </c>
      <c r="L15" s="16">
        <f>IF(K15="",0,IF(K15="優勝",点数換算表!$B$4,IF(K15="準優勝",点数換算表!$C$4,IF(K15="ベスト4",点数換算表!$D$4,IF(K15="ベスト8",点数換算表!$E$4,IF(K15="ベスト16",点数換算表!$F$4,""))))))</f>
        <v>40</v>
      </c>
      <c r="M15" s="17" t="s">
        <v>10</v>
      </c>
      <c r="N15" s="16">
        <f>IF(M15="",0,IF(M15="優勝",点数換算表!$B$5,IF(M15="準優勝",点数換算表!$C$5,IF(M15="ベスト4",点数換算表!$D$5,IF(M15="ベスト8",点数換算表!$E$5,IF(M15="ベスト16",点数換算表!$F$5,IF(M15="ベスト32",点数換算表!$G$5,"")))))))</f>
        <v>300</v>
      </c>
      <c r="O15" s="17" t="s">
        <v>9</v>
      </c>
      <c r="P15" s="16">
        <f>IF(O15="",0,IF(O15="優勝",[2]点数換算表!$B$6,IF(O15="準優勝",[2]点数換算表!$C$6,IF(O15="ベスト4",[2]点数換算表!$D$6,IF(O15="ベスト8",[2]点数換算表!$E$6,IF(O15="ベスト16",[2]点数換算表!$F$6,IF(O15="ベスト32",[2]点数換算表!$G$6,"")))))))</f>
        <v>300</v>
      </c>
      <c r="Q15" s="17"/>
      <c r="R15" s="16">
        <f>IF(Q15="",0,IF(Q15="優勝",点数換算表!$B$7,IF(Q15="準優勝",点数換算表!$C$7,IF(Q15="ベスト4",点数換算表!$D$7,IF(Q15="ベスト8",点数換算表!$E$7,点数換算表!$F$7)))))</f>
        <v>0</v>
      </c>
      <c r="S15" s="17"/>
      <c r="T15" s="16">
        <f>IF(S15="",0,IF(S15="優勝",点数換算表!$B$8,IF(S15="準優勝",点数換算表!$C$8,IF(S15="ベスト4",点数換算表!$D$8,IF(S15="ベスト8",点数換算表!$E$8,点数換算表!$F$8)))))</f>
        <v>0</v>
      </c>
      <c r="U15" s="17"/>
      <c r="V15" s="31">
        <f>IF(U15="",0,IF(U15="優勝",点数換算表!$B$13,IF(U15="準優勝",点数換算表!$C$13,IF(U15="ベスト4",点数換算表!$D$13,点数換算表!$E$13))))</f>
        <v>0</v>
      </c>
      <c r="W15" s="17"/>
      <c r="X15" s="16">
        <f>IF(W15="",0,IF(W15="優勝",点数換算表!$B$14,IF(W15="準優勝",点数換算表!$C$14,IF(W15="ベスト4",点数換算表!$D$14,点数換算表!$E$14))))</f>
        <v>0</v>
      </c>
      <c r="Y15" s="17" t="s">
        <v>7</v>
      </c>
      <c r="Z15" s="16">
        <f>IF(Y15="",0,IF(Y15="優勝",点数換算表!$B$15,IF(Y15="準優勝",点数換算表!$C$15,IF(Y15="ベスト4",点数換算表!$D$15,IF(Y15="ベスト8",点数換算表!$E$15,IF(Y15="ベスト16",点数換算表!$F$15,""))))))</f>
        <v>16</v>
      </c>
      <c r="AA15" s="17" t="s">
        <v>214</v>
      </c>
      <c r="AB15" s="16">
        <f>IF(AA15="",0,IF(AA15="優勝",点数換算表!$B$16,IF(AA15="準優勝",点数換算表!$C$16,IF(AA15="ベスト4",点数換算表!$D$16,IF(AA15="ベスト8",点数換算表!$E$16,IF(AA15="ベスト16",点数換算表!$F$16,IF(AA15="ベスト32",点数換算表!$G$16,"")))))))</f>
        <v>40</v>
      </c>
      <c r="AC15" s="17"/>
      <c r="AD15" s="16">
        <f>IF(AC15="",0,IF(AC15="優勝",点数換算表!$B$17,IF(AC15="準優勝",点数換算表!$C$17,IF(AC15="ベスト4",点数換算表!$D$17,IF(AC15="ベスト8",点数換算表!$E$17,IF(AC15="ベスト16",点数換算表!$F$17,IF(AC15="ベスト32",点数換算表!$G$17,"")))))))</f>
        <v>0</v>
      </c>
      <c r="AE15" s="17"/>
      <c r="AF15" s="16">
        <f>IF(AE15="",0,IF(AE15="優勝",点数換算表!$B$18,IF(AE15="準優勝",点数換算表!$C$18,IF(AE15="ベスト4",点数換算表!$D$18,IF(AE15="ベスト8",点数換算表!$E$18,点数換算表!$F$18)))))</f>
        <v>0</v>
      </c>
      <c r="AG15" s="17"/>
      <c r="AH15" s="16">
        <f>IF(AG15="",0,IF(AG15="優勝",点数換算表!$B$19,IF(AG15="準優勝",点数換算表!$C$19,IF(AG15="ベスト4",点数換算表!$D$19,IF(AG15="ベスト8",点数換算表!$E$19,点数換算表!$F$19)))))</f>
        <v>0</v>
      </c>
      <c r="AI15" s="16">
        <f t="shared" si="0"/>
        <v>696</v>
      </c>
    </row>
    <row r="16" spans="1:35" x14ac:dyDescent="0.4">
      <c r="A16" s="21">
        <v>12</v>
      </c>
      <c r="B16" s="17" t="s">
        <v>571</v>
      </c>
      <c r="C16" s="17" t="s">
        <v>528</v>
      </c>
      <c r="D16" s="17">
        <v>2</v>
      </c>
      <c r="E16" s="29" t="s">
        <v>526</v>
      </c>
      <c r="F16" s="35" t="s">
        <v>815</v>
      </c>
      <c r="G16" s="17"/>
      <c r="H16" s="31">
        <f>IF(G16="",0,IF(G16="優勝",[1]点数換算表!$B$2,IF(G16="準優勝",[1]点数換算表!$C$2,IF(G16="ベスト4",[1]点数換算表!$D$2,[1]点数換算表!$E$2))))</f>
        <v>0</v>
      </c>
      <c r="I16" s="17"/>
      <c r="J16" s="16">
        <f>IF(I16="",0,IF(I16="優勝",[1]点数換算表!$B$3,IF(I16="準優勝",[1]点数換算表!$C$3,IF(I16="ベスト4",[1]点数換算表!$D$3,[1]点数換算表!$E$3))))</f>
        <v>0</v>
      </c>
      <c r="K16" s="17" t="s">
        <v>10</v>
      </c>
      <c r="L16" s="16">
        <f>IF(K16="",0,IF(K16="優勝",[1]点数換算表!$B$4,IF(K16="準優勝",[1]点数換算表!$C$4,IF(K16="ベスト4",[1]点数換算表!$D$4,IF(K16="ベスト8",[1]点数換算表!$E$4,IF(K16="ベスト16",[1]点数換算表!$F$4,""))))))</f>
        <v>100</v>
      </c>
      <c r="M16" s="17" t="s">
        <v>7</v>
      </c>
      <c r="N16" s="16">
        <f>IF(M16="",0,IF(M16="優勝",[1]点数換算表!$B$5,IF(M16="準優勝",[1]点数換算表!$C$5,IF(M16="ベスト4",[1]点数換算表!$D$5,IF(M16="ベスト8",[1]点数換算表!$E$5,IF(M16="ベスト16",[1]点数換算表!$F$5,IF(M16="ベスト32",[1]点数換算表!$G$5,"")))))))</f>
        <v>100</v>
      </c>
      <c r="O16" s="17" t="s">
        <v>7</v>
      </c>
      <c r="P16" s="16">
        <f>IF(O16="",0,IF(O16="優勝",[2]点数換算表!$B$6,IF(O16="準優勝",[2]点数換算表!$C$6,IF(O16="ベスト4",[2]点数換算表!$D$6,IF(O16="ベスト8",[2]点数換算表!$E$6,IF(O16="ベスト16",[2]点数換算表!$F$6,IF(O16="ベスト32",[2]点数換算表!$G$6,"")))))))</f>
        <v>200</v>
      </c>
      <c r="Q16" s="17"/>
      <c r="R16" s="16">
        <f>IF(Q16="",0,IF(Q16="優勝",[1]点数換算表!$B$7,IF(Q16="準優勝",[1]点数換算表!$C$7,IF(Q16="ベスト4",[1]点数換算表!$D$7,IF(Q16="ベスト8",[1]点数換算表!$E$7,[1]点数換算表!$F$7)))))</f>
        <v>0</v>
      </c>
      <c r="S16" s="17"/>
      <c r="T16" s="16">
        <f>IF(S16="",0,IF(S16="優勝",[1]点数換算表!$B$8,IF(S16="準優勝",[1]点数換算表!$C$8,IF(S16="ベスト4",[1]点数換算表!$D$8,IF(S16="ベスト8",[1]点数換算表!$E$8,[1]点数換算表!$F$8)))))</f>
        <v>0</v>
      </c>
      <c r="U16" s="17"/>
      <c r="V16" s="31">
        <f>IF(U16="",0,IF(U16="優勝",[1]点数換算表!$B$13,IF(U16="準優勝",[1]点数換算表!$C$13,IF(U16="ベスト4",[1]点数換算表!$D$13,[1]点数換算表!$E$13))))</f>
        <v>0</v>
      </c>
      <c r="W16" s="17" t="s">
        <v>9</v>
      </c>
      <c r="X16" s="16">
        <f>IF(W16="",0,IF(W16="優勝",[1]点数換算表!$B$14,IF(W16="準優勝",[1]点数換算表!$C$14,IF(W16="ベスト4",[1]点数換算表!$D$14,[1]点数換算表!$E$14))))</f>
        <v>40</v>
      </c>
      <c r="Y16" s="17" t="s">
        <v>10</v>
      </c>
      <c r="Z16" s="16">
        <f>IF(Y16="",0,IF(Y16="優勝",[1]点数換算表!$B$15,IF(Y16="準優勝",[1]点数換算表!$C$15,IF(Y16="ベスト4",[1]点数換算表!$D$15,IF(Y16="ベスト8",[1]点数換算表!$E$15,IF(Y16="ベスト16",[1]点数換算表!$F$15,""))))))</f>
        <v>80</v>
      </c>
      <c r="AA16" s="17" t="s">
        <v>6</v>
      </c>
      <c r="AB16" s="16">
        <f>IF(AA16="",0,IF(AA16="優勝",[1]点数換算表!$B$16,IF(AA16="準優勝",[1]点数換算表!$C$16,IF(AA16="ベスト4",[1]点数換算表!$D$16,IF(AA16="ベスト8",[1]点数換算表!$E$16,IF(AA16="ベスト16",[1]点数換算表!$F$16,IF(AA16="ベスト32",[1]点数換算表!$G$16,"")))))))</f>
        <v>160</v>
      </c>
      <c r="AC16" s="17"/>
      <c r="AD16" s="16">
        <f>IF(AC16="",0,IF(AC16="優勝",[1]点数換算表!$B$17,IF(AC16="準優勝",[1]点数換算表!$C$17,IF(AC16="ベスト4",[1]点数換算表!$D$17,IF(AC16="ベスト8",[1]点数換算表!$E$17,IF(AC16="ベスト16",[1]点数換算表!$F$17,IF(AC16="ベスト32",[1]点数換算表!$G$17,"")))))))</f>
        <v>0</v>
      </c>
      <c r="AE16" s="17"/>
      <c r="AF16" s="16">
        <f>IF(AE16="",0,IF(AE16="優勝",[1]点数換算表!$B$18,IF(AE16="準優勝",[1]点数換算表!$C$18,IF(AE16="ベスト4",[1]点数換算表!$D$18,IF(AE16="ベスト8",[1]点数換算表!$E$18,[1]点数換算表!$F$18)))))</f>
        <v>0</v>
      </c>
      <c r="AG16" s="17"/>
      <c r="AH16" s="16">
        <f>IF(AG16="",0,IF(AG16="優勝",[1]点数換算表!$B$19,IF(AG16="準優勝",[1]点数換算表!$C$19,IF(AG16="ベスト4",[1]点数換算表!$D$19,IF(AG16="ベスト8",[1]点数換算表!$E$19,[1]点数換算表!$F$19)))))</f>
        <v>0</v>
      </c>
      <c r="AI16" s="16">
        <f t="shared" si="0"/>
        <v>680</v>
      </c>
    </row>
    <row r="17" spans="1:35" x14ac:dyDescent="0.4">
      <c r="A17" s="21">
        <v>13</v>
      </c>
      <c r="B17" s="17" t="s">
        <v>63</v>
      </c>
      <c r="C17" s="17" t="s">
        <v>47</v>
      </c>
      <c r="D17" s="17">
        <v>3</v>
      </c>
      <c r="E17" s="24" t="s">
        <v>269</v>
      </c>
      <c r="F17" s="34" t="s">
        <v>814</v>
      </c>
      <c r="G17" s="17"/>
      <c r="H17" s="31">
        <f>IF(G17="",0,IF(G17="優勝",点数換算表!$B$2,IF(G17="準優勝",点数換算表!$C$2,IF(G17="ベスト4",点数換算表!$D$2,点数換算表!$E$2))))</f>
        <v>0</v>
      </c>
      <c r="I17" s="17"/>
      <c r="J17" s="16">
        <f>IF(I17="",0,IF(I17="優勝",点数換算表!$B$3,IF(I17="準優勝",点数換算表!$C$3,IF(I17="ベスト4",点数換算表!$D$3,点数換算表!$E$3))))</f>
        <v>0</v>
      </c>
      <c r="K17" s="17" t="s">
        <v>9</v>
      </c>
      <c r="L17" s="16">
        <f>IF(K17="",0,IF(K17="優勝",点数換算表!$B$4,IF(K17="準優勝",点数換算表!$C$4,IF(K17="ベスト4",点数換算表!$D$4,IF(K17="ベスト8",点数換算表!$E$4,IF(K17="ベスト16",点数換算表!$F$4,""))))))</f>
        <v>40</v>
      </c>
      <c r="M17" s="17" t="s">
        <v>10</v>
      </c>
      <c r="N17" s="16">
        <f>IF(M17="",0,IF(M17="優勝",点数換算表!$B$5,IF(M17="準優勝",点数換算表!$C$5,IF(M17="ベスト4",点数換算表!$D$5,IF(M17="ベスト8",点数換算表!$E$5,IF(M17="ベスト16",点数換算表!$F$5,IF(M17="ベスト32",点数換算表!$G$5,"")))))))</f>
        <v>300</v>
      </c>
      <c r="O17" s="17" t="s">
        <v>9</v>
      </c>
      <c r="P17" s="16">
        <f>IF(O17="",0,IF(O17="優勝",[2]点数換算表!$B$6,IF(O17="準優勝",[2]点数換算表!$C$6,IF(O17="ベスト4",[2]点数換算表!$D$6,IF(O17="ベスト8",[2]点数換算表!$E$6,IF(O17="ベスト16",[2]点数換算表!$F$6,IF(O17="ベスト32",[2]点数換算表!$G$6,"")))))))</f>
        <v>300</v>
      </c>
      <c r="Q17" s="17"/>
      <c r="R17" s="16">
        <f>IF(Q17="",0,IF(Q17="優勝",点数換算表!$B$7,IF(Q17="準優勝",点数換算表!$C$7,IF(Q17="ベスト4",点数換算表!$D$7,IF(Q17="ベスト8",点数換算表!$E$7,点数換算表!$F$7)))))</f>
        <v>0</v>
      </c>
      <c r="S17" s="17"/>
      <c r="T17" s="16">
        <f>IF(S17="",0,IF(S17="優勝",点数換算表!$B$8,IF(S17="準優勝",点数換算表!$C$8,IF(S17="ベスト4",点数換算表!$D$8,IF(S17="ベスト8",点数換算表!$E$8,点数換算表!$F$8)))))</f>
        <v>0</v>
      </c>
      <c r="U17" s="17"/>
      <c r="V17" s="31">
        <f>IF(U17="",0,IF(U17="優勝",点数換算表!$B$13,IF(U17="準優勝",点数換算表!$C$13,IF(U17="ベスト4",点数換算表!$D$13,点数換算表!$E$13))))</f>
        <v>0</v>
      </c>
      <c r="W17" s="17"/>
      <c r="X17" s="16">
        <f>IF(W17="",0,IF(W17="優勝",点数換算表!$B$14,IF(W17="準優勝",点数換算表!$C$14,IF(W17="ベスト4",点数換算表!$D$14,点数換算表!$E$14))))</f>
        <v>0</v>
      </c>
      <c r="Y17" s="17"/>
      <c r="Z17" s="16">
        <f>IF(Y17="",0,IF(Y17="優勝",点数換算表!$B$15,IF(Y17="準優勝",点数換算表!$C$15,IF(Y17="ベスト4",点数換算表!$D$15,IF(Y17="ベスト8",点数換算表!$E$15,IF(Y17="ベスト16",点数換算表!$F$15,""))))))</f>
        <v>0</v>
      </c>
      <c r="AA17" s="17" t="s">
        <v>214</v>
      </c>
      <c r="AB17" s="16">
        <f>IF(AA17="",0,IF(AA17="優勝",点数換算表!$B$16,IF(AA17="準優勝",点数換算表!$C$16,IF(AA17="ベスト4",点数換算表!$D$16,IF(AA17="ベスト8",点数換算表!$E$16,IF(AA17="ベスト16",点数換算表!$F$16,IF(AA17="ベスト32",点数換算表!$G$16,"")))))))</f>
        <v>40</v>
      </c>
      <c r="AC17" s="17"/>
      <c r="AD17" s="16">
        <f>IF(AC17="",0,IF(AC17="優勝",点数換算表!$B$17,IF(AC17="準優勝",点数換算表!$C$17,IF(AC17="ベスト4",点数換算表!$D$17,IF(AC17="ベスト8",点数換算表!$E$17,IF(AC17="ベスト16",点数換算表!$F$17,IF(AC17="ベスト32",点数換算表!$G$17,"")))))))</f>
        <v>0</v>
      </c>
      <c r="AE17" s="17"/>
      <c r="AF17" s="16">
        <f>IF(AE17="",0,IF(AE17="優勝",点数換算表!$B$18,IF(AE17="準優勝",点数換算表!$C$18,IF(AE17="ベスト4",点数換算表!$D$18,IF(AE17="ベスト8",点数換算表!$E$18,点数換算表!$F$18)))))</f>
        <v>0</v>
      </c>
      <c r="AG17" s="17"/>
      <c r="AH17" s="16">
        <f>IF(AG17="",0,IF(AG17="優勝",点数換算表!$B$19,IF(AG17="準優勝",点数換算表!$C$19,IF(AG17="ベスト4",点数換算表!$D$19,IF(AG17="ベスト8",点数換算表!$E$19,点数換算表!$F$19)))))</f>
        <v>0</v>
      </c>
      <c r="AI17" s="16">
        <f t="shared" si="0"/>
        <v>680</v>
      </c>
    </row>
    <row r="18" spans="1:35" x14ac:dyDescent="0.4">
      <c r="A18" s="21">
        <v>14</v>
      </c>
      <c r="B18" s="17" t="s">
        <v>546</v>
      </c>
      <c r="C18" s="17" t="s">
        <v>528</v>
      </c>
      <c r="D18" s="17">
        <v>2</v>
      </c>
      <c r="E18" s="29" t="s">
        <v>526</v>
      </c>
      <c r="F18" s="35" t="s">
        <v>815</v>
      </c>
      <c r="G18" s="17"/>
      <c r="H18" s="31">
        <f>IF(G18="",0,IF(G18="優勝",[1]点数換算表!$B$2,IF(G18="準優勝",[1]点数換算表!$C$2,IF(G18="ベスト4",[1]点数換算表!$D$2,[1]点数換算表!$E$2))))</f>
        <v>0</v>
      </c>
      <c r="I18" s="17"/>
      <c r="J18" s="16">
        <f>IF(I18="",0,IF(I18="優勝",[1]点数換算表!$B$3,IF(I18="準優勝",[1]点数換算表!$C$3,IF(I18="ベスト4",[1]点数換算表!$D$3,[1]点数換算表!$E$3))))</f>
        <v>0</v>
      </c>
      <c r="K18" s="17" t="s">
        <v>6</v>
      </c>
      <c r="L18" s="16">
        <f>IF(K18="",0,IF(K18="優勝",[1]点数換算表!$B$4,IF(K18="準優勝",[1]点数換算表!$C$4,IF(K18="ベスト4",[1]点数換算表!$D$4,IF(K18="ベスト8",[1]点数換算表!$E$4,IF(K18="ベスト16",[1]点数換算表!$F$4,""))))))</f>
        <v>60</v>
      </c>
      <c r="M18" s="17" t="s">
        <v>8</v>
      </c>
      <c r="N18" s="16">
        <f>IF(M18="",0,IF(M18="優勝",[1]点数換算表!$B$5,IF(M18="準優勝",[1]点数換算表!$C$5,IF(M18="ベスト4",[1]点数換算表!$D$5,IF(M18="ベスト8",[1]点数換算表!$E$5,IF(M18="ベスト16",[1]点数換算表!$F$5,IF(M18="ベスト32",[1]点数換算表!$G$5,"")))))))</f>
        <v>250</v>
      </c>
      <c r="O18" s="17"/>
      <c r="P18" s="16">
        <f>IF(O18="",0,IF(O18="優勝",[2]点数換算表!$B$6,IF(O18="準優勝",[2]点数換算表!$C$6,IF(O18="ベスト4",[2]点数換算表!$D$6,IF(O18="ベスト8",[2]点数換算表!$E$6,IF(O18="ベスト16",[2]点数換算表!$F$6,IF(O18="ベスト32",[2]点数換算表!$G$6,"")))))))</f>
        <v>0</v>
      </c>
      <c r="Q18" s="17"/>
      <c r="R18" s="16">
        <f>IF(Q18="",0,IF(Q18="優勝",[1]点数換算表!$B$7,IF(Q18="準優勝",[1]点数換算表!$C$7,IF(Q18="ベスト4",[1]点数換算表!$D$7,IF(Q18="ベスト8",[1]点数換算表!$E$7,[1]点数換算表!$F$7)))))</f>
        <v>0</v>
      </c>
      <c r="S18" s="17"/>
      <c r="T18" s="16">
        <f>IF(S18="",0,IF(S18="優勝",[1]点数換算表!$B$8,IF(S18="準優勝",[1]点数換算表!$C$8,IF(S18="ベスト4",[1]点数換算表!$D$8,IF(S18="ベスト8",[1]点数換算表!$E$8,[1]点数換算表!$F$8)))))</f>
        <v>0</v>
      </c>
      <c r="U18" s="17"/>
      <c r="V18" s="31">
        <f>IF(U18="",0,IF(U18="優勝",[1]点数換算表!$B$13,IF(U18="準優勝",[1]点数換算表!$C$13,IF(U18="ベスト4",[1]点数換算表!$D$13,[1]点数換算表!$E$13))))</f>
        <v>0</v>
      </c>
      <c r="W18" s="17" t="s">
        <v>10</v>
      </c>
      <c r="X18" s="16">
        <f>IF(W18="",0,IF(W18="優勝",[1]点数換算表!$B$14,IF(W18="準優勝",[1]点数換算表!$C$14,IF(W18="ベスト4",[1]点数換算表!$D$14,[1]点数換算表!$E$14))))</f>
        <v>160</v>
      </c>
      <c r="Y18" s="17" t="s">
        <v>6</v>
      </c>
      <c r="Z18" s="16">
        <f>IF(Y18="",0,IF(Y18="優勝",[1]点数換算表!$B$15,IF(Y18="準優勝",[1]点数換算表!$C$15,IF(Y18="ベスト4",[1]点数換算表!$D$15,IF(Y18="ベスト8",[1]点数換算表!$E$15,IF(Y18="ベスト16",[1]点数換算表!$F$15,""))))))</f>
        <v>48</v>
      </c>
      <c r="AA18" s="17" t="s">
        <v>9</v>
      </c>
      <c r="AB18" s="16">
        <f>IF(AA18="",0,IF(AA18="優勝",[1]点数換算表!$B$16,IF(AA18="準優勝",[1]点数換算表!$C$16,IF(AA18="ベスト4",[1]点数換算表!$D$16,IF(AA18="ベスト8",[1]点数換算表!$E$16,IF(AA18="ベスト16",[1]点数換算表!$F$16,IF(AA18="ベスト32",[1]点数換算表!$G$16,"")))))))</f>
        <v>120</v>
      </c>
      <c r="AC18" s="17"/>
      <c r="AD18" s="16">
        <f>IF(AC18="",0,IF(AC18="優勝",[1]点数換算表!$B$17,IF(AC18="準優勝",[1]点数換算表!$C$17,IF(AC18="ベスト4",[1]点数換算表!$D$17,IF(AC18="ベスト8",[1]点数換算表!$E$17,IF(AC18="ベスト16",[1]点数換算表!$F$17,IF(AC18="ベスト32",[1]点数換算表!$G$17,"")))))))</f>
        <v>0</v>
      </c>
      <c r="AE18" s="17"/>
      <c r="AF18" s="16">
        <f>IF(AE18="",0,IF(AE18="優勝",[1]点数換算表!$B$18,IF(AE18="準優勝",[1]点数換算表!$C$18,IF(AE18="ベスト4",[1]点数換算表!$D$18,IF(AE18="ベスト8",[1]点数換算表!$E$18,[1]点数換算表!$F$18)))))</f>
        <v>0</v>
      </c>
      <c r="AG18" s="17"/>
      <c r="AH18" s="16">
        <f>IF(AG18="",0,IF(AG18="優勝",[1]点数換算表!$B$19,IF(AG18="準優勝",[1]点数換算表!$C$19,IF(AG18="ベスト4",[1]点数換算表!$D$19,IF(AG18="ベスト8",[1]点数換算表!$E$19,[1]点数換算表!$F$19)))))</f>
        <v>0</v>
      </c>
      <c r="AI18" s="16">
        <f t="shared" si="0"/>
        <v>638</v>
      </c>
    </row>
    <row r="19" spans="1:35" x14ac:dyDescent="0.4">
      <c r="A19" s="21">
        <v>16</v>
      </c>
      <c r="B19" s="17" t="s">
        <v>251</v>
      </c>
      <c r="C19" s="17" t="s">
        <v>61</v>
      </c>
      <c r="D19" s="17">
        <v>4</v>
      </c>
      <c r="E19" s="24" t="s">
        <v>269</v>
      </c>
      <c r="F19" s="34" t="s">
        <v>814</v>
      </c>
      <c r="G19" s="17"/>
      <c r="H19" s="31">
        <f>IF(G19="",0,IF(G19="優勝",点数換算表!$B$2,IF(G19="準優勝",点数換算表!$C$2,IF(G19="ベスト4",点数換算表!$D$2,点数換算表!$E$2))))</f>
        <v>0</v>
      </c>
      <c r="I19" s="17"/>
      <c r="J19" s="16">
        <f>IF(I19="",0,IF(I19="優勝",点数換算表!$B$3,IF(I19="準優勝",点数換算表!$C$3,IF(I19="ベスト4",点数換算表!$D$3,点数換算表!$E$3))))</f>
        <v>0</v>
      </c>
      <c r="K19" s="17" t="s">
        <v>6</v>
      </c>
      <c r="L19" s="16">
        <f>IF(K19="",0,IF(K19="優勝",点数換算表!$B$4,IF(K19="準優勝",点数換算表!$C$4,IF(K19="ベスト4",点数換算表!$D$4,IF(K19="ベスト8",点数換算表!$E$4,IF(K19="ベスト16",点数換算表!$F$4,""))))))</f>
        <v>60</v>
      </c>
      <c r="M19" s="17" t="s">
        <v>7</v>
      </c>
      <c r="N19" s="16">
        <f>IF(M19="",0,IF(M19="優勝",点数換算表!$B$5,IF(M19="準優勝",点数換算表!$C$5,IF(M19="ベスト4",点数換算表!$D$5,IF(M19="ベスト8",点数換算表!$E$5,IF(M19="ベスト16",点数換算表!$F$5,IF(M19="ベスト32",点数換算表!$G$5,"")))))))</f>
        <v>100</v>
      </c>
      <c r="O19" s="17" t="s">
        <v>214</v>
      </c>
      <c r="P19" s="16">
        <f>IF(O19="",0,IF(O19="優勝",[2]点数換算表!$B$6,IF(O19="準優勝",[2]点数換算表!$C$6,IF(O19="ベスト4",[2]点数換算表!$D$6,IF(O19="ベスト8",[2]点数換算表!$E$6,IF(O19="ベスト16",[2]点数換算表!$F$6,IF(O19="ベスト32",[2]点数換算表!$G$6,"")))))))</f>
        <v>100</v>
      </c>
      <c r="Q19" s="17"/>
      <c r="R19" s="16">
        <f>IF(Q19="",0,IF(Q19="優勝",点数換算表!$B$7,IF(Q19="準優勝",点数換算表!$C$7,IF(Q19="ベスト4",点数換算表!$D$7,IF(Q19="ベスト8",点数換算表!$E$7,点数換算表!$F$7)))))</f>
        <v>0</v>
      </c>
      <c r="S19" s="17"/>
      <c r="T19" s="16">
        <f>IF(S19="",0,IF(S19="優勝",点数換算表!$B$8,IF(S19="準優勝",点数換算表!$C$8,IF(S19="ベスト4",点数換算表!$D$8,IF(S19="ベスト8",点数換算表!$E$8,点数換算表!$F$8)))))</f>
        <v>0</v>
      </c>
      <c r="U19" s="17"/>
      <c r="V19" s="31">
        <f>IF(U19="",0,IF(U19="優勝",点数換算表!$B$13,IF(U19="準優勝",点数換算表!$C$13,IF(U19="ベスト4",点数換算表!$D$13,点数換算表!$E$13))))</f>
        <v>0</v>
      </c>
      <c r="W19" s="17"/>
      <c r="X19" s="16">
        <f>IF(W19="",0,IF(W19="優勝",点数換算表!$B$14,IF(W19="準優勝",点数換算表!$C$14,IF(W19="ベスト4",点数換算表!$D$14,点数換算表!$E$14))))</f>
        <v>0</v>
      </c>
      <c r="Y19" s="17" t="s">
        <v>6</v>
      </c>
      <c r="Z19" s="16">
        <f>IF(Y19="",0,IF(Y19="優勝",点数換算表!$B$15,IF(Y19="準優勝",点数換算表!$C$15,IF(Y19="ベスト4",点数換算表!$D$15,IF(Y19="ベスト8",点数換算表!$E$15,IF(Y19="ベスト16",点数換算表!$F$15,""))))))</f>
        <v>48</v>
      </c>
      <c r="AA19" s="17" t="s">
        <v>7</v>
      </c>
      <c r="AB19" s="16">
        <f>IF(AA19="",0,IF(AA19="優勝",点数換算表!$B$16,IF(AA19="準優勝",点数換算表!$C$16,IF(AA19="ベスト4",点数換算表!$D$16,IF(AA19="ベスト8",点数換算表!$E$16,IF(AA19="ベスト16",点数換算表!$F$16,IF(AA19="ベスト32",点数換算表!$G$16,"")))))))</f>
        <v>80</v>
      </c>
      <c r="AC19" s="17" t="s">
        <v>9</v>
      </c>
      <c r="AD19" s="16">
        <f>IF(AC19="",0,IF(AC19="優勝",点数換算表!$B$17,IF(AC19="準優勝",点数換算表!$C$17,IF(AC19="ベスト4",点数換算表!$D$17,IF(AC19="ベスト8",点数換算表!$E$17,IF(AC19="ベスト16",点数換算表!$F$17,IF(AC19="ベスト32",点数換算表!$G$17,"")))))))</f>
        <v>240</v>
      </c>
      <c r="AE19" s="17"/>
      <c r="AF19" s="16">
        <f>IF(AE19="",0,IF(AE19="優勝",点数換算表!$B$18,IF(AE19="準優勝",点数換算表!$C$18,IF(AE19="ベスト4",点数換算表!$D$18,IF(AE19="ベスト8",点数換算表!$E$18,点数換算表!$F$18)))))</f>
        <v>0</v>
      </c>
      <c r="AG19" s="17"/>
      <c r="AH19" s="16">
        <f>IF(AG19="",0,IF(AG19="優勝",点数換算表!$B$19,IF(AG19="準優勝",点数換算表!$C$19,IF(AG19="ベスト4",点数換算表!$D$19,IF(AG19="ベスト8",点数換算表!$E$19,点数換算表!$F$19)))))</f>
        <v>0</v>
      </c>
      <c r="AI19" s="16">
        <f t="shared" si="0"/>
        <v>628</v>
      </c>
    </row>
    <row r="20" spans="1:35" x14ac:dyDescent="0.4">
      <c r="A20" s="21">
        <v>17</v>
      </c>
      <c r="B20" s="17" t="s">
        <v>78</v>
      </c>
      <c r="C20" s="17" t="s">
        <v>77</v>
      </c>
      <c r="D20" s="17">
        <v>4</v>
      </c>
      <c r="E20" s="24" t="s">
        <v>269</v>
      </c>
      <c r="F20" s="34" t="s">
        <v>814</v>
      </c>
      <c r="G20" s="17"/>
      <c r="H20" s="31">
        <f>IF(G20="",0,IF(G20="優勝",点数換算表!$B$2,IF(G20="準優勝",点数換算表!$C$2,IF(G20="ベスト4",点数換算表!$D$2,点数換算表!$E$2))))</f>
        <v>0</v>
      </c>
      <c r="I20" s="17"/>
      <c r="J20" s="16">
        <f>IF(I20="",0,IF(I20="優勝",点数換算表!$B$3,IF(I20="準優勝",点数換算表!$C$3,IF(I20="ベスト4",点数換算表!$D$3,点数換算表!$E$3))))</f>
        <v>0</v>
      </c>
      <c r="K20" s="17" t="s">
        <v>6</v>
      </c>
      <c r="L20" s="16">
        <f>IF(K20="",0,IF(K20="優勝",点数換算表!$B$4,IF(K20="準優勝",点数換算表!$C$4,IF(K20="ベスト4",点数換算表!$D$4,IF(K20="ベスト8",点数換算表!$E$4,IF(K20="ベスト16",点数換算表!$F$4,""))))))</f>
        <v>60</v>
      </c>
      <c r="M20" s="17" t="s">
        <v>9</v>
      </c>
      <c r="N20" s="16">
        <f>IF(M20="",0,IF(M20="優勝",点数換算表!$B$5,IF(M20="準優勝",点数換算表!$C$5,IF(M20="ベスト4",点数換算表!$D$5,IF(M20="ベスト8",点数換算表!$E$5,IF(M20="ベスト16",点数換算表!$F$5,IF(M20="ベスト32",点数換算表!$G$5,"")))))))</f>
        <v>150</v>
      </c>
      <c r="O20" s="17" t="s">
        <v>7</v>
      </c>
      <c r="P20" s="16">
        <f>IF(O20="",0,IF(O20="優勝",[2]点数換算表!$B$6,IF(O20="準優勝",[2]点数換算表!$C$6,IF(O20="ベスト4",[2]点数換算表!$D$6,IF(O20="ベスト8",[2]点数換算表!$E$6,IF(O20="ベスト16",[2]点数換算表!$F$6,IF(O20="ベスト32",[2]点数換算表!$G$6,"")))))))</f>
        <v>200</v>
      </c>
      <c r="Q20" s="17"/>
      <c r="R20" s="16">
        <f>IF(Q20="",0,IF(Q20="優勝",点数換算表!$B$7,IF(Q20="準優勝",点数換算表!$C$7,IF(Q20="ベスト4",点数換算表!$D$7,IF(Q20="ベスト8",点数換算表!$E$7,点数換算表!$F$7)))))</f>
        <v>0</v>
      </c>
      <c r="S20" s="17"/>
      <c r="T20" s="16">
        <f>IF(S20="",0,IF(S20="優勝",点数換算表!$B$8,IF(S20="準優勝",点数換算表!$C$8,IF(S20="ベスト4",点数換算表!$D$8,IF(S20="ベスト8",点数換算表!$E$8,点数換算表!$F$8)))))</f>
        <v>0</v>
      </c>
      <c r="U20" s="17"/>
      <c r="V20" s="31">
        <f>IF(U20="",0,IF(U20="優勝",点数換算表!$B$13,IF(U20="準優勝",点数換算表!$C$13,IF(U20="ベスト4",点数換算表!$D$13,点数換算表!$E$13))))</f>
        <v>0</v>
      </c>
      <c r="W20" s="17"/>
      <c r="X20" s="16">
        <f>IF(W20="",0,IF(W20="優勝",点数換算表!$B$14,IF(W20="準優勝",点数換算表!$C$14,IF(W20="ベスト4",点数換算表!$D$14,点数換算表!$E$14))))</f>
        <v>0</v>
      </c>
      <c r="Y20" s="17"/>
      <c r="Z20" s="16">
        <f>IF(Y20="",0,IF(Y20="優勝",点数換算表!$B$15,IF(Y20="準優勝",点数換算表!$C$15,IF(Y20="ベスト4",点数換算表!$D$15,IF(Y20="ベスト8",点数換算表!$E$15,IF(Y20="ベスト16",点数換算表!$F$15,""))))))</f>
        <v>0</v>
      </c>
      <c r="AA20" s="17" t="s">
        <v>214</v>
      </c>
      <c r="AB20" s="16">
        <f>IF(AA20="",0,IF(AA20="優勝",点数換算表!$B$16,IF(AA20="準優勝",点数換算表!$C$16,IF(AA20="ベスト4",点数換算表!$D$16,IF(AA20="ベスト8",点数換算表!$E$16,IF(AA20="ベスト16",点数換算表!$F$16,IF(AA20="ベスト32",点数換算表!$G$16,"")))))))</f>
        <v>40</v>
      </c>
      <c r="AC20" s="17" t="s">
        <v>7</v>
      </c>
      <c r="AD20" s="16">
        <f>IF(AC20="",0,IF(AC20="優勝",点数換算表!$B$17,IF(AC20="準優勝",点数換算表!$C$17,IF(AC20="ベスト4",点数換算表!$D$17,IF(AC20="ベスト8",点数換算表!$E$17,IF(AC20="ベスト16",点数換算表!$F$17,IF(AC20="ベスト32",点数換算表!$G$17,"")))))))</f>
        <v>160</v>
      </c>
      <c r="AE20" s="17"/>
      <c r="AF20" s="16">
        <f>IF(AE20="",0,IF(AE20="優勝",点数換算表!$B$18,IF(AE20="準優勝",点数換算表!$C$18,IF(AE20="ベスト4",点数換算表!$D$18,IF(AE20="ベスト8",点数換算表!$E$18,点数換算表!$F$18)))))</f>
        <v>0</v>
      </c>
      <c r="AG20" s="17"/>
      <c r="AH20" s="16">
        <f>IF(AG20="",0,IF(AG20="優勝",点数換算表!$B$19,IF(AG20="準優勝",点数換算表!$C$19,IF(AG20="ベスト4",点数換算表!$D$19,IF(AG20="ベスト8",点数換算表!$E$19,点数換算表!$F$19)))))</f>
        <v>0</v>
      </c>
      <c r="AI20" s="16">
        <f t="shared" si="0"/>
        <v>610</v>
      </c>
    </row>
    <row r="21" spans="1:35" x14ac:dyDescent="0.4">
      <c r="A21" s="21">
        <v>18</v>
      </c>
      <c r="B21" s="17" t="s">
        <v>82</v>
      </c>
      <c r="C21" s="17" t="s">
        <v>83</v>
      </c>
      <c r="D21" s="17">
        <v>2</v>
      </c>
      <c r="E21" s="24" t="s">
        <v>269</v>
      </c>
      <c r="F21" s="34" t="s">
        <v>814</v>
      </c>
      <c r="G21" s="17"/>
      <c r="H21" s="31">
        <f>IF(G21="",0,IF(G21="優勝",点数換算表!$B$2,IF(G21="準優勝",点数換算表!$C$2,IF(G21="ベスト4",点数換算表!$D$2,点数換算表!$E$2))))</f>
        <v>0</v>
      </c>
      <c r="I21" s="17"/>
      <c r="J21" s="16">
        <f>IF(I21="",0,IF(I21="優勝",点数換算表!$B$3,IF(I21="準優勝",点数換算表!$C$3,IF(I21="ベスト4",点数換算表!$D$3,点数換算表!$E$3))))</f>
        <v>0</v>
      </c>
      <c r="K21" s="17" t="s">
        <v>9</v>
      </c>
      <c r="L21" s="16">
        <f>IF(K21="",0,IF(K21="優勝",点数換算表!$B$4,IF(K21="準優勝",点数換算表!$C$4,IF(K21="ベスト4",点数換算表!$D$4,IF(K21="ベスト8",点数換算表!$E$4,IF(K21="ベスト16",点数換算表!$F$4,""))))))</f>
        <v>40</v>
      </c>
      <c r="M21" s="17" t="s">
        <v>9</v>
      </c>
      <c r="N21" s="16">
        <f>IF(M21="",0,IF(M21="優勝",点数換算表!$B$5,IF(M21="準優勝",点数換算表!$C$5,IF(M21="ベスト4",点数換算表!$D$5,IF(M21="ベスト8",点数換算表!$E$5,IF(M21="ベスト16",点数換算表!$F$5,IF(M21="ベスト32",点数換算表!$G$5,"")))))))</f>
        <v>150</v>
      </c>
      <c r="O21" s="17" t="s">
        <v>7</v>
      </c>
      <c r="P21" s="16">
        <f>IF(O21="",0,IF(O21="優勝",[2]点数換算表!$B$6,IF(O21="準優勝",[2]点数換算表!$C$6,IF(O21="ベスト4",[2]点数換算表!$D$6,IF(O21="ベスト8",[2]点数換算表!$E$6,IF(O21="ベスト16",[2]点数換算表!$F$6,IF(O21="ベスト32",[2]点数換算表!$G$6,"")))))))</f>
        <v>200</v>
      </c>
      <c r="Q21" s="17"/>
      <c r="R21" s="16">
        <f>IF(Q21="",0,IF(Q21="優勝",点数換算表!$B$7,IF(Q21="準優勝",点数換算表!$C$7,IF(Q21="ベスト4",点数換算表!$D$7,IF(Q21="ベスト8",点数換算表!$E$7,点数換算表!$F$7)))))</f>
        <v>0</v>
      </c>
      <c r="S21" s="17" t="s">
        <v>7</v>
      </c>
      <c r="T21" s="16">
        <f>IF(S21="",0,IF(S21="優勝",点数換算表!$B$8,IF(S21="準優勝",点数換算表!$C$8,IF(S21="ベスト4",点数換算表!$D$8,IF(S21="ベスト8",点数換算表!$E$8,点数換算表!$F$8)))))</f>
        <v>50</v>
      </c>
      <c r="U21" s="17" t="s">
        <v>6</v>
      </c>
      <c r="V21" s="31">
        <f>IF(U21="",0,IF(U21="優勝",点数換算表!$B$13,IF(U21="準優勝",点数換算表!$C$13,IF(U21="ベスト4",点数換算表!$D$13,点数換算表!$E$13))))</f>
        <v>40</v>
      </c>
      <c r="W21" s="17"/>
      <c r="X21" s="16">
        <f>IF(W21="",0,IF(W21="優勝",点数換算表!$B$14,IF(W21="準優勝",点数換算表!$C$14,IF(W21="ベスト4",点数換算表!$D$14,点数換算表!$E$14))))</f>
        <v>0</v>
      </c>
      <c r="Y21" s="17"/>
      <c r="Z21" s="16">
        <f>IF(Y21="",0,IF(Y21="優勝",点数換算表!$B$15,IF(Y21="準優勝",点数換算表!$C$15,IF(Y21="ベスト4",点数換算表!$D$15,IF(Y21="ベスト8",点数換算表!$E$15,IF(Y21="ベスト16",点数換算表!$F$15,""))))))</f>
        <v>0</v>
      </c>
      <c r="AA21" s="17" t="s">
        <v>9</v>
      </c>
      <c r="AB21" s="16">
        <f>IF(AA21="",0,IF(AA21="優勝",点数換算表!$B$16,IF(AA21="準優勝",点数換算表!$C$16,IF(AA21="ベスト4",点数換算表!$D$16,IF(AA21="ベスト8",点数換算表!$E$16,IF(AA21="ベスト16",点数換算表!$F$16,IF(AA21="ベスト32",点数換算表!$G$16,"")))))))</f>
        <v>120</v>
      </c>
      <c r="AC21" s="17"/>
      <c r="AD21" s="16">
        <f>IF(AC21="",0,IF(AC21="優勝",点数換算表!$B$17,IF(AC21="準優勝",点数換算表!$C$17,IF(AC21="ベスト4",点数換算表!$D$17,IF(AC21="ベスト8",点数換算表!$E$17,IF(AC21="ベスト16",点数換算表!$F$17,IF(AC21="ベスト32",点数換算表!$G$17,"")))))))</f>
        <v>0</v>
      </c>
      <c r="AE21" s="17"/>
      <c r="AF21" s="16">
        <f>IF(AE21="",0,IF(AE21="優勝",点数換算表!$B$18,IF(AE21="準優勝",点数換算表!$C$18,IF(AE21="ベスト4",点数換算表!$D$18,IF(AE21="ベスト8",点数換算表!$E$18,点数換算表!$F$18)))))</f>
        <v>0</v>
      </c>
      <c r="AG21" s="17"/>
      <c r="AH21" s="16">
        <f>IF(AG21="",0,IF(AG21="優勝",点数換算表!$B$19,IF(AG21="準優勝",点数換算表!$C$19,IF(AG21="ベスト4",点数換算表!$D$19,IF(AG21="ベスト8",点数換算表!$E$19,点数換算表!$F$19)))))</f>
        <v>0</v>
      </c>
      <c r="AI21" s="16">
        <f t="shared" si="0"/>
        <v>600</v>
      </c>
    </row>
    <row r="22" spans="1:35" x14ac:dyDescent="0.4">
      <c r="A22" s="21">
        <v>19</v>
      </c>
      <c r="B22" s="17" t="s">
        <v>279</v>
      </c>
      <c r="C22" s="17" t="s">
        <v>277</v>
      </c>
      <c r="D22" s="17">
        <v>3</v>
      </c>
      <c r="E22" s="26" t="s">
        <v>272</v>
      </c>
      <c r="F22" s="35" t="s">
        <v>815</v>
      </c>
      <c r="G22" s="17"/>
      <c r="H22" s="31">
        <f>IF(G22="",0,IF(G22="優勝",[2]点数換算表!$B$2,IF(G22="準優勝",[2]点数換算表!$C$2,IF(G22="ベスト4",[2]点数換算表!$D$2,[2]点数換算表!$E$2))))</f>
        <v>0</v>
      </c>
      <c r="I22" s="17"/>
      <c r="J22" s="16">
        <f>IF(I22="",0,IF(I22="優勝",[2]点数換算表!$B$3,IF(I22="準優勝",[2]点数換算表!$C$3,IF(I22="ベスト4",[2]点数換算表!$D$3,[2]点数換算表!$E$3))))</f>
        <v>0</v>
      </c>
      <c r="K22" s="17" t="s">
        <v>6</v>
      </c>
      <c r="L22" s="16">
        <f>IF(K22="",0,IF(K22="優勝",[2]点数換算表!$B$4,IF(K22="準優勝",[2]点数換算表!$C$4,IF(K22="ベスト4",[2]点数換算表!$D$4,IF(K22="ベスト8",[2]点数換算表!$E$4,IF(K22="ベスト16",[2]点数換算表!$F$4,""))))))</f>
        <v>60</v>
      </c>
      <c r="M22" s="17" t="s">
        <v>9</v>
      </c>
      <c r="N22" s="16">
        <f>IF(M22="",0,IF(M22="優勝",[2]点数換算表!$B$5,IF(M22="準優勝",[2]点数換算表!$C$5,IF(M22="ベスト4",[2]点数換算表!$D$5,IF(M22="ベスト8",[2]点数換算表!$E$5,IF(M22="ベスト16",[2]点数換算表!$F$5,IF(M22="ベスト32",[2]点数換算表!$G$5,"")))))))</f>
        <v>150</v>
      </c>
      <c r="O22" s="17" t="s">
        <v>214</v>
      </c>
      <c r="P22" s="16">
        <f>IF(O22="",0,IF(O22="優勝",[2]点数換算表!$B$6,IF(O22="準優勝",[2]点数換算表!$C$6,IF(O22="ベスト4",[2]点数換算表!$D$6,IF(O22="ベスト8",[2]点数換算表!$E$6,IF(O22="ベスト16",[2]点数換算表!$F$6,IF(O22="ベスト32",[2]点数換算表!$G$6,"")))))))</f>
        <v>100</v>
      </c>
      <c r="Q22" s="17"/>
      <c r="R22" s="16">
        <f>IF(Q22="",0,IF(Q22="優勝",[2]点数換算表!$B$7,IF(Q22="準優勝",[2]点数換算表!$C$7,IF(Q22="ベスト4",[2]点数換算表!$D$7,IF(Q22="ベスト8",[2]点数換算表!$E$7,[2]点数換算表!$F$7)))))</f>
        <v>0</v>
      </c>
      <c r="S22" s="17"/>
      <c r="T22" s="16">
        <f>IF(S22="",0,IF(S22="優勝",[2]点数換算表!$B$8,IF(S22="準優勝",[2]点数換算表!$C$8,IF(S22="ベスト4",[2]点数換算表!$D$8,IF(S22="ベスト8",[2]点数換算表!$E$8,[2]点数換算表!$F$8)))))</f>
        <v>0</v>
      </c>
      <c r="U22" s="17"/>
      <c r="V22" s="31">
        <f>IF(U22="",0,IF(U22="優勝",[2]点数換算表!$B$13,IF(U22="準優勝",[2]点数換算表!$C$13,IF(U22="ベスト4",[2]点数換算表!$D$13,[2]点数換算表!$E$13))))</f>
        <v>0</v>
      </c>
      <c r="W22" s="17"/>
      <c r="X22" s="16">
        <f>IF(W22="",0,IF(W22="優勝",[2]点数換算表!$B$14,IF(W22="準優勝",[2]点数換算表!$C$14,IF(W22="ベスト4",[2]点数換算表!$D$14,[2]点数換算表!$E$14))))</f>
        <v>0</v>
      </c>
      <c r="Y22" s="17" t="s">
        <v>6</v>
      </c>
      <c r="Z22" s="16">
        <f>IF(Y22="",0,IF(Y22="優勝",[2]点数換算表!$B$15,IF(Y22="準優勝",[2]点数換算表!$C$15,IF(Y22="ベスト4",[2]点数換算表!$D$15,IF(Y22="ベスト8",[2]点数換算表!$E$15,IF(Y22="ベスト16",[2]点数換算表!$F$15,""))))))</f>
        <v>48</v>
      </c>
      <c r="AA22" s="17" t="s">
        <v>10</v>
      </c>
      <c r="AB22" s="16">
        <f>IF(AA22="",0,IF(AA22="優勝",[2]点数換算表!$B$16,IF(AA22="準優勝",[2]点数換算表!$C$16,IF(AA22="ベスト4",[2]点数換算表!$D$16,IF(AA22="ベスト8",[2]点数換算表!$E$16,IF(AA22="ベスト16",[2]点数換算表!$F$16,IF(AA22="ベスト32",[2]点数換算表!$G$16,"")))))))</f>
        <v>240</v>
      </c>
      <c r="AC22" s="17"/>
      <c r="AD22" s="16">
        <f>IF(AC22="",0,IF(AC22="優勝",[2]点数換算表!$B$17,IF(AC22="準優勝",[2]点数換算表!$C$17,IF(AC22="ベスト4",[2]点数換算表!$D$17,IF(AC22="ベスト8",[2]点数換算表!$E$17,IF(AC22="ベスト16",[2]点数換算表!$F$17,IF(AC22="ベスト32",[2]点数換算表!$G$17,"")))))))</f>
        <v>0</v>
      </c>
      <c r="AE22" s="17"/>
      <c r="AF22" s="16">
        <f>IF(AE22="",0,IF(AE22="優勝",[2]点数換算表!$B$18,IF(AE22="準優勝",[2]点数換算表!$C$18,IF(AE22="ベスト4",[2]点数換算表!$D$18,IF(AE22="ベスト8",[2]点数換算表!$E$18,[2]点数換算表!$F$18)))))</f>
        <v>0</v>
      </c>
      <c r="AG22" s="17"/>
      <c r="AH22" s="16">
        <f>IF(AG22="",0,IF(AG22="優勝",[2]点数換算表!$B$19,IF(AG22="準優勝",[2]点数換算表!$C$19,IF(AG22="ベスト4",[2]点数換算表!$D$19,IF(AG22="ベスト8",[2]点数換算表!$E$19,[2]点数換算表!$F$19)))))</f>
        <v>0</v>
      </c>
      <c r="AI22" s="16">
        <f t="shared" si="0"/>
        <v>598</v>
      </c>
    </row>
    <row r="23" spans="1:35" x14ac:dyDescent="0.4">
      <c r="A23" s="21">
        <v>20</v>
      </c>
      <c r="B23" s="17" t="s">
        <v>290</v>
      </c>
      <c r="C23" s="17" t="s">
        <v>277</v>
      </c>
      <c r="D23" s="17">
        <v>3</v>
      </c>
      <c r="E23" s="26" t="s">
        <v>272</v>
      </c>
      <c r="F23" s="35" t="s">
        <v>815</v>
      </c>
      <c r="G23" s="17"/>
      <c r="H23" s="31">
        <f>IF(G23="",0,IF(G23="優勝",[2]点数換算表!$B$2,IF(G23="準優勝",[2]点数換算表!$C$2,IF(G23="ベスト4",[2]点数換算表!$D$2,[2]点数換算表!$E$2))))</f>
        <v>0</v>
      </c>
      <c r="I23" s="17"/>
      <c r="J23" s="16">
        <f>IF(I23="",0,IF(I23="優勝",[2]点数換算表!$B$3,IF(I23="準優勝",[2]点数換算表!$C$3,IF(I23="ベスト4",[2]点数換算表!$D$3,[2]点数換算表!$E$3))))</f>
        <v>0</v>
      </c>
      <c r="K23" s="17" t="s">
        <v>6</v>
      </c>
      <c r="L23" s="16">
        <f>IF(K23="",0,IF(K23="優勝",[2]点数換算表!$B$4,IF(K23="準優勝",[2]点数換算表!$C$4,IF(K23="ベスト4",[2]点数換算表!$D$4,IF(K23="ベスト8",[2]点数換算表!$E$4,IF(K23="ベスト16",[2]点数換算表!$F$4,""))))))</f>
        <v>60</v>
      </c>
      <c r="M23" s="17" t="s">
        <v>9</v>
      </c>
      <c r="N23" s="16">
        <f>IF(M23="",0,IF(M23="優勝",[2]点数換算表!$B$5,IF(M23="準優勝",[2]点数換算表!$C$5,IF(M23="ベスト4",[2]点数換算表!$D$5,IF(M23="ベスト8",[2]点数換算表!$E$5,IF(M23="ベスト16",[2]点数換算表!$F$5,IF(M23="ベスト32",[2]点数換算表!$G$5,"")))))))</f>
        <v>150</v>
      </c>
      <c r="O23" s="17" t="s">
        <v>214</v>
      </c>
      <c r="P23" s="16">
        <f>IF(O23="",0,IF(O23="優勝",[2]点数換算表!$B$6,IF(O23="準優勝",[2]点数換算表!$C$6,IF(O23="ベスト4",[2]点数換算表!$D$6,IF(O23="ベスト8",[2]点数換算表!$E$6,IF(O23="ベスト16",[2]点数換算表!$F$6,IF(O23="ベスト32",[2]点数換算表!$G$6,"")))))))</f>
        <v>100</v>
      </c>
      <c r="Q23" s="17"/>
      <c r="R23" s="16">
        <f>IF(Q23="",0,IF(Q23="優勝",[2]点数換算表!$B$7,IF(Q23="準優勝",[2]点数換算表!$C$7,IF(Q23="ベスト4",[2]点数換算表!$D$7,IF(Q23="ベスト8",[2]点数換算表!$E$7,[2]点数換算表!$F$7)))))</f>
        <v>0</v>
      </c>
      <c r="S23" s="17"/>
      <c r="T23" s="16">
        <f>IF(S23="",0,IF(S23="優勝",[2]点数換算表!$B$8,IF(S23="準優勝",[2]点数換算表!$C$8,IF(S23="ベスト4",[2]点数換算表!$D$8,IF(S23="ベスト8",[2]点数換算表!$E$8,[2]点数換算表!$F$8)))))</f>
        <v>0</v>
      </c>
      <c r="U23" s="17"/>
      <c r="V23" s="31">
        <f>IF(U23="",0,IF(U23="優勝",[2]点数換算表!$B$13,IF(U23="準優勝",[2]点数換算表!$C$13,IF(U23="ベスト4",[2]点数換算表!$D$13,[2]点数換算表!$E$13))))</f>
        <v>0</v>
      </c>
      <c r="W23" s="17"/>
      <c r="X23" s="16">
        <f>IF(W23="",0,IF(W23="優勝",[2]点数換算表!$B$14,IF(W23="準優勝",[2]点数換算表!$C$14,IF(W23="ベスト4",[2]点数換算表!$D$14,[2]点数換算表!$E$14))))</f>
        <v>0</v>
      </c>
      <c r="Y23" s="17" t="s">
        <v>6</v>
      </c>
      <c r="Z23" s="16">
        <f>IF(Y23="",0,IF(Y23="優勝",[2]点数換算表!$B$15,IF(Y23="準優勝",[2]点数換算表!$C$15,IF(Y23="ベスト4",[2]点数換算表!$D$15,IF(Y23="ベスト8",[2]点数換算表!$E$15,IF(Y23="ベスト16",[2]点数換算表!$F$15,""))))))</f>
        <v>48</v>
      </c>
      <c r="AA23" s="17" t="s">
        <v>10</v>
      </c>
      <c r="AB23" s="16">
        <f>IF(AA23="",0,IF(AA23="優勝",[2]点数換算表!$B$16,IF(AA23="準優勝",[2]点数換算表!$C$16,IF(AA23="ベスト4",[2]点数換算表!$D$16,IF(AA23="ベスト8",[2]点数換算表!$E$16,IF(AA23="ベスト16",[2]点数換算表!$F$16,IF(AA23="ベスト32",[2]点数換算表!$G$16,"")))))))</f>
        <v>240</v>
      </c>
      <c r="AC23" s="17"/>
      <c r="AD23" s="16">
        <f>IF(AC23="",0,IF(AC23="優勝",[2]点数換算表!$B$17,IF(AC23="準優勝",[2]点数換算表!$C$17,IF(AC23="ベスト4",[2]点数換算表!$D$17,IF(AC23="ベスト8",[2]点数換算表!$E$17,IF(AC23="ベスト16",[2]点数換算表!$F$17,IF(AC23="ベスト32",[2]点数換算表!$G$17,"")))))))</f>
        <v>0</v>
      </c>
      <c r="AE23" s="17"/>
      <c r="AF23" s="16">
        <f>IF(AE23="",0,IF(AE23="優勝",[2]点数換算表!$B$18,IF(AE23="準優勝",[2]点数換算表!$C$18,IF(AE23="ベスト4",[2]点数換算表!$D$18,IF(AE23="ベスト8",[2]点数換算表!$E$18,[2]点数換算表!$F$18)))))</f>
        <v>0</v>
      </c>
      <c r="AG23" s="17"/>
      <c r="AH23" s="16">
        <f>IF(AG23="",0,IF(AG23="優勝",[2]点数換算表!$B$19,IF(AG23="準優勝",[2]点数換算表!$C$19,IF(AG23="ベスト4",[2]点数換算表!$D$19,IF(AG23="ベスト8",[2]点数換算表!$E$19,[2]点数換算表!$F$19)))))</f>
        <v>0</v>
      </c>
      <c r="AI23" s="16">
        <f t="shared" si="0"/>
        <v>598</v>
      </c>
    </row>
    <row r="24" spans="1:35" x14ac:dyDescent="0.4">
      <c r="A24" s="21">
        <v>21</v>
      </c>
      <c r="B24" s="17" t="s">
        <v>141</v>
      </c>
      <c r="C24" s="17" t="s">
        <v>61</v>
      </c>
      <c r="D24" s="17">
        <v>4</v>
      </c>
      <c r="E24" s="24" t="s">
        <v>269</v>
      </c>
      <c r="F24" s="34" t="s">
        <v>814</v>
      </c>
      <c r="G24" s="17"/>
      <c r="H24" s="31">
        <f>IF(G24="",0,IF(G24="優勝",点数換算表!$B$2,IF(G24="準優勝",点数換算表!$C$2,IF(G24="ベスト4",点数換算表!$D$2,点数換算表!$E$2))))</f>
        <v>0</v>
      </c>
      <c r="I24" s="17"/>
      <c r="J24" s="16">
        <f>IF(I24="",0,IF(I24="優勝",点数換算表!$B$3,IF(I24="準優勝",点数換算表!$C$3,IF(I24="ベスト4",点数換算表!$D$3,点数換算表!$E$3))))</f>
        <v>0</v>
      </c>
      <c r="K24" s="17"/>
      <c r="L24" s="16">
        <f>IF(K24="",0,IF(K24="優勝",点数換算表!$B$4,IF(K24="準優勝",点数換算表!$C$4,IF(K24="ベスト4",点数換算表!$D$4,IF(K24="ベスト8",点数換算表!$E$4,IF(K24="ベスト16",点数換算表!$F$4,""))))))</f>
        <v>0</v>
      </c>
      <c r="M24" s="17" t="s">
        <v>7</v>
      </c>
      <c r="N24" s="16">
        <f>IF(M24="",0,IF(M24="優勝",点数換算表!$B$5,IF(M24="準優勝",点数換算表!$C$5,IF(M24="ベスト4",点数換算表!$D$5,IF(M24="ベスト8",点数換算表!$E$5,IF(M24="ベスト16",点数換算表!$F$5,IF(M24="ベスト32",点数換算表!$G$5,"")))))))</f>
        <v>100</v>
      </c>
      <c r="O24" s="17" t="s">
        <v>214</v>
      </c>
      <c r="P24" s="16">
        <f>IF(O24="",0,IF(O24="優勝",[2]点数換算表!$B$6,IF(O24="準優勝",[2]点数換算表!$C$6,IF(O24="ベスト4",[2]点数換算表!$D$6,IF(O24="ベスト8",[2]点数換算表!$E$6,IF(O24="ベスト16",[2]点数換算表!$F$6,IF(O24="ベスト32",[2]点数換算表!$G$6,"")))))))</f>
        <v>100</v>
      </c>
      <c r="Q24" s="17"/>
      <c r="R24" s="16">
        <f>IF(Q24="",0,IF(Q24="優勝",点数換算表!$B$7,IF(Q24="準優勝",点数換算表!$C$7,IF(Q24="ベスト4",点数換算表!$D$7,IF(Q24="ベスト8",点数換算表!$E$7,点数換算表!$F$7)))))</f>
        <v>0</v>
      </c>
      <c r="S24" s="17"/>
      <c r="T24" s="16">
        <f>IF(S24="",0,IF(S24="優勝",点数換算表!$B$8,IF(S24="準優勝",点数換算表!$C$8,IF(S24="ベスト4",点数換算表!$D$8,IF(S24="ベスト8",点数換算表!$E$8,点数換算表!$F$8)))))</f>
        <v>0</v>
      </c>
      <c r="U24" s="17"/>
      <c r="V24" s="31">
        <f>IF(U24="",0,IF(U24="優勝",点数換算表!$B$13,IF(U24="準優勝",点数換算表!$C$13,IF(U24="ベスト4",点数換算表!$D$13,点数換算表!$E$13))))</f>
        <v>0</v>
      </c>
      <c r="W24" s="17"/>
      <c r="X24" s="16">
        <f>IF(W24="",0,IF(W24="優勝",点数換算表!$B$14,IF(W24="準優勝",点数換算表!$C$14,IF(W24="ベスト4",点数換算表!$D$14,点数換算表!$E$14))))</f>
        <v>0</v>
      </c>
      <c r="Y24" s="17" t="s">
        <v>6</v>
      </c>
      <c r="Z24" s="16">
        <f>IF(Y24="",0,IF(Y24="優勝",点数換算表!$B$15,IF(Y24="準優勝",点数換算表!$C$15,IF(Y24="ベスト4",点数換算表!$D$15,IF(Y24="ベスト8",点数換算表!$E$15,IF(Y24="ベスト16",点数換算表!$F$15,""))))))</f>
        <v>48</v>
      </c>
      <c r="AA24" s="17" t="s">
        <v>7</v>
      </c>
      <c r="AB24" s="16">
        <f>IF(AA24="",0,IF(AA24="優勝",点数換算表!$B$16,IF(AA24="準優勝",点数換算表!$C$16,IF(AA24="ベスト4",点数換算表!$D$16,IF(AA24="ベスト8",点数換算表!$E$16,IF(AA24="ベスト16",点数換算表!$F$16,IF(AA24="ベスト32",点数換算表!$G$16,"")))))))</f>
        <v>80</v>
      </c>
      <c r="AC24" s="17" t="s">
        <v>9</v>
      </c>
      <c r="AD24" s="16">
        <f>IF(AC24="",0,IF(AC24="優勝",点数換算表!$B$17,IF(AC24="準優勝",点数換算表!$C$17,IF(AC24="ベスト4",点数換算表!$D$17,IF(AC24="ベスト8",点数換算表!$E$17,IF(AC24="ベスト16",点数換算表!$F$17,IF(AC24="ベスト32",点数換算表!$G$17,"")))))))</f>
        <v>240</v>
      </c>
      <c r="AE24" s="17"/>
      <c r="AF24" s="16">
        <f>IF(AE24="",0,IF(AE24="優勝",点数換算表!$B$18,IF(AE24="準優勝",点数換算表!$C$18,IF(AE24="ベスト4",点数換算表!$D$18,IF(AE24="ベスト8",点数換算表!$E$18,点数換算表!$F$18)))))</f>
        <v>0</v>
      </c>
      <c r="AG24" s="17"/>
      <c r="AH24" s="16">
        <f>IF(AG24="",0,IF(AG24="優勝",点数換算表!$B$19,IF(AG24="準優勝",点数換算表!$C$19,IF(AG24="ベスト4",点数換算表!$D$19,IF(AG24="ベスト8",点数換算表!$E$19,点数換算表!$F$19)))))</f>
        <v>0</v>
      </c>
      <c r="AI24" s="16">
        <f t="shared" si="0"/>
        <v>568</v>
      </c>
    </row>
    <row r="25" spans="1:35" x14ac:dyDescent="0.4">
      <c r="A25" s="21">
        <v>40</v>
      </c>
      <c r="B25" s="17" t="s">
        <v>574</v>
      </c>
      <c r="C25" s="17" t="s">
        <v>528</v>
      </c>
      <c r="D25" s="17">
        <v>2</v>
      </c>
      <c r="E25" s="29" t="s">
        <v>526</v>
      </c>
      <c r="F25" s="35" t="s">
        <v>815</v>
      </c>
      <c r="G25" s="17" t="s">
        <v>10</v>
      </c>
      <c r="H25" s="31">
        <f>IF(G25="",0,IF(G25="優勝",[1]点数換算表!$B$2,IF(G25="準優勝",[1]点数換算表!$C$2,IF(G25="ベスト4",[1]点数換算表!$D$2,[1]点数換算表!$E$2))))</f>
        <v>150</v>
      </c>
      <c r="I25" s="17" t="s">
        <v>10</v>
      </c>
      <c r="J25" s="16">
        <f>IF(I25="",0,IF(I25="優勝",[1]点数換算表!$B$3,IF(I25="準優勝",[1]点数換算表!$C$3,IF(I25="ベスト4",[1]点数換算表!$D$3,[1]点数換算表!$E$3))))</f>
        <v>200</v>
      </c>
      <c r="K25" s="17" t="s">
        <v>6</v>
      </c>
      <c r="L25" s="16">
        <f>IF(K25="",0,IF(K25="優勝",[1]点数換算表!$B$4,IF(K25="準優勝",[1]点数換算表!$C$4,IF(K25="ベスト4",[1]点数換算表!$D$4,IF(K25="ベスト8",[1]点数換算表!$E$4,IF(K25="ベスト16",[1]点数換算表!$F$4,""))))))</f>
        <v>60</v>
      </c>
      <c r="M25" s="17" t="s">
        <v>8</v>
      </c>
      <c r="N25" s="16">
        <f>IF(M25="",0,IF(M25="優勝",[1]点数換算表!$B$5,IF(M25="準優勝",[1]点数換算表!$C$5,IF(M25="ベスト4",[1]点数換算表!$D$5,IF(M25="ベスト8",[1]点数換算表!$E$5,IF(M25="ベスト16",[1]点数換算表!$F$5,IF(M25="ベスト32",[1]点数換算表!$G$5,"")))))))</f>
        <v>250</v>
      </c>
      <c r="O25" s="17"/>
      <c r="P25" s="16">
        <f>IF(O25="",0,IF(O25="優勝",[2]点数換算表!$B$6,IF(O25="準優勝",[2]点数換算表!$C$6,IF(O25="ベスト4",[2]点数換算表!$D$6,IF(O25="ベスト8",[2]点数換算表!$E$6,IF(O25="ベスト16",[2]点数換算表!$F$6,IF(O25="ベスト32",[2]点数換算表!$G$6,"")))))))</f>
        <v>0</v>
      </c>
      <c r="Q25" s="17"/>
      <c r="R25" s="16">
        <f>IF(Q25="",0,IF(Q25="優勝",[1]点数換算表!$B$7,IF(Q25="準優勝",[1]点数換算表!$C$7,IF(Q25="ベスト4",[1]点数換算表!$D$7,IF(Q25="ベスト8",[1]点数換算表!$E$7,[1]点数換算表!$F$7)))))</f>
        <v>0</v>
      </c>
      <c r="S25" s="17" t="s">
        <v>7</v>
      </c>
      <c r="T25" s="16">
        <f>IF(S25="",0,IF(S25="優勝",[1]点数換算表!$B$8,IF(S25="準優勝",[1]点数換算表!$C$8,IF(S25="ベスト4",[1]点数換算表!$D$8,IF(S25="ベスト8",[1]点数換算表!$E$8,[1]点数換算表!$F$8)))))</f>
        <v>50</v>
      </c>
      <c r="U25" s="17"/>
      <c r="V25" s="31">
        <f>IF(U25="",0,IF(U25="優勝",[1]点数換算表!$B$13,IF(U25="準優勝",[1]点数換算表!$C$13,IF(U25="ベスト4",[1]点数換算表!$D$13,[1]点数換算表!$E$13))))</f>
        <v>0</v>
      </c>
      <c r="W25" s="17"/>
      <c r="X25" s="16">
        <f>IF(W25="",0,IF(W25="優勝",[1]点数換算表!$B$14,IF(W25="準優勝",[1]点数換算表!$C$14,IF(W25="ベスト4",[1]点数換算表!$D$14,[1]点数換算表!$E$14))))</f>
        <v>0</v>
      </c>
      <c r="Y25" s="17"/>
      <c r="Z25" s="16">
        <f>IF(Y25="",0,IF(Y25="優勝",[1]点数換算表!$B$15,IF(Y25="準優勝",[1]点数換算表!$C$15,IF(Y25="ベスト4",[1]点数換算表!$D$15,IF(Y25="ベスト8",[1]点数換算表!$E$15,IF(Y25="ベスト16",[1]点数換算表!$F$15,""))))))</f>
        <v>0</v>
      </c>
      <c r="AA25" s="17"/>
      <c r="AB25" s="16">
        <f>IF(AA25="",0,IF(AA25="優勝",[1]点数換算表!$B$16,IF(AA25="準優勝",[1]点数換算表!$C$16,IF(AA25="ベスト4",[1]点数換算表!$D$16,IF(AA25="ベスト8",[1]点数換算表!$E$16,IF(AA25="ベスト16",[1]点数換算表!$F$16,IF(AA25="ベスト32",[1]点数換算表!$G$16,"")))))))</f>
        <v>0</v>
      </c>
      <c r="AC25" s="17"/>
      <c r="AD25" s="16">
        <f>IF(AC25="",0,IF(AC25="優勝",[1]点数換算表!$B$17,IF(AC25="準優勝",[1]点数換算表!$C$17,IF(AC25="ベスト4",[1]点数換算表!$D$17,IF(AC25="ベスト8",[1]点数換算表!$E$17,IF(AC25="ベスト16",[1]点数換算表!$F$17,IF(AC25="ベスト32",[1]点数換算表!$G$17,"")))))))</f>
        <v>0</v>
      </c>
      <c r="AE25" s="17"/>
      <c r="AF25" s="16">
        <f>IF(AE25="",0,IF(AE25="優勝",[1]点数換算表!$B$18,IF(AE25="準優勝",[1]点数換算表!$C$18,IF(AE25="ベスト4",[1]点数換算表!$D$18,IF(AE25="ベスト8",[1]点数換算表!$E$18,[1]点数換算表!$F$18)))))</f>
        <v>0</v>
      </c>
      <c r="AG25" s="17"/>
      <c r="AH25" s="16">
        <f>IF(AG25="",0,IF(AG25="優勝",[1]点数換算表!$B$19,IF(AG25="準優勝",[1]点数換算表!$C$19,IF(AG25="ベスト4",[1]点数換算表!$D$19,IF(AG25="ベスト8",[1]点数換算表!$E$19,[1]点数換算表!$F$19)))))</f>
        <v>0</v>
      </c>
      <c r="AI25" s="16">
        <f t="shared" si="0"/>
        <v>560</v>
      </c>
    </row>
    <row r="26" spans="1:35" x14ac:dyDescent="0.4">
      <c r="A26" s="21">
        <v>22</v>
      </c>
      <c r="B26" s="17" t="s">
        <v>273</v>
      </c>
      <c r="C26" s="17" t="s">
        <v>271</v>
      </c>
      <c r="D26" s="17">
        <v>4</v>
      </c>
      <c r="E26" s="26" t="s">
        <v>272</v>
      </c>
      <c r="F26" s="35" t="s">
        <v>815</v>
      </c>
      <c r="G26" s="17"/>
      <c r="H26" s="31">
        <f>IF(G26="",0,IF(G26="優勝",[2]点数換算表!$B$2,IF(G26="準優勝",[2]点数換算表!$C$2,IF(G26="ベスト4",[2]点数換算表!$D$2,[2]点数換算表!$E$2))))</f>
        <v>0</v>
      </c>
      <c r="I26" s="17"/>
      <c r="J26" s="16">
        <f>IF(I26="",0,IF(I26="優勝",[2]点数換算表!$B$3,IF(I26="準優勝",[2]点数換算表!$C$3,IF(I26="ベスト4",[2]点数換算表!$D$3,[2]点数換算表!$E$3))))</f>
        <v>0</v>
      </c>
      <c r="K26" s="17" t="s">
        <v>6</v>
      </c>
      <c r="L26" s="16">
        <f>IF(K26="",0,IF(K26="優勝",[2]点数換算表!$B$4,IF(K26="準優勝",[2]点数換算表!$C$4,IF(K26="ベスト4",[2]点数換算表!$D$4,IF(K26="ベスト8",[2]点数換算表!$E$4,IF(K26="ベスト16",[2]点数換算表!$F$4,""))))))</f>
        <v>60</v>
      </c>
      <c r="M26" s="17" t="s">
        <v>214</v>
      </c>
      <c r="N26" s="16">
        <f>IF(M26="",0,IF(M26="優勝",[2]点数換算表!$B$5,IF(M26="準優勝",[2]点数換算表!$C$5,IF(M26="ベスト4",[2]点数換算表!$D$5,IF(M26="ベスト8",[2]点数換算表!$E$5,IF(M26="ベスト16",[2]点数換算表!$F$5,IF(M26="ベスト32",[2]点数換算表!$G$5,"")))))))</f>
        <v>50</v>
      </c>
      <c r="O26" s="17" t="s">
        <v>214</v>
      </c>
      <c r="P26" s="16">
        <f>IF(O26="",0,IF(O26="優勝",[2]点数換算表!$B$6,IF(O26="準優勝",[2]点数換算表!$C$6,IF(O26="ベスト4",[2]点数換算表!$D$6,IF(O26="ベスト8",[2]点数換算表!$E$6,IF(O26="ベスト16",[2]点数換算表!$F$6,IF(O26="ベスト32",[2]点数換算表!$G$6,"")))))))</f>
        <v>100</v>
      </c>
      <c r="Q26" s="17"/>
      <c r="R26" s="16">
        <f>IF(Q26="",0,IF(Q26="優勝",[2]点数換算表!$B$7,IF(Q26="準優勝",[2]点数換算表!$C$7,IF(Q26="ベスト4",[2]点数換算表!$D$7,IF(Q26="ベスト8",[2]点数換算表!$E$7,[2]点数換算表!$F$7)))))</f>
        <v>0</v>
      </c>
      <c r="S26" s="17"/>
      <c r="T26" s="16">
        <f>IF(S26="",0,IF(S26="優勝",[2]点数換算表!$B$8,IF(S26="準優勝",[2]点数換算表!$C$8,IF(S26="ベスト4",[2]点数換算表!$D$8,IF(S26="ベスト8",[2]点数換算表!$E$8,[2]点数換算表!$F$8)))))</f>
        <v>0</v>
      </c>
      <c r="U26" s="17"/>
      <c r="V26" s="31">
        <f>IF(U26="",0,IF(U26="優勝",[2]点数換算表!$B$13,IF(U26="準優勝",[2]点数換算表!$C$13,IF(U26="ベスト4",[2]点数換算表!$D$13,[2]点数換算表!$E$13))))</f>
        <v>0</v>
      </c>
      <c r="W26" s="17"/>
      <c r="X26" s="16">
        <f>IF(W26="",0,IF(W26="優勝",[2]点数換算表!$B$14,IF(W26="準優勝",[2]点数換算表!$C$14,IF(W26="ベスト4",[2]点数換算表!$D$14,[2]点数換算表!$E$14))))</f>
        <v>0</v>
      </c>
      <c r="Y26" s="17" t="s">
        <v>10</v>
      </c>
      <c r="Z26" s="16">
        <f>IF(Y26="",0,IF(Y26="優勝",[2]点数換算表!$B$15,IF(Y26="準優勝",[2]点数換算表!$C$15,IF(Y26="ベスト4",[2]点数換算表!$D$15,IF(Y26="ベスト8",[2]点数換算表!$E$15,IF(Y26="ベスト16",[2]点数換算表!$F$15,""))))))</f>
        <v>80</v>
      </c>
      <c r="AA26" s="17" t="s">
        <v>6</v>
      </c>
      <c r="AB26" s="16">
        <f>IF(AA26="",0,IF(AA26="優勝",[2]点数換算表!$B$16,IF(AA26="準優勝",[2]点数換算表!$C$16,IF(AA26="ベスト4",[2]点数換算表!$D$16,IF(AA26="ベスト8",[2]点数換算表!$E$16,IF(AA26="ベスト16",[2]点数換算表!$F$16,IF(AA26="ベスト32",[2]点数換算表!$G$16,"")))))))</f>
        <v>160</v>
      </c>
      <c r="AC26" s="17"/>
      <c r="AD26" s="16">
        <f>IF(AC26="",0,IF(AC26="優勝",[2]点数換算表!$B$17,IF(AC26="準優勝",[2]点数換算表!$C$17,IF(AC26="ベスト4",[2]点数換算表!$D$17,IF(AC26="ベスト8",[2]点数換算表!$E$17,IF(AC26="ベスト16",[2]点数換算表!$F$17,IF(AC26="ベスト32",[2]点数換算表!$G$17,"")))))))</f>
        <v>0</v>
      </c>
      <c r="AE26" s="17"/>
      <c r="AF26" s="16">
        <f>IF(AE26="",0,IF(AE26="優勝",[2]点数換算表!$B$18,IF(AE26="準優勝",[2]点数換算表!$C$18,IF(AE26="ベスト4",[2]点数換算表!$D$18,IF(AE26="ベスト8",[2]点数換算表!$E$18,[2]点数換算表!$F$18)))))</f>
        <v>0</v>
      </c>
      <c r="AG26" s="17"/>
      <c r="AH26" s="16">
        <f>IF(AG26="",0,IF(AG26="優勝",[2]点数換算表!$B$19,IF(AG26="準優勝",[2]点数換算表!$C$19,IF(AG26="ベスト4",[2]点数換算表!$D$19,IF(AG26="ベスト8",[2]点数換算表!$E$19,[2]点数換算表!$F$19)))))</f>
        <v>0</v>
      </c>
      <c r="AI26" s="16">
        <f t="shared" si="0"/>
        <v>450</v>
      </c>
    </row>
    <row r="27" spans="1:35" x14ac:dyDescent="0.4">
      <c r="A27" s="21">
        <v>23</v>
      </c>
      <c r="B27" s="17" t="s">
        <v>142</v>
      </c>
      <c r="C27" s="17" t="s">
        <v>48</v>
      </c>
      <c r="D27" s="17">
        <v>4</v>
      </c>
      <c r="E27" s="24" t="s">
        <v>269</v>
      </c>
      <c r="F27" s="34" t="s">
        <v>814</v>
      </c>
      <c r="G27" s="17"/>
      <c r="H27" s="31">
        <f>IF(G27="",0,IF(G27="優勝",点数換算表!$B$2,IF(G27="準優勝",点数換算表!$C$2,IF(G27="ベスト4",点数換算表!$D$2,点数換算表!$E$2))))</f>
        <v>0</v>
      </c>
      <c r="I27" s="17"/>
      <c r="J27" s="16">
        <f>IF(I27="",0,IF(I27="優勝",点数換算表!$B$3,IF(I27="準優勝",点数換算表!$C$3,IF(I27="ベスト4",点数換算表!$D$3,点数換算表!$E$3))))</f>
        <v>0</v>
      </c>
      <c r="K27" s="17"/>
      <c r="L27" s="16">
        <f>IF(K27="",0,IF(K27="優勝",点数換算表!$B$4,IF(K27="準優勝",点数換算表!$C$4,IF(K27="ベスト4",点数換算表!$D$4,IF(K27="ベスト8",点数換算表!$E$4,IF(K27="ベスト16",点数換算表!$F$4,""))))))</f>
        <v>0</v>
      </c>
      <c r="M27" s="17"/>
      <c r="N27" s="16">
        <f>IF(M27="",0,IF(M27="優勝",点数換算表!$B$5,IF(M27="準優勝",点数換算表!$C$5,IF(M27="ベスト4",点数換算表!$D$5,IF(M27="ベスト8",点数換算表!$E$5,IF(M27="ベスト16",点数換算表!$F$5,IF(M27="ベスト32",点数換算表!$G$5,"")))))))</f>
        <v>0</v>
      </c>
      <c r="O27" s="17"/>
      <c r="P27" s="16">
        <f>IF(O27="",0,IF(O27="優勝",[2]点数換算表!$B$6,IF(O27="準優勝",[2]点数換算表!$C$6,IF(O27="ベスト4",[2]点数換算表!$D$6,IF(O27="ベスト8",[2]点数換算表!$E$6,IF(O27="ベスト16",[2]点数換算表!$F$6,IF(O27="ベスト32",[2]点数換算表!$G$6,"")))))))</f>
        <v>0</v>
      </c>
      <c r="Q27" s="17"/>
      <c r="R27" s="16">
        <f>IF(Q27="",0,IF(Q27="優勝",点数換算表!$B$7,IF(Q27="準優勝",点数換算表!$C$7,IF(Q27="ベスト4",点数換算表!$D$7,IF(Q27="ベスト8",点数換算表!$E$7,点数換算表!$F$7)))))</f>
        <v>0</v>
      </c>
      <c r="S27" s="17"/>
      <c r="T27" s="16">
        <f>IF(S27="",0,IF(S27="優勝",点数換算表!$B$8,IF(S27="準優勝",点数換算表!$C$8,IF(S27="ベスト4",点数換算表!$D$8,IF(S27="ベスト8",点数換算表!$E$8,点数換算表!$F$8)))))</f>
        <v>0</v>
      </c>
      <c r="U27" s="17"/>
      <c r="V27" s="31">
        <f>IF(U27="",0,IF(U27="優勝",点数換算表!$B$13,IF(U27="準優勝",点数換算表!$C$13,IF(U27="ベスト4",点数換算表!$D$13,点数換算表!$E$13))))</f>
        <v>0</v>
      </c>
      <c r="W27" s="17"/>
      <c r="X27" s="16">
        <f>IF(W27="",0,IF(W27="優勝",点数換算表!$B$14,IF(W27="準優勝",点数換算表!$C$14,IF(W27="ベスト4",点数換算表!$D$14,点数換算表!$E$14))))</f>
        <v>0</v>
      </c>
      <c r="Y27" s="17"/>
      <c r="Z27" s="16">
        <f>IF(Y27="",0,IF(Y27="優勝",点数換算表!$B$15,IF(Y27="準優勝",点数換算表!$C$15,IF(Y27="ベスト4",点数換算表!$D$15,IF(Y27="ベスト8",点数換算表!$E$15,IF(Y27="ベスト16",点数換算表!$F$15,""))))))</f>
        <v>0</v>
      </c>
      <c r="AA27" s="17" t="s">
        <v>214</v>
      </c>
      <c r="AB27" s="16">
        <f>IF(AA27="",0,IF(AA27="優勝",点数換算表!$B$16,IF(AA27="準優勝",点数換算表!$C$16,IF(AA27="ベスト4",点数換算表!$D$16,IF(AA27="ベスト8",点数換算表!$E$16,IF(AA27="ベスト16",点数換算表!$F$16,IF(AA27="ベスト32",点数換算表!$G$16,"")))))))</f>
        <v>40</v>
      </c>
      <c r="AC27" s="17" t="s">
        <v>8</v>
      </c>
      <c r="AD27" s="16">
        <f>IF(AC27="",0,IF(AC27="優勝",点数換算表!$B$17,IF(AC27="準優勝",点数換算表!$C$17,IF(AC27="ベスト4",点数換算表!$D$17,IF(AC27="ベスト8",点数換算表!$E$17,IF(AC27="ベスト16",点数換算表!$F$17,IF(AC27="ベスト32",点数換算表!$G$17,"")))))))</f>
        <v>400</v>
      </c>
      <c r="AE27" s="17"/>
      <c r="AF27" s="16">
        <f>IF(AE27="",0,IF(AE27="優勝",点数換算表!$B$18,IF(AE27="準優勝",点数換算表!$C$18,IF(AE27="ベスト4",点数換算表!$D$18,IF(AE27="ベスト8",点数換算表!$E$18,点数換算表!$F$18)))))</f>
        <v>0</v>
      </c>
      <c r="AG27" s="17"/>
      <c r="AH27" s="16">
        <f>IF(AG27="",0,IF(AG27="優勝",点数換算表!$B$19,IF(AG27="準優勝",点数換算表!$C$19,IF(AG27="ベスト4",点数換算表!$D$19,IF(AG27="ベスト8",点数換算表!$E$19,点数換算表!$F$19)))))</f>
        <v>0</v>
      </c>
      <c r="AI27" s="16">
        <f t="shared" si="0"/>
        <v>440</v>
      </c>
    </row>
    <row r="28" spans="1:35" x14ac:dyDescent="0.4">
      <c r="A28" s="21">
        <v>24</v>
      </c>
      <c r="B28" s="17" t="s">
        <v>148</v>
      </c>
      <c r="C28" s="17" t="s">
        <v>52</v>
      </c>
      <c r="D28" s="17">
        <v>4</v>
      </c>
      <c r="E28" s="24" t="s">
        <v>269</v>
      </c>
      <c r="F28" s="34" t="s">
        <v>814</v>
      </c>
      <c r="G28" s="17"/>
      <c r="H28" s="31">
        <f>IF(G28="",0,IF(G28="優勝",点数換算表!$B$2,IF(G28="準優勝",点数換算表!$C$2,IF(G28="ベスト4",点数換算表!$D$2,点数換算表!$E$2))))</f>
        <v>0</v>
      </c>
      <c r="I28" s="17"/>
      <c r="J28" s="16">
        <f>IF(I28="",0,IF(I28="優勝",点数換算表!$B$3,IF(I28="準優勝",点数換算表!$C$3,IF(I28="ベスト4",点数換算表!$D$3,点数換算表!$E$3))))</f>
        <v>0</v>
      </c>
      <c r="K28" s="17" t="s">
        <v>7</v>
      </c>
      <c r="L28" s="16">
        <f>IF(K28="",0,IF(K28="優勝",点数換算表!$B$4,IF(K28="準優勝",点数換算表!$C$4,IF(K28="ベスト4",点数換算表!$D$4,IF(K28="ベスト8",点数換算表!$E$4,IF(K28="ベスト16",点数換算表!$F$4,""))))))</f>
        <v>20</v>
      </c>
      <c r="M28" s="17" t="s">
        <v>7</v>
      </c>
      <c r="N28" s="16">
        <f>IF(M28="",0,IF(M28="優勝",点数換算表!$B$5,IF(M28="準優勝",点数換算表!$C$5,IF(M28="ベスト4",点数換算表!$D$5,IF(M28="ベスト8",点数換算表!$E$5,IF(M28="ベスト16",点数換算表!$F$5,IF(M28="ベスト32",点数換算表!$G$5,"")))))))</f>
        <v>100</v>
      </c>
      <c r="O28" s="17" t="s">
        <v>214</v>
      </c>
      <c r="P28" s="16">
        <f>IF(O28="",0,IF(O28="優勝",[2]点数換算表!$B$6,IF(O28="準優勝",[2]点数換算表!$C$6,IF(O28="ベスト4",[2]点数換算表!$D$6,IF(O28="ベスト8",[2]点数換算表!$E$6,IF(O28="ベスト16",[2]点数換算表!$F$6,IF(O28="ベスト32",[2]点数換算表!$G$6,"")))))))</f>
        <v>100</v>
      </c>
      <c r="Q28" s="17"/>
      <c r="R28" s="16">
        <f>IF(Q28="",0,IF(Q28="優勝",点数換算表!$B$7,IF(Q28="準優勝",点数換算表!$C$7,IF(Q28="ベスト4",点数換算表!$D$7,IF(Q28="ベスト8",点数換算表!$E$7,点数換算表!$F$7)))))</f>
        <v>0</v>
      </c>
      <c r="S28" s="17"/>
      <c r="T28" s="16">
        <f>IF(S28="",0,IF(S28="優勝",点数換算表!$B$8,IF(S28="準優勝",点数換算表!$C$8,IF(S28="ベスト4",点数換算表!$D$8,IF(S28="ベスト8",点数換算表!$E$8,点数換算表!$F$8)))))</f>
        <v>0</v>
      </c>
      <c r="U28" s="17"/>
      <c r="V28" s="31">
        <f>IF(U28="",0,IF(U28="優勝",点数換算表!$B$13,IF(U28="準優勝",点数換算表!$C$13,IF(U28="ベスト4",点数換算表!$D$13,点数換算表!$E$13))))</f>
        <v>0</v>
      </c>
      <c r="W28" s="17"/>
      <c r="X28" s="16">
        <f>IF(W28="",0,IF(W28="優勝",点数換算表!$B$14,IF(W28="準優勝",点数換算表!$C$14,IF(W28="ベスト4",点数換算表!$D$14,点数換算表!$E$14))))</f>
        <v>0</v>
      </c>
      <c r="Y28" s="17"/>
      <c r="Z28" s="16">
        <f>IF(Y28="",0,IF(Y28="優勝",点数換算表!$B$15,IF(Y28="準優勝",点数換算表!$C$15,IF(Y28="ベスト4",点数換算表!$D$15,IF(Y28="ベスト8",点数換算表!$E$15,IF(Y28="ベスト16",点数換算表!$F$15,""))))))</f>
        <v>0</v>
      </c>
      <c r="AA28" s="17" t="s">
        <v>214</v>
      </c>
      <c r="AB28" s="16">
        <f>IF(AA28="",0,IF(AA28="優勝",点数換算表!$B$16,IF(AA28="準優勝",点数換算表!$C$16,IF(AA28="ベスト4",点数換算表!$D$16,IF(AA28="ベスト8",点数換算表!$E$16,IF(AA28="ベスト16",点数換算表!$F$16,IF(AA28="ベスト32",点数換算表!$G$16,"")))))))</f>
        <v>40</v>
      </c>
      <c r="AC28" s="17" t="s">
        <v>7</v>
      </c>
      <c r="AD28" s="16">
        <f>IF(AC28="",0,IF(AC28="優勝",点数換算表!$B$17,IF(AC28="準優勝",点数換算表!$C$17,IF(AC28="ベスト4",点数換算表!$D$17,IF(AC28="ベスト8",点数換算表!$E$17,IF(AC28="ベスト16",点数換算表!$F$17,IF(AC28="ベスト32",点数換算表!$G$17,"")))))))</f>
        <v>160</v>
      </c>
      <c r="AE28" s="17"/>
      <c r="AF28" s="16">
        <f>IF(AE28="",0,IF(AE28="優勝",点数換算表!$B$18,IF(AE28="準優勝",点数換算表!$C$18,IF(AE28="ベスト4",点数換算表!$D$18,IF(AE28="ベスト8",点数換算表!$E$18,点数換算表!$F$18)))))</f>
        <v>0</v>
      </c>
      <c r="AG28" s="17"/>
      <c r="AH28" s="16">
        <f>IF(AG28="",0,IF(AG28="優勝",点数換算表!$B$19,IF(AG28="準優勝",点数換算表!$C$19,IF(AG28="ベスト4",点数換算表!$D$19,IF(AG28="ベスト8",点数換算表!$E$19,点数換算表!$F$19)))))</f>
        <v>0</v>
      </c>
      <c r="AI28" s="16">
        <f t="shared" si="0"/>
        <v>420</v>
      </c>
    </row>
    <row r="29" spans="1:35" x14ac:dyDescent="0.4">
      <c r="A29" s="21">
        <v>25</v>
      </c>
      <c r="B29" s="17" t="s">
        <v>298</v>
      </c>
      <c r="C29" s="17" t="s">
        <v>271</v>
      </c>
      <c r="D29" s="17">
        <v>3</v>
      </c>
      <c r="E29" s="26" t="s">
        <v>272</v>
      </c>
      <c r="F29" s="35" t="s">
        <v>815</v>
      </c>
      <c r="G29" s="17"/>
      <c r="H29" s="31">
        <f>IF(G29="",0,IF(G29="優勝",[2]点数換算表!$B$2,IF(G29="準優勝",[2]点数換算表!$C$2,IF(G29="ベスト4",[2]点数換算表!$D$2,[2]点数換算表!$E$2))))</f>
        <v>0</v>
      </c>
      <c r="I29" s="17"/>
      <c r="J29" s="16">
        <f>IF(I29="",0,IF(I29="優勝",[2]点数換算表!$B$3,IF(I29="準優勝",[2]点数換算表!$C$3,IF(I29="ベスト4",[2]点数換算表!$D$3,[2]点数換算表!$E$3))))</f>
        <v>0</v>
      </c>
      <c r="K29" s="17" t="s">
        <v>6</v>
      </c>
      <c r="L29" s="16">
        <f>IF(K29="",0,IF(K29="優勝",[2]点数換算表!$B$4,IF(K29="準優勝",[2]点数換算表!$C$4,IF(K29="ベスト4",[2]点数換算表!$D$4,IF(K29="ベスト8",[2]点数換算表!$E$4,IF(K29="ベスト16",[2]点数換算表!$F$4,""))))))</f>
        <v>60</v>
      </c>
      <c r="M29" s="17"/>
      <c r="N29" s="16">
        <f>IF(M29="",0,IF(M29="優勝",[2]点数換算表!$B$5,IF(M29="準優勝",[2]点数換算表!$C$5,IF(M29="ベスト4",[2]点数換算表!$D$5,IF(M29="ベスト8",[2]点数換算表!$E$5,IF(M29="ベスト16",[2]点数換算表!$F$5,IF(M29="ベスト32",[2]点数換算表!$G$5,"")))))))</f>
        <v>0</v>
      </c>
      <c r="O29" s="17" t="s">
        <v>214</v>
      </c>
      <c r="P29" s="16">
        <f>IF(O29="",0,IF(O29="優勝",[2]点数換算表!$B$6,IF(O29="準優勝",[2]点数換算表!$C$6,IF(O29="ベスト4",[2]点数換算表!$D$6,IF(O29="ベスト8",[2]点数換算表!$E$6,IF(O29="ベスト16",[2]点数換算表!$F$6,IF(O29="ベスト32",[2]点数換算表!$G$6,"")))))))</f>
        <v>100</v>
      </c>
      <c r="Q29" s="17"/>
      <c r="R29" s="16">
        <f>IF(Q29="",0,IF(Q29="優勝",[2]点数換算表!$B$7,IF(Q29="準優勝",[2]点数換算表!$C$7,IF(Q29="ベスト4",[2]点数換算表!$D$7,IF(Q29="ベスト8",[2]点数換算表!$E$7,[2]点数換算表!$F$7)))))</f>
        <v>0</v>
      </c>
      <c r="S29" s="17"/>
      <c r="T29" s="16">
        <f>IF(S29="",0,IF(S29="優勝",[2]点数換算表!$B$8,IF(S29="準優勝",[2]点数換算表!$C$8,IF(S29="ベスト4",[2]点数換算表!$D$8,IF(S29="ベスト8",[2]点数換算表!$E$8,[2]点数換算表!$F$8)))))</f>
        <v>0</v>
      </c>
      <c r="U29" s="17"/>
      <c r="V29" s="31">
        <f>IF(U29="",0,IF(U29="優勝",[2]点数換算表!$B$13,IF(U29="準優勝",[2]点数換算表!$C$13,IF(U29="ベスト4",[2]点数換算表!$D$13,[2]点数換算表!$E$13))))</f>
        <v>0</v>
      </c>
      <c r="W29" s="17"/>
      <c r="X29" s="16">
        <f>IF(W29="",0,IF(W29="優勝",[2]点数換算表!$B$14,IF(W29="準優勝",[2]点数換算表!$C$14,IF(W29="ベスト4",[2]点数換算表!$D$14,[2]点数換算表!$E$14))))</f>
        <v>0</v>
      </c>
      <c r="Y29" s="17" t="s">
        <v>10</v>
      </c>
      <c r="Z29" s="16">
        <f>IF(Y29="",0,IF(Y29="優勝",[2]点数換算表!$B$15,IF(Y29="準優勝",[2]点数換算表!$C$15,IF(Y29="ベスト4",[2]点数換算表!$D$15,IF(Y29="ベスト8",[2]点数換算表!$E$15,IF(Y29="ベスト16",[2]点数換算表!$F$15,""))))))</f>
        <v>80</v>
      </c>
      <c r="AA29" s="17" t="s">
        <v>6</v>
      </c>
      <c r="AB29" s="16">
        <f>IF(AA29="",0,IF(AA29="優勝",[2]点数換算表!$B$16,IF(AA29="準優勝",[2]点数換算表!$C$16,IF(AA29="ベスト4",[2]点数換算表!$D$16,IF(AA29="ベスト8",[2]点数換算表!$E$16,IF(AA29="ベスト16",[2]点数換算表!$F$16,IF(AA29="ベスト32",[2]点数換算表!$G$16,"")))))))</f>
        <v>160</v>
      </c>
      <c r="AC29" s="17"/>
      <c r="AD29" s="16">
        <f>IF(AC29="",0,IF(AC29="優勝",[2]点数換算表!$B$17,IF(AC29="準優勝",[2]点数換算表!$C$17,IF(AC29="ベスト4",[2]点数換算表!$D$17,IF(AC29="ベスト8",[2]点数換算表!$E$17,IF(AC29="ベスト16",[2]点数換算表!$F$17,IF(AC29="ベスト32",[2]点数換算表!$G$17,"")))))))</f>
        <v>0</v>
      </c>
      <c r="AE29" s="17"/>
      <c r="AF29" s="16">
        <f>IF(AE29="",0,IF(AE29="優勝",[2]点数換算表!$B$18,IF(AE29="準優勝",[2]点数換算表!$C$18,IF(AE29="ベスト4",[2]点数換算表!$D$18,IF(AE29="ベスト8",[2]点数換算表!$E$18,[2]点数換算表!$F$18)))))</f>
        <v>0</v>
      </c>
      <c r="AG29" s="17"/>
      <c r="AH29" s="16">
        <f>IF(AG29="",0,IF(AG29="優勝",[2]点数換算表!$B$19,IF(AG29="準優勝",[2]点数換算表!$C$19,IF(AG29="ベスト4",[2]点数換算表!$D$19,IF(AG29="ベスト8",[2]点数換算表!$E$19,[2]点数換算表!$F$19)))))</f>
        <v>0</v>
      </c>
      <c r="AI29" s="16">
        <f t="shared" si="0"/>
        <v>400</v>
      </c>
    </row>
    <row r="30" spans="1:35" x14ac:dyDescent="0.4">
      <c r="A30" s="21">
        <v>26</v>
      </c>
      <c r="B30" s="17" t="s">
        <v>143</v>
      </c>
      <c r="C30" s="17" t="s">
        <v>80</v>
      </c>
      <c r="D30" s="17">
        <v>3</v>
      </c>
      <c r="E30" s="24" t="s">
        <v>269</v>
      </c>
      <c r="F30" s="34" t="s">
        <v>814</v>
      </c>
      <c r="G30" s="17"/>
      <c r="H30" s="31">
        <f>IF(G30="",0,IF(G30="優勝",点数換算表!$B$2,IF(G30="準優勝",点数換算表!$C$2,IF(G30="ベスト4",点数換算表!$D$2,点数換算表!$E$2))))</f>
        <v>0</v>
      </c>
      <c r="I30" s="17"/>
      <c r="J30" s="16">
        <f>IF(I30="",0,IF(I30="優勝",点数換算表!$B$3,IF(I30="準優勝",点数換算表!$C$3,IF(I30="ベスト4",点数換算表!$D$3,点数換算表!$E$3))))</f>
        <v>0</v>
      </c>
      <c r="K30" s="17" t="s">
        <v>7</v>
      </c>
      <c r="L30" s="16">
        <f>IF(K30="",0,IF(K30="優勝",点数換算表!$B$4,IF(K30="準優勝",点数換算表!$C$4,IF(K30="ベスト4",点数換算表!$D$4,IF(K30="ベスト8",点数換算表!$E$4,IF(K30="ベスト16",点数換算表!$F$4,""))))))</f>
        <v>20</v>
      </c>
      <c r="M30" s="17" t="s">
        <v>7</v>
      </c>
      <c r="N30" s="16">
        <f>IF(M30="",0,IF(M30="優勝",点数換算表!$B$5,IF(M30="準優勝",点数換算表!$C$5,IF(M30="ベスト4",点数換算表!$D$5,IF(M30="ベスト8",点数換算表!$E$5,IF(M30="ベスト16",点数換算表!$F$5,IF(M30="ベスト32",点数換算表!$G$5,"")))))))</f>
        <v>100</v>
      </c>
      <c r="O30" s="17" t="s">
        <v>7</v>
      </c>
      <c r="P30" s="16">
        <f>IF(O30="",0,IF(O30="優勝",[2]点数換算表!$B$6,IF(O30="準優勝",[2]点数換算表!$C$6,IF(O30="ベスト4",[2]点数換算表!$D$6,IF(O30="ベスト8",[2]点数換算表!$E$6,IF(O30="ベスト16",[2]点数換算表!$F$6,IF(O30="ベスト32",[2]点数換算表!$G$6,"")))))))</f>
        <v>200</v>
      </c>
      <c r="Q30" s="17"/>
      <c r="R30" s="16">
        <f>IF(Q30="",0,IF(Q30="優勝",点数換算表!$B$7,IF(Q30="準優勝",点数換算表!$C$7,IF(Q30="ベスト4",点数換算表!$D$7,IF(Q30="ベスト8",点数換算表!$E$7,点数換算表!$F$7)))))</f>
        <v>0</v>
      </c>
      <c r="S30" s="17"/>
      <c r="T30" s="16">
        <f>IF(S30="",0,IF(S30="優勝",点数換算表!$B$8,IF(S30="準優勝",点数換算表!$C$8,IF(S30="ベスト4",点数換算表!$D$8,IF(S30="ベスト8",点数換算表!$E$8,点数換算表!$F$8)))))</f>
        <v>0</v>
      </c>
      <c r="U30" s="17"/>
      <c r="V30" s="31">
        <f>IF(U30="",0,IF(U30="優勝",点数換算表!$B$13,IF(U30="準優勝",点数換算表!$C$13,IF(U30="ベスト4",点数換算表!$D$13,点数換算表!$E$13))))</f>
        <v>0</v>
      </c>
      <c r="W30" s="17"/>
      <c r="X30" s="16">
        <f>IF(W30="",0,IF(W30="優勝",点数換算表!$B$14,IF(W30="準優勝",点数換算表!$C$14,IF(W30="ベスト4",点数換算表!$D$14,点数換算表!$E$14))))</f>
        <v>0</v>
      </c>
      <c r="Y30" s="17"/>
      <c r="Z30" s="16">
        <f>IF(Y30="",0,IF(Y30="優勝",点数換算表!$B$15,IF(Y30="準優勝",点数換算表!$C$15,IF(Y30="ベスト4",点数換算表!$D$15,IF(Y30="ベスト8",点数換算表!$E$15,IF(Y30="ベスト16",点数換算表!$F$15,""))))))</f>
        <v>0</v>
      </c>
      <c r="AA30" s="17" t="s">
        <v>7</v>
      </c>
      <c r="AB30" s="16">
        <f>IF(AA30="",0,IF(AA30="優勝",点数換算表!$B$16,IF(AA30="準優勝",点数換算表!$C$16,IF(AA30="ベスト4",点数換算表!$D$16,IF(AA30="ベスト8",点数換算表!$E$16,IF(AA30="ベスト16",点数換算表!$F$16,IF(AA30="ベスト32",点数換算表!$G$16,"")))))))</f>
        <v>80</v>
      </c>
      <c r="AC30" s="17"/>
      <c r="AD30" s="16">
        <f>IF(AC30="",0,IF(AC30="優勝",点数換算表!$B$17,IF(AC30="準優勝",点数換算表!$C$17,IF(AC30="ベスト4",点数換算表!$D$17,IF(AC30="ベスト8",点数換算表!$E$17,IF(AC30="ベスト16",点数換算表!$F$17,IF(AC30="ベスト32",点数換算表!$G$17,"")))))))</f>
        <v>0</v>
      </c>
      <c r="AE30" s="17"/>
      <c r="AF30" s="16">
        <f>IF(AE30="",0,IF(AE30="優勝",点数換算表!$B$18,IF(AE30="準優勝",点数換算表!$C$18,IF(AE30="ベスト4",点数換算表!$D$18,IF(AE30="ベスト8",点数換算表!$E$18,点数換算表!$F$18)))))</f>
        <v>0</v>
      </c>
      <c r="AG30" s="17"/>
      <c r="AH30" s="16">
        <f>IF(AG30="",0,IF(AG30="優勝",点数換算表!$B$19,IF(AG30="準優勝",点数換算表!$C$19,IF(AG30="ベスト4",点数換算表!$D$19,IF(AG30="ベスト8",点数換算表!$E$19,点数換算表!$F$19)))))</f>
        <v>0</v>
      </c>
      <c r="AI30" s="16">
        <f t="shared" si="0"/>
        <v>400</v>
      </c>
    </row>
    <row r="31" spans="1:35" x14ac:dyDescent="0.4">
      <c r="A31" s="21">
        <v>27</v>
      </c>
      <c r="B31" s="17" t="s">
        <v>144</v>
      </c>
      <c r="C31" s="17" t="s">
        <v>59</v>
      </c>
      <c r="D31" s="17">
        <v>4</v>
      </c>
      <c r="E31" s="24" t="s">
        <v>269</v>
      </c>
      <c r="F31" s="34" t="s">
        <v>814</v>
      </c>
      <c r="G31" s="17"/>
      <c r="H31" s="31">
        <f>IF(G31="",0,IF(G31="優勝",点数換算表!$B$2,IF(G31="準優勝",点数換算表!$C$2,IF(G31="ベスト4",点数換算表!$D$2,点数換算表!$E$2))))</f>
        <v>0</v>
      </c>
      <c r="I31" s="17"/>
      <c r="J31" s="16">
        <f>IF(I31="",0,IF(I31="優勝",点数換算表!$B$3,IF(I31="準優勝",点数換算表!$C$3,IF(I31="ベスト4",点数換算表!$D$3,点数換算表!$E$3))))</f>
        <v>0</v>
      </c>
      <c r="K31" s="17" t="s">
        <v>7</v>
      </c>
      <c r="L31" s="16">
        <f>IF(K31="",0,IF(K31="優勝",点数換算表!$B$4,IF(K31="準優勝",点数換算表!$C$4,IF(K31="ベスト4",点数換算表!$D$4,IF(K31="ベスト8",点数換算表!$E$4,IF(K31="ベスト16",点数換算表!$F$4,""))))))</f>
        <v>20</v>
      </c>
      <c r="M31" s="17" t="s">
        <v>7</v>
      </c>
      <c r="N31" s="16">
        <f>IF(M31="",0,IF(M31="優勝",点数換算表!$B$5,IF(M31="準優勝",点数換算表!$C$5,IF(M31="ベスト4",点数換算表!$D$5,IF(M31="ベスト8",点数換算表!$E$5,IF(M31="ベスト16",点数換算表!$F$5,IF(M31="ベスト32",点数換算表!$G$5,"")))))))</f>
        <v>100</v>
      </c>
      <c r="O31" s="17" t="s">
        <v>7</v>
      </c>
      <c r="P31" s="16">
        <f>IF(O31="",0,IF(O31="優勝",[2]点数換算表!$B$6,IF(O31="準優勝",[2]点数換算表!$C$6,IF(O31="ベスト4",[2]点数換算表!$D$6,IF(O31="ベスト8",[2]点数換算表!$E$6,IF(O31="ベスト16",[2]点数換算表!$F$6,IF(O31="ベスト32",[2]点数換算表!$G$6,"")))))))</f>
        <v>200</v>
      </c>
      <c r="Q31" s="17"/>
      <c r="R31" s="16">
        <f>IF(Q31="",0,IF(Q31="優勝",点数換算表!$B$7,IF(Q31="準優勝",点数換算表!$C$7,IF(Q31="ベスト4",点数換算表!$D$7,IF(Q31="ベスト8",点数換算表!$E$7,点数換算表!$F$7)))))</f>
        <v>0</v>
      </c>
      <c r="S31" s="17"/>
      <c r="T31" s="16">
        <f>IF(S31="",0,IF(S31="優勝",点数換算表!$B$8,IF(S31="準優勝",点数換算表!$C$8,IF(S31="ベスト4",点数換算表!$D$8,IF(S31="ベスト8",点数換算表!$E$8,点数換算表!$F$8)))))</f>
        <v>0</v>
      </c>
      <c r="U31" s="17"/>
      <c r="V31" s="31">
        <f>IF(U31="",0,IF(U31="優勝",点数換算表!$B$13,IF(U31="準優勝",点数換算表!$C$13,IF(U31="ベスト4",点数換算表!$D$13,点数換算表!$E$13))))</f>
        <v>0</v>
      </c>
      <c r="W31" s="17"/>
      <c r="X31" s="16">
        <f>IF(W31="",0,IF(W31="優勝",点数換算表!$B$14,IF(W31="準優勝",点数換算表!$C$14,IF(W31="ベスト4",点数換算表!$D$14,点数換算表!$E$14))))</f>
        <v>0</v>
      </c>
      <c r="Y31" s="17"/>
      <c r="Z31" s="16">
        <f>IF(Y31="",0,IF(Y31="優勝",点数換算表!$B$15,IF(Y31="準優勝",点数換算表!$C$15,IF(Y31="ベスト4",点数換算表!$D$15,IF(Y31="ベスト8",点数換算表!$E$15,IF(Y31="ベスト16",点数換算表!$F$15,""))))))</f>
        <v>0</v>
      </c>
      <c r="AA31" s="17" t="s">
        <v>7</v>
      </c>
      <c r="AB31" s="16">
        <f>IF(AA31="",0,IF(AA31="優勝",点数換算表!$B$16,IF(AA31="準優勝",点数換算表!$C$16,IF(AA31="ベスト4",点数換算表!$D$16,IF(AA31="ベスト8",点数換算表!$E$16,IF(AA31="ベスト16",点数換算表!$F$16,IF(AA31="ベスト32",点数換算表!$G$16,"")))))))</f>
        <v>80</v>
      </c>
      <c r="AC31" s="17"/>
      <c r="AD31" s="16">
        <f>IF(AC31="",0,IF(AC31="優勝",点数換算表!$B$17,IF(AC31="準優勝",点数換算表!$C$17,IF(AC31="ベスト4",点数換算表!$D$17,IF(AC31="ベスト8",点数換算表!$E$17,IF(AC31="ベスト16",点数換算表!$F$17,IF(AC31="ベスト32",点数換算表!$G$17,"")))))))</f>
        <v>0</v>
      </c>
      <c r="AE31" s="17"/>
      <c r="AF31" s="16">
        <f>IF(AE31="",0,IF(AE31="優勝",点数換算表!$B$18,IF(AE31="準優勝",点数換算表!$C$18,IF(AE31="ベスト4",点数換算表!$D$18,IF(AE31="ベスト8",点数換算表!$E$18,点数換算表!$F$18)))))</f>
        <v>0</v>
      </c>
      <c r="AG31" s="17"/>
      <c r="AH31" s="16">
        <f>IF(AG31="",0,IF(AG31="優勝",点数換算表!$B$19,IF(AG31="準優勝",点数換算表!$C$19,IF(AG31="ベスト4",点数換算表!$D$19,IF(AG31="ベスト8",点数換算表!$E$19,点数換算表!$F$19)))))</f>
        <v>0</v>
      </c>
      <c r="AI31" s="16">
        <f t="shared" si="0"/>
        <v>400</v>
      </c>
    </row>
    <row r="32" spans="1:35" x14ac:dyDescent="0.4">
      <c r="A32" s="21">
        <v>28</v>
      </c>
      <c r="B32" s="17" t="s">
        <v>81</v>
      </c>
      <c r="C32" s="17" t="s">
        <v>58</v>
      </c>
      <c r="D32" s="17">
        <v>4</v>
      </c>
      <c r="E32" s="24" t="s">
        <v>269</v>
      </c>
      <c r="F32" s="34" t="s">
        <v>814</v>
      </c>
      <c r="G32" s="17"/>
      <c r="H32" s="31">
        <f>IF(G32="",0,IF(G32="優勝",点数換算表!$B$2,IF(G32="準優勝",点数換算表!$C$2,IF(G32="ベスト4",点数換算表!$D$2,点数換算表!$E$2))))</f>
        <v>0</v>
      </c>
      <c r="I32" s="17"/>
      <c r="J32" s="16">
        <f>IF(I32="",0,IF(I32="優勝",点数換算表!$B$3,IF(I32="準優勝",点数換算表!$C$3,IF(I32="ベスト4",点数換算表!$D$3,点数換算表!$E$3))))</f>
        <v>0</v>
      </c>
      <c r="K32" s="17" t="s">
        <v>9</v>
      </c>
      <c r="L32" s="16">
        <f>IF(K32="",0,IF(K32="優勝",点数換算表!$B$4,IF(K32="準優勝",点数換算表!$C$4,IF(K32="ベスト4",点数換算表!$D$4,IF(K32="ベスト8",点数換算表!$E$4,IF(K32="ベスト16",点数換算表!$F$4,""))))))</f>
        <v>40</v>
      </c>
      <c r="M32" s="17"/>
      <c r="N32" s="16">
        <f>IF(M32="",0,IF(M32="優勝",点数換算表!$B$5,IF(M32="準優勝",点数換算表!$C$5,IF(M32="ベスト4",点数換算表!$D$5,IF(M32="ベスト8",点数換算表!$E$5,IF(M32="ベスト16",点数換算表!$F$5,IF(M32="ベスト32",点数換算表!$G$5,"")))))))</f>
        <v>0</v>
      </c>
      <c r="O32" s="17" t="s">
        <v>7</v>
      </c>
      <c r="P32" s="16">
        <f>IF(O32="",0,IF(O32="優勝",[2]点数換算表!$B$6,IF(O32="準優勝",[2]点数換算表!$C$6,IF(O32="ベスト4",[2]点数換算表!$D$6,IF(O32="ベスト8",[2]点数換算表!$E$6,IF(O32="ベスト16",[2]点数換算表!$F$6,IF(O32="ベスト32",[2]点数換算表!$G$6,"")))))))</f>
        <v>200</v>
      </c>
      <c r="Q32" s="17"/>
      <c r="R32" s="16">
        <f>IF(Q32="",0,IF(Q32="優勝",点数換算表!$B$7,IF(Q32="準優勝",点数換算表!$C$7,IF(Q32="ベスト4",点数換算表!$D$7,IF(Q32="ベスト8",点数換算表!$E$7,点数換算表!$F$7)))))</f>
        <v>0</v>
      </c>
      <c r="S32" s="17"/>
      <c r="T32" s="16">
        <f>IF(S32="",0,IF(S32="優勝",点数換算表!$B$8,IF(S32="準優勝",点数換算表!$C$8,IF(S32="ベスト4",点数換算表!$D$8,IF(S32="ベスト8",点数換算表!$E$8,点数換算表!$F$8)))))</f>
        <v>0</v>
      </c>
      <c r="U32" s="17"/>
      <c r="V32" s="31">
        <f>IF(U32="",0,IF(U32="優勝",点数換算表!$B$13,IF(U32="準優勝",点数換算表!$C$13,IF(U32="ベスト4",点数換算表!$D$13,点数換算表!$E$13))))</f>
        <v>0</v>
      </c>
      <c r="W32" s="17"/>
      <c r="X32" s="16">
        <f>IF(W32="",0,IF(W32="優勝",点数換算表!$B$14,IF(W32="準優勝",点数換算表!$C$14,IF(W32="ベスト4",点数換算表!$D$14,点数換算表!$E$14))))</f>
        <v>0</v>
      </c>
      <c r="Y32" s="17" t="s">
        <v>8</v>
      </c>
      <c r="Z32" s="16">
        <f>IF(Y32="",0,IF(Y32="優勝",点数換算表!$B$15,IF(Y32="準優勝",点数換算表!$C$15,IF(Y32="ベスト4",点数換算表!$D$15,IF(Y32="ベスト8",点数換算表!$E$15,IF(Y32="ベスト16",点数換算表!$F$15,""))))))</f>
        <v>64</v>
      </c>
      <c r="AA32" s="17" t="s">
        <v>7</v>
      </c>
      <c r="AB32" s="16">
        <f>IF(AA32="",0,IF(AA32="優勝",点数換算表!$B$16,IF(AA32="準優勝",点数換算表!$C$16,IF(AA32="ベスト4",点数換算表!$D$16,IF(AA32="ベスト8",点数換算表!$E$16,IF(AA32="ベスト16",点数換算表!$F$16,IF(AA32="ベスト32",点数換算表!$G$16,"")))))))</f>
        <v>80</v>
      </c>
      <c r="AC32" s="17"/>
      <c r="AD32" s="16">
        <f>IF(AC32="",0,IF(AC32="優勝",点数換算表!$B$17,IF(AC32="準優勝",点数換算表!$C$17,IF(AC32="ベスト4",点数換算表!$D$17,IF(AC32="ベスト8",点数換算表!$E$17,IF(AC32="ベスト16",点数換算表!$F$17,IF(AC32="ベスト32",点数換算表!$G$17,"")))))))</f>
        <v>0</v>
      </c>
      <c r="AE32" s="17"/>
      <c r="AF32" s="16">
        <f>IF(AE32="",0,IF(AE32="優勝",点数換算表!$B$18,IF(AE32="準優勝",点数換算表!$C$18,IF(AE32="ベスト4",点数換算表!$D$18,IF(AE32="ベスト8",点数換算表!$E$18,点数換算表!$F$18)))))</f>
        <v>0</v>
      </c>
      <c r="AG32" s="17"/>
      <c r="AH32" s="16">
        <f>IF(AG32="",0,IF(AG32="優勝",点数換算表!$B$19,IF(AG32="準優勝",点数換算表!$C$19,IF(AG32="ベスト4",点数換算表!$D$19,IF(AG32="ベスト8",点数換算表!$E$19,点数換算表!$F$19)))))</f>
        <v>0</v>
      </c>
      <c r="AI32" s="16">
        <f t="shared" si="0"/>
        <v>384</v>
      </c>
    </row>
    <row r="33" spans="1:35" x14ac:dyDescent="0.4">
      <c r="A33" s="21">
        <v>29</v>
      </c>
      <c r="B33" s="17" t="s">
        <v>342</v>
      </c>
      <c r="C33" s="17" t="s">
        <v>275</v>
      </c>
      <c r="D33" s="17">
        <v>3</v>
      </c>
      <c r="E33" s="26" t="s">
        <v>272</v>
      </c>
      <c r="F33" s="35" t="s">
        <v>815</v>
      </c>
      <c r="G33" s="17"/>
      <c r="H33" s="31">
        <f>IF(G33="",0,IF(G33="優勝",[2]点数換算表!$B$2,IF(G33="準優勝",[2]点数換算表!$C$2,IF(G33="ベスト4",[2]点数換算表!$D$2,[2]点数換算表!$E$2))))</f>
        <v>0</v>
      </c>
      <c r="I33" s="17"/>
      <c r="J33" s="16">
        <f>IF(I33="",0,IF(I33="優勝",[2]点数換算表!$B$3,IF(I33="準優勝",[2]点数換算表!$C$3,IF(I33="ベスト4",[2]点数換算表!$D$3,[2]点数換算表!$E$3))))</f>
        <v>0</v>
      </c>
      <c r="K33" s="17"/>
      <c r="L33" s="16">
        <f>IF(K33="",0,IF(K33="優勝",[2]点数換算表!$B$4,IF(K33="準優勝",[2]点数換算表!$C$4,IF(K33="ベスト4",[2]点数換算表!$D$4,IF(K33="ベスト8",[2]点数換算表!$E$4,IF(K33="ベスト16",[2]点数換算表!$F$4,""))))))</f>
        <v>0</v>
      </c>
      <c r="M33" s="17" t="s">
        <v>7</v>
      </c>
      <c r="N33" s="16">
        <f>IF(M33="",0,IF(M33="優勝",[2]点数換算表!$B$5,IF(M33="準優勝",[2]点数換算表!$C$5,IF(M33="ベスト4",[2]点数換算表!$D$5,IF(M33="ベスト8",[2]点数換算表!$E$5,IF(M33="ベスト16",[2]点数換算表!$F$5,IF(M33="ベスト32",[2]点数換算表!$G$5,"")))))))</f>
        <v>100</v>
      </c>
      <c r="O33" s="17" t="s">
        <v>7</v>
      </c>
      <c r="P33" s="16">
        <f>IF(O33="",0,IF(O33="優勝",[2]点数換算表!$B$6,IF(O33="準優勝",[2]点数換算表!$C$6,IF(O33="ベスト4",[2]点数換算表!$D$6,IF(O33="ベスト8",[2]点数換算表!$E$6,IF(O33="ベスト16",[2]点数換算表!$F$6,IF(O33="ベスト32",[2]点数換算表!$G$6,"")))))))</f>
        <v>200</v>
      </c>
      <c r="Q33" s="17"/>
      <c r="R33" s="16">
        <f>IF(Q33="",0,IF(Q33="優勝",[2]点数換算表!$B$7,IF(Q33="準優勝",[2]点数換算表!$C$7,IF(Q33="ベスト4",[2]点数換算表!$D$7,IF(Q33="ベスト8",[2]点数換算表!$E$7,[2]点数換算表!$F$7)))))</f>
        <v>0</v>
      </c>
      <c r="S33" s="17"/>
      <c r="T33" s="16">
        <f>IF(S33="",0,IF(S33="優勝",[2]点数換算表!$B$8,IF(S33="準優勝",[2]点数換算表!$C$8,IF(S33="ベスト4",[2]点数換算表!$D$8,IF(S33="ベスト8",[2]点数換算表!$E$8,[2]点数換算表!$F$8)))))</f>
        <v>0</v>
      </c>
      <c r="U33" s="17"/>
      <c r="V33" s="31">
        <f>IF(U33="",0,IF(U33="優勝",[2]点数換算表!$B$13,IF(U33="準優勝",[2]点数換算表!$C$13,IF(U33="ベスト4",[2]点数換算表!$D$13,[2]点数換算表!$E$13))))</f>
        <v>0</v>
      </c>
      <c r="W33" s="17"/>
      <c r="X33" s="16">
        <f>IF(W33="",0,IF(W33="優勝",[2]点数換算表!$B$14,IF(W33="準優勝",[2]点数換算表!$C$14,IF(W33="ベスト4",[2]点数換算表!$D$14,[2]点数換算表!$E$14))))</f>
        <v>0</v>
      </c>
      <c r="Y33" s="17"/>
      <c r="Z33" s="16">
        <f>IF(Y33="",0,IF(Y33="優勝",[2]点数換算表!$B$15,IF(Y33="準優勝",[2]点数換算表!$C$15,IF(Y33="ベスト4",[2]点数換算表!$D$15,IF(Y33="ベスト8",[2]点数換算表!$E$15,IF(Y33="ベスト16",[2]点数換算表!$F$15,""))))))</f>
        <v>0</v>
      </c>
      <c r="AA33" s="17" t="s">
        <v>7</v>
      </c>
      <c r="AB33" s="16">
        <f>IF(AA33="",0,IF(AA33="優勝",[2]点数換算表!$B$16,IF(AA33="準優勝",[2]点数換算表!$C$16,IF(AA33="ベスト4",[2]点数換算表!$D$16,IF(AA33="ベスト8",[2]点数換算表!$E$16,IF(AA33="ベスト16",[2]点数換算表!$F$16,IF(AA33="ベスト32",[2]点数換算表!$G$16,"")))))))</f>
        <v>80</v>
      </c>
      <c r="AC33" s="17"/>
      <c r="AD33" s="16">
        <f>IF(AC33="",0,IF(AC33="優勝",[2]点数換算表!$B$17,IF(AC33="準優勝",[2]点数換算表!$C$17,IF(AC33="ベスト4",[2]点数換算表!$D$17,IF(AC33="ベスト8",[2]点数換算表!$E$17,IF(AC33="ベスト16",[2]点数換算表!$F$17,IF(AC33="ベスト32",[2]点数換算表!$G$17,"")))))))</f>
        <v>0</v>
      </c>
      <c r="AE33" s="17"/>
      <c r="AF33" s="16">
        <f>IF(AE33="",0,IF(AE33="優勝",[2]点数換算表!$B$18,IF(AE33="準優勝",[2]点数換算表!$C$18,IF(AE33="ベスト4",[2]点数換算表!$D$18,IF(AE33="ベスト8",[2]点数換算表!$E$18,[2]点数換算表!$F$18)))))</f>
        <v>0</v>
      </c>
      <c r="AG33" s="17"/>
      <c r="AH33" s="16">
        <f>IF(AG33="",0,IF(AG33="優勝",[2]点数換算表!$B$19,IF(AG33="準優勝",[2]点数換算表!$C$19,IF(AG33="ベスト4",[2]点数換算表!$D$19,IF(AG33="ベスト8",[2]点数換算表!$E$19,[2]点数換算表!$F$19)))))</f>
        <v>0</v>
      </c>
      <c r="AI33" s="16">
        <f t="shared" si="0"/>
        <v>380</v>
      </c>
    </row>
    <row r="34" spans="1:35" x14ac:dyDescent="0.4">
      <c r="A34" s="21">
        <v>30</v>
      </c>
      <c r="B34" s="17" t="s">
        <v>160</v>
      </c>
      <c r="C34" s="17" t="s">
        <v>52</v>
      </c>
      <c r="D34" s="17">
        <v>3</v>
      </c>
      <c r="E34" s="24" t="s">
        <v>269</v>
      </c>
      <c r="F34" s="34" t="s">
        <v>814</v>
      </c>
      <c r="G34" s="17"/>
      <c r="H34" s="31">
        <f>IF(G34="",0,IF(G34="優勝",点数換算表!$B$2,IF(G34="準優勝",点数換算表!$C$2,IF(G34="ベスト4",点数換算表!$D$2,点数換算表!$E$2))))</f>
        <v>0</v>
      </c>
      <c r="I34" s="17"/>
      <c r="J34" s="16">
        <f>IF(I34="",0,IF(I34="優勝",点数換算表!$B$3,IF(I34="準優勝",点数換算表!$C$3,IF(I34="ベスト4",点数換算表!$D$3,点数換算表!$E$3))))</f>
        <v>0</v>
      </c>
      <c r="K34" s="17"/>
      <c r="L34" s="16">
        <f>IF(K34="",0,IF(K34="優勝",点数換算表!$B$4,IF(K34="準優勝",点数換算表!$C$4,IF(K34="ベスト4",点数換算表!$D$4,IF(K34="ベスト8",点数換算表!$E$4,IF(K34="ベスト16",点数換算表!$F$4,""))))))</f>
        <v>0</v>
      </c>
      <c r="M34" s="17" t="s">
        <v>7</v>
      </c>
      <c r="N34" s="16">
        <f>IF(M34="",0,IF(M34="優勝",点数換算表!$B$5,IF(M34="準優勝",点数換算表!$C$5,IF(M34="ベスト4",点数換算表!$D$5,IF(M34="ベスト8",点数換算表!$E$5,IF(M34="ベスト16",点数換算表!$F$5,IF(M34="ベスト32",点数換算表!$G$5,"")))))))</f>
        <v>100</v>
      </c>
      <c r="O34" s="17" t="s">
        <v>214</v>
      </c>
      <c r="P34" s="16">
        <f>IF(O34="",0,IF(O34="優勝",[2]点数換算表!$B$6,IF(O34="準優勝",[2]点数換算表!$C$6,IF(O34="ベスト4",[2]点数換算表!$D$6,IF(O34="ベスト8",[2]点数換算表!$E$6,IF(O34="ベスト16",[2]点数換算表!$F$6,IF(O34="ベスト32",[2]点数換算表!$G$6,"")))))))</f>
        <v>100</v>
      </c>
      <c r="Q34" s="17"/>
      <c r="R34" s="16">
        <f>IF(Q34="",0,IF(Q34="優勝",点数換算表!$B$7,IF(Q34="準優勝",点数換算表!$C$7,IF(Q34="ベスト4",点数換算表!$D$7,IF(Q34="ベスト8",点数換算表!$E$7,点数換算表!$F$7)))))</f>
        <v>0</v>
      </c>
      <c r="S34" s="17"/>
      <c r="T34" s="16">
        <f>IF(S34="",0,IF(S34="優勝",点数換算表!$B$8,IF(S34="準優勝",点数換算表!$C$8,IF(S34="ベスト4",点数換算表!$D$8,IF(S34="ベスト8",点数換算表!$E$8,点数換算表!$F$8)))))</f>
        <v>0</v>
      </c>
      <c r="U34" s="17"/>
      <c r="V34" s="31">
        <f>IF(U34="",0,IF(U34="優勝",点数換算表!$B$13,IF(U34="準優勝",点数換算表!$C$13,IF(U34="ベスト4",点数換算表!$D$13,点数換算表!$E$13))))</f>
        <v>0</v>
      </c>
      <c r="W34" s="17"/>
      <c r="X34" s="16">
        <f>IF(W34="",0,IF(W34="優勝",点数換算表!$B$14,IF(W34="準優勝",点数換算表!$C$14,IF(W34="ベスト4",点数換算表!$D$14,点数換算表!$E$14))))</f>
        <v>0</v>
      </c>
      <c r="Y34" s="17"/>
      <c r="Z34" s="16">
        <f>IF(Y34="",0,IF(Y34="優勝",点数換算表!$B$15,IF(Y34="準優勝",点数換算表!$C$15,IF(Y34="ベスト4",点数換算表!$D$15,IF(Y34="ベスト8",点数換算表!$E$15,IF(Y34="ベスト16",点数換算表!$F$15,""))))))</f>
        <v>0</v>
      </c>
      <c r="AA34" s="17"/>
      <c r="AB34" s="16">
        <f>IF(AA34="",0,IF(AA34="優勝",点数換算表!$B$16,IF(AA34="準優勝",点数換算表!$C$16,IF(AA34="ベスト4",点数換算表!$D$16,IF(AA34="ベスト8",点数換算表!$E$16,IF(AA34="ベスト16",点数換算表!$F$16,IF(AA34="ベスト32",点数換算表!$G$16,"")))))))</f>
        <v>0</v>
      </c>
      <c r="AC34" s="17" t="s">
        <v>7</v>
      </c>
      <c r="AD34" s="16">
        <f>IF(AC34="",0,IF(AC34="優勝",点数換算表!$B$17,IF(AC34="準優勝",点数換算表!$C$17,IF(AC34="ベスト4",点数換算表!$D$17,IF(AC34="ベスト8",点数換算表!$E$17,IF(AC34="ベスト16",点数換算表!$F$17,IF(AC34="ベスト32",点数換算表!$G$17,"")))))))</f>
        <v>160</v>
      </c>
      <c r="AE34" s="17"/>
      <c r="AF34" s="16">
        <f>IF(AE34="",0,IF(AE34="優勝",点数換算表!$B$18,IF(AE34="準優勝",点数換算表!$C$18,IF(AE34="ベスト4",点数換算表!$D$18,IF(AE34="ベスト8",点数換算表!$E$18,点数換算表!$F$18)))))</f>
        <v>0</v>
      </c>
      <c r="AG34" s="17"/>
      <c r="AH34" s="16">
        <f>IF(AG34="",0,IF(AG34="優勝",点数換算表!$B$19,IF(AG34="準優勝",点数換算表!$C$19,IF(AG34="ベスト4",点数換算表!$D$19,IF(AG34="ベスト8",点数換算表!$E$19,点数換算表!$F$19)))))</f>
        <v>0</v>
      </c>
      <c r="AI34" s="16">
        <f t="shared" si="0"/>
        <v>360</v>
      </c>
    </row>
    <row r="35" spans="1:35" x14ac:dyDescent="0.4">
      <c r="A35" s="21">
        <v>31</v>
      </c>
      <c r="B35" s="17" t="s">
        <v>86</v>
      </c>
      <c r="C35" s="17" t="s">
        <v>77</v>
      </c>
      <c r="D35" s="17">
        <v>3</v>
      </c>
      <c r="E35" s="24" t="s">
        <v>269</v>
      </c>
      <c r="F35" s="34" t="s">
        <v>814</v>
      </c>
      <c r="G35" s="17"/>
      <c r="H35" s="31">
        <f>IF(G35="",0,IF(G35="優勝",点数換算表!$B$2,IF(G35="準優勝",点数換算表!$C$2,IF(G35="ベスト4",点数換算表!$D$2,点数換算表!$E$2))))</f>
        <v>0</v>
      </c>
      <c r="I35" s="17"/>
      <c r="J35" s="16">
        <f>IF(I35="",0,IF(I35="優勝",点数換算表!$B$3,IF(I35="準優勝",点数換算表!$C$3,IF(I35="ベスト4",点数換算表!$D$3,点数換算表!$E$3))))</f>
        <v>0</v>
      </c>
      <c r="K35" s="17" t="s">
        <v>9</v>
      </c>
      <c r="L35" s="16">
        <f>IF(K35="",0,IF(K35="優勝",点数換算表!$B$4,IF(K35="準優勝",点数換算表!$C$4,IF(K35="ベスト4",点数換算表!$D$4,IF(K35="ベスト8",点数換算表!$E$4,IF(K35="ベスト16",点数換算表!$F$4,""))))))</f>
        <v>40</v>
      </c>
      <c r="M35" s="17" t="s">
        <v>9</v>
      </c>
      <c r="N35" s="16">
        <f>IF(M35="",0,IF(M35="優勝",点数換算表!$B$5,IF(M35="準優勝",点数換算表!$C$5,IF(M35="ベスト4",点数換算表!$D$5,IF(M35="ベスト8",点数換算表!$E$5,IF(M35="ベスト16",点数換算表!$F$5,IF(M35="ベスト32",点数換算表!$G$5,"")))))))</f>
        <v>150</v>
      </c>
      <c r="O35" s="17"/>
      <c r="P35" s="16">
        <f>IF(O35="",0,IF(O35="優勝",[2]点数換算表!$B$6,IF(O35="準優勝",[2]点数換算表!$C$6,IF(O35="ベスト4",[2]点数換算表!$D$6,IF(O35="ベスト8",[2]点数換算表!$E$6,IF(O35="ベスト16",[2]点数換算表!$F$6,IF(O35="ベスト32",[2]点数換算表!$G$6,"")))))))</f>
        <v>0</v>
      </c>
      <c r="Q35" s="17"/>
      <c r="R35" s="16">
        <f>IF(Q35="",0,IF(Q35="優勝",点数換算表!$B$7,IF(Q35="準優勝",点数換算表!$C$7,IF(Q35="ベスト4",点数換算表!$D$7,IF(Q35="ベスト8",点数換算表!$E$7,点数換算表!$F$7)))))</f>
        <v>0</v>
      </c>
      <c r="S35" s="17"/>
      <c r="T35" s="16">
        <f>IF(S35="",0,IF(S35="優勝",点数換算表!$B$8,IF(S35="準優勝",点数換算表!$C$8,IF(S35="ベスト4",点数換算表!$D$8,IF(S35="ベスト8",点数換算表!$E$8,点数換算表!$F$8)))))</f>
        <v>0</v>
      </c>
      <c r="U35" s="17"/>
      <c r="V35" s="31">
        <f>IF(U35="",0,IF(U35="優勝",点数換算表!$B$13,IF(U35="準優勝",点数換算表!$C$13,IF(U35="ベスト4",点数換算表!$D$13,点数換算表!$E$13))))</f>
        <v>0</v>
      </c>
      <c r="W35" s="17"/>
      <c r="X35" s="16">
        <f>IF(W35="",0,IF(W35="優勝",点数換算表!$B$14,IF(W35="準優勝",点数換算表!$C$14,IF(W35="ベスト4",点数換算表!$D$14,点数換算表!$E$14))))</f>
        <v>0</v>
      </c>
      <c r="Y35" s="17"/>
      <c r="Z35" s="16">
        <f>IF(Y35="",0,IF(Y35="優勝",点数換算表!$B$15,IF(Y35="準優勝",点数換算表!$C$15,IF(Y35="ベスト4",点数換算表!$D$15,IF(Y35="ベスト8",点数換算表!$E$15,IF(Y35="ベスト16",点数換算表!$F$15,""))))))</f>
        <v>0</v>
      </c>
      <c r="AA35" s="17"/>
      <c r="AB35" s="16">
        <f>IF(AA35="",0,IF(AA35="優勝",点数換算表!$B$16,IF(AA35="準優勝",点数換算表!$C$16,IF(AA35="ベスト4",点数換算表!$D$16,IF(AA35="ベスト8",点数換算表!$E$16,IF(AA35="ベスト16",点数換算表!$F$16,IF(AA35="ベスト32",点数換算表!$G$16,"")))))))</f>
        <v>0</v>
      </c>
      <c r="AC35" s="17" t="s">
        <v>7</v>
      </c>
      <c r="AD35" s="16">
        <f>IF(AC35="",0,IF(AC35="優勝",点数換算表!$B$17,IF(AC35="準優勝",点数換算表!$C$17,IF(AC35="ベスト4",点数換算表!$D$17,IF(AC35="ベスト8",点数換算表!$E$17,IF(AC35="ベスト16",点数換算表!$F$17,IF(AC35="ベスト32",点数換算表!$G$17,"")))))))</f>
        <v>160</v>
      </c>
      <c r="AE35" s="17"/>
      <c r="AF35" s="16">
        <f>IF(AE35="",0,IF(AE35="優勝",点数換算表!$B$18,IF(AE35="準優勝",点数換算表!$C$18,IF(AE35="ベスト4",点数換算表!$D$18,IF(AE35="ベスト8",点数換算表!$E$18,点数換算表!$F$18)))))</f>
        <v>0</v>
      </c>
      <c r="AG35" s="17"/>
      <c r="AH35" s="16">
        <f>IF(AG35="",0,IF(AG35="優勝",点数換算表!$B$19,IF(AG35="準優勝",点数換算表!$C$19,IF(AG35="ベスト4",点数換算表!$D$19,IF(AG35="ベスト8",点数換算表!$E$19,点数換算表!$F$19)))))</f>
        <v>0</v>
      </c>
      <c r="AI35" s="16">
        <f t="shared" si="0"/>
        <v>350</v>
      </c>
    </row>
    <row r="36" spans="1:35" x14ac:dyDescent="0.4">
      <c r="A36" s="21">
        <v>32</v>
      </c>
      <c r="B36" s="17" t="s">
        <v>575</v>
      </c>
      <c r="C36" s="17" t="s">
        <v>525</v>
      </c>
      <c r="D36" s="17">
        <v>4</v>
      </c>
      <c r="E36" s="29" t="s">
        <v>526</v>
      </c>
      <c r="F36" s="35" t="s">
        <v>815</v>
      </c>
      <c r="G36" s="17"/>
      <c r="H36" s="31">
        <f>IF(G36="",0,IF(G36="優勝",[1]点数換算表!$B$2,IF(G36="準優勝",[1]点数換算表!$C$2,IF(G36="ベスト4",[1]点数換算表!$D$2,[1]点数換算表!$E$2))))</f>
        <v>0</v>
      </c>
      <c r="I36" s="17"/>
      <c r="J36" s="16">
        <f>IF(I36="",0,IF(I36="優勝",[1]点数換算表!$B$3,IF(I36="準優勝",[1]点数換算表!$C$3,IF(I36="ベスト4",[1]点数換算表!$D$3,[1]点数換算表!$E$3))))</f>
        <v>0</v>
      </c>
      <c r="K36" s="17" t="s">
        <v>6</v>
      </c>
      <c r="L36" s="16">
        <f>IF(K36="",0,IF(K36="優勝",[1]点数換算表!$B$4,IF(K36="準優勝",[1]点数換算表!$C$4,IF(K36="ベスト4",[1]点数換算表!$D$4,IF(K36="ベスト8",[1]点数換算表!$E$4,IF(K36="ベスト16",[1]点数換算表!$F$4,""))))))</f>
        <v>60</v>
      </c>
      <c r="M36" s="17" t="s">
        <v>214</v>
      </c>
      <c r="N36" s="16">
        <f>IF(M36="",0,IF(M36="優勝",[1]点数換算表!$B$5,IF(M36="準優勝",[1]点数換算表!$C$5,IF(M36="ベスト4",[1]点数換算表!$D$5,IF(M36="ベスト8",[1]点数換算表!$E$5,IF(M36="ベスト16",[1]点数換算表!$F$5,IF(M36="ベスト32",[1]点数換算表!$G$5,"")))))))</f>
        <v>50</v>
      </c>
      <c r="O36" s="17" t="s">
        <v>7</v>
      </c>
      <c r="P36" s="16">
        <f>IF(O36="",0,IF(O36="優勝",[2]点数換算表!$B$6,IF(O36="準優勝",[2]点数換算表!$C$6,IF(O36="ベスト4",[2]点数換算表!$D$6,IF(O36="ベスト8",[2]点数換算表!$E$6,IF(O36="ベスト16",[2]点数換算表!$F$6,IF(O36="ベスト32",[2]点数換算表!$G$6,"")))))))</f>
        <v>200</v>
      </c>
      <c r="Q36" s="17"/>
      <c r="R36" s="16">
        <f>IF(Q36="",0,IF(Q36="優勝",[1]点数換算表!$B$7,IF(Q36="準優勝",[1]点数換算表!$C$7,IF(Q36="ベスト4",[1]点数換算表!$D$7,IF(Q36="ベスト8",[1]点数換算表!$E$7,[1]点数換算表!$F$7)))))</f>
        <v>0</v>
      </c>
      <c r="S36" s="17"/>
      <c r="T36" s="16">
        <f>IF(S36="",0,IF(S36="優勝",[1]点数換算表!$B$8,IF(S36="準優勝",[1]点数換算表!$C$8,IF(S36="ベスト4",[1]点数換算表!$D$8,IF(S36="ベスト8",[1]点数換算表!$E$8,[1]点数換算表!$F$8)))))</f>
        <v>0</v>
      </c>
      <c r="U36" s="17"/>
      <c r="V36" s="31">
        <f>IF(U36="",0,IF(U36="優勝",[1]点数換算表!$B$13,IF(U36="準優勝",[1]点数換算表!$C$13,IF(U36="ベスト4",[1]点数換算表!$D$13,[1]点数換算表!$E$13))))</f>
        <v>0</v>
      </c>
      <c r="W36" s="17"/>
      <c r="X36" s="16">
        <f>IF(W36="",0,IF(W36="優勝",[1]点数換算表!$B$14,IF(W36="準優勝",[1]点数換算表!$C$14,IF(W36="ベスト4",[1]点数換算表!$D$14,[1]点数換算表!$E$14))))</f>
        <v>0</v>
      </c>
      <c r="Y36" s="17" t="s">
        <v>9</v>
      </c>
      <c r="Z36" s="16">
        <f>IF(Y36="",0,IF(Y36="優勝",[1]点数換算表!$B$15,IF(Y36="準優勝",[1]点数換算表!$C$15,IF(Y36="ベスト4",[1]点数換算表!$D$15,IF(Y36="ベスト8",[1]点数換算表!$E$15,IF(Y36="ベスト16",[1]点数換算表!$F$15,""))))))</f>
        <v>32</v>
      </c>
      <c r="AA36" s="17"/>
      <c r="AB36" s="16">
        <f>IF(AA36="",0,IF(AA36="優勝",[1]点数換算表!$B$16,IF(AA36="準優勝",[1]点数換算表!$C$16,IF(AA36="ベスト4",[1]点数換算表!$D$16,IF(AA36="ベスト8",[1]点数換算表!$E$16,IF(AA36="ベスト16",[1]点数換算表!$F$16,IF(AA36="ベスト32",[1]点数換算表!$G$16,"")))))))</f>
        <v>0</v>
      </c>
      <c r="AC36" s="17"/>
      <c r="AD36" s="16">
        <f>IF(AC36="",0,IF(AC36="優勝",[1]点数換算表!$B$17,IF(AC36="準優勝",[1]点数換算表!$C$17,IF(AC36="ベスト4",[1]点数換算表!$D$17,IF(AC36="ベスト8",[1]点数換算表!$E$17,IF(AC36="ベスト16",[1]点数換算表!$F$17,IF(AC36="ベスト32",[1]点数換算表!$G$17,"")))))))</f>
        <v>0</v>
      </c>
      <c r="AE36" s="17"/>
      <c r="AF36" s="16">
        <f>IF(AE36="",0,IF(AE36="優勝",[1]点数換算表!$B$18,IF(AE36="準優勝",[1]点数換算表!$C$18,IF(AE36="ベスト4",[1]点数換算表!$D$18,IF(AE36="ベスト8",[1]点数換算表!$E$18,[1]点数換算表!$F$18)))))</f>
        <v>0</v>
      </c>
      <c r="AG36" s="17"/>
      <c r="AH36" s="16">
        <f>IF(AG36="",0,IF(AG36="優勝",[1]点数換算表!$B$19,IF(AG36="準優勝",[1]点数換算表!$C$19,IF(AG36="ベスト4",[1]点数換算表!$D$19,IF(AG36="ベスト8",[1]点数換算表!$E$19,[1]点数換算表!$F$19)))))</f>
        <v>0</v>
      </c>
      <c r="AI36" s="16">
        <f t="shared" si="0"/>
        <v>342</v>
      </c>
    </row>
    <row r="37" spans="1:35" x14ac:dyDescent="0.4">
      <c r="A37" s="21">
        <v>33</v>
      </c>
      <c r="B37" s="17" t="s">
        <v>576</v>
      </c>
      <c r="C37" s="17" t="s">
        <v>525</v>
      </c>
      <c r="D37" s="17">
        <v>4</v>
      </c>
      <c r="E37" s="29" t="s">
        <v>526</v>
      </c>
      <c r="F37" s="35" t="s">
        <v>815</v>
      </c>
      <c r="G37" s="17"/>
      <c r="H37" s="31">
        <f>IF(G37="",0,IF(G37="優勝",[1]点数換算表!$B$2,IF(G37="準優勝",[1]点数換算表!$C$2,IF(G37="ベスト4",[1]点数換算表!$D$2,[1]点数換算表!$E$2))))</f>
        <v>0</v>
      </c>
      <c r="I37" s="17"/>
      <c r="J37" s="16">
        <f>IF(I37="",0,IF(I37="優勝",[1]点数換算表!$B$3,IF(I37="準優勝",[1]点数換算表!$C$3,IF(I37="ベスト4",[1]点数換算表!$D$3,[1]点数換算表!$E$3))))</f>
        <v>0</v>
      </c>
      <c r="K37" s="17" t="s">
        <v>6</v>
      </c>
      <c r="L37" s="16">
        <f>IF(K37="",0,IF(K37="優勝",[1]点数換算表!$B$4,IF(K37="準優勝",[1]点数換算表!$C$4,IF(K37="ベスト4",[1]点数換算表!$D$4,IF(K37="ベスト8",[1]点数換算表!$E$4,IF(K37="ベスト16",[1]点数換算表!$F$4,""))))))</f>
        <v>60</v>
      </c>
      <c r="M37" s="17" t="s">
        <v>214</v>
      </c>
      <c r="N37" s="16">
        <f>IF(M37="",0,IF(M37="優勝",[1]点数換算表!$B$5,IF(M37="準優勝",[1]点数換算表!$C$5,IF(M37="ベスト4",[1]点数換算表!$D$5,IF(M37="ベスト8",[1]点数換算表!$E$5,IF(M37="ベスト16",[1]点数換算表!$F$5,IF(M37="ベスト32",[1]点数換算表!$G$5,"")))))))</f>
        <v>50</v>
      </c>
      <c r="O37" s="17" t="s">
        <v>7</v>
      </c>
      <c r="P37" s="16">
        <f>IF(O37="",0,IF(O37="優勝",[2]点数換算表!$B$6,IF(O37="準優勝",[2]点数換算表!$C$6,IF(O37="ベスト4",[2]点数換算表!$D$6,IF(O37="ベスト8",[2]点数換算表!$E$6,IF(O37="ベスト16",[2]点数換算表!$F$6,IF(O37="ベスト32",[2]点数換算表!$G$6,"")))))))</f>
        <v>200</v>
      </c>
      <c r="Q37" s="17"/>
      <c r="R37" s="16">
        <f>IF(Q37="",0,IF(Q37="優勝",[1]点数換算表!$B$7,IF(Q37="準優勝",[1]点数換算表!$C$7,IF(Q37="ベスト4",[1]点数換算表!$D$7,IF(Q37="ベスト8",[1]点数換算表!$E$7,[1]点数換算表!$F$7)))))</f>
        <v>0</v>
      </c>
      <c r="S37" s="17"/>
      <c r="T37" s="16">
        <f>IF(S37="",0,IF(S37="優勝",[1]点数換算表!$B$8,IF(S37="準優勝",[1]点数換算表!$C$8,IF(S37="ベスト4",[1]点数換算表!$D$8,IF(S37="ベスト8",[1]点数換算表!$E$8,[1]点数換算表!$F$8)))))</f>
        <v>0</v>
      </c>
      <c r="U37" s="17"/>
      <c r="V37" s="31">
        <f>IF(U37="",0,IF(U37="優勝",[1]点数換算表!$B$13,IF(U37="準優勝",[1]点数換算表!$C$13,IF(U37="ベスト4",[1]点数換算表!$D$13,[1]点数換算表!$E$13))))</f>
        <v>0</v>
      </c>
      <c r="W37" s="17"/>
      <c r="X37" s="16">
        <f>IF(W37="",0,IF(W37="優勝",[1]点数換算表!$B$14,IF(W37="準優勝",[1]点数換算表!$C$14,IF(W37="ベスト4",[1]点数換算表!$D$14,[1]点数換算表!$E$14))))</f>
        <v>0</v>
      </c>
      <c r="Y37" s="17" t="s">
        <v>9</v>
      </c>
      <c r="Z37" s="16">
        <f>IF(Y37="",0,IF(Y37="優勝",[1]点数換算表!$B$15,IF(Y37="準優勝",[1]点数換算表!$C$15,IF(Y37="ベスト4",[1]点数換算表!$D$15,IF(Y37="ベスト8",[1]点数換算表!$E$15,IF(Y37="ベスト16",[1]点数換算表!$F$15,""))))))</f>
        <v>32</v>
      </c>
      <c r="AA37" s="17"/>
      <c r="AB37" s="16">
        <f>IF(AA37="",0,IF(AA37="優勝",[1]点数換算表!$B$16,IF(AA37="準優勝",[1]点数換算表!$C$16,IF(AA37="ベスト4",[1]点数換算表!$D$16,IF(AA37="ベスト8",[1]点数換算表!$E$16,IF(AA37="ベスト16",[1]点数換算表!$F$16,IF(AA37="ベスト32",[1]点数換算表!$G$16,"")))))))</f>
        <v>0</v>
      </c>
      <c r="AC37" s="17"/>
      <c r="AD37" s="16">
        <f>IF(AC37="",0,IF(AC37="優勝",[1]点数換算表!$B$17,IF(AC37="準優勝",[1]点数換算表!$C$17,IF(AC37="ベスト4",[1]点数換算表!$D$17,IF(AC37="ベスト8",[1]点数換算表!$E$17,IF(AC37="ベスト16",[1]点数換算表!$F$17,IF(AC37="ベスト32",[1]点数換算表!$G$17,"")))))))</f>
        <v>0</v>
      </c>
      <c r="AE37" s="17"/>
      <c r="AF37" s="16">
        <f>IF(AE37="",0,IF(AE37="優勝",[1]点数換算表!$B$18,IF(AE37="準優勝",[1]点数換算表!$C$18,IF(AE37="ベスト4",[1]点数換算表!$D$18,IF(AE37="ベスト8",[1]点数換算表!$E$18,[1]点数換算表!$F$18)))))</f>
        <v>0</v>
      </c>
      <c r="AG37" s="17"/>
      <c r="AH37" s="16">
        <f>IF(AG37="",0,IF(AG37="優勝",[1]点数換算表!$B$19,IF(AG37="準優勝",[1]点数換算表!$C$19,IF(AG37="ベスト4",[1]点数換算表!$D$19,IF(AG37="ベスト8",[1]点数換算表!$E$19,[1]点数換算表!$F$19)))))</f>
        <v>0</v>
      </c>
      <c r="AI37" s="16">
        <f t="shared" si="0"/>
        <v>342</v>
      </c>
    </row>
    <row r="38" spans="1:35" x14ac:dyDescent="0.4">
      <c r="A38" s="21">
        <v>128</v>
      </c>
      <c r="B38" s="17" t="s">
        <v>165</v>
      </c>
      <c r="C38" s="17" t="s">
        <v>58</v>
      </c>
      <c r="D38" s="17">
        <v>4</v>
      </c>
      <c r="E38" s="24" t="s">
        <v>269</v>
      </c>
      <c r="F38" s="34" t="s">
        <v>814</v>
      </c>
      <c r="G38" s="17"/>
      <c r="H38" s="31">
        <f>IF(G38="",0,IF(G38="優勝",点数換算表!$B$2,IF(G38="準優勝",点数換算表!$C$2,IF(G38="ベスト4",点数換算表!$D$2,点数換算表!$E$2))))</f>
        <v>0</v>
      </c>
      <c r="I38" s="17"/>
      <c r="J38" s="16">
        <f>IF(I38="",0,IF(I38="優勝",点数換算表!$B$3,IF(I38="準優勝",点数換算表!$C$3,IF(I38="ベスト4",点数換算表!$D$3,点数換算表!$E$3))))</f>
        <v>0</v>
      </c>
      <c r="K38" s="17" t="s">
        <v>7</v>
      </c>
      <c r="L38" s="16">
        <f>IF(K38="",0,IF(K38="優勝",点数換算表!$B$4,IF(K38="準優勝",点数換算表!$C$4,IF(K38="ベスト4",点数換算表!$D$4,IF(K38="ベスト8",点数換算表!$E$4,IF(K38="ベスト16",点数換算表!$F$4,""))))))</f>
        <v>20</v>
      </c>
      <c r="M38" s="17" t="s">
        <v>7</v>
      </c>
      <c r="N38" s="16">
        <f>IF(M38="",0,IF(M38="優勝",点数換算表!$B$5,IF(M38="準優勝",点数換算表!$C$5,IF(M38="ベスト4",点数換算表!$D$5,IF(M38="ベスト8",点数換算表!$E$5,IF(M38="ベスト16",点数換算表!$F$5,IF(M38="ベスト32",点数換算表!$G$5,"")))))))</f>
        <v>100</v>
      </c>
      <c r="O38" s="17"/>
      <c r="P38" s="16">
        <f>IF(O38="",0,IF(O38="優勝",[2]点数換算表!$B$6,IF(O38="準優勝",[2]点数換算表!$C$6,IF(O38="ベスト4",[2]点数換算表!$D$6,IF(O38="ベスト8",[2]点数換算表!$E$6,IF(O38="ベスト16",[2]点数換算表!$F$6,IF(O38="ベスト32",[2]点数換算表!$G$6,"")))))))</f>
        <v>0</v>
      </c>
      <c r="Q38" s="17"/>
      <c r="R38" s="16">
        <f>IF(Q38="",0,IF(Q38="優勝",点数換算表!$B$7,IF(Q38="準優勝",点数換算表!$C$7,IF(Q38="ベスト4",点数換算表!$D$7,IF(Q38="ベスト8",点数換算表!$E$7,点数換算表!$F$7)))))</f>
        <v>0</v>
      </c>
      <c r="S38" s="17"/>
      <c r="T38" s="16">
        <f>IF(S38="",0,IF(S38="優勝",点数換算表!$B$8,IF(S38="準優勝",点数換算表!$C$8,IF(S38="ベスト4",点数換算表!$D$8,IF(S38="ベスト8",点数換算表!$E$8,点数換算表!$F$8)))))</f>
        <v>0</v>
      </c>
      <c r="U38" s="17"/>
      <c r="V38" s="31">
        <f>IF(U38="",0,IF(U38="優勝",点数換算表!$B$13,IF(U38="準優勝",点数換算表!$C$13,IF(U38="ベスト4",点数換算表!$D$13,点数換算表!$E$13))))</f>
        <v>0</v>
      </c>
      <c r="W38" s="17"/>
      <c r="X38" s="16">
        <f>IF(W38="",0,IF(W38="優勝",点数換算表!$B$14,IF(W38="準優勝",点数換算表!$C$14,IF(W38="ベスト4",点数換算表!$D$14,点数換算表!$E$14))))</f>
        <v>0</v>
      </c>
      <c r="Y38" s="17" t="s">
        <v>7</v>
      </c>
      <c r="Z38" s="16">
        <f>IF(Y38="",0,IF(Y38="優勝",点数換算表!$B$15,IF(Y38="準優勝",点数換算表!$C$15,IF(Y38="ベスト4",点数換算表!$D$15,IF(Y38="ベスト8",点数換算表!$E$15,IF(Y38="ベスト16",点数換算表!$F$15,""))))))</f>
        <v>16</v>
      </c>
      <c r="AA38" s="17" t="s">
        <v>214</v>
      </c>
      <c r="AB38" s="16">
        <f>IF(AA38="",0,IF(AA38="優勝",点数換算表!$B$16,IF(AA38="準優勝",点数換算表!$C$16,IF(AA38="ベスト4",点数換算表!$D$16,IF(AA38="ベスト8",点数換算表!$E$16,IF(AA38="ベスト16",点数換算表!$F$16,IF(AA38="ベスト32",点数換算表!$G$16,"")))))))</f>
        <v>40</v>
      </c>
      <c r="AC38" s="17" t="s">
        <v>7</v>
      </c>
      <c r="AD38" s="16">
        <f>IF(AC38="",0,IF(AC38="優勝",点数換算表!$B$17,IF(AC38="準優勝",点数換算表!$C$17,IF(AC38="ベスト4",点数換算表!$D$17,IF(AC38="ベスト8",点数換算表!$E$17,IF(AC38="ベスト16",点数換算表!$F$17,IF(AC38="ベスト32",点数換算表!$G$17,"")))))))</f>
        <v>160</v>
      </c>
      <c r="AE38" s="17"/>
      <c r="AF38" s="16">
        <f>IF(AE38="",0,IF(AE38="優勝",点数換算表!$B$18,IF(AE38="準優勝",点数換算表!$C$18,IF(AE38="ベスト4",点数換算表!$D$18,IF(AE38="ベスト8",点数換算表!$E$18,点数換算表!$F$18)))))</f>
        <v>0</v>
      </c>
      <c r="AG38" s="17"/>
      <c r="AH38" s="16">
        <f>IF(AG38="",0,IF(AG38="優勝",点数換算表!$B$19,IF(AG38="準優勝",点数換算表!$C$19,IF(AG38="ベスト4",点数換算表!$D$19,IF(AG38="ベスト8",点数換算表!$E$19,点数換算表!$F$19)))))</f>
        <v>0</v>
      </c>
      <c r="AI38" s="16">
        <f t="shared" si="0"/>
        <v>336</v>
      </c>
    </row>
    <row r="39" spans="1:35" x14ac:dyDescent="0.4">
      <c r="A39" s="21">
        <v>34</v>
      </c>
      <c r="B39" s="17" t="s">
        <v>383</v>
      </c>
      <c r="C39" s="17" t="s">
        <v>384</v>
      </c>
      <c r="D39" s="17">
        <v>4</v>
      </c>
      <c r="E39" s="27" t="s">
        <v>382</v>
      </c>
      <c r="F39" s="35" t="s">
        <v>815</v>
      </c>
      <c r="G39" s="17"/>
      <c r="H39" s="31">
        <f>IF(G39="",0,IF(G39="優勝",[4]点数換算表!$B$2,IF(G39="準優勝",[4]点数換算表!$C$2,IF(G39="ベスト4",[4]点数換算表!$D$2,[4]点数換算表!$E$2))))</f>
        <v>0</v>
      </c>
      <c r="I39" s="17"/>
      <c r="J39" s="16">
        <f>IF(I39="",0,IF(I39="優勝",[4]点数換算表!$B$3,IF(I39="準優勝",[4]点数換算表!$C$3,IF(I39="ベスト4",[4]点数換算表!$D$3,[4]点数換算表!$E$3))))</f>
        <v>0</v>
      </c>
      <c r="K39" s="17" t="s">
        <v>10</v>
      </c>
      <c r="L39" s="16">
        <f>IF(K39="",0,IF(K39="優勝",[4]点数換算表!$B$4,IF(K39="準優勝",[4]点数換算表!$C$4,IF(K39="ベスト4",[4]点数換算表!$D$4,IF(K39="ベスト8",[4]点数換算表!$E$4,IF(K39="ベスト16",[4]点数換算表!$F$4,""))))))</f>
        <v>100</v>
      </c>
      <c r="M39" s="17" t="s">
        <v>214</v>
      </c>
      <c r="N39" s="16">
        <f>IF(M39="",0,IF(M39="優勝",[4]点数換算表!$B$5,IF(M39="準優勝",[4]点数換算表!$C$5,IF(M39="ベスト4",[4]点数換算表!$D$5,IF(M39="ベスト8",[4]点数換算表!$E$5,IF(M39="ベスト16",[4]点数換算表!$F$5,IF(M39="ベスト32",[4]点数換算表!$G$5,"")))))))</f>
        <v>50</v>
      </c>
      <c r="O39" s="17"/>
      <c r="P39" s="16">
        <f>IF(O39="",0,IF(O39="優勝",[2]点数換算表!$B$6,IF(O39="準優勝",[2]点数換算表!$C$6,IF(O39="ベスト4",[2]点数換算表!$D$6,IF(O39="ベスト8",[2]点数換算表!$E$6,IF(O39="ベスト16",[2]点数換算表!$F$6,IF(O39="ベスト32",[2]点数換算表!$G$6,"")))))))</f>
        <v>0</v>
      </c>
      <c r="Q39" s="17"/>
      <c r="R39" s="16">
        <f>IF(Q39="",0,IF(Q39="優勝",[4]点数換算表!$B$7,IF(Q39="準優勝",[4]点数換算表!$C$7,IF(Q39="ベスト4",[4]点数換算表!$D$7,IF(Q39="ベスト8",[4]点数換算表!$E$7,[4]点数換算表!$F$7)))))</f>
        <v>0</v>
      </c>
      <c r="S39" s="17"/>
      <c r="T39" s="16">
        <f>IF(S39="",0,IF(S39="優勝",[4]点数換算表!$B$8,IF(S39="準優勝",[4]点数換算表!$C$8,IF(S39="ベスト4",[4]点数換算表!$D$8,IF(S39="ベスト8",[4]点数換算表!$E$8,[4]点数換算表!$F$8)))))</f>
        <v>0</v>
      </c>
      <c r="U39" s="17"/>
      <c r="V39" s="31">
        <f>IF(U39="",0,IF(U39="優勝",[4]点数換算表!$B$13,IF(U39="準優勝",[4]点数換算表!$C$13,IF(U39="ベスト4",[4]点数換算表!$D$13,[4]点数換算表!$E$13))))</f>
        <v>0</v>
      </c>
      <c r="W39" s="17"/>
      <c r="X39" s="16">
        <f>IF(W39="",0,IF(W39="優勝",[4]点数換算表!$B$14,IF(W39="準優勝",[4]点数換算表!$C$14,IF(W39="ベスト4",[4]点数換算表!$D$14,[4]点数換算表!$E$14))))</f>
        <v>0</v>
      </c>
      <c r="Y39" s="17" t="s">
        <v>8</v>
      </c>
      <c r="Z39" s="16">
        <f>IF(Y39="",0,IF(Y39="優勝",[4]点数換算表!$B$15,IF(Y39="準優勝",[4]点数換算表!$C$15,IF(Y39="ベスト4",[4]点数換算表!$D$15,IF(Y39="ベスト8",[4]点数換算表!$E$15,IF(Y39="ベスト16",[4]点数換算表!$F$15,""))))))</f>
        <v>64</v>
      </c>
      <c r="AA39" s="17" t="s">
        <v>214</v>
      </c>
      <c r="AB39" s="16">
        <f>IF(AA39="",0,IF(AA39="優勝",[4]点数換算表!$B$16,IF(AA39="準優勝",[4]点数換算表!$C$16,IF(AA39="ベスト4",[4]点数換算表!$D$16,IF(AA39="ベスト8",[4]点数換算表!$E$16,IF(AA39="ベスト16",[4]点数換算表!$F$16,IF(AA39="ベスト32",[4]点数換算表!$G$16,"")))))))</f>
        <v>40</v>
      </c>
      <c r="AC39" s="17" t="s">
        <v>214</v>
      </c>
      <c r="AD39" s="16">
        <f>IF(AC39="",0,IF(AC39="優勝",[4]点数換算表!$B$17,IF(AC39="準優勝",[4]点数換算表!$C$17,IF(AC39="ベスト4",[4]点数換算表!$D$17,IF(AC39="ベスト8",[4]点数換算表!$E$17,IF(AC39="ベスト16",[4]点数換算表!$F$17,IF(AC39="ベスト32",[4]点数換算表!$G$17,"")))))))</f>
        <v>80</v>
      </c>
      <c r="AE39" s="17"/>
      <c r="AF39" s="16">
        <f>IF(AE39="",0,IF(AE39="優勝",[4]点数換算表!$B$18,IF(AE39="準優勝",[4]点数換算表!$C$18,IF(AE39="ベスト4",[4]点数換算表!$D$18,IF(AE39="ベスト8",[4]点数換算表!$E$18,[4]点数換算表!$F$18)))))</f>
        <v>0</v>
      </c>
      <c r="AG39" s="17"/>
      <c r="AH39" s="16">
        <f>IF(AG39="",0,IF(AG39="優勝",[4]点数換算表!$B$19,IF(AG39="準優勝",[4]点数換算表!$C$19,IF(AG39="ベスト4",[4]点数換算表!$D$19,IF(AG39="ベスト8",[4]点数換算表!$E$19,[4]点数換算表!$F$19)))))</f>
        <v>0</v>
      </c>
      <c r="AI39" s="16">
        <f t="shared" si="0"/>
        <v>334</v>
      </c>
    </row>
    <row r="40" spans="1:35" x14ac:dyDescent="0.4">
      <c r="A40" s="21">
        <v>35</v>
      </c>
      <c r="B40" s="17" t="s">
        <v>715</v>
      </c>
      <c r="C40" s="17" t="s">
        <v>716</v>
      </c>
      <c r="D40" s="17">
        <v>4</v>
      </c>
      <c r="E40" s="33" t="s">
        <v>717</v>
      </c>
      <c r="F40" s="34" t="s">
        <v>814</v>
      </c>
      <c r="G40" s="17"/>
      <c r="H40" s="31">
        <f>IF(G40="",0,IF(G40="優勝",[5]点数換算表!$B$2,IF(G40="準優勝",[5]点数換算表!$C$2,IF(G40="ベスト4",[5]点数換算表!$D$2,[5]点数換算表!$E$2))))</f>
        <v>0</v>
      </c>
      <c r="I40" s="17"/>
      <c r="J40" s="16">
        <f>IF(I40="",0,IF(I40="優勝",[5]点数換算表!$B$3,IF(I40="準優勝",[5]点数換算表!$C$3,IF(I40="ベスト4",[5]点数換算表!$D$3,[5]点数換算表!$E$3))))</f>
        <v>0</v>
      </c>
      <c r="K40" s="17" t="s">
        <v>10</v>
      </c>
      <c r="L40" s="16">
        <f>IF(K40="",0,IF(K40="優勝",[5]点数換算表!$B$4,IF(K40="準優勝",[5]点数換算表!$C$4,IF(K40="ベスト4",[5]点数換算表!$D$4,IF(K40="ベスト8",[5]点数換算表!$E$4,IF(K40="ベスト16",[5]点数換算表!$F$4,""))))))</f>
        <v>100</v>
      </c>
      <c r="M40" s="17"/>
      <c r="N40" s="16">
        <f>IF(M40="",0,IF(M40="優勝",[5]点数換算表!$B$5,IF(M40="準優勝",[5]点数換算表!$C$5,IF(M40="ベスト4",[5]点数換算表!$D$5,IF(M40="ベスト8",[5]点数換算表!$E$5,IF(M40="ベスト16",[5]点数換算表!$F$5,IF(M40="ベスト32",[5]点数換算表!$G$5,"")))))))</f>
        <v>0</v>
      </c>
      <c r="O40" s="17" t="s">
        <v>214</v>
      </c>
      <c r="P40" s="16">
        <f>IF(O40="",0,IF(O40="優勝",[2]点数換算表!$B$6,IF(O40="準優勝",[2]点数換算表!$C$6,IF(O40="ベスト4",[2]点数換算表!$D$6,IF(O40="ベスト8",[2]点数換算表!$E$6,IF(O40="ベスト16",[2]点数換算表!$F$6,IF(O40="ベスト32",[2]点数換算表!$G$6,"")))))))</f>
        <v>100</v>
      </c>
      <c r="Q40" s="17"/>
      <c r="R40" s="16">
        <f>IF(Q40="",0,IF(Q40="優勝",[5]点数換算表!$B$7,IF(Q40="準優勝",[5]点数換算表!$C$7,IF(Q40="ベスト4",[5]点数換算表!$D$7,IF(Q40="ベスト8",[5]点数換算表!$E$7,[5]点数換算表!$F$7)))))</f>
        <v>0</v>
      </c>
      <c r="S40" s="17"/>
      <c r="T40" s="16">
        <f>IF(S40="",0,IF(S40="優勝",[5]点数換算表!$B$8,IF(S40="準優勝",[5]点数換算表!$C$8,IF(S40="ベスト4",[5]点数換算表!$D$8,IF(S40="ベスト8",[5]点数換算表!$E$8,[5]点数換算表!$F$8)))))</f>
        <v>0</v>
      </c>
      <c r="U40" s="17"/>
      <c r="V40" s="31">
        <f>IF(U40="",0,IF(U40="優勝",[5]点数換算表!$B$13,IF(U40="準優勝",[5]点数換算表!$C$13,IF(U40="ベスト4",[5]点数換算表!$D$13,[5]点数換算表!$E$13))))</f>
        <v>0</v>
      </c>
      <c r="W40" s="17"/>
      <c r="X40" s="16">
        <f>IF(W40="",0,IF(W40="優勝",[5]点数換算表!$B$14,IF(W40="準優勝",[5]点数換算表!$C$14,IF(W40="ベスト4",[5]点数換算表!$D$14,[5]点数換算表!$E$14))))</f>
        <v>0</v>
      </c>
      <c r="Y40" s="17" t="s">
        <v>10</v>
      </c>
      <c r="Z40" s="16">
        <f>IF(Y40="",0,IF(Y40="優勝",[5]点数換算表!$B$15,IF(Y40="準優勝",[5]点数換算表!$C$15,IF(Y40="ベスト4",[5]点数換算表!$D$15,IF(Y40="ベスト8",[5]点数換算表!$E$15,IF(Y40="ベスト16",[5]点数換算表!$F$15,""))))))</f>
        <v>80</v>
      </c>
      <c r="AA40" s="17" t="s">
        <v>214</v>
      </c>
      <c r="AB40" s="16">
        <f>IF(AA40="",0,IF(AA40="優勝",[5]点数換算表!$B$16,IF(AA40="準優勝",[5]点数換算表!$C$16,IF(AA40="ベスト4",[5]点数換算表!$D$16,IF(AA40="ベスト8",[5]点数換算表!$E$16,IF(AA40="ベスト16",[5]点数換算表!$F$16,IF(AA40="ベスト32",[5]点数換算表!$G$16,"")))))))</f>
        <v>40</v>
      </c>
      <c r="AC40" s="17"/>
      <c r="AD40" s="16">
        <f>IF(AC40="",0,IF(AC40="優勝",[5]点数換算表!$B$17,IF(AC40="準優勝",[5]点数換算表!$C$17,IF(AC40="ベスト4",[5]点数換算表!$D$17,IF(AC40="ベスト8",[5]点数換算表!$E$17,IF(AC40="ベスト16",[5]点数換算表!$F$17,IF(AC40="ベスト32",[5]点数換算表!$G$17,"")))))))</f>
        <v>0</v>
      </c>
      <c r="AE40" s="17"/>
      <c r="AF40" s="16">
        <f>IF(AE40="",0,IF(AE40="優勝",[5]点数換算表!$B$18,IF(AE40="準優勝",[5]点数換算表!$C$18,IF(AE40="ベスト4",[5]点数換算表!$D$18,IF(AE40="ベスト8",[5]点数換算表!$E$18,[5]点数換算表!$F$18)))))</f>
        <v>0</v>
      </c>
      <c r="AG40" s="17"/>
      <c r="AH40" s="16">
        <f>IF(AG40="",0,IF(AG40="優勝",[5]点数換算表!$B$19,IF(AG40="準優勝",[5]点数換算表!$C$19,IF(AG40="ベスト4",[5]点数換算表!$D$19,IF(AG40="ベスト8",[5]点数換算表!$E$19,[5]点数換算表!$F$19)))))</f>
        <v>0</v>
      </c>
      <c r="AI40" s="16">
        <f t="shared" si="0"/>
        <v>320</v>
      </c>
    </row>
    <row r="41" spans="1:35" x14ac:dyDescent="0.4">
      <c r="A41" s="21">
        <v>36</v>
      </c>
      <c r="B41" s="17" t="s">
        <v>723</v>
      </c>
      <c r="C41" s="17" t="s">
        <v>716</v>
      </c>
      <c r="D41" s="17">
        <v>3</v>
      </c>
      <c r="E41" s="33" t="s">
        <v>717</v>
      </c>
      <c r="F41" s="34" t="s">
        <v>814</v>
      </c>
      <c r="G41" s="17"/>
      <c r="H41" s="31">
        <f>IF(G41="",0,IF(G41="優勝",[5]点数換算表!$B$2,IF(G41="準優勝",[5]点数換算表!$C$2,IF(G41="ベスト4",[5]点数換算表!$D$2,[5]点数換算表!$E$2))))</f>
        <v>0</v>
      </c>
      <c r="I41" s="17"/>
      <c r="J41" s="16">
        <f>IF(I41="",0,IF(I41="優勝",[5]点数換算表!$B$3,IF(I41="準優勝",[5]点数換算表!$C$3,IF(I41="ベスト4",[5]点数換算表!$D$3,[5]点数換算表!$E$3))))</f>
        <v>0</v>
      </c>
      <c r="K41" s="17" t="s">
        <v>10</v>
      </c>
      <c r="L41" s="16">
        <f>IF(K41="",0,IF(K41="優勝",[5]点数換算表!$B$4,IF(K41="準優勝",[5]点数換算表!$C$4,IF(K41="ベスト4",[5]点数換算表!$D$4,IF(K41="ベスト8",[5]点数換算表!$E$4,IF(K41="ベスト16",[5]点数換算表!$F$4,""))))))</f>
        <v>100</v>
      </c>
      <c r="M41" s="17"/>
      <c r="N41" s="16">
        <f>IF(M41="",0,IF(M41="優勝",[5]点数換算表!$B$5,IF(M41="準優勝",[5]点数換算表!$C$5,IF(M41="ベスト4",[5]点数換算表!$D$5,IF(M41="ベスト8",[5]点数換算表!$E$5,IF(M41="ベスト16",[5]点数換算表!$F$5,IF(M41="ベスト32",[5]点数換算表!$G$5,"")))))))</f>
        <v>0</v>
      </c>
      <c r="O41" s="17" t="s">
        <v>214</v>
      </c>
      <c r="P41" s="16">
        <f>IF(O41="",0,IF(O41="優勝",[2]点数換算表!$B$6,IF(O41="準優勝",[2]点数換算表!$C$6,IF(O41="ベスト4",[2]点数換算表!$D$6,IF(O41="ベスト8",[2]点数換算表!$E$6,IF(O41="ベスト16",[2]点数換算表!$F$6,IF(O41="ベスト32",[2]点数換算表!$G$6,"")))))))</f>
        <v>100</v>
      </c>
      <c r="Q41" s="17"/>
      <c r="R41" s="16">
        <f>IF(Q41="",0,IF(Q41="優勝",[5]点数換算表!$B$7,IF(Q41="準優勝",[5]点数換算表!$C$7,IF(Q41="ベスト4",[5]点数換算表!$D$7,IF(Q41="ベスト8",[5]点数換算表!$E$7,[5]点数換算表!$F$7)))))</f>
        <v>0</v>
      </c>
      <c r="S41" s="17"/>
      <c r="T41" s="16">
        <f>IF(S41="",0,IF(S41="優勝",[5]点数換算表!$B$8,IF(S41="準優勝",[5]点数換算表!$C$8,IF(S41="ベスト4",[5]点数換算表!$D$8,IF(S41="ベスト8",[5]点数換算表!$E$8,[5]点数換算表!$F$8)))))</f>
        <v>0</v>
      </c>
      <c r="U41" s="17"/>
      <c r="V41" s="31">
        <f>IF(U41="",0,IF(U41="優勝",[5]点数換算表!$B$13,IF(U41="準優勝",[5]点数換算表!$C$13,IF(U41="ベスト4",[5]点数換算表!$D$13,[5]点数換算表!$E$13))))</f>
        <v>0</v>
      </c>
      <c r="W41" s="17"/>
      <c r="X41" s="16">
        <f>IF(W41="",0,IF(W41="優勝",[5]点数換算表!$B$14,IF(W41="準優勝",[5]点数換算表!$C$14,IF(W41="ベスト4",[5]点数換算表!$D$14,[5]点数換算表!$E$14))))</f>
        <v>0</v>
      </c>
      <c r="Y41" s="17" t="s">
        <v>10</v>
      </c>
      <c r="Z41" s="16">
        <f>IF(Y41="",0,IF(Y41="優勝",[5]点数換算表!$B$15,IF(Y41="準優勝",[5]点数換算表!$C$15,IF(Y41="ベスト4",[5]点数換算表!$D$15,IF(Y41="ベスト8",[5]点数換算表!$E$15,IF(Y41="ベスト16",[5]点数換算表!$F$15,""))))))</f>
        <v>80</v>
      </c>
      <c r="AA41" s="17" t="s">
        <v>214</v>
      </c>
      <c r="AB41" s="16">
        <f>IF(AA41="",0,IF(AA41="優勝",[5]点数換算表!$B$16,IF(AA41="準優勝",[5]点数換算表!$C$16,IF(AA41="ベスト4",[5]点数換算表!$D$16,IF(AA41="ベスト8",[5]点数換算表!$E$16,IF(AA41="ベスト16",[5]点数換算表!$F$16,IF(AA41="ベスト32",[5]点数換算表!$G$16,"")))))))</f>
        <v>40</v>
      </c>
      <c r="AC41" s="17"/>
      <c r="AD41" s="16">
        <f>IF(AC41="",0,IF(AC41="優勝",[5]点数換算表!$B$17,IF(AC41="準優勝",[5]点数換算表!$C$17,IF(AC41="ベスト4",[5]点数換算表!$D$17,IF(AC41="ベスト8",[5]点数換算表!$E$17,IF(AC41="ベスト16",[5]点数換算表!$F$17,IF(AC41="ベスト32",[5]点数換算表!$G$17,"")))))))</f>
        <v>0</v>
      </c>
      <c r="AE41" s="17"/>
      <c r="AF41" s="16">
        <f>IF(AE41="",0,IF(AE41="優勝",[5]点数換算表!$B$18,IF(AE41="準優勝",[5]点数換算表!$C$18,IF(AE41="ベスト4",[5]点数換算表!$D$18,IF(AE41="ベスト8",[5]点数換算表!$E$18,[5]点数換算表!$F$18)))))</f>
        <v>0</v>
      </c>
      <c r="AG41" s="17"/>
      <c r="AH41" s="16">
        <f>IF(AG41="",0,IF(AG41="優勝",[5]点数換算表!$B$19,IF(AG41="準優勝",[5]点数換算表!$C$19,IF(AG41="ベスト4",[5]点数換算表!$D$19,IF(AG41="ベスト8",[5]点数換算表!$E$19,[5]点数換算表!$F$19)))))</f>
        <v>0</v>
      </c>
      <c r="AI41" s="16">
        <f t="shared" si="0"/>
        <v>320</v>
      </c>
    </row>
    <row r="42" spans="1:35" x14ac:dyDescent="0.4">
      <c r="A42" s="21">
        <v>37</v>
      </c>
      <c r="B42" s="17" t="s">
        <v>332</v>
      </c>
      <c r="C42" s="17" t="s">
        <v>277</v>
      </c>
      <c r="D42" s="17">
        <v>3</v>
      </c>
      <c r="E42" s="26" t="s">
        <v>272</v>
      </c>
      <c r="F42" s="35" t="s">
        <v>815</v>
      </c>
      <c r="G42" s="17"/>
      <c r="H42" s="31">
        <f>IF(G42="",0,IF(G42="優勝",[2]点数換算表!$B$2,IF(G42="準優勝",[2]点数換算表!$C$2,IF(G42="ベスト4",[2]点数換算表!$D$2,[2]点数換算表!$E$2))))</f>
        <v>0</v>
      </c>
      <c r="I42" s="17"/>
      <c r="J42" s="16">
        <f>IF(I42="",0,IF(I42="優勝",[2]点数換算表!$B$3,IF(I42="準優勝",[2]点数換算表!$C$3,IF(I42="ベスト4",[2]点数換算表!$D$3,[2]点数換算表!$E$3))))</f>
        <v>0</v>
      </c>
      <c r="K42" s="17" t="s">
        <v>8</v>
      </c>
      <c r="L42" s="16">
        <f>IF(K42="",0,IF(K42="優勝",[2]点数換算表!$B$4,IF(K42="準優勝",[2]点数換算表!$C$4,IF(K42="ベスト4",[2]点数換算表!$D$4,IF(K42="ベスト8",[2]点数換算表!$E$4,IF(K42="ベスト16",[2]点数換算表!$F$4,""))))))</f>
        <v>80</v>
      </c>
      <c r="M42" s="17" t="s">
        <v>6</v>
      </c>
      <c r="N42" s="16">
        <f>IF(M42="",0,IF(M42="優勝",[2]点数換算表!$B$5,IF(M42="準優勝",[2]点数換算表!$C$5,IF(M42="ベスト4",[2]点数換算表!$D$5,IF(M42="ベスト8",[2]点数換算表!$E$5,IF(M42="ベスト16",[2]点数換算表!$F$5,IF(M42="ベスト32",[2]点数換算表!$G$5,"")))))))</f>
        <v>200</v>
      </c>
      <c r="O42" s="17"/>
      <c r="P42" s="16">
        <f>IF(O42="",0,IF(O42="優勝",[2]点数換算表!$B$6,IF(O42="準優勝",[2]点数換算表!$C$6,IF(O42="ベスト4",[2]点数換算表!$D$6,IF(O42="ベスト8",[2]点数換算表!$E$6,IF(O42="ベスト16",[2]点数換算表!$F$6,IF(O42="ベスト32",[2]点数換算表!$G$6,"")))))))</f>
        <v>0</v>
      </c>
      <c r="Q42" s="17"/>
      <c r="R42" s="16">
        <f>IF(Q42="",0,IF(Q42="優勝",[2]点数換算表!$B$7,IF(Q42="準優勝",[2]点数換算表!$C$7,IF(Q42="ベスト4",[2]点数換算表!$D$7,IF(Q42="ベスト8",[2]点数換算表!$E$7,[2]点数換算表!$F$7)))))</f>
        <v>0</v>
      </c>
      <c r="S42" s="17"/>
      <c r="T42" s="16">
        <f>IF(S42="",0,IF(S42="優勝",[2]点数換算表!$B$8,IF(S42="準優勝",[2]点数換算表!$C$8,IF(S42="ベスト4",[2]点数換算表!$D$8,IF(S42="ベスト8",[2]点数換算表!$E$8,[2]点数換算表!$F$8)))))</f>
        <v>0</v>
      </c>
      <c r="U42" s="17"/>
      <c r="V42" s="31">
        <f>IF(U42="",0,IF(U42="優勝",[2]点数換算表!$B$13,IF(U42="準優勝",[2]点数換算表!$C$13,IF(U42="ベスト4",[2]点数換算表!$D$13,[2]点数換算表!$E$13))))</f>
        <v>0</v>
      </c>
      <c r="W42" s="17"/>
      <c r="X42" s="16">
        <f>IF(W42="",0,IF(W42="優勝",[2]点数換算表!$B$14,IF(W42="準優勝",[2]点数換算表!$C$14,IF(W42="ベスト4",[2]点数換算表!$D$14,[2]点数換算表!$E$14))))</f>
        <v>0</v>
      </c>
      <c r="Y42" s="17" t="s">
        <v>9</v>
      </c>
      <c r="Z42" s="16">
        <f>IF(Y42="",0,IF(Y42="優勝",[2]点数換算表!$B$15,IF(Y42="準優勝",[2]点数換算表!$C$15,IF(Y42="ベスト4",[2]点数換算表!$D$15,IF(Y42="ベスト8",[2]点数換算表!$E$15,IF(Y42="ベスト16",[2]点数換算表!$F$15,""))))))</f>
        <v>32</v>
      </c>
      <c r="AA42" s="17"/>
      <c r="AB42" s="16">
        <f>IF(AA42="",0,IF(AA42="優勝",[2]点数換算表!$B$16,IF(AA42="準優勝",[2]点数換算表!$C$16,IF(AA42="ベスト4",[2]点数換算表!$D$16,IF(AA42="ベスト8",[2]点数換算表!$E$16,IF(AA42="ベスト16",[2]点数換算表!$F$16,IF(AA42="ベスト32",[2]点数換算表!$G$16,"")))))))</f>
        <v>0</v>
      </c>
      <c r="AC42" s="17"/>
      <c r="AD42" s="16">
        <f>IF(AC42="",0,IF(AC42="優勝",[2]点数換算表!$B$17,IF(AC42="準優勝",[2]点数換算表!$C$17,IF(AC42="ベスト4",[2]点数換算表!$D$17,IF(AC42="ベスト8",[2]点数換算表!$E$17,IF(AC42="ベスト16",[2]点数換算表!$F$17,IF(AC42="ベスト32",[2]点数換算表!$G$17,"")))))))</f>
        <v>0</v>
      </c>
      <c r="AE42" s="17"/>
      <c r="AF42" s="16">
        <f>IF(AE42="",0,IF(AE42="優勝",[2]点数換算表!$B$18,IF(AE42="準優勝",[2]点数換算表!$C$18,IF(AE42="ベスト4",[2]点数換算表!$D$18,IF(AE42="ベスト8",[2]点数換算表!$E$18,[2]点数換算表!$F$18)))))</f>
        <v>0</v>
      </c>
      <c r="AG42" s="17"/>
      <c r="AH42" s="16">
        <f>IF(AG42="",0,IF(AG42="優勝",[2]点数換算表!$B$19,IF(AG42="準優勝",[2]点数換算表!$C$19,IF(AG42="ベスト4",[2]点数換算表!$D$19,IF(AG42="ベスト8",[2]点数換算表!$E$19,[2]点数換算表!$F$19)))))</f>
        <v>0</v>
      </c>
      <c r="AI42" s="16">
        <f t="shared" si="0"/>
        <v>312</v>
      </c>
    </row>
    <row r="43" spans="1:35" x14ac:dyDescent="0.4">
      <c r="A43" s="21">
        <v>38</v>
      </c>
      <c r="B43" s="17" t="s">
        <v>287</v>
      </c>
      <c r="C43" s="17" t="s">
        <v>277</v>
      </c>
      <c r="D43" s="17">
        <v>2</v>
      </c>
      <c r="E43" s="26" t="s">
        <v>272</v>
      </c>
      <c r="F43" s="35" t="s">
        <v>815</v>
      </c>
      <c r="G43" s="17"/>
      <c r="H43" s="31">
        <f>IF(G43="",0,IF(G43="優勝",[2]点数換算表!$B$2,IF(G43="準優勝",[2]点数換算表!$C$2,IF(G43="ベスト4",[2]点数換算表!$D$2,[2]点数換算表!$E$2))))</f>
        <v>0</v>
      </c>
      <c r="I43" s="17"/>
      <c r="J43" s="16">
        <f>IF(I43="",0,IF(I43="優勝",[2]点数換算表!$B$3,IF(I43="準優勝",[2]点数換算表!$C$3,IF(I43="ベスト4",[2]点数換算表!$D$3,[2]点数換算表!$E$3))))</f>
        <v>0</v>
      </c>
      <c r="K43" s="17" t="s">
        <v>8</v>
      </c>
      <c r="L43" s="16">
        <f>IF(K43="",0,IF(K43="優勝",[2]点数換算表!$B$4,IF(K43="準優勝",[2]点数換算表!$C$4,IF(K43="ベスト4",[2]点数換算表!$D$4,IF(K43="ベスト8",[2]点数換算表!$E$4,IF(K43="ベスト16",[2]点数換算表!$F$4,""))))))</f>
        <v>80</v>
      </c>
      <c r="M43" s="17" t="s">
        <v>6</v>
      </c>
      <c r="N43" s="16">
        <f>IF(M43="",0,IF(M43="優勝",[2]点数換算表!$B$5,IF(M43="準優勝",[2]点数換算表!$C$5,IF(M43="ベスト4",[2]点数換算表!$D$5,IF(M43="ベスト8",[2]点数換算表!$E$5,IF(M43="ベスト16",[2]点数換算表!$F$5,IF(M43="ベスト32",[2]点数換算表!$G$5,"")))))))</f>
        <v>200</v>
      </c>
      <c r="O43" s="17"/>
      <c r="P43" s="16">
        <f>IF(O43="",0,IF(O43="優勝",[2]点数換算表!$B$6,IF(O43="準優勝",[2]点数換算表!$C$6,IF(O43="ベスト4",[2]点数換算表!$D$6,IF(O43="ベスト8",[2]点数換算表!$E$6,IF(O43="ベスト16",[2]点数換算表!$F$6,IF(O43="ベスト32",[2]点数換算表!$G$6,"")))))))</f>
        <v>0</v>
      </c>
      <c r="Q43" s="17"/>
      <c r="R43" s="16">
        <f>IF(Q43="",0,IF(Q43="優勝",[2]点数換算表!$B$7,IF(Q43="準優勝",[2]点数換算表!$C$7,IF(Q43="ベスト4",[2]点数換算表!$D$7,IF(Q43="ベスト8",[2]点数換算表!$E$7,[2]点数換算表!$F$7)))))</f>
        <v>0</v>
      </c>
      <c r="S43" s="17"/>
      <c r="T43" s="16">
        <f>IF(S43="",0,IF(S43="優勝",[2]点数換算表!$B$8,IF(S43="準優勝",[2]点数換算表!$C$8,IF(S43="ベスト4",[2]点数換算表!$D$8,IF(S43="ベスト8",[2]点数換算表!$E$8,[2]点数換算表!$F$8)))))</f>
        <v>0</v>
      </c>
      <c r="U43" s="17" t="s">
        <v>9</v>
      </c>
      <c r="V43" s="31">
        <f>IF(U43="",0,IF(U43="優勝",[2]点数換算表!$B$13,IF(U43="準優勝",[2]点数換算表!$C$13,IF(U43="ベスト4",[2]点数換算表!$D$13,[2]点数換算表!$E$13))))</f>
        <v>16</v>
      </c>
      <c r="W43" s="17"/>
      <c r="X43" s="16">
        <f>IF(W43="",0,IF(W43="優勝",[2]点数換算表!$B$14,IF(W43="準優勝",[2]点数換算表!$C$14,IF(W43="ベスト4",[2]点数換算表!$D$14,[2]点数換算表!$E$14))))</f>
        <v>0</v>
      </c>
      <c r="Y43" s="17" t="s">
        <v>7</v>
      </c>
      <c r="Z43" s="16">
        <f>IF(Y43="",0,IF(Y43="優勝",[2]点数換算表!$B$15,IF(Y43="準優勝",[2]点数換算表!$C$15,IF(Y43="ベスト4",[2]点数換算表!$D$15,IF(Y43="ベスト8",[2]点数換算表!$E$15,IF(Y43="ベスト16",[2]点数換算表!$F$15,""))))))</f>
        <v>16</v>
      </c>
      <c r="AA43" s="17"/>
      <c r="AB43" s="16">
        <f>IF(AA43="",0,IF(AA43="優勝",[2]点数換算表!$B$16,IF(AA43="準優勝",[2]点数換算表!$C$16,IF(AA43="ベスト4",[2]点数換算表!$D$16,IF(AA43="ベスト8",[2]点数換算表!$E$16,IF(AA43="ベスト16",[2]点数換算表!$F$16,IF(AA43="ベスト32",[2]点数換算表!$G$16,"")))))))</f>
        <v>0</v>
      </c>
      <c r="AC43" s="17"/>
      <c r="AD43" s="16">
        <f>IF(AC43="",0,IF(AC43="優勝",[2]点数換算表!$B$17,IF(AC43="準優勝",[2]点数換算表!$C$17,IF(AC43="ベスト4",[2]点数換算表!$D$17,IF(AC43="ベスト8",[2]点数換算表!$E$17,IF(AC43="ベスト16",[2]点数換算表!$F$17,IF(AC43="ベスト32",[2]点数換算表!$G$17,"")))))))</f>
        <v>0</v>
      </c>
      <c r="AE43" s="17"/>
      <c r="AF43" s="16">
        <f>IF(AE43="",0,IF(AE43="優勝",[2]点数換算表!$B$18,IF(AE43="準優勝",[2]点数換算表!$C$18,IF(AE43="ベスト4",[2]点数換算表!$D$18,IF(AE43="ベスト8",[2]点数換算表!$E$18,[2]点数換算表!$F$18)))))</f>
        <v>0</v>
      </c>
      <c r="AG43" s="17"/>
      <c r="AH43" s="16">
        <f>IF(AG43="",0,IF(AG43="優勝",[2]点数換算表!$B$19,IF(AG43="準優勝",[2]点数換算表!$C$19,IF(AG43="ベスト4",[2]点数換算表!$D$19,IF(AG43="ベスト8",[2]点数換算表!$E$19,[2]点数換算表!$F$19)))))</f>
        <v>0</v>
      </c>
      <c r="AI43" s="16">
        <f t="shared" si="0"/>
        <v>312</v>
      </c>
    </row>
    <row r="44" spans="1:35" x14ac:dyDescent="0.4">
      <c r="A44" s="21">
        <v>39</v>
      </c>
      <c r="B44" s="17" t="s">
        <v>156</v>
      </c>
      <c r="C44" s="17" t="s">
        <v>74</v>
      </c>
      <c r="D44" s="17">
        <v>4</v>
      </c>
      <c r="E44" s="24" t="s">
        <v>269</v>
      </c>
      <c r="F44" s="34" t="s">
        <v>814</v>
      </c>
      <c r="G44" s="17"/>
      <c r="H44" s="31">
        <f>IF(G44="",0,IF(G44="優勝",点数換算表!$B$2,IF(G44="準優勝",点数換算表!$C$2,IF(G44="ベスト4",点数換算表!$D$2,点数換算表!$E$2))))</f>
        <v>0</v>
      </c>
      <c r="I44" s="17"/>
      <c r="J44" s="16">
        <f>IF(I44="",0,IF(I44="優勝",点数換算表!$B$3,IF(I44="準優勝",点数換算表!$C$3,IF(I44="ベスト4",点数換算表!$D$3,点数換算表!$E$3))))</f>
        <v>0</v>
      </c>
      <c r="K44" s="17"/>
      <c r="L44" s="16">
        <f>IF(K44="",0,IF(K44="優勝",点数換算表!$B$4,IF(K44="準優勝",点数換算表!$C$4,IF(K44="ベスト4",点数換算表!$D$4,IF(K44="ベスト8",点数換算表!$E$4,IF(K44="ベスト16",点数換算表!$F$4,""))))))</f>
        <v>0</v>
      </c>
      <c r="M44" s="17"/>
      <c r="N44" s="16">
        <f>IF(M44="",0,IF(M44="優勝",点数換算表!$B$5,IF(M44="準優勝",点数換算表!$C$5,IF(M44="ベスト4",点数換算表!$D$5,IF(M44="ベスト8",点数換算表!$E$5,IF(M44="ベスト16",点数換算表!$F$5,IF(M44="ベスト32",点数換算表!$G$5,"")))))))</f>
        <v>0</v>
      </c>
      <c r="O44" s="17" t="s">
        <v>214</v>
      </c>
      <c r="P44" s="16">
        <f>IF(O44="",0,IF(O44="優勝",[2]点数換算表!$B$6,IF(O44="準優勝",[2]点数換算表!$C$6,IF(O44="ベスト4",[2]点数換算表!$D$6,IF(O44="ベスト8",[2]点数換算表!$E$6,IF(O44="ベスト16",[2]点数換算表!$F$6,IF(O44="ベスト32",[2]点数換算表!$G$6,"")))))))</f>
        <v>100</v>
      </c>
      <c r="Q44" s="17"/>
      <c r="R44" s="16">
        <f>IF(Q44="",0,IF(Q44="優勝",点数換算表!$B$7,IF(Q44="準優勝",点数換算表!$C$7,IF(Q44="ベスト4",点数換算表!$D$7,IF(Q44="ベスト8",点数換算表!$E$7,点数換算表!$F$7)))))</f>
        <v>0</v>
      </c>
      <c r="S44" s="17"/>
      <c r="T44" s="16">
        <f>IF(S44="",0,IF(S44="優勝",点数換算表!$B$8,IF(S44="準優勝",点数換算表!$C$8,IF(S44="ベスト4",点数換算表!$D$8,IF(S44="ベスト8",点数換算表!$E$8,点数換算表!$F$8)))))</f>
        <v>0</v>
      </c>
      <c r="U44" s="17"/>
      <c r="V44" s="31">
        <f>IF(U44="",0,IF(U44="優勝",点数換算表!$B$13,IF(U44="準優勝",点数換算表!$C$13,IF(U44="ベスト4",点数換算表!$D$13,点数換算表!$E$13))))</f>
        <v>0</v>
      </c>
      <c r="W44" s="17"/>
      <c r="X44" s="16">
        <f>IF(W44="",0,IF(W44="優勝",点数換算表!$B$14,IF(W44="準優勝",点数換算表!$C$14,IF(W44="ベスト4",点数換算表!$D$14,点数換算表!$E$14))))</f>
        <v>0</v>
      </c>
      <c r="Y44" s="17"/>
      <c r="Z44" s="16">
        <f>IF(Y44="",0,IF(Y44="優勝",点数換算表!$B$15,IF(Y44="準優勝",点数換算表!$C$15,IF(Y44="ベスト4",点数換算表!$D$15,IF(Y44="ベスト8",点数換算表!$E$15,IF(Y44="ベスト16",点数換算表!$F$15,""))))))</f>
        <v>0</v>
      </c>
      <c r="AA44" s="17" t="s">
        <v>214</v>
      </c>
      <c r="AB44" s="16">
        <f>IF(AA44="",0,IF(AA44="優勝",点数換算表!$B$16,IF(AA44="準優勝",点数換算表!$C$16,IF(AA44="ベスト4",点数換算表!$D$16,IF(AA44="ベスト8",点数換算表!$E$16,IF(AA44="ベスト16",点数換算表!$F$16,IF(AA44="ベスト32",点数換算表!$G$16,"")))))))</f>
        <v>40</v>
      </c>
      <c r="AC44" s="17" t="s">
        <v>7</v>
      </c>
      <c r="AD44" s="16">
        <f>IF(AC44="",0,IF(AC44="優勝",点数換算表!$B$17,IF(AC44="準優勝",点数換算表!$C$17,IF(AC44="ベスト4",点数換算表!$D$17,IF(AC44="ベスト8",点数換算表!$E$17,IF(AC44="ベスト16",点数換算表!$F$17,IF(AC44="ベスト32",点数換算表!$G$17,"")))))))</f>
        <v>160</v>
      </c>
      <c r="AE44" s="17"/>
      <c r="AF44" s="16">
        <f>IF(AE44="",0,IF(AE44="優勝",点数換算表!$B$18,IF(AE44="準優勝",点数換算表!$C$18,IF(AE44="ベスト4",点数換算表!$D$18,IF(AE44="ベスト8",点数換算表!$E$18,点数換算表!$F$18)))))</f>
        <v>0</v>
      </c>
      <c r="AG44" s="17"/>
      <c r="AH44" s="16">
        <f>IF(AG44="",0,IF(AG44="優勝",点数換算表!$B$19,IF(AG44="準優勝",点数換算表!$C$19,IF(AG44="ベスト4",点数換算表!$D$19,IF(AG44="ベスト8",点数換算表!$E$19,点数換算表!$F$19)))))</f>
        <v>0</v>
      </c>
      <c r="AI44" s="16">
        <f t="shared" si="0"/>
        <v>300</v>
      </c>
    </row>
    <row r="45" spans="1:35" x14ac:dyDescent="0.4">
      <c r="A45" s="21">
        <v>136</v>
      </c>
      <c r="B45" s="17" t="s">
        <v>230</v>
      </c>
      <c r="C45" s="17" t="s">
        <v>231</v>
      </c>
      <c r="D45" s="17">
        <v>1</v>
      </c>
      <c r="E45" s="24" t="s">
        <v>269</v>
      </c>
      <c r="F45" s="34" t="s">
        <v>814</v>
      </c>
      <c r="G45" s="17" t="s">
        <v>9</v>
      </c>
      <c r="H45" s="31">
        <f>IF(G45="",0,IF(G45="優勝",点数換算表!$B$2,IF(G45="準優勝",点数換算表!$C$2,IF(G45="ベスト4",点数換算表!$D$2,点数換算表!$E$2))))</f>
        <v>20</v>
      </c>
      <c r="I45" s="17" t="s">
        <v>8</v>
      </c>
      <c r="J45" s="16">
        <f>IF(I45="",0,IF(I45="優勝",点数換算表!$B$3,IF(I45="準優勝",点数換算表!$C$3,IF(I45="ベスト4",点数換算表!$D$3,点数換算表!$E$3))))</f>
        <v>150</v>
      </c>
      <c r="K45" s="17"/>
      <c r="L45" s="16">
        <f>IF(K45="",0,IF(K45="優勝",点数換算表!$B$4,IF(K45="準優勝",点数換算表!$C$4,IF(K45="ベスト4",点数換算表!$D$4,IF(K45="ベスト8",点数換算表!$E$4,IF(K45="ベスト16",点数換算表!$F$4,""))))))</f>
        <v>0</v>
      </c>
      <c r="M45" s="17" t="s">
        <v>7</v>
      </c>
      <c r="N45" s="16">
        <f>IF(M45="",0,IF(M45="優勝",点数換算表!$B$5,IF(M45="準優勝",点数換算表!$C$5,IF(M45="ベスト4",点数換算表!$D$5,IF(M45="ベスト8",点数換算表!$E$5,IF(M45="ベスト16",点数換算表!$F$5,IF(M45="ベスト32",点数換算表!$G$5,"")))))))</f>
        <v>100</v>
      </c>
      <c r="O45" s="17"/>
      <c r="P45" s="16">
        <f>IF(O45="",0,IF(O45="優勝",[2]点数換算表!$B$6,IF(O45="準優勝",[2]点数換算表!$C$6,IF(O45="ベスト4",[2]点数換算表!$D$6,IF(O45="ベスト8",[2]点数換算表!$E$6,IF(O45="ベスト16",[2]点数換算表!$F$6,IF(O45="ベスト32",[2]点数換算表!$G$6,"")))))))</f>
        <v>0</v>
      </c>
      <c r="Q45" s="17"/>
      <c r="R45" s="16">
        <f>IF(Q45="",0,IF(Q45="優勝",点数換算表!$B$7,IF(Q45="準優勝",点数換算表!$C$7,IF(Q45="ベスト4",点数換算表!$D$7,IF(Q45="ベスト8",点数換算表!$E$7,点数換算表!$F$7)))))</f>
        <v>0</v>
      </c>
      <c r="S45" s="17" t="s">
        <v>7</v>
      </c>
      <c r="T45" s="16">
        <f>IF(S45="",0,IF(S45="優勝",点数換算表!$B$8,IF(S45="準優勝",点数換算表!$C$8,IF(S45="ベスト4",点数換算表!$D$8,IF(S45="ベスト8",点数換算表!$E$8,点数換算表!$F$8)))))</f>
        <v>50</v>
      </c>
      <c r="U45" s="17"/>
      <c r="V45" s="31">
        <f>IF(U45="",0,IF(U45="優勝",点数換算表!$B$13,IF(U45="準優勝",点数換算表!$C$13,IF(U45="ベスト4",点数換算表!$D$13,点数換算表!$E$13))))</f>
        <v>0</v>
      </c>
      <c r="W45" s="17"/>
      <c r="X45" s="16">
        <f>IF(W45="",0,IF(W45="優勝",点数換算表!$B$14,IF(W45="準優勝",点数換算表!$C$14,IF(W45="ベスト4",点数換算表!$D$14,点数換算表!$E$14))))</f>
        <v>0</v>
      </c>
      <c r="Y45" s="17"/>
      <c r="Z45" s="16">
        <f>IF(Y45="",0,IF(Y45="優勝",点数換算表!$B$15,IF(Y45="準優勝",点数換算表!$C$15,IF(Y45="ベスト4",点数換算表!$D$15,IF(Y45="ベスト8",点数換算表!$E$15,IF(Y45="ベスト16",点数換算表!$F$15,""))))))</f>
        <v>0</v>
      </c>
      <c r="AA45" s="17"/>
      <c r="AB45" s="16">
        <f>IF(AA45="",0,IF(AA45="優勝",点数換算表!$B$16,IF(AA45="準優勝",点数換算表!$C$16,IF(AA45="ベスト4",点数換算表!$D$16,IF(AA45="ベスト8",点数換算表!$E$16,IF(AA45="ベスト16",点数換算表!$F$16,IF(AA45="ベスト32",点数換算表!$G$16,"")))))))</f>
        <v>0</v>
      </c>
      <c r="AC45" s="17"/>
      <c r="AD45" s="16">
        <f>IF(AC45="",0,IF(AC45="優勝",点数換算表!$B$17,IF(AC45="準優勝",点数換算表!$C$17,IF(AC45="ベスト4",点数換算表!$D$17,IF(AC45="ベスト8",点数換算表!$E$17,IF(AC45="ベスト16",点数換算表!$F$17,IF(AC45="ベスト32",点数換算表!$G$17,"")))))))</f>
        <v>0</v>
      </c>
      <c r="AE45" s="17"/>
      <c r="AF45" s="16">
        <f>IF(AE45="",0,IF(AE45="優勝",点数換算表!$B$18,IF(AE45="準優勝",点数換算表!$C$18,IF(AE45="ベスト4",点数換算表!$D$18,IF(AE45="ベスト8",点数換算表!$E$18,点数換算表!$F$18)))))</f>
        <v>0</v>
      </c>
      <c r="AG45" s="17"/>
      <c r="AH45" s="16">
        <f>IF(AG45="",0,IF(AG45="優勝",点数換算表!$B$19,IF(AG45="準優勝",点数換算表!$C$19,IF(AG45="ベスト4",点数換算表!$D$19,IF(AG45="ベスト8",点数換算表!$E$19,点数換算表!$F$19)))))</f>
        <v>0</v>
      </c>
      <c r="AI45" s="16">
        <f t="shared" si="0"/>
        <v>300</v>
      </c>
    </row>
    <row r="46" spans="1:35" x14ac:dyDescent="0.4">
      <c r="A46" s="21">
        <v>41</v>
      </c>
      <c r="B46" s="17" t="s">
        <v>331</v>
      </c>
      <c r="C46" s="17" t="s">
        <v>285</v>
      </c>
      <c r="D46" s="17">
        <v>2</v>
      </c>
      <c r="E46" s="26" t="s">
        <v>272</v>
      </c>
      <c r="F46" s="35" t="s">
        <v>815</v>
      </c>
      <c r="G46" s="17"/>
      <c r="H46" s="31">
        <f>IF(G46="",0,IF(G46="優勝",[2]点数換算表!$B$2,IF(G46="準優勝",[2]点数換算表!$C$2,IF(G46="ベスト4",[2]点数換算表!$D$2,[2]点数換算表!$E$2))))</f>
        <v>0</v>
      </c>
      <c r="I46" s="17"/>
      <c r="J46" s="16">
        <f>IF(I46="",0,IF(I46="優勝",[2]点数換算表!$B$3,IF(I46="準優勝",[2]点数換算表!$C$3,IF(I46="ベスト4",[2]点数換算表!$D$3,[2]点数換算表!$E$3))))</f>
        <v>0</v>
      </c>
      <c r="K46" s="17" t="s">
        <v>9</v>
      </c>
      <c r="L46" s="16">
        <f>IF(K46="",0,IF(K46="優勝",[2]点数換算表!$B$4,IF(K46="準優勝",[2]点数換算表!$C$4,IF(K46="ベスト4",[2]点数換算表!$D$4,IF(K46="ベスト8",[2]点数換算表!$E$4,IF(K46="ベスト16",[2]点数換算表!$F$4,""))))))</f>
        <v>40</v>
      </c>
      <c r="M46" s="17" t="s">
        <v>6</v>
      </c>
      <c r="N46" s="16">
        <f>IF(M46="",0,IF(M46="優勝",[2]点数換算表!$B$5,IF(M46="準優勝",[2]点数換算表!$C$5,IF(M46="ベスト4",[2]点数換算表!$D$5,IF(M46="ベスト8",[2]点数換算表!$E$5,IF(M46="ベスト16",[2]点数換算表!$F$5,IF(M46="ベスト32",[2]点数換算表!$G$5,"")))))))</f>
        <v>200</v>
      </c>
      <c r="O46" s="17"/>
      <c r="P46" s="16">
        <f>IF(O46="",0,IF(O46="優勝",[2]点数換算表!$B$6,IF(O46="準優勝",[2]点数換算表!$C$6,IF(O46="ベスト4",[2]点数換算表!$D$6,IF(O46="ベスト8",[2]点数換算表!$E$6,IF(O46="ベスト16",[2]点数換算表!$F$6,IF(O46="ベスト32",[2]点数換算表!$G$6,"")))))))</f>
        <v>0</v>
      </c>
      <c r="Q46" s="17"/>
      <c r="R46" s="16">
        <f>IF(Q46="",0,IF(Q46="優勝",[2]点数換算表!$B$7,IF(Q46="準優勝",[2]点数換算表!$C$7,IF(Q46="ベスト4",[2]点数換算表!$D$7,IF(Q46="ベスト8",[2]点数換算表!$E$7,[2]点数換算表!$F$7)))))</f>
        <v>0</v>
      </c>
      <c r="S46" s="17"/>
      <c r="T46" s="16">
        <f>IF(S46="",0,IF(S46="優勝",[2]点数換算表!$B$8,IF(S46="準優勝",[2]点数換算表!$C$8,IF(S46="ベスト4",[2]点数換算表!$D$8,IF(S46="ベスト8",[2]点数換算表!$E$8,[2]点数換算表!$F$8)))))</f>
        <v>0</v>
      </c>
      <c r="U46" s="17" t="s">
        <v>9</v>
      </c>
      <c r="V46" s="31">
        <f>IF(U46="",0,IF(U46="優勝",[2]点数換算表!$B$13,IF(U46="準優勝",[2]点数換算表!$C$13,IF(U46="ベスト4",[2]点数換算表!$D$13,[2]点数換算表!$E$13))))</f>
        <v>16</v>
      </c>
      <c r="W46" s="17"/>
      <c r="X46" s="16">
        <f>IF(W46="",0,IF(W46="優勝",[2]点数換算表!$B$14,IF(W46="準優勝",[2]点数換算表!$C$14,IF(W46="ベスト4",[2]点数換算表!$D$14,[2]点数換算表!$E$14))))</f>
        <v>0</v>
      </c>
      <c r="Y46" s="17"/>
      <c r="Z46" s="16">
        <f>IF(Y46="",0,IF(Y46="優勝",[2]点数換算表!$B$15,IF(Y46="準優勝",[2]点数換算表!$C$15,IF(Y46="ベスト4",[2]点数換算表!$D$15,IF(Y46="ベスト8",[2]点数換算表!$E$15,IF(Y46="ベスト16",[2]点数換算表!$F$15,""))))))</f>
        <v>0</v>
      </c>
      <c r="AA46" s="17" t="s">
        <v>214</v>
      </c>
      <c r="AB46" s="16">
        <f>IF(AA46="",0,IF(AA46="優勝",[2]点数換算表!$B$16,IF(AA46="準優勝",[2]点数換算表!$C$16,IF(AA46="ベスト4",[2]点数換算表!$D$16,IF(AA46="ベスト8",[2]点数換算表!$E$16,IF(AA46="ベスト16",[2]点数換算表!$F$16,IF(AA46="ベスト32",[2]点数換算表!$G$16,"")))))))</f>
        <v>40</v>
      </c>
      <c r="AC46" s="17"/>
      <c r="AD46" s="16">
        <f>IF(AC46="",0,IF(AC46="優勝",[2]点数換算表!$B$17,IF(AC46="準優勝",[2]点数換算表!$C$17,IF(AC46="ベスト4",[2]点数換算表!$D$17,IF(AC46="ベスト8",[2]点数換算表!$E$17,IF(AC46="ベスト16",[2]点数換算表!$F$17,IF(AC46="ベスト32",[2]点数換算表!$G$17,"")))))))</f>
        <v>0</v>
      </c>
      <c r="AE46" s="17"/>
      <c r="AF46" s="16">
        <f>IF(AE46="",0,IF(AE46="優勝",[2]点数換算表!$B$18,IF(AE46="準優勝",[2]点数換算表!$C$18,IF(AE46="ベスト4",[2]点数換算表!$D$18,IF(AE46="ベスト8",[2]点数換算表!$E$18,[2]点数換算表!$F$18)))))</f>
        <v>0</v>
      </c>
      <c r="AG46" s="17"/>
      <c r="AH46" s="16">
        <f>IF(AG46="",0,IF(AG46="優勝",[2]点数換算表!$B$19,IF(AG46="準優勝",[2]点数換算表!$C$19,IF(AG46="ベスト4",[2]点数換算表!$D$19,IF(AG46="ベスト8",[2]点数換算表!$E$19,[2]点数換算表!$F$19)))))</f>
        <v>0</v>
      </c>
      <c r="AI46" s="16">
        <f t="shared" si="0"/>
        <v>296</v>
      </c>
    </row>
    <row r="47" spans="1:35" x14ac:dyDescent="0.4">
      <c r="A47" s="21">
        <v>42</v>
      </c>
      <c r="B47" s="17" t="s">
        <v>147</v>
      </c>
      <c r="C47" s="17" t="s">
        <v>52</v>
      </c>
      <c r="D47" s="17">
        <v>4</v>
      </c>
      <c r="E47" s="24" t="s">
        <v>269</v>
      </c>
      <c r="F47" s="34" t="s">
        <v>814</v>
      </c>
      <c r="G47" s="17"/>
      <c r="H47" s="31">
        <f>IF(G47="",0,IF(G47="優勝",点数換算表!$B$2,IF(G47="準優勝",点数換算表!$C$2,IF(G47="ベスト4",点数換算表!$D$2,点数換算表!$E$2))))</f>
        <v>0</v>
      </c>
      <c r="I47" s="17"/>
      <c r="J47" s="16">
        <f>IF(I47="",0,IF(I47="優勝",点数換算表!$B$3,IF(I47="準優勝",点数換算表!$C$3,IF(I47="ベスト4",点数換算表!$D$3,点数換算表!$E$3))))</f>
        <v>0</v>
      </c>
      <c r="K47" s="17" t="s">
        <v>7</v>
      </c>
      <c r="L47" s="16">
        <f>IF(K47="",0,IF(K47="優勝",点数換算表!$B$4,IF(K47="準優勝",点数換算表!$C$4,IF(K47="ベスト4",点数換算表!$D$4,IF(K47="ベスト8",点数換算表!$E$4,IF(K47="ベスト16",点数換算表!$F$4,""))))))</f>
        <v>20</v>
      </c>
      <c r="M47" s="17" t="s">
        <v>7</v>
      </c>
      <c r="N47" s="16">
        <f>IF(M47="",0,IF(M47="優勝",点数換算表!$B$5,IF(M47="準優勝",点数換算表!$C$5,IF(M47="ベスト4",点数換算表!$D$5,IF(M47="ベスト8",点数換算表!$E$5,IF(M47="ベスト16",点数換算表!$F$5,IF(M47="ベスト32",点数換算表!$G$5,"")))))))</f>
        <v>100</v>
      </c>
      <c r="O47" s="17" t="s">
        <v>214</v>
      </c>
      <c r="P47" s="16">
        <f>IF(O47="",0,IF(O47="優勝",[2]点数換算表!$B$6,IF(O47="準優勝",[2]点数換算表!$C$6,IF(O47="ベスト4",[2]点数換算表!$D$6,IF(O47="ベスト8",[2]点数換算表!$E$6,IF(O47="ベスト16",[2]点数換算表!$F$6,IF(O47="ベスト32",[2]点数換算表!$G$6,"")))))))</f>
        <v>100</v>
      </c>
      <c r="Q47" s="17"/>
      <c r="R47" s="16">
        <f>IF(Q47="",0,IF(Q47="優勝",点数換算表!$B$7,IF(Q47="準優勝",点数換算表!$C$7,IF(Q47="ベスト4",点数換算表!$D$7,IF(Q47="ベスト8",点数換算表!$E$7,点数換算表!$F$7)))))</f>
        <v>0</v>
      </c>
      <c r="S47" s="17"/>
      <c r="T47" s="16">
        <f>IF(S47="",0,IF(S47="優勝",点数換算表!$B$8,IF(S47="準優勝",点数換算表!$C$8,IF(S47="ベスト4",点数換算表!$D$8,IF(S47="ベスト8",点数換算表!$E$8,点数換算表!$F$8)))))</f>
        <v>0</v>
      </c>
      <c r="U47" s="17"/>
      <c r="V47" s="31">
        <f>IF(U47="",0,IF(U47="優勝",点数換算表!$B$13,IF(U47="準優勝",点数換算表!$C$13,IF(U47="ベスト4",点数換算表!$D$13,点数換算表!$E$13))))</f>
        <v>0</v>
      </c>
      <c r="W47" s="17"/>
      <c r="X47" s="16">
        <f>IF(W47="",0,IF(W47="優勝",点数換算表!$B$14,IF(W47="準優勝",点数換算表!$C$14,IF(W47="ベスト4",点数換算表!$D$14,点数換算表!$E$14))))</f>
        <v>0</v>
      </c>
      <c r="Y47" s="17"/>
      <c r="Z47" s="16">
        <f>IF(Y47="",0,IF(Y47="優勝",点数換算表!$B$15,IF(Y47="準優勝",点数換算表!$C$15,IF(Y47="ベスト4",点数換算表!$D$15,IF(Y47="ベスト8",点数換算表!$E$15,IF(Y47="ベスト16",点数換算表!$F$15,""))))))</f>
        <v>0</v>
      </c>
      <c r="AA47" s="17" t="s">
        <v>214</v>
      </c>
      <c r="AB47" s="16">
        <f>IF(AA47="",0,IF(AA47="優勝",点数換算表!$B$16,IF(AA47="準優勝",点数換算表!$C$16,IF(AA47="ベスト4",点数換算表!$D$16,IF(AA47="ベスト8",点数換算表!$E$16,IF(AA47="ベスト16",点数換算表!$F$16,IF(AA47="ベスト32",点数換算表!$G$16,"")))))))</f>
        <v>40</v>
      </c>
      <c r="AC47" s="17"/>
      <c r="AD47" s="16">
        <f>IF(AC47="",0,IF(AC47="優勝",点数換算表!$B$17,IF(AC47="準優勝",点数換算表!$C$17,IF(AC47="ベスト4",点数換算表!$D$17,IF(AC47="ベスト8",点数換算表!$E$17,IF(AC47="ベスト16",点数換算表!$F$17,IF(AC47="ベスト32",点数換算表!$G$17,"")))))))</f>
        <v>0</v>
      </c>
      <c r="AE47" s="17"/>
      <c r="AF47" s="16">
        <f>IF(AE47="",0,IF(AE47="優勝",点数換算表!$B$18,IF(AE47="準優勝",点数換算表!$C$18,IF(AE47="ベスト4",点数換算表!$D$18,IF(AE47="ベスト8",点数換算表!$E$18,点数換算表!$F$18)))))</f>
        <v>0</v>
      </c>
      <c r="AG47" s="17"/>
      <c r="AH47" s="16">
        <f>IF(AG47="",0,IF(AG47="優勝",点数換算表!$B$19,IF(AG47="準優勝",点数換算表!$C$19,IF(AG47="ベスト4",点数換算表!$D$19,IF(AG47="ベスト8",点数換算表!$E$19,点数換算表!$F$19)))))</f>
        <v>0</v>
      </c>
      <c r="AI47" s="16">
        <f t="shared" si="0"/>
        <v>260</v>
      </c>
    </row>
    <row r="48" spans="1:35" x14ac:dyDescent="0.4">
      <c r="A48" s="21">
        <v>43</v>
      </c>
      <c r="B48" s="17" t="s">
        <v>330</v>
      </c>
      <c r="C48" s="17" t="s">
        <v>285</v>
      </c>
      <c r="D48" s="17">
        <v>3</v>
      </c>
      <c r="E48" s="26" t="s">
        <v>272</v>
      </c>
      <c r="F48" s="35" t="s">
        <v>815</v>
      </c>
      <c r="G48" s="17"/>
      <c r="H48" s="31">
        <f>IF(G48="",0,IF(G48="優勝",[2]点数換算表!$B$2,IF(G48="準優勝",[2]点数換算表!$C$2,IF(G48="ベスト4",[2]点数換算表!$D$2,[2]点数換算表!$E$2))))</f>
        <v>0</v>
      </c>
      <c r="I48" s="17"/>
      <c r="J48" s="16">
        <f>IF(I48="",0,IF(I48="優勝",[2]点数換算表!$B$3,IF(I48="準優勝",[2]点数換算表!$C$3,IF(I48="ベスト4",[2]点数換算表!$D$3,[2]点数換算表!$E$3))))</f>
        <v>0</v>
      </c>
      <c r="K48" s="17" t="s">
        <v>9</v>
      </c>
      <c r="L48" s="16">
        <f>IF(K48="",0,IF(K48="優勝",[2]点数換算表!$B$4,IF(K48="準優勝",[2]点数換算表!$C$4,IF(K48="ベスト4",[2]点数換算表!$D$4,IF(K48="ベスト8",[2]点数換算表!$E$4,IF(K48="ベスト16",[2]点数換算表!$F$4,""))))))</f>
        <v>40</v>
      </c>
      <c r="M48" s="17" t="s">
        <v>6</v>
      </c>
      <c r="N48" s="16">
        <f>IF(M48="",0,IF(M48="優勝",[2]点数換算表!$B$5,IF(M48="準優勝",[2]点数換算表!$C$5,IF(M48="ベスト4",[2]点数換算表!$D$5,IF(M48="ベスト8",[2]点数換算表!$E$5,IF(M48="ベスト16",[2]点数換算表!$F$5,IF(M48="ベスト32",[2]点数換算表!$G$5,"")))))))</f>
        <v>200</v>
      </c>
      <c r="O48" s="17"/>
      <c r="P48" s="16">
        <f>IF(O48="",0,IF(O48="優勝",[2]点数換算表!$B$6,IF(O48="準優勝",[2]点数換算表!$C$6,IF(O48="ベスト4",[2]点数換算表!$D$6,IF(O48="ベスト8",[2]点数換算表!$E$6,IF(O48="ベスト16",[2]点数換算表!$F$6,IF(O48="ベスト32",[2]点数換算表!$G$6,"")))))))</f>
        <v>0</v>
      </c>
      <c r="Q48" s="17"/>
      <c r="R48" s="16">
        <f>IF(Q48="",0,IF(Q48="優勝",[2]点数換算表!$B$7,IF(Q48="準優勝",[2]点数換算表!$C$7,IF(Q48="ベスト4",[2]点数換算表!$D$7,IF(Q48="ベスト8",[2]点数換算表!$E$7,[2]点数換算表!$F$7)))))</f>
        <v>0</v>
      </c>
      <c r="S48" s="17"/>
      <c r="T48" s="16">
        <f>IF(S48="",0,IF(S48="優勝",[2]点数換算表!$B$8,IF(S48="準優勝",[2]点数換算表!$C$8,IF(S48="ベスト4",[2]点数換算表!$D$8,IF(S48="ベスト8",[2]点数換算表!$E$8,[2]点数換算表!$F$8)))))</f>
        <v>0</v>
      </c>
      <c r="U48" s="17"/>
      <c r="V48" s="31">
        <f>IF(U48="",0,IF(U48="優勝",[2]点数換算表!$B$13,IF(U48="準優勝",[2]点数換算表!$C$13,IF(U48="ベスト4",[2]点数換算表!$D$13,[2]点数換算表!$E$13))))</f>
        <v>0</v>
      </c>
      <c r="W48" s="17"/>
      <c r="X48" s="16">
        <f>IF(W48="",0,IF(W48="優勝",[2]点数換算表!$B$14,IF(W48="準優勝",[2]点数換算表!$C$14,IF(W48="ベスト4",[2]点数換算表!$D$14,[2]点数換算表!$E$14))))</f>
        <v>0</v>
      </c>
      <c r="Y48" s="17" t="s">
        <v>7</v>
      </c>
      <c r="Z48" s="16">
        <f>IF(Y48="",0,IF(Y48="優勝",[2]点数換算表!$B$15,IF(Y48="準優勝",[2]点数換算表!$C$15,IF(Y48="ベスト4",[2]点数換算表!$D$15,IF(Y48="ベスト8",[2]点数換算表!$E$15,IF(Y48="ベスト16",[2]点数換算表!$F$15,""))))))</f>
        <v>16</v>
      </c>
      <c r="AA48" s="17"/>
      <c r="AB48" s="16">
        <f>IF(AA48="",0,IF(AA48="優勝",[2]点数換算表!$B$16,IF(AA48="準優勝",[2]点数換算表!$C$16,IF(AA48="ベスト4",[2]点数換算表!$D$16,IF(AA48="ベスト8",[2]点数換算表!$E$16,IF(AA48="ベスト16",[2]点数換算表!$F$16,IF(AA48="ベスト32",[2]点数換算表!$G$16,"")))))))</f>
        <v>0</v>
      </c>
      <c r="AC48" s="17"/>
      <c r="AD48" s="16">
        <f>IF(AC48="",0,IF(AC48="優勝",[2]点数換算表!$B$17,IF(AC48="準優勝",[2]点数換算表!$C$17,IF(AC48="ベスト4",[2]点数換算表!$D$17,IF(AC48="ベスト8",[2]点数換算表!$E$17,IF(AC48="ベスト16",[2]点数換算表!$F$17,IF(AC48="ベスト32",[2]点数換算表!$G$17,"")))))))</f>
        <v>0</v>
      </c>
      <c r="AE48" s="17"/>
      <c r="AF48" s="16">
        <f>IF(AE48="",0,IF(AE48="優勝",[2]点数換算表!$B$18,IF(AE48="準優勝",[2]点数換算表!$C$18,IF(AE48="ベスト4",[2]点数換算表!$D$18,IF(AE48="ベスト8",[2]点数換算表!$E$18,[2]点数換算表!$F$18)))))</f>
        <v>0</v>
      </c>
      <c r="AG48" s="17"/>
      <c r="AH48" s="16">
        <f>IF(AG48="",0,IF(AG48="優勝",[2]点数換算表!$B$19,IF(AG48="準優勝",[2]点数換算表!$C$19,IF(AG48="ベスト4",[2]点数換算表!$D$19,IF(AG48="ベスト8",[2]点数換算表!$E$19,[2]点数換算表!$F$19)))))</f>
        <v>0</v>
      </c>
      <c r="AI48" s="16">
        <f t="shared" si="0"/>
        <v>256</v>
      </c>
    </row>
    <row r="49" spans="1:35" x14ac:dyDescent="0.4">
      <c r="A49" s="21">
        <v>70</v>
      </c>
      <c r="B49" s="17" t="s">
        <v>301</v>
      </c>
      <c r="C49" s="17" t="s">
        <v>277</v>
      </c>
      <c r="D49" s="17">
        <v>4</v>
      </c>
      <c r="E49" s="26" t="s">
        <v>272</v>
      </c>
      <c r="F49" s="35" t="s">
        <v>815</v>
      </c>
      <c r="G49" s="17"/>
      <c r="H49" s="31">
        <f>IF(G49="",0,IF(G49="優勝",[2]点数換算表!$B$2,IF(G49="準優勝",[2]点数換算表!$C$2,IF(G49="ベスト4",[2]点数換算表!$D$2,[2]点数換算表!$E$2))))</f>
        <v>0</v>
      </c>
      <c r="I49" s="17"/>
      <c r="J49" s="16">
        <f>IF(I49="",0,IF(I49="優勝",[2]点数換算表!$B$3,IF(I49="準優勝",[2]点数換算表!$C$3,IF(I49="ベスト4",[2]点数換算表!$D$3,[2]点数換算表!$E$3))))</f>
        <v>0</v>
      </c>
      <c r="K49" s="17" t="s">
        <v>7</v>
      </c>
      <c r="L49" s="16">
        <f>IF(K49="",0,IF(K49="優勝",[2]点数換算表!$B$4,IF(K49="準優勝",[2]点数換算表!$C$4,IF(K49="ベスト4",[2]点数換算表!$D$4,IF(K49="ベスト8",[2]点数換算表!$E$4,IF(K49="ベスト16",[2]点数換算表!$F$4,""))))))</f>
        <v>20</v>
      </c>
      <c r="M49" s="17"/>
      <c r="N49" s="16">
        <f>IF(M49="",0,IF(M49="優勝",[2]点数換算表!$B$5,IF(M49="準優勝",[2]点数換算表!$C$5,IF(M49="ベスト4",[2]点数換算表!$D$5,IF(M49="ベスト8",[2]点数換算表!$E$5,IF(M49="ベスト16",[2]点数換算表!$F$5,IF(M49="ベスト32",[2]点数換算表!$G$5,"")))))))</f>
        <v>0</v>
      </c>
      <c r="O49" s="17"/>
      <c r="P49" s="16">
        <f>IF(O49="",0,IF(O49="優勝",[2]点数換算表!$B$6,IF(O49="準優勝",[2]点数換算表!$C$6,IF(O49="ベスト4",[2]点数換算表!$D$6,IF(O49="ベスト8",[2]点数換算表!$E$6,IF(O49="ベスト16",[2]点数換算表!$F$6,IF(O49="ベスト32",[2]点数換算表!$G$6,"")))))))</f>
        <v>0</v>
      </c>
      <c r="Q49" s="17"/>
      <c r="R49" s="16">
        <f>IF(Q49="",0,IF(Q49="優勝",[2]点数換算表!$B$7,IF(Q49="準優勝",[2]点数換算表!$C$7,IF(Q49="ベスト4",[2]点数換算表!$D$7,IF(Q49="ベスト8",[2]点数換算表!$E$7,[2]点数換算表!$F$7)))))</f>
        <v>0</v>
      </c>
      <c r="S49" s="17"/>
      <c r="T49" s="16">
        <f>IF(S49="",0,IF(S49="優勝",[2]点数換算表!$B$8,IF(S49="準優勝",[2]点数換算表!$C$8,IF(S49="ベスト4",[2]点数換算表!$D$8,IF(S49="ベスト8",[2]点数換算表!$E$8,[2]点数換算表!$F$8)))))</f>
        <v>0</v>
      </c>
      <c r="U49" s="17"/>
      <c r="V49" s="31">
        <f>IF(U49="",0,IF(U49="優勝",[2]点数換算表!$B$13,IF(U49="準優勝",[2]点数換算表!$C$13,IF(U49="ベスト4",[2]点数換算表!$D$13,[2]点数換算表!$E$13))))</f>
        <v>0</v>
      </c>
      <c r="W49" s="17"/>
      <c r="X49" s="16">
        <f>IF(W49="",0,IF(W49="優勝",[2]点数換算表!$B$14,IF(W49="準優勝",[2]点数換算表!$C$14,IF(W49="ベスト4",[2]点数換算表!$D$14,[2]点数換算表!$E$14))))</f>
        <v>0</v>
      </c>
      <c r="Y49" s="17" t="s">
        <v>9</v>
      </c>
      <c r="Z49" s="16">
        <f>IF(Y49="",0,IF(Y49="優勝",[2]点数換算表!$B$15,IF(Y49="準優勝",[2]点数換算表!$C$15,IF(Y49="ベスト4",[2]点数換算表!$D$15,IF(Y49="ベスト8",[2]点数換算表!$E$15,IF(Y49="ベスト16",[2]点数換算表!$F$15,""))))))</f>
        <v>32</v>
      </c>
      <c r="AA49" s="17" t="s">
        <v>8</v>
      </c>
      <c r="AB49" s="16">
        <f>IF(AA49="",0,IF(AA49="優勝",[2]点数換算表!$B$16,IF(AA49="準優勝",[2]点数換算表!$C$16,IF(AA49="ベスト4",[2]点数換算表!$D$16,IF(AA49="ベスト8",[2]点数換算表!$E$16,IF(AA49="ベスト16",[2]点数換算表!$F$16,IF(AA49="ベスト32",[2]点数換算表!$G$16,"")))))))</f>
        <v>200</v>
      </c>
      <c r="AC49" s="17"/>
      <c r="AD49" s="16">
        <f>IF(AC49="",0,IF(AC49="優勝",[2]点数換算表!$B$17,IF(AC49="準優勝",[2]点数換算表!$C$17,IF(AC49="ベスト4",[2]点数換算表!$D$17,IF(AC49="ベスト8",[2]点数換算表!$E$17,IF(AC49="ベスト16",[2]点数換算表!$F$17,IF(AC49="ベスト32",[2]点数換算表!$G$17,"")))))))</f>
        <v>0</v>
      </c>
      <c r="AE49" s="17"/>
      <c r="AF49" s="16">
        <f>IF(AE49="",0,IF(AE49="優勝",[2]点数換算表!$B$18,IF(AE49="準優勝",[2]点数換算表!$C$18,IF(AE49="ベスト4",[2]点数換算表!$D$18,IF(AE49="ベスト8",[2]点数換算表!$E$18,[2]点数換算表!$F$18)))))</f>
        <v>0</v>
      </c>
      <c r="AG49" s="17"/>
      <c r="AH49" s="16">
        <f>IF(AG49="",0,IF(AG49="優勝",[2]点数換算表!$B$19,IF(AG49="準優勝",[2]点数換算表!$C$19,IF(AG49="ベスト4",[2]点数換算表!$D$19,IF(AG49="ベスト8",[2]点数換算表!$E$19,[2]点数換算表!$F$19)))))</f>
        <v>0</v>
      </c>
      <c r="AI49" s="16">
        <f t="shared" si="0"/>
        <v>252</v>
      </c>
    </row>
    <row r="50" spans="1:35" x14ac:dyDescent="0.4">
      <c r="A50" s="21">
        <v>71</v>
      </c>
      <c r="B50" s="17" t="s">
        <v>387</v>
      </c>
      <c r="C50" s="17" t="s">
        <v>386</v>
      </c>
      <c r="D50" s="17">
        <v>4</v>
      </c>
      <c r="E50" s="27" t="s">
        <v>382</v>
      </c>
      <c r="F50" s="35" t="s">
        <v>815</v>
      </c>
      <c r="G50" s="17"/>
      <c r="H50" s="31">
        <f>IF(G50="",0,IF(G50="優勝",[4]点数換算表!$B$2,IF(G50="準優勝",[4]点数換算表!$C$2,IF(G50="ベスト4",[4]点数換算表!$D$2,[4]点数換算表!$E$2))))</f>
        <v>0</v>
      </c>
      <c r="I50" s="17"/>
      <c r="J50" s="16">
        <f>IF(I50="",0,IF(I50="優勝",[4]点数換算表!$B$3,IF(I50="準優勝",[4]点数換算表!$C$3,IF(I50="ベスト4",[4]点数換算表!$D$3,[4]点数換算表!$E$3))))</f>
        <v>0</v>
      </c>
      <c r="K50" s="17" t="s">
        <v>9</v>
      </c>
      <c r="L50" s="16">
        <f>IF(K50="",0,IF(K50="優勝",[4]点数換算表!$B$4,IF(K50="準優勝",[4]点数換算表!$C$4,IF(K50="ベスト4",[4]点数換算表!$D$4,IF(K50="ベスト8",[4]点数換算表!$E$4,IF(K50="ベスト16",[4]点数換算表!$F$4,""))))))</f>
        <v>40</v>
      </c>
      <c r="M50" s="17" t="s">
        <v>214</v>
      </c>
      <c r="N50" s="16">
        <f>IF(M50="",0,IF(M50="優勝",[4]点数換算表!$B$5,IF(M50="準優勝",[4]点数換算表!$C$5,IF(M50="ベスト4",[4]点数換算表!$D$5,IF(M50="ベスト8",[4]点数換算表!$E$5,IF(M50="ベスト16",[4]点数換算表!$F$5,IF(M50="ベスト32",[4]点数換算表!$G$5,"")))))))</f>
        <v>50</v>
      </c>
      <c r="O50" s="17"/>
      <c r="P50" s="16">
        <f>IF(O50="",0,IF(O50="優勝",[2]点数換算表!$B$6,IF(O50="準優勝",[2]点数換算表!$C$6,IF(O50="ベスト4",[2]点数換算表!$D$6,IF(O50="ベスト8",[2]点数換算表!$E$6,IF(O50="ベスト16",[2]点数換算表!$F$6,IF(O50="ベスト32",[2]点数換算表!$G$6,"")))))))</f>
        <v>0</v>
      </c>
      <c r="Q50" s="17"/>
      <c r="R50" s="16">
        <f>IF(Q50="",0,IF(Q50="優勝",[4]点数換算表!$B$7,IF(Q50="準優勝",[4]点数換算表!$C$7,IF(Q50="ベスト4",[4]点数換算表!$D$7,IF(Q50="ベスト8",[4]点数換算表!$E$7,[4]点数換算表!$F$7)))))</f>
        <v>0</v>
      </c>
      <c r="S50" s="17"/>
      <c r="T50" s="16">
        <f>IF(S50="",0,IF(S50="優勝",[4]点数換算表!$B$8,IF(S50="準優勝",[4]点数換算表!$C$8,IF(S50="ベスト4",[4]点数換算表!$D$8,IF(S50="ベスト8",[4]点数換算表!$E$8,[4]点数換算表!$F$8)))))</f>
        <v>0</v>
      </c>
      <c r="U50" s="17"/>
      <c r="V50" s="31">
        <f>IF(U50="",0,IF(U50="優勝",[4]点数換算表!$B$13,IF(U50="準優勝",[4]点数換算表!$C$13,IF(U50="ベスト4",[4]点数換算表!$D$13,[4]点数換算表!$E$13))))</f>
        <v>0</v>
      </c>
      <c r="W50" s="17"/>
      <c r="X50" s="16">
        <f>IF(W50="",0,IF(W50="優勝",[4]点数換算表!$B$14,IF(W50="準優勝",[4]点数換算表!$C$14,IF(W50="ベスト4",[4]点数換算表!$D$14,[4]点数換算表!$E$14))))</f>
        <v>0</v>
      </c>
      <c r="Y50" s="17"/>
      <c r="Z50" s="16">
        <f>IF(Y50="",0,IF(Y50="優勝",[4]点数換算表!$B$15,IF(Y50="準優勝",[4]点数換算表!$C$15,IF(Y50="ベスト4",[4]点数換算表!$D$15,IF(Y50="ベスト8",[4]点数換算表!$E$15,IF(Y50="ベスト16",[4]点数換算表!$F$15,""))))))</f>
        <v>0</v>
      </c>
      <c r="AA50" s="17" t="s">
        <v>7</v>
      </c>
      <c r="AB50" s="16">
        <f>IF(AA50="",0,IF(AA50="優勝",[4]点数換算表!$B$16,IF(AA50="準優勝",[4]点数換算表!$C$16,IF(AA50="ベスト4",[4]点数換算表!$D$16,IF(AA50="ベスト8",[4]点数換算表!$E$16,IF(AA50="ベスト16",[4]点数換算表!$F$16,IF(AA50="ベスト32",[4]点数換算表!$G$16,"")))))))</f>
        <v>80</v>
      </c>
      <c r="AC50" s="17" t="s">
        <v>214</v>
      </c>
      <c r="AD50" s="16">
        <f>IF(AC50="",0,IF(AC50="優勝",[4]点数換算表!$B$17,IF(AC50="準優勝",[4]点数換算表!$C$17,IF(AC50="ベスト4",[4]点数換算表!$D$17,IF(AC50="ベスト8",[4]点数換算表!$E$17,IF(AC50="ベスト16",[4]点数換算表!$F$17,IF(AC50="ベスト32",[4]点数換算表!$G$17,"")))))))</f>
        <v>80</v>
      </c>
      <c r="AE50" s="17"/>
      <c r="AF50" s="16">
        <f>IF(AE50="",0,IF(AE50="優勝",[4]点数換算表!$B$18,IF(AE50="準優勝",[4]点数換算表!$C$18,IF(AE50="ベスト4",[4]点数換算表!$D$18,IF(AE50="ベスト8",[4]点数換算表!$E$18,[4]点数換算表!$F$18)))))</f>
        <v>0</v>
      </c>
      <c r="AG50" s="17"/>
      <c r="AH50" s="16">
        <f>IF(AG50="",0,IF(AG50="優勝",[4]点数換算表!$B$19,IF(AG50="準優勝",[4]点数換算表!$C$19,IF(AG50="ベスト4",[4]点数換算表!$D$19,IF(AG50="ベスト8",[4]点数換算表!$E$19,[4]点数換算表!$F$19)))))</f>
        <v>0</v>
      </c>
      <c r="AI50" s="16">
        <f t="shared" si="0"/>
        <v>250</v>
      </c>
    </row>
    <row r="51" spans="1:35" x14ac:dyDescent="0.4">
      <c r="A51" s="21">
        <v>44</v>
      </c>
      <c r="B51" s="17" t="s">
        <v>232</v>
      </c>
      <c r="C51" s="17" t="s">
        <v>233</v>
      </c>
      <c r="D51" s="17">
        <v>1</v>
      </c>
      <c r="E51" s="24" t="s">
        <v>269</v>
      </c>
      <c r="F51" s="34" t="s">
        <v>814</v>
      </c>
      <c r="G51" s="17" t="s">
        <v>9</v>
      </c>
      <c r="H51" s="31">
        <f>IF(G51="",0,IF(G51="優勝",点数換算表!$B$2,IF(G51="準優勝",点数換算表!$C$2,IF(G51="ベスト4",点数換算表!$D$2,点数換算表!$E$2))))</f>
        <v>20</v>
      </c>
      <c r="I51" s="17" t="s">
        <v>8</v>
      </c>
      <c r="J51" s="16">
        <f>IF(I51="",0,IF(I51="優勝",点数換算表!$B$3,IF(I51="準優勝",点数換算表!$C$3,IF(I51="ベスト4",点数換算表!$D$3,点数換算表!$E$3))))</f>
        <v>150</v>
      </c>
      <c r="K51" s="17"/>
      <c r="L51" s="16">
        <f>IF(K51="",0,IF(K51="優勝",点数換算表!$B$4,IF(K51="準優勝",点数換算表!$C$4,IF(K51="ベスト4",点数換算表!$D$4,IF(K51="ベスト8",点数換算表!$E$4,IF(K51="ベスト16",点数換算表!$F$4,""))))))</f>
        <v>0</v>
      </c>
      <c r="M51" s="17" t="s">
        <v>214</v>
      </c>
      <c r="N51" s="16">
        <f>IF(M51="",0,IF(M51="優勝",点数換算表!$B$5,IF(M51="準優勝",点数換算表!$C$5,IF(M51="ベスト4",点数換算表!$D$5,IF(M51="ベスト8",点数換算表!$E$5,IF(M51="ベスト16",点数換算表!$F$5,IF(M51="ベスト32",点数換算表!$G$5,"")))))))</f>
        <v>50</v>
      </c>
      <c r="O51" s="17"/>
      <c r="P51" s="16">
        <f>IF(O51="",0,IF(O51="優勝",[2]点数換算表!$B$6,IF(O51="準優勝",[2]点数換算表!$C$6,IF(O51="ベスト4",[2]点数換算表!$D$6,IF(O51="ベスト8",[2]点数換算表!$E$6,IF(O51="ベスト16",[2]点数換算表!$F$6,IF(O51="ベスト32",[2]点数換算表!$G$6,"")))))))</f>
        <v>0</v>
      </c>
      <c r="Q51" s="17"/>
      <c r="R51" s="16">
        <f>IF(Q51="",0,IF(Q51="優勝",点数換算表!$B$7,IF(Q51="準優勝",点数換算表!$C$7,IF(Q51="ベスト4",点数換算表!$D$7,IF(Q51="ベスト8",点数換算表!$E$7,点数換算表!$F$7)))))</f>
        <v>0</v>
      </c>
      <c r="S51" s="17" t="s">
        <v>7</v>
      </c>
      <c r="T51" s="16">
        <f>IF(S51="",0,IF(S51="優勝",点数換算表!$B$8,IF(S51="準優勝",点数換算表!$C$8,IF(S51="ベスト4",点数換算表!$D$8,IF(S51="ベスト8",点数換算表!$E$8,点数換算表!$F$8)))))</f>
        <v>50</v>
      </c>
      <c r="U51" s="17"/>
      <c r="V51" s="31">
        <f>IF(U51="",0,IF(U51="優勝",点数換算表!$B$13,IF(U51="準優勝",点数換算表!$C$13,IF(U51="ベスト4",点数換算表!$D$13,点数換算表!$E$13))))</f>
        <v>0</v>
      </c>
      <c r="W51" s="17"/>
      <c r="X51" s="16">
        <f>IF(W51="",0,IF(W51="優勝",点数換算表!$B$14,IF(W51="準優勝",点数換算表!$C$14,IF(W51="ベスト4",点数換算表!$D$14,点数換算表!$E$14))))</f>
        <v>0</v>
      </c>
      <c r="Y51" s="17"/>
      <c r="Z51" s="16">
        <f>IF(Y51="",0,IF(Y51="優勝",点数換算表!$B$15,IF(Y51="準優勝",点数換算表!$C$15,IF(Y51="ベスト4",点数換算表!$D$15,IF(Y51="ベスト8",点数換算表!$E$15,IF(Y51="ベスト16",点数換算表!$F$15,""))))))</f>
        <v>0</v>
      </c>
      <c r="AA51" s="17"/>
      <c r="AB51" s="16">
        <f>IF(AA51="",0,IF(AA51="優勝",点数換算表!$B$16,IF(AA51="準優勝",点数換算表!$C$16,IF(AA51="ベスト4",点数換算表!$D$16,IF(AA51="ベスト8",点数換算表!$E$16,IF(AA51="ベスト16",点数換算表!$F$16,IF(AA51="ベスト32",点数換算表!$G$16,"")))))))</f>
        <v>0</v>
      </c>
      <c r="AC51" s="17"/>
      <c r="AD51" s="16">
        <f>IF(AC51="",0,IF(AC51="優勝",点数換算表!$B$17,IF(AC51="準優勝",点数換算表!$C$17,IF(AC51="ベスト4",点数換算表!$D$17,IF(AC51="ベスト8",点数換算表!$E$17,IF(AC51="ベスト16",点数換算表!$F$17,IF(AC51="ベスト32",点数換算表!$G$17,"")))))))</f>
        <v>0</v>
      </c>
      <c r="AE51" s="17"/>
      <c r="AF51" s="16">
        <f>IF(AE51="",0,IF(AE51="優勝",点数換算表!$B$18,IF(AE51="準優勝",点数換算表!$C$18,IF(AE51="ベスト4",点数換算表!$D$18,IF(AE51="ベスト8",点数換算表!$E$18,点数換算表!$F$18)))))</f>
        <v>0</v>
      </c>
      <c r="AG51" s="17"/>
      <c r="AH51" s="16">
        <f>IF(AG51="",0,IF(AG51="優勝",点数換算表!$B$19,IF(AG51="準優勝",点数換算表!$C$19,IF(AG51="ベスト4",点数換算表!$D$19,IF(AG51="ベスト8",点数換算表!$E$19,点数換算表!$F$19)))))</f>
        <v>0</v>
      </c>
      <c r="AI51" s="16">
        <f t="shared" si="0"/>
        <v>250</v>
      </c>
    </row>
    <row r="52" spans="1:35" x14ac:dyDescent="0.4">
      <c r="A52" s="21">
        <v>45</v>
      </c>
      <c r="B52" s="17" t="s">
        <v>348</v>
      </c>
      <c r="C52" s="17" t="s">
        <v>271</v>
      </c>
      <c r="D52" s="17">
        <v>1</v>
      </c>
      <c r="E52" s="26" t="s">
        <v>272</v>
      </c>
      <c r="F52" s="35" t="s">
        <v>815</v>
      </c>
      <c r="G52" s="17"/>
      <c r="H52" s="31">
        <f>IF(G52="",0,IF(G52="優勝",[2]点数換算表!$B$2,IF(G52="準優勝",[2]点数換算表!$C$2,IF(G52="ベスト4",[2]点数換算表!$D$2,[2]点数換算表!$E$2))))</f>
        <v>0</v>
      </c>
      <c r="I52" s="17" t="s">
        <v>6</v>
      </c>
      <c r="J52" s="16">
        <f>IF(I52="",0,IF(I52="優勝",[2]点数換算表!$B$3,IF(I52="準優勝",[2]点数換算表!$C$3,IF(I52="ベスト4",[2]点数換算表!$D$3,[2]点数換算表!$E$3))))</f>
        <v>100</v>
      </c>
      <c r="K52" s="17"/>
      <c r="L52" s="16">
        <f>IF(K52="",0,IF(K52="優勝",[2]点数換算表!$B$4,IF(K52="準優勝",[2]点数換算表!$C$4,IF(K52="ベスト4",[2]点数換算表!$D$4,IF(K52="ベスト8",[2]点数換算表!$E$4,IF(K52="ベスト16",[2]点数換算表!$F$4,""))))))</f>
        <v>0</v>
      </c>
      <c r="M52" s="17" t="s">
        <v>214</v>
      </c>
      <c r="N52" s="16">
        <f>IF(M52="",0,IF(M52="優勝",[2]点数換算表!$B$5,IF(M52="準優勝",[2]点数換算表!$C$5,IF(M52="ベスト4",[2]点数換算表!$D$5,IF(M52="ベスト8",[2]点数換算表!$E$5,IF(M52="ベスト16",[2]点数換算表!$F$5,IF(M52="ベスト32",[2]点数換算表!$G$5,"")))))))</f>
        <v>50</v>
      </c>
      <c r="O52" s="17" t="s">
        <v>214</v>
      </c>
      <c r="P52" s="16">
        <f>IF(O52="",0,IF(O52="優勝",[2]点数換算表!$B$6,IF(O52="準優勝",[2]点数換算表!$C$6,IF(O52="ベスト4",[2]点数換算表!$D$6,IF(O52="ベスト8",[2]点数換算表!$E$6,IF(O52="ベスト16",[2]点数換算表!$F$6,IF(O52="ベスト32",[2]点数換算表!$G$6,"")))))))</f>
        <v>100</v>
      </c>
      <c r="Q52" s="17"/>
      <c r="R52" s="16">
        <f>IF(Q52="",0,IF(Q52="優勝",[2]点数換算表!$B$7,IF(Q52="準優勝",[2]点数換算表!$C$7,IF(Q52="ベスト4",[2]点数換算表!$D$7,IF(Q52="ベスト8",[2]点数換算表!$E$7,[2]点数換算表!$F$7)))))</f>
        <v>0</v>
      </c>
      <c r="S52" s="17"/>
      <c r="T52" s="16">
        <f>IF(S52="",0,IF(S52="優勝",[2]点数換算表!$B$8,IF(S52="準優勝",[2]点数換算表!$C$8,IF(S52="ベスト4",[2]点数換算表!$D$8,IF(S52="ベスト8",[2]点数換算表!$E$8,[2]点数換算表!$F$8)))))</f>
        <v>0</v>
      </c>
      <c r="U52" s="17"/>
      <c r="V52" s="31">
        <f>IF(U52="",0,IF(U52="優勝",[2]点数換算表!$B$13,IF(U52="準優勝",[2]点数換算表!$C$13,IF(U52="ベスト4",[2]点数換算表!$D$13,[2]点数換算表!$E$13))))</f>
        <v>0</v>
      </c>
      <c r="W52" s="17"/>
      <c r="X52" s="16">
        <f>IF(W52="",0,IF(W52="優勝",[2]点数換算表!$B$14,IF(W52="準優勝",[2]点数換算表!$C$14,IF(W52="ベスト4",[2]点数換算表!$D$14,[2]点数換算表!$E$14))))</f>
        <v>0</v>
      </c>
      <c r="Y52" s="17"/>
      <c r="Z52" s="16">
        <f>IF(Y52="",0,IF(Y52="優勝",[2]点数換算表!$B$15,IF(Y52="準優勝",[2]点数換算表!$C$15,IF(Y52="ベスト4",[2]点数換算表!$D$15,IF(Y52="ベスト8",[2]点数換算表!$E$15,IF(Y52="ベスト16",[2]点数換算表!$F$15,""))))))</f>
        <v>0</v>
      </c>
      <c r="AA52" s="17"/>
      <c r="AB52" s="16">
        <f>IF(AA52="",0,IF(AA52="優勝",[2]点数換算表!$B$16,IF(AA52="準優勝",[2]点数換算表!$C$16,IF(AA52="ベスト4",[2]点数換算表!$D$16,IF(AA52="ベスト8",[2]点数換算表!$E$16,IF(AA52="ベスト16",[2]点数換算表!$F$16,IF(AA52="ベスト32",[2]点数換算表!$G$16,"")))))))</f>
        <v>0</v>
      </c>
      <c r="AC52" s="17"/>
      <c r="AD52" s="16">
        <f>IF(AC52="",0,IF(AC52="優勝",[2]点数換算表!$B$17,IF(AC52="準優勝",[2]点数換算表!$C$17,IF(AC52="ベスト4",[2]点数換算表!$D$17,IF(AC52="ベスト8",[2]点数換算表!$E$17,IF(AC52="ベスト16",[2]点数換算表!$F$17,IF(AC52="ベスト32",[2]点数換算表!$G$17,"")))))))</f>
        <v>0</v>
      </c>
      <c r="AE52" s="17"/>
      <c r="AF52" s="16">
        <f>IF(AE52="",0,IF(AE52="優勝",[2]点数換算表!$B$18,IF(AE52="準優勝",[2]点数換算表!$C$18,IF(AE52="ベスト4",[2]点数換算表!$D$18,IF(AE52="ベスト8",[2]点数換算表!$E$18,[2]点数換算表!$F$18)))))</f>
        <v>0</v>
      </c>
      <c r="AG52" s="17"/>
      <c r="AH52" s="16">
        <f>IF(AG52="",0,IF(AG52="優勝",[2]点数換算表!$B$19,IF(AG52="準優勝",[2]点数換算表!$C$19,IF(AG52="ベスト4",[2]点数換算表!$D$19,IF(AG52="ベスト8",[2]点数換算表!$E$19,[2]点数換算表!$F$19)))))</f>
        <v>0</v>
      </c>
      <c r="AI52" s="16">
        <f t="shared" si="0"/>
        <v>250</v>
      </c>
    </row>
    <row r="53" spans="1:35" x14ac:dyDescent="0.4">
      <c r="A53" s="21">
        <v>46</v>
      </c>
      <c r="B53" s="17" t="s">
        <v>154</v>
      </c>
      <c r="C53" s="17" t="s">
        <v>74</v>
      </c>
      <c r="D53" s="17">
        <v>3</v>
      </c>
      <c r="E53" s="24" t="s">
        <v>269</v>
      </c>
      <c r="F53" s="34" t="s">
        <v>814</v>
      </c>
      <c r="G53" s="17"/>
      <c r="H53" s="31">
        <f>IF(G53="",0,IF(G53="優勝",点数換算表!$B$2,IF(G53="準優勝",点数換算表!$C$2,IF(G53="ベスト4",点数換算表!$D$2,点数換算表!$E$2))))</f>
        <v>0</v>
      </c>
      <c r="I53" s="17"/>
      <c r="J53" s="16">
        <f>IF(I53="",0,IF(I53="優勝",点数換算表!$B$3,IF(I53="準優勝",点数換算表!$C$3,IF(I53="ベスト4",点数換算表!$D$3,点数換算表!$E$3))))</f>
        <v>0</v>
      </c>
      <c r="K53" s="17"/>
      <c r="L53" s="16">
        <f>IF(K53="",0,IF(K53="優勝",点数換算表!$B$4,IF(K53="準優勝",点数換算表!$C$4,IF(K53="ベスト4",点数換算表!$D$4,IF(K53="ベスト8",点数換算表!$E$4,IF(K53="ベスト16",点数換算表!$F$4,""))))))</f>
        <v>0</v>
      </c>
      <c r="M53" s="17" t="s">
        <v>214</v>
      </c>
      <c r="N53" s="16">
        <f>IF(M53="",0,IF(M53="優勝",点数換算表!$B$5,IF(M53="準優勝",点数換算表!$C$5,IF(M53="ベスト4",点数換算表!$D$5,IF(M53="ベスト8",点数換算表!$E$5,IF(M53="ベスト16",点数換算表!$F$5,IF(M53="ベスト32",点数換算表!$G$5,"")))))))</f>
        <v>50</v>
      </c>
      <c r="O53" s="17"/>
      <c r="P53" s="16">
        <f>IF(O53="",0,IF(O53="優勝",[2]点数換算表!$B$6,IF(O53="準優勝",[2]点数換算表!$C$6,IF(O53="ベスト4",[2]点数換算表!$D$6,IF(O53="ベスト8",[2]点数換算表!$E$6,IF(O53="ベスト16",[2]点数換算表!$F$6,IF(O53="ベスト32",[2]点数換算表!$G$6,"")))))))</f>
        <v>0</v>
      </c>
      <c r="Q53" s="17"/>
      <c r="R53" s="16">
        <f>IF(Q53="",0,IF(Q53="優勝",点数換算表!$B$7,IF(Q53="準優勝",点数換算表!$C$7,IF(Q53="ベスト4",点数換算表!$D$7,IF(Q53="ベスト8",点数換算表!$E$7,点数換算表!$F$7)))))</f>
        <v>0</v>
      </c>
      <c r="S53" s="17"/>
      <c r="T53" s="16">
        <f>IF(S53="",0,IF(S53="優勝",点数換算表!$B$8,IF(S53="準優勝",点数換算表!$C$8,IF(S53="ベスト4",点数換算表!$D$8,IF(S53="ベスト8",点数換算表!$E$8,点数換算表!$F$8)))))</f>
        <v>0</v>
      </c>
      <c r="U53" s="17"/>
      <c r="V53" s="31">
        <f>IF(U53="",0,IF(U53="優勝",点数換算表!$B$13,IF(U53="準優勝",点数換算表!$C$13,IF(U53="ベスト4",点数換算表!$D$13,点数換算表!$E$13))))</f>
        <v>0</v>
      </c>
      <c r="W53" s="17"/>
      <c r="X53" s="16">
        <f>IF(W53="",0,IF(W53="優勝",点数換算表!$B$14,IF(W53="準優勝",点数換算表!$C$14,IF(W53="ベスト4",点数換算表!$D$14,点数換算表!$E$14))))</f>
        <v>0</v>
      </c>
      <c r="Y53" s="17" t="s">
        <v>9</v>
      </c>
      <c r="Z53" s="16">
        <f>IF(Y53="",0,IF(Y53="優勝",点数換算表!$B$15,IF(Y53="準優勝",点数換算表!$C$15,IF(Y53="ベスト4",点数換算表!$D$15,IF(Y53="ベスト8",点数換算表!$E$15,IF(Y53="ベスト16",点数換算表!$F$15,""))))))</f>
        <v>32</v>
      </c>
      <c r="AA53" s="17"/>
      <c r="AB53" s="16">
        <f>IF(AA53="",0,IF(AA53="優勝",点数換算表!$B$16,IF(AA53="準優勝",点数換算表!$C$16,IF(AA53="ベスト4",点数換算表!$D$16,IF(AA53="ベスト8",点数換算表!$E$16,IF(AA53="ベスト16",点数換算表!$F$16,IF(AA53="ベスト32",点数換算表!$G$16,"")))))))</f>
        <v>0</v>
      </c>
      <c r="AC53" s="17" t="s">
        <v>7</v>
      </c>
      <c r="AD53" s="16">
        <f>IF(AC53="",0,IF(AC53="優勝",点数換算表!$B$17,IF(AC53="準優勝",点数換算表!$C$17,IF(AC53="ベスト4",点数換算表!$D$17,IF(AC53="ベスト8",点数換算表!$E$17,IF(AC53="ベスト16",点数換算表!$F$17,IF(AC53="ベスト32",点数換算表!$G$17,"")))))))</f>
        <v>160</v>
      </c>
      <c r="AE53" s="17"/>
      <c r="AF53" s="16">
        <f>IF(AE53="",0,IF(AE53="優勝",点数換算表!$B$18,IF(AE53="準優勝",点数換算表!$C$18,IF(AE53="ベスト4",点数換算表!$D$18,IF(AE53="ベスト8",点数換算表!$E$18,点数換算表!$F$18)))))</f>
        <v>0</v>
      </c>
      <c r="AG53" s="17"/>
      <c r="AH53" s="16">
        <f>IF(AG53="",0,IF(AG53="優勝",点数換算表!$B$19,IF(AG53="準優勝",点数換算表!$C$19,IF(AG53="ベスト4",点数換算表!$D$19,IF(AG53="ベスト8",点数換算表!$E$19,点数換算表!$F$19)))))</f>
        <v>0</v>
      </c>
      <c r="AI53" s="16">
        <f t="shared" si="0"/>
        <v>242</v>
      </c>
    </row>
    <row r="54" spans="1:35" x14ac:dyDescent="0.4">
      <c r="A54" s="21">
        <v>47</v>
      </c>
      <c r="B54" s="17" t="s">
        <v>327</v>
      </c>
      <c r="C54" s="17" t="s">
        <v>277</v>
      </c>
      <c r="D54" s="17">
        <v>4</v>
      </c>
      <c r="E54" s="26" t="s">
        <v>272</v>
      </c>
      <c r="F54" s="35" t="s">
        <v>815</v>
      </c>
      <c r="G54" s="17"/>
      <c r="H54" s="31">
        <f>IF(G54="",0,IF(G54="優勝",[2]点数換算表!$B$2,IF(G54="準優勝",[2]点数換算表!$C$2,IF(G54="ベスト4",[2]点数換算表!$D$2,[2]点数換算表!$E$2))))</f>
        <v>0</v>
      </c>
      <c r="I54" s="17"/>
      <c r="J54" s="16">
        <f>IF(I54="",0,IF(I54="優勝",[2]点数換算表!$B$3,IF(I54="準優勝",[2]点数換算表!$C$3,IF(I54="ベスト4",[2]点数換算表!$D$3,[2]点数換算表!$E$3))))</f>
        <v>0</v>
      </c>
      <c r="K54" s="17" t="s">
        <v>7</v>
      </c>
      <c r="L54" s="16">
        <f>IF(K54="",0,IF(K54="優勝",[2]点数換算表!$B$4,IF(K54="準優勝",[2]点数換算表!$C$4,IF(K54="ベスト4",[2]点数換算表!$D$4,IF(K54="ベスト8",[2]点数換算表!$E$4,IF(K54="ベスト16",[2]点数換算表!$F$4,""))))))</f>
        <v>20</v>
      </c>
      <c r="M54" s="17"/>
      <c r="N54" s="16">
        <f>IF(M54="",0,IF(M54="優勝",[2]点数換算表!$B$5,IF(M54="準優勝",[2]点数換算表!$C$5,IF(M54="ベスト4",[2]点数換算表!$D$5,IF(M54="ベスト8",[2]点数換算表!$E$5,IF(M54="ベスト16",[2]点数換算表!$F$5,IF(M54="ベスト32",[2]点数換算表!$G$5,"")))))))</f>
        <v>0</v>
      </c>
      <c r="O54" s="17"/>
      <c r="P54" s="16">
        <f>IF(O54="",0,IF(O54="優勝",[2]点数換算表!$B$6,IF(O54="準優勝",[2]点数換算表!$C$6,IF(O54="ベスト4",[2]点数換算表!$D$6,IF(O54="ベスト8",[2]点数換算表!$E$6,IF(O54="ベスト16",[2]点数換算表!$F$6,IF(O54="ベスト32",[2]点数換算表!$G$6,"")))))))</f>
        <v>0</v>
      </c>
      <c r="Q54" s="17"/>
      <c r="R54" s="16">
        <f>IF(Q54="",0,IF(Q54="優勝",[2]点数換算表!$B$7,IF(Q54="準優勝",[2]点数換算表!$C$7,IF(Q54="ベスト4",[2]点数換算表!$D$7,IF(Q54="ベスト8",[2]点数換算表!$E$7,[2]点数換算表!$F$7)))))</f>
        <v>0</v>
      </c>
      <c r="S54" s="17"/>
      <c r="T54" s="16">
        <f>IF(S54="",0,IF(S54="優勝",[2]点数換算表!$B$8,IF(S54="準優勝",[2]点数換算表!$C$8,IF(S54="ベスト4",[2]点数換算表!$D$8,IF(S54="ベスト8",[2]点数換算表!$E$8,[2]点数換算表!$F$8)))))</f>
        <v>0</v>
      </c>
      <c r="U54" s="17"/>
      <c r="V54" s="31">
        <f>IF(U54="",0,IF(U54="優勝",[2]点数換算表!$B$13,IF(U54="準優勝",[2]点数換算表!$C$13,IF(U54="ベスト4",[2]点数換算表!$D$13,[2]点数換算表!$E$13))))</f>
        <v>0</v>
      </c>
      <c r="W54" s="17"/>
      <c r="X54" s="16">
        <f>IF(W54="",0,IF(W54="優勝",[2]点数換算表!$B$14,IF(W54="準優勝",[2]点数換算表!$C$14,IF(W54="ベスト4",[2]点数換算表!$D$14,[2]点数換算表!$E$14))))</f>
        <v>0</v>
      </c>
      <c r="Y54" s="17" t="s">
        <v>7</v>
      </c>
      <c r="Z54" s="16">
        <f>IF(Y54="",0,IF(Y54="優勝",[2]点数換算表!$B$15,IF(Y54="準優勝",[2]点数換算表!$C$15,IF(Y54="ベスト4",[2]点数換算表!$D$15,IF(Y54="ベスト8",[2]点数換算表!$E$15,IF(Y54="ベスト16",[2]点数換算表!$F$15,""))))))</f>
        <v>16</v>
      </c>
      <c r="AA54" s="17" t="s">
        <v>8</v>
      </c>
      <c r="AB54" s="16">
        <f>IF(AA54="",0,IF(AA54="優勝",[2]点数換算表!$B$16,IF(AA54="準優勝",[2]点数換算表!$C$16,IF(AA54="ベスト4",[2]点数換算表!$D$16,IF(AA54="ベスト8",[2]点数換算表!$E$16,IF(AA54="ベスト16",[2]点数換算表!$F$16,IF(AA54="ベスト32",[2]点数換算表!$G$16,"")))))))</f>
        <v>200</v>
      </c>
      <c r="AC54" s="17"/>
      <c r="AD54" s="16">
        <f>IF(AC54="",0,IF(AC54="優勝",[2]点数換算表!$B$17,IF(AC54="準優勝",[2]点数換算表!$C$17,IF(AC54="ベスト4",[2]点数換算表!$D$17,IF(AC54="ベスト8",[2]点数換算表!$E$17,IF(AC54="ベスト16",[2]点数換算表!$F$17,IF(AC54="ベスト32",[2]点数換算表!$G$17,"")))))))</f>
        <v>0</v>
      </c>
      <c r="AE54" s="17"/>
      <c r="AF54" s="16">
        <f>IF(AE54="",0,IF(AE54="優勝",[2]点数換算表!$B$18,IF(AE54="準優勝",[2]点数換算表!$C$18,IF(AE54="ベスト4",[2]点数換算表!$D$18,IF(AE54="ベスト8",[2]点数換算表!$E$18,[2]点数換算表!$F$18)))))</f>
        <v>0</v>
      </c>
      <c r="AG54" s="17"/>
      <c r="AH54" s="16">
        <f>IF(AG54="",0,IF(AG54="優勝",[2]点数換算表!$B$19,IF(AG54="準優勝",[2]点数換算表!$C$19,IF(AG54="ベスト4",[2]点数換算表!$D$19,IF(AG54="ベスト8",[2]点数換算表!$E$19,[2]点数換算表!$F$19)))))</f>
        <v>0</v>
      </c>
      <c r="AI54" s="16">
        <f t="shared" si="0"/>
        <v>236</v>
      </c>
    </row>
    <row r="55" spans="1:35" x14ac:dyDescent="0.4">
      <c r="A55" s="21">
        <v>48</v>
      </c>
      <c r="B55" s="17" t="s">
        <v>388</v>
      </c>
      <c r="C55" s="17" t="s">
        <v>381</v>
      </c>
      <c r="D55" s="17">
        <v>4</v>
      </c>
      <c r="E55" s="27" t="s">
        <v>382</v>
      </c>
      <c r="F55" s="35" t="s">
        <v>815</v>
      </c>
      <c r="G55" s="17"/>
      <c r="H55" s="31">
        <f>IF(G55="",0,IF(G55="優勝",[4]点数換算表!$B$2,IF(G55="準優勝",[4]点数換算表!$C$2,IF(G55="ベスト4",[4]点数換算表!$D$2,[4]点数換算表!$E$2))))</f>
        <v>0</v>
      </c>
      <c r="I55" s="17"/>
      <c r="J55" s="16">
        <f>IF(I55="",0,IF(I55="優勝",[4]点数換算表!$B$3,IF(I55="準優勝",[4]点数換算表!$C$3,IF(I55="ベスト4",[4]点数換算表!$D$3,[4]点数換算表!$E$3))))</f>
        <v>0</v>
      </c>
      <c r="K55" s="17" t="s">
        <v>6</v>
      </c>
      <c r="L55" s="16">
        <f>IF(K55="",0,IF(K55="優勝",[4]点数換算表!$B$4,IF(K55="準優勝",[4]点数換算表!$C$4,IF(K55="ベスト4",[4]点数換算表!$D$4,IF(K55="ベスト8",[4]点数換算表!$E$4,IF(K55="ベスト16",[4]点数換算表!$F$4,""))))))</f>
        <v>60</v>
      </c>
      <c r="M55" s="17" t="s">
        <v>214</v>
      </c>
      <c r="N55" s="16">
        <f>IF(M55="",0,IF(M55="優勝",[4]点数換算表!$B$5,IF(M55="準優勝",[4]点数換算表!$C$5,IF(M55="ベスト4",[4]点数換算表!$D$5,IF(M55="ベスト8",[4]点数換算表!$E$5,IF(M55="ベスト16",[4]点数換算表!$F$5,IF(M55="ベスト32",[4]点数換算表!$G$5,"")))))))</f>
        <v>50</v>
      </c>
      <c r="O55" s="17"/>
      <c r="P55" s="16">
        <f>IF(O55="",0,IF(O55="優勝",[2]点数換算表!$B$6,IF(O55="準優勝",[2]点数換算表!$C$6,IF(O55="ベスト4",[2]点数換算表!$D$6,IF(O55="ベスト8",[2]点数換算表!$E$6,IF(O55="ベスト16",[2]点数換算表!$F$6,IF(O55="ベスト32",[2]点数換算表!$G$6,"")))))))</f>
        <v>0</v>
      </c>
      <c r="Q55" s="17"/>
      <c r="R55" s="16">
        <f>IF(Q55="",0,IF(Q55="優勝",[4]点数換算表!$B$7,IF(Q55="準優勝",[4]点数換算表!$C$7,IF(Q55="ベスト4",[4]点数換算表!$D$7,IF(Q55="ベスト8",[4]点数換算表!$E$7,[4]点数換算表!$F$7)))))</f>
        <v>0</v>
      </c>
      <c r="S55" s="17"/>
      <c r="T55" s="16">
        <f>IF(S55="",0,IF(S55="優勝",[4]点数換算表!$B$8,IF(S55="準優勝",[4]点数換算表!$C$8,IF(S55="ベスト4",[4]点数換算表!$D$8,IF(S55="ベスト8",[4]点数換算表!$E$8,[4]点数換算表!$F$8)))))</f>
        <v>0</v>
      </c>
      <c r="U55" s="17"/>
      <c r="V55" s="31">
        <f>IF(U55="",0,IF(U55="優勝",[4]点数換算表!$B$13,IF(U55="準優勝",[4]点数換算表!$C$13,IF(U55="ベスト4",[4]点数換算表!$D$13,[4]点数換算表!$E$13))))</f>
        <v>0</v>
      </c>
      <c r="W55" s="17"/>
      <c r="X55" s="16">
        <f>IF(W55="",0,IF(W55="優勝",[4]点数換算表!$B$14,IF(W55="準優勝",[4]点数換算表!$C$14,IF(W55="ベスト4",[4]点数換算表!$D$14,[4]点数換算表!$E$14))))</f>
        <v>0</v>
      </c>
      <c r="Y55" s="17" t="s">
        <v>10</v>
      </c>
      <c r="Z55" s="16">
        <f>IF(Y55="",0,IF(Y55="優勝",[4]点数換算表!$B$15,IF(Y55="準優勝",[4]点数換算表!$C$15,IF(Y55="ベスト4",[4]点数換算表!$D$15,IF(Y55="ベスト8",[4]点数換算表!$E$15,IF(Y55="ベスト16",[4]点数換算表!$F$15,""))))))</f>
        <v>80</v>
      </c>
      <c r="AA55" s="17" t="s">
        <v>214</v>
      </c>
      <c r="AB55" s="16">
        <f>IF(AA55="",0,IF(AA55="優勝",[4]点数換算表!$B$16,IF(AA55="準優勝",[4]点数換算表!$C$16,IF(AA55="ベスト4",[4]点数換算表!$D$16,IF(AA55="ベスト8",[4]点数換算表!$E$16,IF(AA55="ベスト16",[4]点数換算表!$F$16,IF(AA55="ベスト32",[4]点数換算表!$G$16,"")))))))</f>
        <v>40</v>
      </c>
      <c r="AC55" s="17"/>
      <c r="AD55" s="16">
        <f>IF(AC55="",0,IF(AC55="優勝",[4]点数換算表!$B$17,IF(AC55="準優勝",[4]点数換算表!$C$17,IF(AC55="ベスト4",[4]点数換算表!$D$17,IF(AC55="ベスト8",[4]点数換算表!$E$17,IF(AC55="ベスト16",[4]点数換算表!$F$17,IF(AC55="ベスト32",[4]点数換算表!$G$17,"")))))))</f>
        <v>0</v>
      </c>
      <c r="AE55" s="17"/>
      <c r="AF55" s="16">
        <f>IF(AE55="",0,IF(AE55="優勝",[4]点数換算表!$B$18,IF(AE55="準優勝",[4]点数換算表!$C$18,IF(AE55="ベスト4",[4]点数換算表!$D$18,IF(AE55="ベスト8",[4]点数換算表!$E$18,[4]点数換算表!$F$18)))))</f>
        <v>0</v>
      </c>
      <c r="AG55" s="17"/>
      <c r="AH55" s="16">
        <f>IF(AG55="",0,IF(AG55="優勝",[4]点数換算表!$B$19,IF(AG55="準優勝",[4]点数換算表!$C$19,IF(AG55="ベスト4",[4]点数換算表!$D$19,IF(AG55="ベスト8",[4]点数換算表!$E$19,[4]点数換算表!$F$19)))))</f>
        <v>0</v>
      </c>
      <c r="AI55" s="16">
        <f t="shared" si="0"/>
        <v>230</v>
      </c>
    </row>
    <row r="56" spans="1:35" x14ac:dyDescent="0.4">
      <c r="A56" s="21">
        <v>49</v>
      </c>
      <c r="B56" s="17" t="s">
        <v>125</v>
      </c>
      <c r="C56" s="17" t="s">
        <v>58</v>
      </c>
      <c r="D56" s="17">
        <v>2</v>
      </c>
      <c r="E56" s="24" t="s">
        <v>269</v>
      </c>
      <c r="F56" s="34" t="s">
        <v>814</v>
      </c>
      <c r="G56" s="17"/>
      <c r="H56" s="31">
        <f>IF(G56="",0,IF(G56="優勝",点数換算表!$B$2,IF(G56="準優勝",点数換算表!$C$2,IF(G56="ベスト4",点数換算表!$D$2,点数換算表!$E$2))))</f>
        <v>0</v>
      </c>
      <c r="I56" s="17"/>
      <c r="J56" s="16">
        <f>IF(I56="",0,IF(I56="優勝",点数換算表!$B$3,IF(I56="準優勝",点数換算表!$C$3,IF(I56="ベスト4",点数換算表!$D$3,点数換算表!$E$3))))</f>
        <v>0</v>
      </c>
      <c r="K56" s="17" t="s">
        <v>7</v>
      </c>
      <c r="L56" s="16">
        <f>IF(K56="",0,IF(K56="優勝",点数換算表!$B$4,IF(K56="準優勝",点数換算表!$C$4,IF(K56="ベスト4",点数換算表!$D$4,IF(K56="ベスト8",点数換算表!$E$4,IF(K56="ベスト16",点数換算表!$F$4,""))))))</f>
        <v>20</v>
      </c>
      <c r="M56" s="17" t="s">
        <v>7</v>
      </c>
      <c r="N56" s="16">
        <f>IF(M56="",0,IF(M56="優勝",点数換算表!$B$5,IF(M56="準優勝",点数換算表!$C$5,IF(M56="ベスト4",点数換算表!$D$5,IF(M56="ベスト8",点数換算表!$E$5,IF(M56="ベスト16",点数換算表!$F$5,IF(M56="ベスト32",点数換算表!$G$5,"")))))))</f>
        <v>100</v>
      </c>
      <c r="O56" s="17" t="s">
        <v>214</v>
      </c>
      <c r="P56" s="16">
        <f>IF(O56="",0,IF(O56="優勝",[2]点数換算表!$B$6,IF(O56="準優勝",[2]点数換算表!$C$6,IF(O56="ベスト4",[2]点数換算表!$D$6,IF(O56="ベスト8",[2]点数換算表!$E$6,IF(O56="ベスト16",[2]点数換算表!$F$6,IF(O56="ベスト32",[2]点数換算表!$G$6,"")))))))</f>
        <v>100</v>
      </c>
      <c r="Q56" s="17"/>
      <c r="R56" s="16">
        <f>IF(Q56="",0,IF(Q56="優勝",点数換算表!$B$7,IF(Q56="準優勝",点数換算表!$C$7,IF(Q56="ベスト4",点数換算表!$D$7,IF(Q56="ベスト8",点数換算表!$E$7,点数換算表!$F$7)))))</f>
        <v>0</v>
      </c>
      <c r="S56" s="17"/>
      <c r="T56" s="16">
        <f>IF(S56="",0,IF(S56="優勝",点数換算表!$B$8,IF(S56="準優勝",点数換算表!$C$8,IF(S56="ベスト4",点数換算表!$D$8,IF(S56="ベスト8",点数換算表!$E$8,点数換算表!$F$8)))))</f>
        <v>0</v>
      </c>
      <c r="U56" s="17"/>
      <c r="V56" s="31">
        <f>IF(U56="",0,IF(U56="優勝",点数換算表!$B$13,IF(U56="準優勝",点数換算表!$C$13,IF(U56="ベスト4",点数換算表!$D$13,点数換算表!$E$13))))</f>
        <v>0</v>
      </c>
      <c r="W56" s="17"/>
      <c r="X56" s="16">
        <f>IF(W56="",0,IF(W56="優勝",点数換算表!$B$14,IF(W56="準優勝",点数換算表!$C$14,IF(W56="ベスト4",点数換算表!$D$14,点数換算表!$E$14))))</f>
        <v>0</v>
      </c>
      <c r="Y56" s="17"/>
      <c r="Z56" s="16">
        <f>IF(Y56="",0,IF(Y56="優勝",点数換算表!$B$15,IF(Y56="準優勝",点数換算表!$C$15,IF(Y56="ベスト4",点数換算表!$D$15,IF(Y56="ベスト8",点数換算表!$E$15,IF(Y56="ベスト16",点数換算表!$F$15,""))))))</f>
        <v>0</v>
      </c>
      <c r="AA56" s="17"/>
      <c r="AB56" s="16">
        <f>IF(AA56="",0,IF(AA56="優勝",点数換算表!$B$16,IF(AA56="準優勝",点数換算表!$C$16,IF(AA56="ベスト4",点数換算表!$D$16,IF(AA56="ベスト8",点数換算表!$E$16,IF(AA56="ベスト16",点数換算表!$F$16,IF(AA56="ベスト32",点数換算表!$G$16,"")))))))</f>
        <v>0</v>
      </c>
      <c r="AC56" s="17"/>
      <c r="AD56" s="16">
        <f>IF(AC56="",0,IF(AC56="優勝",点数換算表!$B$17,IF(AC56="準優勝",点数換算表!$C$17,IF(AC56="ベスト4",点数換算表!$D$17,IF(AC56="ベスト8",点数換算表!$E$17,IF(AC56="ベスト16",点数換算表!$F$17,IF(AC56="ベスト32",点数換算表!$G$17,"")))))))</f>
        <v>0</v>
      </c>
      <c r="AE56" s="17"/>
      <c r="AF56" s="16">
        <f>IF(AE56="",0,IF(AE56="優勝",点数換算表!$B$18,IF(AE56="準優勝",点数換算表!$C$18,IF(AE56="ベスト4",点数換算表!$D$18,IF(AE56="ベスト8",点数換算表!$E$18,点数換算表!$F$18)))))</f>
        <v>0</v>
      </c>
      <c r="AG56" s="17"/>
      <c r="AH56" s="16">
        <f>IF(AG56="",0,IF(AG56="優勝",点数換算表!$B$19,IF(AG56="準優勝",点数換算表!$C$19,IF(AG56="ベスト4",点数換算表!$D$19,IF(AG56="ベスト8",点数換算表!$E$19,点数換算表!$F$19)))))</f>
        <v>0</v>
      </c>
      <c r="AI56" s="16">
        <f t="shared" si="0"/>
        <v>220</v>
      </c>
    </row>
    <row r="57" spans="1:35" x14ac:dyDescent="0.4">
      <c r="A57" s="21">
        <v>50</v>
      </c>
      <c r="B57" s="17" t="s">
        <v>579</v>
      </c>
      <c r="C57" s="17" t="s">
        <v>528</v>
      </c>
      <c r="D57" s="17">
        <v>2</v>
      </c>
      <c r="E57" s="29" t="s">
        <v>526</v>
      </c>
      <c r="F57" s="35" t="s">
        <v>815</v>
      </c>
      <c r="G57" s="17"/>
      <c r="H57" s="31">
        <f>IF(G57="",0,IF(G57="優勝",[1]点数換算表!$B$2,IF(G57="準優勝",[1]点数換算表!$C$2,IF(G57="ベスト4",[1]点数換算表!$D$2,[1]点数換算表!$E$2))))</f>
        <v>0</v>
      </c>
      <c r="I57" s="17"/>
      <c r="J57" s="16">
        <f>IF(I57="",0,IF(I57="優勝",[1]点数換算表!$B$3,IF(I57="準優勝",[1]点数換算表!$C$3,IF(I57="ベスト4",[1]点数換算表!$D$3,[1]点数換算表!$E$3))))</f>
        <v>0</v>
      </c>
      <c r="K57" s="17" t="s">
        <v>9</v>
      </c>
      <c r="L57" s="16">
        <f>IF(K57="",0,IF(K57="優勝",[1]点数換算表!$B$4,IF(K57="準優勝",[1]点数換算表!$C$4,IF(K57="ベスト4",[1]点数換算表!$D$4,IF(K57="ベスト8",[1]点数換算表!$E$4,IF(K57="ベスト16",[1]点数換算表!$F$4,""))))))</f>
        <v>40</v>
      </c>
      <c r="M57" s="17"/>
      <c r="N57" s="16">
        <f>IF(M57="",0,IF(M57="優勝",[1]点数換算表!$B$5,IF(M57="準優勝",[1]点数換算表!$C$5,IF(M57="ベスト4",[1]点数換算表!$D$5,IF(M57="ベスト8",[1]点数換算表!$E$5,IF(M57="ベスト16",[1]点数換算表!$F$5,IF(M57="ベスト32",[1]点数換算表!$G$5,"")))))))</f>
        <v>0</v>
      </c>
      <c r="O57" s="17"/>
      <c r="P57" s="16">
        <f>IF(O57="",0,IF(O57="優勝",[2]点数換算表!$B$6,IF(O57="準優勝",[2]点数換算表!$C$6,IF(O57="ベスト4",[2]点数換算表!$D$6,IF(O57="ベスト8",[2]点数換算表!$E$6,IF(O57="ベスト16",[2]点数換算表!$F$6,IF(O57="ベスト32",[2]点数換算表!$G$6,"")))))))</f>
        <v>0</v>
      </c>
      <c r="Q57" s="17"/>
      <c r="R57" s="16">
        <f>IF(Q57="",0,IF(Q57="優勝",[1]点数換算表!$B$7,IF(Q57="準優勝",[1]点数換算表!$C$7,IF(Q57="ベスト4",[1]点数換算表!$D$7,IF(Q57="ベスト8",[1]点数換算表!$E$7,[1]点数換算表!$F$7)))))</f>
        <v>0</v>
      </c>
      <c r="S57" s="17"/>
      <c r="T57" s="16">
        <f>IF(S57="",0,IF(S57="優勝",[1]点数換算表!$B$8,IF(S57="準優勝",[1]点数換算表!$C$8,IF(S57="ベスト4",[1]点数換算表!$D$8,IF(S57="ベスト8",[1]点数換算表!$E$8,[1]点数換算表!$F$8)))))</f>
        <v>0</v>
      </c>
      <c r="U57" s="17"/>
      <c r="V57" s="31">
        <f>IF(U57="",0,IF(U57="優勝",[1]点数換算表!$B$13,IF(U57="準優勝",[1]点数換算表!$C$13,IF(U57="ベスト4",[1]点数換算表!$D$13,[1]点数換算表!$E$13))))</f>
        <v>0</v>
      </c>
      <c r="W57" s="17"/>
      <c r="X57" s="16">
        <f>IF(W57="",0,IF(W57="優勝",[1]点数換算表!$B$14,IF(W57="準優勝",[1]点数換算表!$C$14,IF(W57="ベスト4",[1]点数換算表!$D$14,[1]点数換算表!$E$14))))</f>
        <v>0</v>
      </c>
      <c r="Y57" s="17" t="s">
        <v>6</v>
      </c>
      <c r="Z57" s="16">
        <f>IF(Y57="",0,IF(Y57="優勝",[1]点数換算表!$B$15,IF(Y57="準優勝",[1]点数換算表!$C$15,IF(Y57="ベスト4",[1]点数換算表!$D$15,IF(Y57="ベスト8",[1]点数換算表!$E$15,IF(Y57="ベスト16",[1]点数換算表!$F$15,""))))))</f>
        <v>48</v>
      </c>
      <c r="AA57" s="17" t="s">
        <v>9</v>
      </c>
      <c r="AB57" s="16">
        <f>IF(AA57="",0,IF(AA57="優勝",[1]点数換算表!$B$16,IF(AA57="準優勝",[1]点数換算表!$C$16,IF(AA57="ベスト4",[1]点数換算表!$D$16,IF(AA57="ベスト8",[1]点数換算表!$E$16,IF(AA57="ベスト16",[1]点数換算表!$F$16,IF(AA57="ベスト32",[1]点数換算表!$G$16,"")))))))</f>
        <v>120</v>
      </c>
      <c r="AC57" s="17"/>
      <c r="AD57" s="16">
        <f>IF(AC57="",0,IF(AC57="優勝",[1]点数換算表!$B$17,IF(AC57="準優勝",[1]点数換算表!$C$17,IF(AC57="ベスト4",[1]点数換算表!$D$17,IF(AC57="ベスト8",[1]点数換算表!$E$17,IF(AC57="ベスト16",[1]点数換算表!$F$17,IF(AC57="ベスト32",[1]点数換算表!$G$17,"")))))))</f>
        <v>0</v>
      </c>
      <c r="AE57" s="17"/>
      <c r="AF57" s="16">
        <f>IF(AE57="",0,IF(AE57="優勝",[1]点数換算表!$B$18,IF(AE57="準優勝",[1]点数換算表!$C$18,IF(AE57="ベスト4",[1]点数換算表!$D$18,IF(AE57="ベスト8",[1]点数換算表!$E$18,[1]点数換算表!$F$18)))))</f>
        <v>0</v>
      </c>
      <c r="AG57" s="17"/>
      <c r="AH57" s="16">
        <f>IF(AG57="",0,IF(AG57="優勝",[1]点数換算表!$B$19,IF(AG57="準優勝",[1]点数換算表!$C$19,IF(AG57="ベスト4",[1]点数換算表!$D$19,IF(AG57="ベスト8",[1]点数換算表!$E$19,[1]点数換算表!$F$19)))))</f>
        <v>0</v>
      </c>
      <c r="AI57" s="16">
        <f t="shared" si="0"/>
        <v>208</v>
      </c>
    </row>
    <row r="58" spans="1:35" x14ac:dyDescent="0.4">
      <c r="A58" s="21">
        <v>51</v>
      </c>
      <c r="B58" s="17" t="s">
        <v>161</v>
      </c>
      <c r="C58" s="17" t="s">
        <v>52</v>
      </c>
      <c r="D58" s="17">
        <v>3</v>
      </c>
      <c r="E58" s="24" t="s">
        <v>269</v>
      </c>
      <c r="F58" s="34" t="s">
        <v>814</v>
      </c>
      <c r="G58" s="17"/>
      <c r="H58" s="31">
        <f>IF(G58="",0,IF(G58="優勝",点数換算表!$B$2,IF(G58="準優勝",点数換算表!$C$2,IF(G58="ベスト4",点数換算表!$D$2,点数換算表!$E$2))))</f>
        <v>0</v>
      </c>
      <c r="I58" s="17"/>
      <c r="J58" s="16">
        <f>IF(I58="",0,IF(I58="優勝",点数換算表!$B$3,IF(I58="準優勝",点数換算表!$C$3,IF(I58="ベスト4",点数換算表!$D$3,点数換算表!$E$3))))</f>
        <v>0</v>
      </c>
      <c r="K58" s="17"/>
      <c r="L58" s="16">
        <f>IF(K58="",0,IF(K58="優勝",点数換算表!$B$4,IF(K58="準優勝",点数換算表!$C$4,IF(K58="ベスト4",点数換算表!$D$4,IF(K58="ベスト8",点数換算表!$E$4,IF(K58="ベスト16",点数換算表!$F$4,""))))))</f>
        <v>0</v>
      </c>
      <c r="M58" s="17" t="s">
        <v>7</v>
      </c>
      <c r="N58" s="16">
        <f>IF(M58="",0,IF(M58="優勝",点数換算表!$B$5,IF(M58="準優勝",点数換算表!$C$5,IF(M58="ベスト4",点数換算表!$D$5,IF(M58="ベスト8",点数換算表!$E$5,IF(M58="ベスト16",点数換算表!$F$5,IF(M58="ベスト32",点数換算表!$G$5,"")))))))</f>
        <v>100</v>
      </c>
      <c r="O58" s="17" t="s">
        <v>214</v>
      </c>
      <c r="P58" s="16">
        <f>IF(O58="",0,IF(O58="優勝",[2]点数換算表!$B$6,IF(O58="準優勝",[2]点数換算表!$C$6,IF(O58="ベスト4",[2]点数換算表!$D$6,IF(O58="ベスト8",[2]点数換算表!$E$6,IF(O58="ベスト16",[2]点数換算表!$F$6,IF(O58="ベスト32",[2]点数換算表!$G$6,"")))))))</f>
        <v>100</v>
      </c>
      <c r="Q58" s="17"/>
      <c r="R58" s="16">
        <f>IF(Q58="",0,IF(Q58="優勝",点数換算表!$B$7,IF(Q58="準優勝",点数換算表!$C$7,IF(Q58="ベスト4",点数換算表!$D$7,IF(Q58="ベスト8",点数換算表!$E$7,点数換算表!$F$7)))))</f>
        <v>0</v>
      </c>
      <c r="S58" s="17"/>
      <c r="T58" s="16">
        <f>IF(S58="",0,IF(S58="優勝",点数換算表!$B$8,IF(S58="準優勝",点数換算表!$C$8,IF(S58="ベスト4",点数換算表!$D$8,IF(S58="ベスト8",点数換算表!$E$8,点数換算表!$F$8)))))</f>
        <v>0</v>
      </c>
      <c r="U58" s="17"/>
      <c r="V58" s="31">
        <f>IF(U58="",0,IF(U58="優勝",点数換算表!$B$13,IF(U58="準優勝",点数換算表!$C$13,IF(U58="ベスト4",点数換算表!$D$13,点数換算表!$E$13))))</f>
        <v>0</v>
      </c>
      <c r="W58" s="17"/>
      <c r="X58" s="16">
        <f>IF(W58="",0,IF(W58="優勝",点数換算表!$B$14,IF(W58="準優勝",点数換算表!$C$14,IF(W58="ベスト4",点数換算表!$D$14,点数換算表!$E$14))))</f>
        <v>0</v>
      </c>
      <c r="Y58" s="17"/>
      <c r="Z58" s="16">
        <f>IF(Y58="",0,IF(Y58="優勝",点数換算表!$B$15,IF(Y58="準優勝",点数換算表!$C$15,IF(Y58="ベスト4",点数換算表!$D$15,IF(Y58="ベスト8",点数換算表!$E$15,IF(Y58="ベスト16",点数換算表!$F$15,""))))))</f>
        <v>0</v>
      </c>
      <c r="AA58" s="17"/>
      <c r="AB58" s="16">
        <f>IF(AA58="",0,IF(AA58="優勝",点数換算表!$B$16,IF(AA58="準優勝",点数換算表!$C$16,IF(AA58="ベスト4",点数換算表!$D$16,IF(AA58="ベスト8",点数換算表!$E$16,IF(AA58="ベスト16",点数換算表!$F$16,IF(AA58="ベスト32",点数換算表!$G$16,"")))))))</f>
        <v>0</v>
      </c>
      <c r="AC58" s="17"/>
      <c r="AD58" s="16">
        <f>IF(AC58="",0,IF(AC58="優勝",点数換算表!$B$17,IF(AC58="準優勝",点数換算表!$C$17,IF(AC58="ベスト4",点数換算表!$D$17,IF(AC58="ベスト8",点数換算表!$E$17,IF(AC58="ベスト16",点数換算表!$F$17,IF(AC58="ベスト32",点数換算表!$G$17,"")))))))</f>
        <v>0</v>
      </c>
      <c r="AE58" s="17"/>
      <c r="AF58" s="16">
        <f>IF(AE58="",0,IF(AE58="優勝",点数換算表!$B$18,IF(AE58="準優勝",点数換算表!$C$18,IF(AE58="ベスト4",点数換算表!$D$18,IF(AE58="ベスト8",点数換算表!$E$18,点数換算表!$F$18)))))</f>
        <v>0</v>
      </c>
      <c r="AG58" s="17"/>
      <c r="AH58" s="16">
        <f>IF(AG58="",0,IF(AG58="優勝",点数換算表!$B$19,IF(AG58="準優勝",点数換算表!$C$19,IF(AG58="ベスト4",点数換算表!$D$19,IF(AG58="ベスト8",点数換算表!$E$19,点数換算表!$F$19)))))</f>
        <v>0</v>
      </c>
      <c r="AI58" s="16">
        <f t="shared" si="0"/>
        <v>200</v>
      </c>
    </row>
    <row r="59" spans="1:35" x14ac:dyDescent="0.4">
      <c r="A59" s="21">
        <v>52</v>
      </c>
      <c r="B59" s="17" t="s">
        <v>334</v>
      </c>
      <c r="C59" s="17" t="s">
        <v>289</v>
      </c>
      <c r="D59" s="17">
        <v>4</v>
      </c>
      <c r="E59" s="26" t="s">
        <v>272</v>
      </c>
      <c r="F59" s="35" t="s">
        <v>815</v>
      </c>
      <c r="G59" s="17"/>
      <c r="H59" s="31">
        <f>IF(G59="",0,IF(G59="優勝",[2]点数換算表!$B$2,IF(G59="準優勝",[2]点数換算表!$C$2,IF(G59="ベスト4",[2]点数換算表!$D$2,[2]点数換算表!$E$2))))</f>
        <v>0</v>
      </c>
      <c r="I59" s="17"/>
      <c r="J59" s="16">
        <f>IF(I59="",0,IF(I59="優勝",[2]点数換算表!$B$3,IF(I59="準優勝",[2]点数換算表!$C$3,IF(I59="ベスト4",[2]点数換算表!$D$3,[2]点数換算表!$E$3))))</f>
        <v>0</v>
      </c>
      <c r="K59" s="17" t="s">
        <v>7</v>
      </c>
      <c r="L59" s="16">
        <f>IF(K59="",0,IF(K59="優勝",[2]点数換算表!$B$4,IF(K59="準優勝",[2]点数換算表!$C$4,IF(K59="ベスト4",[2]点数換算表!$D$4,IF(K59="ベスト8",[2]点数換算表!$E$4,IF(K59="ベスト16",[2]点数換算表!$F$4,""))))))</f>
        <v>20</v>
      </c>
      <c r="M59" s="17" t="s">
        <v>7</v>
      </c>
      <c r="N59" s="16">
        <f>IF(M59="",0,IF(M59="優勝",[2]点数換算表!$B$5,IF(M59="準優勝",[2]点数換算表!$C$5,IF(M59="ベスト4",[2]点数換算表!$D$5,IF(M59="ベスト8",[2]点数換算表!$E$5,IF(M59="ベスト16",[2]点数換算表!$F$5,IF(M59="ベスト32",[2]点数換算表!$G$5,"")))))))</f>
        <v>100</v>
      </c>
      <c r="O59" s="17"/>
      <c r="P59" s="16">
        <f>IF(O59="",0,IF(O59="優勝",[2]点数換算表!$B$6,IF(O59="準優勝",[2]点数換算表!$C$6,IF(O59="ベスト4",[2]点数換算表!$D$6,IF(O59="ベスト8",[2]点数換算表!$E$6,IF(O59="ベスト16",[2]点数換算表!$F$6,IF(O59="ベスト32",[2]点数換算表!$G$6,"")))))))</f>
        <v>0</v>
      </c>
      <c r="Q59" s="17"/>
      <c r="R59" s="16">
        <f>IF(Q59="",0,IF(Q59="優勝",[2]点数換算表!$B$7,IF(Q59="準優勝",[2]点数換算表!$C$7,IF(Q59="ベスト4",[2]点数換算表!$D$7,IF(Q59="ベスト8",[2]点数換算表!$E$7,[2]点数換算表!$F$7)))))</f>
        <v>0</v>
      </c>
      <c r="S59" s="17"/>
      <c r="T59" s="16">
        <f>IF(S59="",0,IF(S59="優勝",[2]点数換算表!$B$8,IF(S59="準優勝",[2]点数換算表!$C$8,IF(S59="ベスト4",[2]点数換算表!$D$8,IF(S59="ベスト8",[2]点数換算表!$E$8,[2]点数換算表!$F$8)))))</f>
        <v>0</v>
      </c>
      <c r="U59" s="17"/>
      <c r="V59" s="31">
        <f>IF(U59="",0,IF(U59="優勝",[2]点数換算表!$B$13,IF(U59="準優勝",[2]点数換算表!$C$13,IF(U59="ベスト4",[2]点数換算表!$D$13,[2]点数換算表!$E$13))))</f>
        <v>0</v>
      </c>
      <c r="W59" s="17"/>
      <c r="X59" s="16">
        <f>IF(W59="",0,IF(W59="優勝",[2]点数換算表!$B$14,IF(W59="準優勝",[2]点数換算表!$C$14,IF(W59="ベスト4",[2]点数換算表!$D$14,[2]点数換算表!$E$14))))</f>
        <v>0</v>
      </c>
      <c r="Y59" s="17"/>
      <c r="Z59" s="16">
        <f>IF(Y59="",0,IF(Y59="優勝",[2]点数換算表!$B$15,IF(Y59="準優勝",[2]点数換算表!$C$15,IF(Y59="ベスト4",[2]点数換算表!$D$15,IF(Y59="ベスト8",[2]点数換算表!$E$15,IF(Y59="ベスト16",[2]点数換算表!$F$15,""))))))</f>
        <v>0</v>
      </c>
      <c r="AA59" s="17" t="s">
        <v>7</v>
      </c>
      <c r="AB59" s="16">
        <f>IF(AA59="",0,IF(AA59="優勝",[2]点数換算表!$B$16,IF(AA59="準優勝",[2]点数換算表!$C$16,IF(AA59="ベスト4",[2]点数換算表!$D$16,IF(AA59="ベスト8",[2]点数換算表!$E$16,IF(AA59="ベスト16",[2]点数換算表!$F$16,IF(AA59="ベスト32",[2]点数換算表!$G$16,"")))))))</f>
        <v>80</v>
      </c>
      <c r="AC59" s="17"/>
      <c r="AD59" s="16">
        <f>IF(AC59="",0,IF(AC59="優勝",[2]点数換算表!$B$17,IF(AC59="準優勝",[2]点数換算表!$C$17,IF(AC59="ベスト4",[2]点数換算表!$D$17,IF(AC59="ベスト8",[2]点数換算表!$E$17,IF(AC59="ベスト16",[2]点数換算表!$F$17,IF(AC59="ベスト32",[2]点数換算表!$G$17,"")))))))</f>
        <v>0</v>
      </c>
      <c r="AE59" s="17"/>
      <c r="AF59" s="16">
        <f>IF(AE59="",0,IF(AE59="優勝",[2]点数換算表!$B$18,IF(AE59="準優勝",[2]点数換算表!$C$18,IF(AE59="ベスト4",[2]点数換算表!$D$18,IF(AE59="ベスト8",[2]点数換算表!$E$18,[2]点数換算表!$F$18)))))</f>
        <v>0</v>
      </c>
      <c r="AG59" s="17"/>
      <c r="AH59" s="16">
        <f>IF(AG59="",0,IF(AG59="優勝",[2]点数換算表!$B$19,IF(AG59="準優勝",[2]点数換算表!$C$19,IF(AG59="ベスト4",[2]点数換算表!$D$19,IF(AG59="ベスト8",[2]点数換算表!$E$19,[2]点数換算表!$F$19)))))</f>
        <v>0</v>
      </c>
      <c r="AI59" s="16">
        <f t="shared" si="0"/>
        <v>200</v>
      </c>
    </row>
    <row r="60" spans="1:35" x14ac:dyDescent="0.4">
      <c r="A60" s="21">
        <v>53</v>
      </c>
      <c r="B60" s="17" t="s">
        <v>572</v>
      </c>
      <c r="C60" s="17" t="s">
        <v>528</v>
      </c>
      <c r="D60" s="17">
        <v>2</v>
      </c>
      <c r="E60" s="29" t="s">
        <v>526</v>
      </c>
      <c r="F60" s="35" t="s">
        <v>815</v>
      </c>
      <c r="G60" s="17"/>
      <c r="H60" s="31">
        <f>IF(G60="",0,IF(G60="優勝",[1]点数換算表!$B$2,IF(G60="準優勝",[1]点数換算表!$C$2,IF(G60="ベスト4",[1]点数換算表!$D$2,[1]点数換算表!$E$2))))</f>
        <v>0</v>
      </c>
      <c r="I60" s="17"/>
      <c r="J60" s="16">
        <f>IF(I60="",0,IF(I60="優勝",[1]点数換算表!$B$3,IF(I60="準優勝",[1]点数換算表!$C$3,IF(I60="ベスト4",[1]点数換算表!$D$3,[1]点数換算表!$E$3))))</f>
        <v>0</v>
      </c>
      <c r="K60" s="17" t="s">
        <v>10</v>
      </c>
      <c r="L60" s="16">
        <f>IF(K60="",0,IF(K60="優勝",[1]点数換算表!$B$4,IF(K60="準優勝",[1]点数換算表!$C$4,IF(K60="ベスト4",[1]点数換算表!$D$4,IF(K60="ベスト8",[1]点数換算表!$E$4,IF(K60="ベスト16",[1]点数換算表!$F$4,""))))))</f>
        <v>100</v>
      </c>
      <c r="M60" s="17" t="s">
        <v>7</v>
      </c>
      <c r="N60" s="16">
        <f>IF(M60="",0,IF(M60="優勝",[1]点数換算表!$B$5,IF(M60="準優勝",[1]点数換算表!$C$5,IF(M60="ベスト4",[1]点数換算表!$D$5,IF(M60="ベスト8",[1]点数換算表!$E$5,IF(M60="ベスト16",[1]点数換算表!$F$5,IF(M60="ベスト32",[1]点数換算表!$G$5,"")))))))</f>
        <v>100</v>
      </c>
      <c r="O60" s="17"/>
      <c r="P60" s="16">
        <f>IF(O60="",0,IF(O60="優勝",[2]点数換算表!$B$6,IF(O60="準優勝",[2]点数換算表!$C$6,IF(O60="ベスト4",[2]点数換算表!$D$6,IF(O60="ベスト8",[2]点数換算表!$E$6,IF(O60="ベスト16",[2]点数換算表!$F$6,IF(O60="ベスト32",[2]点数換算表!$G$6,"")))))))</f>
        <v>0</v>
      </c>
      <c r="Q60" s="17"/>
      <c r="R60" s="16">
        <f>IF(Q60="",0,IF(Q60="優勝",[1]点数換算表!$B$7,IF(Q60="準優勝",[1]点数換算表!$C$7,IF(Q60="ベスト4",[1]点数換算表!$D$7,IF(Q60="ベスト8",[1]点数換算表!$E$7,[1]点数換算表!$F$7)))))</f>
        <v>0</v>
      </c>
      <c r="S60" s="17"/>
      <c r="T60" s="16">
        <f>IF(S60="",0,IF(S60="優勝",[1]点数換算表!$B$8,IF(S60="準優勝",[1]点数換算表!$C$8,IF(S60="ベスト4",[1]点数換算表!$D$8,IF(S60="ベスト8",[1]点数換算表!$E$8,[1]点数換算表!$F$8)))))</f>
        <v>0</v>
      </c>
      <c r="U60" s="17"/>
      <c r="V60" s="31">
        <f>IF(U60="",0,IF(U60="優勝",[1]点数換算表!$B$13,IF(U60="準優勝",[1]点数換算表!$C$13,IF(U60="ベスト4",[1]点数換算表!$D$13,[1]点数換算表!$E$13))))</f>
        <v>0</v>
      </c>
      <c r="W60" s="17"/>
      <c r="X60" s="16">
        <f>IF(W60="",0,IF(W60="優勝",[1]点数換算表!$B$14,IF(W60="準優勝",[1]点数換算表!$C$14,IF(W60="ベスト4",[1]点数換算表!$D$14,[1]点数換算表!$E$14))))</f>
        <v>0</v>
      </c>
      <c r="Y60" s="17"/>
      <c r="Z60" s="16">
        <f>IF(Y60="",0,IF(Y60="優勝",[1]点数換算表!$B$15,IF(Y60="準優勝",[1]点数換算表!$C$15,IF(Y60="ベスト4",[1]点数換算表!$D$15,IF(Y60="ベスト8",[1]点数換算表!$E$15,IF(Y60="ベスト16",[1]点数換算表!$F$15,""))))))</f>
        <v>0</v>
      </c>
      <c r="AA60" s="17"/>
      <c r="AB60" s="16">
        <f>IF(AA60="",0,IF(AA60="優勝",[1]点数換算表!$B$16,IF(AA60="準優勝",[1]点数換算表!$C$16,IF(AA60="ベスト4",[1]点数換算表!$D$16,IF(AA60="ベスト8",[1]点数換算表!$E$16,IF(AA60="ベスト16",[1]点数換算表!$F$16,IF(AA60="ベスト32",[1]点数換算表!$G$16,"")))))))</f>
        <v>0</v>
      </c>
      <c r="AC60" s="17"/>
      <c r="AD60" s="16">
        <f>IF(AC60="",0,IF(AC60="優勝",[1]点数換算表!$B$17,IF(AC60="準優勝",[1]点数換算表!$C$17,IF(AC60="ベスト4",[1]点数換算表!$D$17,IF(AC60="ベスト8",[1]点数換算表!$E$17,IF(AC60="ベスト16",[1]点数換算表!$F$17,IF(AC60="ベスト32",[1]点数換算表!$G$17,"")))))))</f>
        <v>0</v>
      </c>
      <c r="AE60" s="17"/>
      <c r="AF60" s="16">
        <f>IF(AE60="",0,IF(AE60="優勝",[1]点数換算表!$B$18,IF(AE60="準優勝",[1]点数換算表!$C$18,IF(AE60="ベスト4",[1]点数換算表!$D$18,IF(AE60="ベスト8",[1]点数換算表!$E$18,[1]点数換算表!$F$18)))))</f>
        <v>0</v>
      </c>
      <c r="AG60" s="17"/>
      <c r="AH60" s="16">
        <f>IF(AG60="",0,IF(AG60="優勝",[1]点数換算表!$B$19,IF(AG60="準優勝",[1]点数換算表!$C$19,IF(AG60="ベスト4",[1]点数換算表!$D$19,IF(AG60="ベスト8",[1]点数換算表!$E$19,[1]点数換算表!$F$19)))))</f>
        <v>0</v>
      </c>
      <c r="AI60" s="16">
        <f t="shared" si="0"/>
        <v>200</v>
      </c>
    </row>
    <row r="61" spans="1:35" x14ac:dyDescent="0.4">
      <c r="A61" s="21">
        <v>54</v>
      </c>
      <c r="B61" s="17" t="s">
        <v>349</v>
      </c>
      <c r="C61" s="17" t="s">
        <v>271</v>
      </c>
      <c r="D61" s="17">
        <v>1</v>
      </c>
      <c r="E61" s="26" t="s">
        <v>272</v>
      </c>
      <c r="F61" s="35" t="s">
        <v>815</v>
      </c>
      <c r="G61" s="17"/>
      <c r="H61" s="31">
        <f>IF(G61="",0,IF(G61="優勝",[2]点数換算表!$B$2,IF(G61="準優勝",[2]点数換算表!$C$2,IF(G61="ベスト4",[2]点数換算表!$D$2,[2]点数換算表!$E$2))))</f>
        <v>0</v>
      </c>
      <c r="I61" s="17" t="s">
        <v>9</v>
      </c>
      <c r="J61" s="16">
        <f>IF(I61="",0,IF(I61="優勝",[2]点数換算表!$B$3,IF(I61="準優勝",[2]点数換算表!$C$3,IF(I61="ベスト4",[2]点数換算表!$D$3,[2]点数換算表!$E$3))))</f>
        <v>50</v>
      </c>
      <c r="K61" s="17"/>
      <c r="L61" s="16">
        <f>IF(K61="",0,IF(K61="優勝",[2]点数換算表!$B$4,IF(K61="準優勝",[2]点数換算表!$C$4,IF(K61="ベスト4",[2]点数換算表!$D$4,IF(K61="ベスト8",[2]点数換算表!$E$4,IF(K61="ベスト16",[2]点数換算表!$F$4,""))))))</f>
        <v>0</v>
      </c>
      <c r="M61" s="17" t="s">
        <v>9</v>
      </c>
      <c r="N61" s="16">
        <f>IF(M61="",0,IF(M61="優勝",[2]点数換算表!$B$5,IF(M61="準優勝",[2]点数換算表!$C$5,IF(M61="ベスト4",[2]点数換算表!$D$5,IF(M61="ベスト8",[2]点数換算表!$E$5,IF(M61="ベスト16",[2]点数換算表!$F$5,IF(M61="ベスト32",[2]点数換算表!$G$5,"")))))))</f>
        <v>150</v>
      </c>
      <c r="O61" s="17"/>
      <c r="P61" s="16">
        <f>IF(O61="",0,IF(O61="優勝",[2]点数換算表!$B$6,IF(O61="準優勝",[2]点数換算表!$C$6,IF(O61="ベスト4",[2]点数換算表!$D$6,IF(O61="ベスト8",[2]点数換算表!$E$6,IF(O61="ベスト16",[2]点数換算表!$F$6,IF(O61="ベスト32",[2]点数換算表!$G$6,"")))))))</f>
        <v>0</v>
      </c>
      <c r="Q61" s="17"/>
      <c r="R61" s="16">
        <f>IF(Q61="",0,IF(Q61="優勝",[2]点数換算表!$B$7,IF(Q61="準優勝",[2]点数換算表!$C$7,IF(Q61="ベスト4",[2]点数換算表!$D$7,IF(Q61="ベスト8",[2]点数換算表!$E$7,[2]点数換算表!$F$7)))))</f>
        <v>0</v>
      </c>
      <c r="S61" s="17"/>
      <c r="T61" s="16">
        <f>IF(S61="",0,IF(S61="優勝",[2]点数換算表!$B$8,IF(S61="準優勝",[2]点数換算表!$C$8,IF(S61="ベスト4",[2]点数換算表!$D$8,IF(S61="ベスト8",[2]点数換算表!$E$8,[2]点数換算表!$F$8)))))</f>
        <v>0</v>
      </c>
      <c r="U61" s="17"/>
      <c r="V61" s="31">
        <f>IF(U61="",0,IF(U61="優勝",[2]点数換算表!$B$13,IF(U61="準優勝",[2]点数換算表!$C$13,IF(U61="ベスト4",[2]点数換算表!$D$13,[2]点数換算表!$E$13))))</f>
        <v>0</v>
      </c>
      <c r="W61" s="17"/>
      <c r="X61" s="16">
        <f>IF(W61="",0,IF(W61="優勝",[2]点数換算表!$B$14,IF(W61="準優勝",[2]点数換算表!$C$14,IF(W61="ベスト4",[2]点数換算表!$D$14,[2]点数換算表!$E$14))))</f>
        <v>0</v>
      </c>
      <c r="Y61" s="17"/>
      <c r="Z61" s="16">
        <f>IF(Y61="",0,IF(Y61="優勝",[2]点数換算表!$B$15,IF(Y61="準優勝",[2]点数換算表!$C$15,IF(Y61="ベスト4",[2]点数換算表!$D$15,IF(Y61="ベスト8",[2]点数換算表!$E$15,IF(Y61="ベスト16",[2]点数換算表!$F$15,""))))))</f>
        <v>0</v>
      </c>
      <c r="AA61" s="17"/>
      <c r="AB61" s="16">
        <f>IF(AA61="",0,IF(AA61="優勝",[2]点数換算表!$B$16,IF(AA61="準優勝",[2]点数換算表!$C$16,IF(AA61="ベスト4",[2]点数換算表!$D$16,IF(AA61="ベスト8",[2]点数換算表!$E$16,IF(AA61="ベスト16",[2]点数換算表!$F$16,IF(AA61="ベスト32",[2]点数換算表!$G$16,"")))))))</f>
        <v>0</v>
      </c>
      <c r="AC61" s="17"/>
      <c r="AD61" s="16">
        <f>IF(AC61="",0,IF(AC61="優勝",[2]点数換算表!$B$17,IF(AC61="準優勝",[2]点数換算表!$C$17,IF(AC61="ベスト4",[2]点数換算表!$D$17,IF(AC61="ベスト8",[2]点数換算表!$E$17,IF(AC61="ベスト16",[2]点数換算表!$F$17,IF(AC61="ベスト32",[2]点数換算表!$G$17,"")))))))</f>
        <v>0</v>
      </c>
      <c r="AE61" s="17"/>
      <c r="AF61" s="16">
        <f>IF(AE61="",0,IF(AE61="優勝",[2]点数換算表!$B$18,IF(AE61="準優勝",[2]点数換算表!$C$18,IF(AE61="ベスト4",[2]点数換算表!$D$18,IF(AE61="ベスト8",[2]点数換算表!$E$18,[2]点数換算表!$F$18)))))</f>
        <v>0</v>
      </c>
      <c r="AG61" s="17"/>
      <c r="AH61" s="16">
        <f>IF(AG61="",0,IF(AG61="優勝",[2]点数換算表!$B$19,IF(AG61="準優勝",[2]点数換算表!$C$19,IF(AG61="ベスト4",[2]点数換算表!$D$19,IF(AG61="ベスト8",[2]点数換算表!$E$19,[2]点数換算表!$F$19)))))</f>
        <v>0</v>
      </c>
      <c r="AI61" s="16">
        <f t="shared" si="0"/>
        <v>200</v>
      </c>
    </row>
    <row r="62" spans="1:35" x14ac:dyDescent="0.4">
      <c r="A62" s="21">
        <v>55</v>
      </c>
      <c r="B62" s="17" t="s">
        <v>145</v>
      </c>
      <c r="C62" s="17" t="s">
        <v>50</v>
      </c>
      <c r="D62" s="17">
        <v>3</v>
      </c>
      <c r="E62" s="24" t="s">
        <v>269</v>
      </c>
      <c r="F62" s="34" t="s">
        <v>814</v>
      </c>
      <c r="G62" s="17"/>
      <c r="H62" s="31">
        <f>IF(G62="",0,IF(G62="優勝",点数換算表!$B$2,IF(G62="準優勝",点数換算表!$C$2,IF(G62="ベスト4",点数換算表!$D$2,点数換算表!$E$2))))</f>
        <v>0</v>
      </c>
      <c r="I62" s="17"/>
      <c r="J62" s="16">
        <f>IF(I62="",0,IF(I62="優勝",点数換算表!$B$3,IF(I62="準優勝",点数換算表!$C$3,IF(I62="ベスト4",点数換算表!$D$3,点数換算表!$E$3))))</f>
        <v>0</v>
      </c>
      <c r="K62" s="17"/>
      <c r="L62" s="16">
        <f>IF(K62="",0,IF(K62="優勝",点数換算表!$B$4,IF(K62="準優勝",点数換算表!$C$4,IF(K62="ベスト4",点数換算表!$D$4,IF(K62="ベスト8",点数換算表!$E$4,IF(K62="ベスト16",点数換算表!$F$4,""))))))</f>
        <v>0</v>
      </c>
      <c r="M62" s="17" t="s">
        <v>214</v>
      </c>
      <c r="N62" s="16">
        <f>IF(M62="",0,IF(M62="優勝",点数換算表!$B$5,IF(M62="準優勝",点数換算表!$C$5,IF(M62="ベスト4",点数換算表!$D$5,IF(M62="ベスト8",点数換算表!$E$5,IF(M62="ベスト16",点数換算表!$F$5,IF(M62="ベスト32",点数換算表!$G$5,"")))))))</f>
        <v>50</v>
      </c>
      <c r="O62" s="17" t="s">
        <v>214</v>
      </c>
      <c r="P62" s="16">
        <f>IF(O62="",0,IF(O62="優勝",[2]点数換算表!$B$6,IF(O62="準優勝",[2]点数換算表!$C$6,IF(O62="ベスト4",[2]点数換算表!$D$6,IF(O62="ベスト8",[2]点数換算表!$E$6,IF(O62="ベスト16",[2]点数換算表!$F$6,IF(O62="ベスト32",[2]点数換算表!$G$6,"")))))))</f>
        <v>100</v>
      </c>
      <c r="Q62" s="17"/>
      <c r="R62" s="16">
        <f>IF(Q62="",0,IF(Q62="優勝",点数換算表!$B$7,IF(Q62="準優勝",点数換算表!$C$7,IF(Q62="ベスト4",点数換算表!$D$7,IF(Q62="ベスト8",点数換算表!$E$7,点数換算表!$F$7)))))</f>
        <v>0</v>
      </c>
      <c r="S62" s="17"/>
      <c r="T62" s="16">
        <f>IF(S62="",0,IF(S62="優勝",点数換算表!$B$8,IF(S62="準優勝",点数換算表!$C$8,IF(S62="ベスト4",点数換算表!$D$8,IF(S62="ベスト8",点数換算表!$E$8,点数換算表!$F$8)))))</f>
        <v>0</v>
      </c>
      <c r="U62" s="17"/>
      <c r="V62" s="31">
        <f>IF(U62="",0,IF(U62="優勝",点数換算表!$B$13,IF(U62="準優勝",点数換算表!$C$13,IF(U62="ベスト4",点数換算表!$D$13,点数換算表!$E$13))))</f>
        <v>0</v>
      </c>
      <c r="W62" s="17"/>
      <c r="X62" s="16">
        <f>IF(W62="",0,IF(W62="優勝",点数換算表!$B$14,IF(W62="準優勝",点数換算表!$C$14,IF(W62="ベスト4",点数換算表!$D$14,点数換算表!$E$14))))</f>
        <v>0</v>
      </c>
      <c r="Y62" s="17"/>
      <c r="Z62" s="16">
        <f>IF(Y62="",0,IF(Y62="優勝",点数換算表!$B$15,IF(Y62="準優勝",点数換算表!$C$15,IF(Y62="ベスト4",点数換算表!$D$15,IF(Y62="ベスト8",点数換算表!$E$15,IF(Y62="ベスト16",点数換算表!$F$15,""))))))</f>
        <v>0</v>
      </c>
      <c r="AA62" s="17" t="s">
        <v>214</v>
      </c>
      <c r="AB62" s="16">
        <f>IF(AA62="",0,IF(AA62="優勝",点数換算表!$B$16,IF(AA62="準優勝",点数換算表!$C$16,IF(AA62="ベスト4",点数換算表!$D$16,IF(AA62="ベスト8",点数換算表!$E$16,IF(AA62="ベスト16",点数換算表!$F$16,IF(AA62="ベスト32",点数換算表!$G$16,"")))))))</f>
        <v>40</v>
      </c>
      <c r="AC62" s="17"/>
      <c r="AD62" s="16">
        <f>IF(AC62="",0,IF(AC62="優勝",点数換算表!$B$17,IF(AC62="準優勝",点数換算表!$C$17,IF(AC62="ベスト4",点数換算表!$D$17,IF(AC62="ベスト8",点数換算表!$E$17,IF(AC62="ベスト16",点数換算表!$F$17,IF(AC62="ベスト32",点数換算表!$G$17,"")))))))</f>
        <v>0</v>
      </c>
      <c r="AE62" s="17"/>
      <c r="AF62" s="16">
        <f>IF(AE62="",0,IF(AE62="優勝",点数換算表!$B$18,IF(AE62="準優勝",点数換算表!$C$18,IF(AE62="ベスト4",点数換算表!$D$18,IF(AE62="ベスト8",点数換算表!$E$18,点数換算表!$F$18)))))</f>
        <v>0</v>
      </c>
      <c r="AG62" s="17"/>
      <c r="AH62" s="16">
        <f>IF(AG62="",0,IF(AG62="優勝",点数換算表!$B$19,IF(AG62="準優勝",点数換算表!$C$19,IF(AG62="ベスト4",点数換算表!$D$19,IF(AG62="ベスト8",点数換算表!$E$19,点数換算表!$F$19)))))</f>
        <v>0</v>
      </c>
      <c r="AI62" s="16">
        <f t="shared" si="0"/>
        <v>190</v>
      </c>
    </row>
    <row r="63" spans="1:35" x14ac:dyDescent="0.4">
      <c r="A63" s="21">
        <v>56</v>
      </c>
      <c r="B63" s="17" t="s">
        <v>146</v>
      </c>
      <c r="C63" s="17" t="s">
        <v>61</v>
      </c>
      <c r="D63" s="17">
        <v>3</v>
      </c>
      <c r="E63" s="24" t="s">
        <v>269</v>
      </c>
      <c r="F63" s="34" t="s">
        <v>814</v>
      </c>
      <c r="G63" s="17"/>
      <c r="H63" s="31">
        <f>IF(G63="",0,IF(G63="優勝",点数換算表!$B$2,IF(G63="準優勝",点数換算表!$C$2,IF(G63="ベスト4",点数換算表!$D$2,点数換算表!$E$2))))</f>
        <v>0</v>
      </c>
      <c r="I63" s="17"/>
      <c r="J63" s="16">
        <f>IF(I63="",0,IF(I63="優勝",点数換算表!$B$3,IF(I63="準優勝",点数換算表!$C$3,IF(I63="ベスト4",点数換算表!$D$3,点数換算表!$E$3))))</f>
        <v>0</v>
      </c>
      <c r="K63" s="17"/>
      <c r="L63" s="16">
        <f>IF(K63="",0,IF(K63="優勝",点数換算表!$B$4,IF(K63="準優勝",点数換算表!$C$4,IF(K63="ベスト4",点数換算表!$D$4,IF(K63="ベスト8",点数換算表!$E$4,IF(K63="ベスト16",点数換算表!$F$4,""))))))</f>
        <v>0</v>
      </c>
      <c r="M63" s="17" t="s">
        <v>214</v>
      </c>
      <c r="N63" s="16">
        <f>IF(M63="",0,IF(M63="優勝",点数換算表!$B$5,IF(M63="準優勝",点数換算表!$C$5,IF(M63="ベスト4",点数換算表!$D$5,IF(M63="ベスト8",点数換算表!$E$5,IF(M63="ベスト16",点数換算表!$F$5,IF(M63="ベスト32",点数換算表!$G$5,"")))))))</f>
        <v>50</v>
      </c>
      <c r="O63" s="17" t="s">
        <v>214</v>
      </c>
      <c r="P63" s="16">
        <f>IF(O63="",0,IF(O63="優勝",[2]点数換算表!$B$6,IF(O63="準優勝",[2]点数換算表!$C$6,IF(O63="ベスト4",[2]点数換算表!$D$6,IF(O63="ベスト8",[2]点数換算表!$E$6,IF(O63="ベスト16",[2]点数換算表!$F$6,IF(O63="ベスト32",[2]点数換算表!$G$6,"")))))))</f>
        <v>100</v>
      </c>
      <c r="Q63" s="17"/>
      <c r="R63" s="16">
        <f>IF(Q63="",0,IF(Q63="優勝",点数換算表!$B$7,IF(Q63="準優勝",点数換算表!$C$7,IF(Q63="ベスト4",点数換算表!$D$7,IF(Q63="ベスト8",点数換算表!$E$7,点数換算表!$F$7)))))</f>
        <v>0</v>
      </c>
      <c r="S63" s="17"/>
      <c r="T63" s="16">
        <f>IF(S63="",0,IF(S63="優勝",点数換算表!$B$8,IF(S63="準優勝",点数換算表!$C$8,IF(S63="ベスト4",点数換算表!$D$8,IF(S63="ベスト8",点数換算表!$E$8,点数換算表!$F$8)))))</f>
        <v>0</v>
      </c>
      <c r="U63" s="17"/>
      <c r="V63" s="31">
        <f>IF(U63="",0,IF(U63="優勝",点数換算表!$B$13,IF(U63="準優勝",点数換算表!$C$13,IF(U63="ベスト4",点数換算表!$D$13,点数換算表!$E$13))))</f>
        <v>0</v>
      </c>
      <c r="W63" s="17"/>
      <c r="X63" s="16">
        <f>IF(W63="",0,IF(W63="優勝",点数換算表!$B$14,IF(W63="準優勝",点数換算表!$C$14,IF(W63="ベスト4",点数換算表!$D$14,点数換算表!$E$14))))</f>
        <v>0</v>
      </c>
      <c r="Y63" s="17"/>
      <c r="Z63" s="16">
        <f>IF(Y63="",0,IF(Y63="優勝",点数換算表!$B$15,IF(Y63="準優勝",点数換算表!$C$15,IF(Y63="ベスト4",点数換算表!$D$15,IF(Y63="ベスト8",点数換算表!$E$15,IF(Y63="ベスト16",点数換算表!$F$15,""))))))</f>
        <v>0</v>
      </c>
      <c r="AA63" s="17" t="s">
        <v>214</v>
      </c>
      <c r="AB63" s="16">
        <f>IF(AA63="",0,IF(AA63="優勝",点数換算表!$B$16,IF(AA63="準優勝",点数換算表!$C$16,IF(AA63="ベスト4",点数換算表!$D$16,IF(AA63="ベスト8",点数換算表!$E$16,IF(AA63="ベスト16",点数換算表!$F$16,IF(AA63="ベスト32",点数換算表!$G$16,"")))))))</f>
        <v>40</v>
      </c>
      <c r="AC63" s="17"/>
      <c r="AD63" s="16">
        <f>IF(AC63="",0,IF(AC63="優勝",点数換算表!$B$17,IF(AC63="準優勝",点数換算表!$C$17,IF(AC63="ベスト4",点数換算表!$D$17,IF(AC63="ベスト8",点数換算表!$E$17,IF(AC63="ベスト16",点数換算表!$F$17,IF(AC63="ベスト32",点数換算表!$G$17,"")))))))</f>
        <v>0</v>
      </c>
      <c r="AE63" s="17"/>
      <c r="AF63" s="16">
        <f>IF(AE63="",0,IF(AE63="優勝",点数換算表!$B$18,IF(AE63="準優勝",点数換算表!$C$18,IF(AE63="ベスト4",点数換算表!$D$18,IF(AE63="ベスト8",点数換算表!$E$18,点数換算表!$F$18)))))</f>
        <v>0</v>
      </c>
      <c r="AG63" s="17"/>
      <c r="AH63" s="16">
        <f>IF(AG63="",0,IF(AG63="優勝",点数換算表!$B$19,IF(AG63="準優勝",点数換算表!$C$19,IF(AG63="ベスト4",点数換算表!$D$19,IF(AG63="ベスト8",点数換算表!$E$19,点数換算表!$F$19)))))</f>
        <v>0</v>
      </c>
      <c r="AI63" s="16">
        <f t="shared" si="0"/>
        <v>190</v>
      </c>
    </row>
    <row r="64" spans="1:35" x14ac:dyDescent="0.4">
      <c r="A64" s="21">
        <v>57</v>
      </c>
      <c r="B64" s="17" t="s">
        <v>236</v>
      </c>
      <c r="C64" s="17" t="s">
        <v>231</v>
      </c>
      <c r="D64" s="17">
        <v>1</v>
      </c>
      <c r="E64" s="24" t="s">
        <v>269</v>
      </c>
      <c r="F64" s="34" t="s">
        <v>814</v>
      </c>
      <c r="G64" s="17"/>
      <c r="H64" s="31">
        <f>IF(G64="",0,IF(G64="優勝",点数換算表!$B$2,IF(G64="準優勝",点数換算表!$C$2,IF(G64="ベスト4",点数換算表!$D$2,点数換算表!$E$2))))</f>
        <v>0</v>
      </c>
      <c r="I64" s="17" t="s">
        <v>9</v>
      </c>
      <c r="J64" s="16">
        <f>IF(I64="",0,IF(I64="優勝",点数換算表!$B$3,IF(I64="準優勝",点数換算表!$C$3,IF(I64="ベスト4",点数換算表!$D$3,点数換算表!$E$3))))</f>
        <v>50</v>
      </c>
      <c r="K64" s="17"/>
      <c r="L64" s="16">
        <f>IF(K64="",0,IF(K64="優勝",点数換算表!$B$4,IF(K64="準優勝",点数換算表!$C$4,IF(K64="ベスト4",点数換算表!$D$4,IF(K64="ベスト8",点数換算表!$E$4,IF(K64="ベスト16",点数換算表!$F$4,""))))))</f>
        <v>0</v>
      </c>
      <c r="M64" s="17" t="s">
        <v>7</v>
      </c>
      <c r="N64" s="16">
        <f>IF(M64="",0,IF(M64="優勝",点数換算表!$B$5,IF(M64="準優勝",点数換算表!$C$5,IF(M64="ベスト4",点数換算表!$D$5,IF(M64="ベスト8",点数換算表!$E$5,IF(M64="ベスト16",点数換算表!$F$5,IF(M64="ベスト32",点数換算表!$G$5,"")))))))</f>
        <v>100</v>
      </c>
      <c r="O64" s="17"/>
      <c r="P64" s="16">
        <f>IF(O64="",0,IF(O64="優勝",[2]点数換算表!$B$6,IF(O64="準優勝",[2]点数換算表!$C$6,IF(O64="ベスト4",[2]点数換算表!$D$6,IF(O64="ベスト8",[2]点数換算表!$E$6,IF(O64="ベスト16",[2]点数換算表!$F$6,IF(O64="ベスト32",[2]点数換算表!$G$6,"")))))))</f>
        <v>0</v>
      </c>
      <c r="Q64" s="17"/>
      <c r="R64" s="16">
        <f>IF(Q64="",0,IF(Q64="優勝",点数換算表!$B$7,IF(Q64="準優勝",点数換算表!$C$7,IF(Q64="ベスト4",点数換算表!$D$7,IF(Q64="ベスト8",点数換算表!$E$7,点数換算表!$F$7)))))</f>
        <v>0</v>
      </c>
      <c r="S64" s="17"/>
      <c r="T64" s="16">
        <f>IF(S64="",0,IF(S64="優勝",点数換算表!$B$8,IF(S64="準優勝",点数換算表!$C$8,IF(S64="ベスト4",点数換算表!$D$8,IF(S64="ベスト8",点数換算表!$E$8,点数換算表!$F$8)))))</f>
        <v>0</v>
      </c>
      <c r="U64" s="17" t="s">
        <v>9</v>
      </c>
      <c r="V64" s="31">
        <f>IF(U64="",0,IF(U64="優勝",点数換算表!$B$13,IF(U64="準優勝",点数換算表!$C$13,IF(U64="ベスト4",点数換算表!$D$13,点数換算表!$E$13))))</f>
        <v>16</v>
      </c>
      <c r="W64" s="17" t="s">
        <v>9</v>
      </c>
      <c r="X64" s="16">
        <f>IF(W64="",0,IF(W64="優勝",点数換算表!$B$14,IF(W64="準優勝",点数換算表!$C$14,IF(W64="ベスト4",点数換算表!$D$14,点数換算表!$E$14))))</f>
        <v>40</v>
      </c>
      <c r="Y64" s="17"/>
      <c r="Z64" s="16">
        <f>IF(Y64="",0,IF(Y64="優勝",点数換算表!$B$15,IF(Y64="準優勝",点数換算表!$C$15,IF(Y64="ベスト4",点数換算表!$D$15,IF(Y64="ベスト8",点数換算表!$E$15,IF(Y64="ベスト16",点数換算表!$F$15,""))))))</f>
        <v>0</v>
      </c>
      <c r="AA64" s="17"/>
      <c r="AB64" s="16">
        <f>IF(AA64="",0,IF(AA64="優勝",点数換算表!$B$16,IF(AA64="準優勝",点数換算表!$C$16,IF(AA64="ベスト4",点数換算表!$D$16,IF(AA64="ベスト8",点数換算表!$E$16,IF(AA64="ベスト16",点数換算表!$F$16,IF(AA64="ベスト32",点数換算表!$G$16,"")))))))</f>
        <v>0</v>
      </c>
      <c r="AC64" s="17"/>
      <c r="AD64" s="16">
        <f>IF(AC64="",0,IF(AC64="優勝",点数換算表!$B$17,IF(AC64="準優勝",点数換算表!$C$17,IF(AC64="ベスト4",点数換算表!$D$17,IF(AC64="ベスト8",点数換算表!$E$17,IF(AC64="ベスト16",点数換算表!$F$17,IF(AC64="ベスト32",点数換算表!$G$17,"")))))))</f>
        <v>0</v>
      </c>
      <c r="AE64" s="17"/>
      <c r="AF64" s="16">
        <f>IF(AE64="",0,IF(AE64="優勝",点数換算表!$B$18,IF(AE64="準優勝",点数換算表!$C$18,IF(AE64="ベスト4",点数換算表!$D$18,IF(AE64="ベスト8",点数換算表!$E$18,点数換算表!$F$18)))))</f>
        <v>0</v>
      </c>
      <c r="AG64" s="17"/>
      <c r="AH64" s="16">
        <f>IF(AG64="",0,IF(AG64="優勝",点数換算表!$B$19,IF(AG64="準優勝",点数換算表!$C$19,IF(AG64="ベスト4",点数換算表!$D$19,IF(AG64="ベスト8",点数換算表!$E$19,点数換算表!$F$19)))))</f>
        <v>0</v>
      </c>
      <c r="AI64" s="16">
        <f t="shared" si="0"/>
        <v>190</v>
      </c>
    </row>
    <row r="65" spans="1:35" x14ac:dyDescent="0.4">
      <c r="A65" s="21">
        <v>58</v>
      </c>
      <c r="B65" s="17" t="s">
        <v>587</v>
      </c>
      <c r="C65" s="17" t="s">
        <v>528</v>
      </c>
      <c r="D65" s="17">
        <v>4</v>
      </c>
      <c r="E65" s="29" t="s">
        <v>526</v>
      </c>
      <c r="F65" s="35" t="s">
        <v>815</v>
      </c>
      <c r="G65" s="17"/>
      <c r="H65" s="31">
        <f>IF(G65="",0,IF(G65="優勝",[1]点数換算表!$B$2,IF(G65="準優勝",[1]点数換算表!$C$2,IF(G65="ベスト4",[1]点数換算表!$D$2,[1]点数換算表!$E$2))))</f>
        <v>0</v>
      </c>
      <c r="I65" s="17"/>
      <c r="J65" s="16">
        <f>IF(I65="",0,IF(I65="優勝",[1]点数換算表!$B$3,IF(I65="準優勝",[1]点数換算表!$C$3,IF(I65="ベスト4",[1]点数換算表!$D$3,[1]点数換算表!$E$3))))</f>
        <v>0</v>
      </c>
      <c r="K65" s="17" t="s">
        <v>7</v>
      </c>
      <c r="L65" s="16">
        <f>IF(K65="",0,IF(K65="優勝",[1]点数換算表!$B$4,IF(K65="準優勝",[1]点数換算表!$C$4,IF(K65="ベスト4",[1]点数換算表!$D$4,IF(K65="ベスト8",[1]点数換算表!$E$4,IF(K65="ベスト16",[1]点数換算表!$F$4,""))))))</f>
        <v>20</v>
      </c>
      <c r="M65" s="17" t="s">
        <v>214</v>
      </c>
      <c r="N65" s="16">
        <f>IF(M65="",0,IF(M65="優勝",[1]点数換算表!$B$5,IF(M65="準優勝",[1]点数換算表!$C$5,IF(M65="ベスト4",[1]点数換算表!$D$5,IF(M65="ベスト8",[1]点数換算表!$E$5,IF(M65="ベスト16",[1]点数換算表!$F$5,IF(M65="ベスト32",[1]点数換算表!$G$5,"")))))))</f>
        <v>50</v>
      </c>
      <c r="O65" s="17"/>
      <c r="P65" s="16">
        <f>IF(O65="",0,IF(O65="優勝",[2]点数換算表!$B$6,IF(O65="準優勝",[2]点数換算表!$C$6,IF(O65="ベスト4",[2]点数換算表!$D$6,IF(O65="ベスト8",[2]点数換算表!$E$6,IF(O65="ベスト16",[2]点数換算表!$F$6,IF(O65="ベスト32",[2]点数換算表!$G$6,"")))))))</f>
        <v>0</v>
      </c>
      <c r="Q65" s="17"/>
      <c r="R65" s="16">
        <f>IF(Q65="",0,IF(Q65="優勝",[1]点数換算表!$B$7,IF(Q65="準優勝",[1]点数換算表!$C$7,IF(Q65="ベスト4",[1]点数換算表!$D$7,IF(Q65="ベスト8",[1]点数換算表!$E$7,[1]点数換算表!$F$7)))))</f>
        <v>0</v>
      </c>
      <c r="S65" s="17"/>
      <c r="T65" s="16">
        <f>IF(S65="",0,IF(S65="優勝",[1]点数換算表!$B$8,IF(S65="準優勝",[1]点数換算表!$C$8,IF(S65="ベスト4",[1]点数換算表!$D$8,IF(S65="ベスト8",[1]点数換算表!$E$8,[1]点数換算表!$F$8)))))</f>
        <v>0</v>
      </c>
      <c r="U65" s="17"/>
      <c r="V65" s="31">
        <f>IF(U65="",0,IF(U65="優勝",[1]点数換算表!$B$13,IF(U65="準優勝",[1]点数換算表!$C$13,IF(U65="ベスト4",[1]点数換算表!$D$13,[1]点数換算表!$E$13))))</f>
        <v>0</v>
      </c>
      <c r="W65" s="17"/>
      <c r="X65" s="16">
        <f>IF(W65="",0,IF(W65="優勝",[1]点数換算表!$B$14,IF(W65="準優勝",[1]点数換算表!$C$14,IF(W65="ベスト4",[1]点数換算表!$D$14,[1]点数換算表!$E$14))))</f>
        <v>0</v>
      </c>
      <c r="Y65" s="17" t="s">
        <v>8</v>
      </c>
      <c r="Z65" s="16">
        <f>IF(Y65="",0,IF(Y65="優勝",[1]点数換算表!$B$15,IF(Y65="準優勝",[1]点数換算表!$C$15,IF(Y65="ベスト4",[1]点数換算表!$D$15,IF(Y65="ベスト8",[1]点数換算表!$E$15,IF(Y65="ベスト16",[1]点数換算表!$F$15,""))))))</f>
        <v>64</v>
      </c>
      <c r="AA65" s="17" t="s">
        <v>214</v>
      </c>
      <c r="AB65" s="16">
        <f>IF(AA65="",0,IF(AA65="優勝",[1]点数換算表!$B$16,IF(AA65="準優勝",[1]点数換算表!$C$16,IF(AA65="ベスト4",[1]点数換算表!$D$16,IF(AA65="ベスト8",[1]点数換算表!$E$16,IF(AA65="ベスト16",[1]点数換算表!$F$16,IF(AA65="ベスト32",[1]点数換算表!$G$16,"")))))))</f>
        <v>40</v>
      </c>
      <c r="AC65" s="17"/>
      <c r="AD65" s="16">
        <f>IF(AC65="",0,IF(AC65="優勝",[1]点数換算表!$B$17,IF(AC65="準優勝",[1]点数換算表!$C$17,IF(AC65="ベスト4",[1]点数換算表!$D$17,IF(AC65="ベスト8",[1]点数換算表!$E$17,IF(AC65="ベスト16",[1]点数換算表!$F$17,IF(AC65="ベスト32",[1]点数換算表!$G$17,"")))))))</f>
        <v>0</v>
      </c>
      <c r="AE65" s="17"/>
      <c r="AF65" s="16">
        <f>IF(AE65="",0,IF(AE65="優勝",[1]点数換算表!$B$18,IF(AE65="準優勝",[1]点数換算表!$C$18,IF(AE65="ベスト4",[1]点数換算表!$D$18,IF(AE65="ベスト8",[1]点数換算表!$E$18,[1]点数換算表!$F$18)))))</f>
        <v>0</v>
      </c>
      <c r="AG65" s="17"/>
      <c r="AH65" s="16">
        <f>IF(AG65="",0,IF(AG65="優勝",[1]点数換算表!$B$19,IF(AG65="準優勝",[1]点数換算表!$C$19,IF(AG65="ベスト4",[1]点数換算表!$D$19,IF(AG65="ベスト8",[1]点数換算表!$E$19,[1]点数換算表!$F$19)))))</f>
        <v>0</v>
      </c>
      <c r="AI65" s="16">
        <f t="shared" si="0"/>
        <v>174</v>
      </c>
    </row>
    <row r="66" spans="1:35" x14ac:dyDescent="0.4">
      <c r="A66" s="21">
        <v>59</v>
      </c>
      <c r="B66" s="17" t="s">
        <v>588</v>
      </c>
      <c r="C66" s="17" t="s">
        <v>528</v>
      </c>
      <c r="D66" s="17">
        <v>4</v>
      </c>
      <c r="E66" s="29" t="s">
        <v>526</v>
      </c>
      <c r="F66" s="35" t="s">
        <v>815</v>
      </c>
      <c r="G66" s="17"/>
      <c r="H66" s="31">
        <f>IF(G66="",0,IF(G66="優勝",[1]点数換算表!$B$2,IF(G66="準優勝",[1]点数換算表!$C$2,IF(G66="ベスト4",[1]点数換算表!$D$2,[1]点数換算表!$E$2))))</f>
        <v>0</v>
      </c>
      <c r="I66" s="17"/>
      <c r="J66" s="16">
        <f>IF(I66="",0,IF(I66="優勝",[1]点数換算表!$B$3,IF(I66="準優勝",[1]点数換算表!$C$3,IF(I66="ベスト4",[1]点数換算表!$D$3,[1]点数換算表!$E$3))))</f>
        <v>0</v>
      </c>
      <c r="K66" s="17" t="s">
        <v>7</v>
      </c>
      <c r="L66" s="16">
        <f>IF(K66="",0,IF(K66="優勝",[1]点数換算表!$B$4,IF(K66="準優勝",[1]点数換算表!$C$4,IF(K66="ベスト4",[1]点数換算表!$D$4,IF(K66="ベスト8",[1]点数換算表!$E$4,IF(K66="ベスト16",[1]点数換算表!$F$4,""))))))</f>
        <v>20</v>
      </c>
      <c r="M66" s="17" t="s">
        <v>214</v>
      </c>
      <c r="N66" s="16">
        <f>IF(M66="",0,IF(M66="優勝",[1]点数換算表!$B$5,IF(M66="準優勝",[1]点数換算表!$C$5,IF(M66="ベスト4",[1]点数換算表!$D$5,IF(M66="ベスト8",[1]点数換算表!$E$5,IF(M66="ベスト16",[1]点数換算表!$F$5,IF(M66="ベスト32",[1]点数換算表!$G$5,"")))))))</f>
        <v>50</v>
      </c>
      <c r="O66" s="17"/>
      <c r="P66" s="16">
        <f>IF(O66="",0,IF(O66="優勝",[2]点数換算表!$B$6,IF(O66="準優勝",[2]点数換算表!$C$6,IF(O66="ベスト4",[2]点数換算表!$D$6,IF(O66="ベスト8",[2]点数換算表!$E$6,IF(O66="ベスト16",[2]点数換算表!$F$6,IF(O66="ベスト32",[2]点数換算表!$G$6,"")))))))</f>
        <v>0</v>
      </c>
      <c r="Q66" s="17"/>
      <c r="R66" s="16">
        <f>IF(Q66="",0,IF(Q66="優勝",[1]点数換算表!$B$7,IF(Q66="準優勝",[1]点数換算表!$C$7,IF(Q66="ベスト4",[1]点数換算表!$D$7,IF(Q66="ベスト8",[1]点数換算表!$E$7,[1]点数換算表!$F$7)))))</f>
        <v>0</v>
      </c>
      <c r="S66" s="17"/>
      <c r="T66" s="16">
        <f>IF(S66="",0,IF(S66="優勝",[1]点数換算表!$B$8,IF(S66="準優勝",[1]点数換算表!$C$8,IF(S66="ベスト4",[1]点数換算表!$D$8,IF(S66="ベスト8",[1]点数換算表!$E$8,[1]点数換算表!$F$8)))))</f>
        <v>0</v>
      </c>
      <c r="U66" s="17"/>
      <c r="V66" s="31">
        <f>IF(U66="",0,IF(U66="優勝",[1]点数換算表!$B$13,IF(U66="準優勝",[1]点数換算表!$C$13,IF(U66="ベスト4",[1]点数換算表!$D$13,[1]点数換算表!$E$13))))</f>
        <v>0</v>
      </c>
      <c r="W66" s="17"/>
      <c r="X66" s="16">
        <f>IF(W66="",0,IF(W66="優勝",[1]点数換算表!$B$14,IF(W66="準優勝",[1]点数換算表!$C$14,IF(W66="ベスト4",[1]点数換算表!$D$14,[1]点数換算表!$E$14))))</f>
        <v>0</v>
      </c>
      <c r="Y66" s="17" t="s">
        <v>8</v>
      </c>
      <c r="Z66" s="16">
        <f>IF(Y66="",0,IF(Y66="優勝",[1]点数換算表!$B$15,IF(Y66="準優勝",[1]点数換算表!$C$15,IF(Y66="ベスト4",[1]点数換算表!$D$15,IF(Y66="ベスト8",[1]点数換算表!$E$15,IF(Y66="ベスト16",[1]点数換算表!$F$15,""))))))</f>
        <v>64</v>
      </c>
      <c r="AA66" s="17" t="s">
        <v>214</v>
      </c>
      <c r="AB66" s="16">
        <f>IF(AA66="",0,IF(AA66="優勝",[1]点数換算表!$B$16,IF(AA66="準優勝",[1]点数換算表!$C$16,IF(AA66="ベスト4",[1]点数換算表!$D$16,IF(AA66="ベスト8",[1]点数換算表!$E$16,IF(AA66="ベスト16",[1]点数換算表!$F$16,IF(AA66="ベスト32",[1]点数換算表!$G$16,"")))))))</f>
        <v>40</v>
      </c>
      <c r="AC66" s="17"/>
      <c r="AD66" s="16">
        <f>IF(AC66="",0,IF(AC66="優勝",[1]点数換算表!$B$17,IF(AC66="準優勝",[1]点数換算表!$C$17,IF(AC66="ベスト4",[1]点数換算表!$D$17,IF(AC66="ベスト8",[1]点数換算表!$E$17,IF(AC66="ベスト16",[1]点数換算表!$F$17,IF(AC66="ベスト32",[1]点数換算表!$G$17,"")))))))</f>
        <v>0</v>
      </c>
      <c r="AE66" s="17"/>
      <c r="AF66" s="16">
        <f>IF(AE66="",0,IF(AE66="優勝",[1]点数換算表!$B$18,IF(AE66="準優勝",[1]点数換算表!$C$18,IF(AE66="ベスト4",[1]点数換算表!$D$18,IF(AE66="ベスト8",[1]点数換算表!$E$18,[1]点数換算表!$F$18)))))</f>
        <v>0</v>
      </c>
      <c r="AG66" s="17"/>
      <c r="AH66" s="16">
        <f>IF(AG66="",0,IF(AG66="優勝",[1]点数換算表!$B$19,IF(AG66="準優勝",[1]点数換算表!$C$19,IF(AG66="ベスト4",[1]点数換算表!$D$19,IF(AG66="ベスト8",[1]点数換算表!$E$19,[1]点数換算表!$F$19)))))</f>
        <v>0</v>
      </c>
      <c r="AI66" s="16">
        <f t="shared" si="0"/>
        <v>174</v>
      </c>
    </row>
    <row r="67" spans="1:35" x14ac:dyDescent="0.4">
      <c r="A67" s="21">
        <v>60</v>
      </c>
      <c r="B67" s="17" t="s">
        <v>471</v>
      </c>
      <c r="C67" s="17" t="s">
        <v>454</v>
      </c>
      <c r="D67" s="17">
        <v>4</v>
      </c>
      <c r="E67" s="28" t="s">
        <v>451</v>
      </c>
      <c r="F67" s="35" t="s">
        <v>815</v>
      </c>
      <c r="G67" s="17"/>
      <c r="H67" s="31">
        <f>IF(G67="",0,IF(G67="優勝",[7]点数換算表!$B$2,IF(G67="準優勝",[7]点数換算表!$C$2,IF(G67="ベスト4",[7]点数換算表!$D$2,[7]点数換算表!$E$2))))</f>
        <v>0</v>
      </c>
      <c r="I67" s="17"/>
      <c r="J67" s="16">
        <f>IF(I67="",0,IF(I67="優勝",[7]点数換算表!$B$3,IF(I67="準優勝",[7]点数換算表!$C$3,IF(I67="ベスト4",[7]点数換算表!$D$3,[7]点数換算表!$E$3))))</f>
        <v>0</v>
      </c>
      <c r="K67" s="17" t="s">
        <v>10</v>
      </c>
      <c r="L67" s="16">
        <f>IF(K67="",0,IF(K67="優勝",[7]点数換算表!$B$4,IF(K67="準優勝",[7]点数換算表!$C$4,IF(K67="ベスト4",[7]点数換算表!$D$4,IF(K67="ベスト8",[7]点数換算表!$E$4,IF(K67="ベスト16",[7]点数換算表!$F$4,""))))))</f>
        <v>100</v>
      </c>
      <c r="M67" s="17"/>
      <c r="N67" s="16">
        <f>IF(M67="",0,IF(M67="優勝",[7]点数換算表!$B$5,IF(M67="準優勝",[7]点数換算表!$C$5,IF(M67="ベスト4",[7]点数換算表!$D$5,IF(M67="ベスト8",[7]点数換算表!$E$5,IF(M67="ベスト16",[7]点数換算表!$F$5,IF(M67="ベスト32",[7]点数換算表!$G$5,"")))))))</f>
        <v>0</v>
      </c>
      <c r="O67" s="17"/>
      <c r="P67" s="16">
        <f>IF(O67="",0,IF(O67="優勝",[2]点数換算表!$B$6,IF(O67="準優勝",[2]点数換算表!$C$6,IF(O67="ベスト4",[2]点数換算表!$D$6,IF(O67="ベスト8",[2]点数換算表!$E$6,IF(O67="ベスト16",[2]点数換算表!$F$6,IF(O67="ベスト32",[2]点数換算表!$G$6,"")))))))</f>
        <v>0</v>
      </c>
      <c r="Q67" s="17"/>
      <c r="R67" s="16">
        <f>IF(Q67="",0,IF(Q67="優勝",[7]点数換算表!$B$7,IF(Q67="準優勝",[7]点数換算表!$C$7,IF(Q67="ベスト4",[7]点数換算表!$D$7,IF(Q67="ベスト8",[7]点数換算表!$E$7,[7]点数換算表!$F$7)))))</f>
        <v>0</v>
      </c>
      <c r="S67" s="17"/>
      <c r="T67" s="16">
        <f>IF(S67="",0,IF(S67="優勝",[7]点数換算表!$B$8,IF(S67="準優勝",[7]点数換算表!$C$8,IF(S67="ベスト4",[7]点数換算表!$D$8,IF(S67="ベスト8",[7]点数換算表!$E$8,[7]点数換算表!$F$8)))))</f>
        <v>0</v>
      </c>
      <c r="U67" s="17"/>
      <c r="V67" s="31">
        <f>IF(U67="",0,IF(U67="優勝",[7]点数換算表!$B$13,IF(U67="準優勝",[7]点数換算表!$C$13,IF(U67="ベスト4",[7]点数換算表!$D$13,[7]点数換算表!$E$13))))</f>
        <v>0</v>
      </c>
      <c r="W67" s="17"/>
      <c r="X67" s="16">
        <f>IF(W67="",0,IF(W67="優勝",[7]点数換算表!$B$14,IF(W67="準優勝",[7]点数換算表!$C$14,IF(W67="ベスト4",[7]点数換算表!$D$14,[7]点数換算表!$E$14))))</f>
        <v>0</v>
      </c>
      <c r="Y67" s="17" t="s">
        <v>9</v>
      </c>
      <c r="Z67" s="16">
        <f>IF(Y67="",0,IF(Y67="優勝",[7]点数換算表!$B$15,IF(Y67="準優勝",[7]点数換算表!$C$15,IF(Y67="ベスト4",[7]点数換算表!$D$15,IF(Y67="ベスト8",[7]点数換算表!$E$15,IF(Y67="ベスト16",[7]点数換算表!$F$15,""))))))</f>
        <v>32</v>
      </c>
      <c r="AA67" s="17" t="s">
        <v>214</v>
      </c>
      <c r="AB67" s="16">
        <f>IF(AA67="",0,IF(AA67="優勝",[7]点数換算表!$B$16,IF(AA67="準優勝",[7]点数換算表!$C$16,IF(AA67="ベスト4",[7]点数換算表!$D$16,IF(AA67="ベスト8",[7]点数換算表!$E$16,IF(AA67="ベスト16",[7]点数換算表!$F$16,IF(AA67="ベスト32",[7]点数換算表!$G$16,"")))))))</f>
        <v>40</v>
      </c>
      <c r="AC67" s="17"/>
      <c r="AD67" s="16">
        <f>IF(AC67="",0,IF(AC67="優勝",[7]点数換算表!$B$17,IF(AC67="準優勝",[7]点数換算表!$C$17,IF(AC67="ベスト4",[7]点数換算表!$D$17,IF(AC67="ベスト8",[7]点数換算表!$E$17,IF(AC67="ベスト16",[7]点数換算表!$F$17,IF(AC67="ベスト32",[7]点数換算表!$G$17,"")))))))</f>
        <v>0</v>
      </c>
      <c r="AE67" s="17"/>
      <c r="AF67" s="16">
        <f>IF(AE67="",0,IF(AE67="優勝",[7]点数換算表!$B$18,IF(AE67="準優勝",[7]点数換算表!$C$18,IF(AE67="ベスト4",[7]点数換算表!$D$18,IF(AE67="ベスト8",[7]点数換算表!$E$18,[7]点数換算表!$F$18)))))</f>
        <v>0</v>
      </c>
      <c r="AG67" s="17"/>
      <c r="AH67" s="16">
        <f>IF(AG67="",0,IF(AG67="優勝",[7]点数換算表!$B$19,IF(AG67="準優勝",[7]点数換算表!$C$19,IF(AG67="ベスト4",[7]点数換算表!$D$19,IF(AG67="ベスト8",[7]点数換算表!$E$19,[7]点数換算表!$F$19)))))</f>
        <v>0</v>
      </c>
      <c r="AI67" s="16">
        <f t="shared" si="0"/>
        <v>172</v>
      </c>
    </row>
    <row r="68" spans="1:35" x14ac:dyDescent="0.4">
      <c r="A68" s="21">
        <v>61</v>
      </c>
      <c r="B68" s="17" t="s">
        <v>421</v>
      </c>
      <c r="C68" s="17" t="s">
        <v>386</v>
      </c>
      <c r="D68" s="17">
        <v>2</v>
      </c>
      <c r="E68" s="27" t="s">
        <v>382</v>
      </c>
      <c r="F68" s="35" t="s">
        <v>815</v>
      </c>
      <c r="G68" s="17"/>
      <c r="H68" s="31">
        <f>IF(G68="",0,IF(G68="優勝",[4]点数換算表!$B$2,IF(G68="準優勝",[4]点数換算表!$C$2,IF(G68="ベスト4",[4]点数換算表!$D$2,[4]点数換算表!$E$2))))</f>
        <v>0</v>
      </c>
      <c r="I68" s="17"/>
      <c r="J68" s="16">
        <f>IF(I68="",0,IF(I68="優勝",[4]点数換算表!$B$3,IF(I68="準優勝",[4]点数換算表!$C$3,IF(I68="ベスト4",[4]点数換算表!$D$3,[4]点数換算表!$E$3))))</f>
        <v>0</v>
      </c>
      <c r="K68" s="17" t="s">
        <v>9</v>
      </c>
      <c r="L68" s="16">
        <f>IF(K68="",0,IF(K68="優勝",[4]点数換算表!$B$4,IF(K68="準優勝",[4]点数換算表!$C$4,IF(K68="ベスト4",[4]点数換算表!$D$4,IF(K68="ベスト8",[4]点数換算表!$E$4,IF(K68="ベスト16",[4]点数換算表!$F$4,""))))))</f>
        <v>40</v>
      </c>
      <c r="M68" s="17" t="s">
        <v>214</v>
      </c>
      <c r="N68" s="16">
        <f>IF(M68="",0,IF(M68="優勝",[4]点数換算表!$B$5,IF(M68="準優勝",[4]点数換算表!$C$5,IF(M68="ベスト4",[4]点数換算表!$D$5,IF(M68="ベスト8",[4]点数換算表!$E$5,IF(M68="ベスト16",[4]点数換算表!$F$5,IF(M68="ベスト32",[4]点数換算表!$G$5,"")))))))</f>
        <v>50</v>
      </c>
      <c r="O68" s="17"/>
      <c r="P68" s="16">
        <f>IF(O68="",0,IF(O68="優勝",[2]点数換算表!$B$6,IF(O68="準優勝",[2]点数換算表!$C$6,IF(O68="ベスト4",[2]点数換算表!$D$6,IF(O68="ベスト8",[2]点数換算表!$E$6,IF(O68="ベスト16",[2]点数換算表!$F$6,IF(O68="ベスト32",[2]点数換算表!$G$6,"")))))))</f>
        <v>0</v>
      </c>
      <c r="Q68" s="17"/>
      <c r="R68" s="16">
        <f>IF(Q68="",0,IF(Q68="優勝",[4]点数換算表!$B$7,IF(Q68="準優勝",[4]点数換算表!$C$7,IF(Q68="ベスト4",[4]点数換算表!$D$7,IF(Q68="ベスト8",[4]点数換算表!$E$7,[4]点数換算表!$F$7)))))</f>
        <v>0</v>
      </c>
      <c r="S68" s="17"/>
      <c r="T68" s="16">
        <f>IF(S68="",0,IF(S68="優勝",[4]点数換算表!$B$8,IF(S68="準優勝",[4]点数換算表!$C$8,IF(S68="ベスト4",[4]点数換算表!$D$8,IF(S68="ベスト8",[4]点数換算表!$E$8,[4]点数換算表!$F$8)))))</f>
        <v>0</v>
      </c>
      <c r="U68" s="17"/>
      <c r="V68" s="31">
        <f>IF(U68="",0,IF(U68="優勝",[4]点数換算表!$B$13,IF(U68="準優勝",[4]点数換算表!$C$13,IF(U68="ベスト4",[4]点数換算表!$D$13,[4]点数換算表!$E$13))))</f>
        <v>0</v>
      </c>
      <c r="W68" s="17"/>
      <c r="X68" s="16">
        <f>IF(W68="",0,IF(W68="優勝",[4]点数換算表!$B$14,IF(W68="準優勝",[4]点数換算表!$C$14,IF(W68="ベスト4",[4]点数換算表!$D$14,[4]点数換算表!$E$14))))</f>
        <v>0</v>
      </c>
      <c r="Y68" s="17"/>
      <c r="Z68" s="16">
        <f>IF(Y68="",0,IF(Y68="優勝",[4]点数換算表!$B$15,IF(Y68="準優勝",[4]点数換算表!$C$15,IF(Y68="ベスト4",[4]点数換算表!$D$15,IF(Y68="ベスト8",[4]点数換算表!$E$15,IF(Y68="ベスト16",[4]点数換算表!$F$15,""))))))</f>
        <v>0</v>
      </c>
      <c r="AA68" s="17" t="s">
        <v>7</v>
      </c>
      <c r="AB68" s="16">
        <f>IF(AA68="",0,IF(AA68="優勝",[4]点数換算表!$B$16,IF(AA68="準優勝",[4]点数換算表!$C$16,IF(AA68="ベスト4",[4]点数換算表!$D$16,IF(AA68="ベスト8",[4]点数換算表!$E$16,IF(AA68="ベスト16",[4]点数換算表!$F$16,IF(AA68="ベスト32",[4]点数換算表!$G$16,"")))))))</f>
        <v>80</v>
      </c>
      <c r="AC68" s="17"/>
      <c r="AD68" s="16">
        <f>IF(AC68="",0,IF(AC68="優勝",[4]点数換算表!$B$17,IF(AC68="準優勝",[4]点数換算表!$C$17,IF(AC68="ベスト4",[4]点数換算表!$D$17,IF(AC68="ベスト8",[4]点数換算表!$E$17,IF(AC68="ベスト16",[4]点数換算表!$F$17,IF(AC68="ベスト32",[4]点数換算表!$G$17,"")))))))</f>
        <v>0</v>
      </c>
      <c r="AE68" s="17"/>
      <c r="AF68" s="16">
        <f>IF(AE68="",0,IF(AE68="優勝",[4]点数換算表!$B$18,IF(AE68="準優勝",[4]点数換算表!$C$18,IF(AE68="ベスト4",[4]点数換算表!$D$18,IF(AE68="ベスト8",[4]点数換算表!$E$18,[4]点数換算表!$F$18)))))</f>
        <v>0</v>
      </c>
      <c r="AG68" s="17"/>
      <c r="AH68" s="16">
        <f>IF(AG68="",0,IF(AG68="優勝",[4]点数換算表!$B$19,IF(AG68="準優勝",[4]点数換算表!$C$19,IF(AG68="ベスト4",[4]点数換算表!$D$19,IF(AG68="ベスト8",[4]点数換算表!$E$19,[4]点数換算表!$F$19)))))</f>
        <v>0</v>
      </c>
      <c r="AI68" s="16">
        <f t="shared" ref="AI68:AI131" si="1">MAX(H68,J68)+SUM(L68:T68)+MAX(V68,X68)+SUM(Z68:AH68)</f>
        <v>170</v>
      </c>
    </row>
    <row r="69" spans="1:35" x14ac:dyDescent="0.4">
      <c r="A69" s="21">
        <v>62</v>
      </c>
      <c r="B69" s="17" t="s">
        <v>234</v>
      </c>
      <c r="C69" s="17" t="s">
        <v>233</v>
      </c>
      <c r="D69" s="17">
        <v>1</v>
      </c>
      <c r="E69" s="24" t="s">
        <v>269</v>
      </c>
      <c r="F69" s="34" t="s">
        <v>814</v>
      </c>
      <c r="G69" s="17"/>
      <c r="H69" s="31">
        <f>IF(G69="",0,IF(G69="優勝",点数換算表!$B$2,IF(G69="準優勝",点数換算表!$C$2,IF(G69="ベスト4",点数換算表!$D$2,点数換算表!$E$2))))</f>
        <v>0</v>
      </c>
      <c r="I69" s="17" t="s">
        <v>6</v>
      </c>
      <c r="J69" s="16">
        <f>IF(I69="",0,IF(I69="優勝",点数換算表!$B$3,IF(I69="準優勝",点数換算表!$C$3,IF(I69="ベスト4",点数換算表!$D$3,点数換算表!$E$3))))</f>
        <v>100</v>
      </c>
      <c r="K69" s="17" t="s">
        <v>7</v>
      </c>
      <c r="L69" s="16">
        <f>IF(K69="",0,IF(K69="優勝",点数換算表!$B$4,IF(K69="準優勝",点数換算表!$C$4,IF(K69="ベスト4",点数換算表!$D$4,IF(K69="ベスト8",点数換算表!$E$4,IF(K69="ベスト16",点数換算表!$F$4,""))))))</f>
        <v>20</v>
      </c>
      <c r="M69" s="17" t="s">
        <v>214</v>
      </c>
      <c r="N69" s="16">
        <f>IF(M69="",0,IF(M69="優勝",点数換算表!$B$5,IF(M69="準優勝",点数換算表!$C$5,IF(M69="ベスト4",点数換算表!$D$5,IF(M69="ベスト8",点数換算表!$E$5,IF(M69="ベスト16",点数換算表!$F$5,IF(M69="ベスト32",点数換算表!$G$5,"")))))))</f>
        <v>50</v>
      </c>
      <c r="O69" s="17"/>
      <c r="P69" s="16">
        <f>IF(O69="",0,IF(O69="優勝",[2]点数換算表!$B$6,IF(O69="準優勝",[2]点数換算表!$C$6,IF(O69="ベスト4",[2]点数換算表!$D$6,IF(O69="ベスト8",[2]点数換算表!$E$6,IF(O69="ベスト16",[2]点数換算表!$F$6,IF(O69="ベスト32",[2]点数換算表!$G$6,"")))))))</f>
        <v>0</v>
      </c>
      <c r="Q69" s="17"/>
      <c r="R69" s="16">
        <f>IF(Q69="",0,IF(Q69="優勝",点数換算表!$B$7,IF(Q69="準優勝",点数換算表!$C$7,IF(Q69="ベスト4",点数換算表!$D$7,IF(Q69="ベスト8",点数換算表!$E$7,点数換算表!$F$7)))))</f>
        <v>0</v>
      </c>
      <c r="S69" s="17"/>
      <c r="T69" s="16">
        <f>IF(S69="",0,IF(S69="優勝",点数換算表!$B$8,IF(S69="準優勝",点数換算表!$C$8,IF(S69="ベスト4",点数換算表!$D$8,IF(S69="ベスト8",点数換算表!$E$8,点数換算表!$F$8)))))</f>
        <v>0</v>
      </c>
      <c r="U69" s="17"/>
      <c r="V69" s="31">
        <f>IF(U69="",0,IF(U69="優勝",点数換算表!$B$13,IF(U69="準優勝",点数換算表!$C$13,IF(U69="ベスト4",点数換算表!$D$13,点数換算表!$E$13))))</f>
        <v>0</v>
      </c>
      <c r="W69" s="17"/>
      <c r="X69" s="16">
        <f>IF(W69="",0,IF(W69="優勝",点数換算表!$B$14,IF(W69="準優勝",点数換算表!$C$14,IF(W69="ベスト4",点数換算表!$D$14,点数換算表!$E$14))))</f>
        <v>0</v>
      </c>
      <c r="Y69" s="17"/>
      <c r="Z69" s="16">
        <f>IF(Y69="",0,IF(Y69="優勝",点数換算表!$B$15,IF(Y69="準優勝",点数換算表!$C$15,IF(Y69="ベスト4",点数換算表!$D$15,IF(Y69="ベスト8",点数換算表!$E$15,IF(Y69="ベスト16",点数換算表!$F$15,""))))))</f>
        <v>0</v>
      </c>
      <c r="AA69" s="17"/>
      <c r="AB69" s="16">
        <f>IF(AA69="",0,IF(AA69="優勝",点数換算表!$B$16,IF(AA69="準優勝",点数換算表!$C$16,IF(AA69="ベスト4",点数換算表!$D$16,IF(AA69="ベスト8",点数換算表!$E$16,IF(AA69="ベスト16",点数換算表!$F$16,IF(AA69="ベスト32",点数換算表!$G$16,"")))))))</f>
        <v>0</v>
      </c>
      <c r="AC69" s="17"/>
      <c r="AD69" s="16">
        <f>IF(AC69="",0,IF(AC69="優勝",点数換算表!$B$17,IF(AC69="準優勝",点数換算表!$C$17,IF(AC69="ベスト4",点数換算表!$D$17,IF(AC69="ベスト8",点数換算表!$E$17,IF(AC69="ベスト16",点数換算表!$F$17,IF(AC69="ベスト32",点数換算表!$G$17,"")))))))</f>
        <v>0</v>
      </c>
      <c r="AE69" s="17"/>
      <c r="AF69" s="16">
        <f>IF(AE69="",0,IF(AE69="優勝",点数換算表!$B$18,IF(AE69="準優勝",点数換算表!$C$18,IF(AE69="ベスト4",点数換算表!$D$18,IF(AE69="ベスト8",点数換算表!$E$18,点数換算表!$F$18)))))</f>
        <v>0</v>
      </c>
      <c r="AG69" s="17"/>
      <c r="AH69" s="16">
        <f>IF(AG69="",0,IF(AG69="優勝",点数換算表!$B$19,IF(AG69="準優勝",点数換算表!$C$19,IF(AG69="ベスト4",点数換算表!$D$19,IF(AG69="ベスト8",点数換算表!$E$19,点数換算表!$F$19)))))</f>
        <v>0</v>
      </c>
      <c r="AI69" s="16">
        <f t="shared" si="1"/>
        <v>170</v>
      </c>
    </row>
    <row r="70" spans="1:35" x14ac:dyDescent="0.4">
      <c r="A70" s="21">
        <v>63</v>
      </c>
      <c r="B70" s="17" t="s">
        <v>235</v>
      </c>
      <c r="C70" s="17" t="s">
        <v>233</v>
      </c>
      <c r="D70" s="17">
        <v>1</v>
      </c>
      <c r="E70" s="24" t="s">
        <v>269</v>
      </c>
      <c r="F70" s="34" t="s">
        <v>814</v>
      </c>
      <c r="G70" s="17" t="s">
        <v>6</v>
      </c>
      <c r="H70" s="31">
        <f>IF(G70="",0,IF(G70="優勝",点数換算表!$B$2,IF(G70="準優勝",点数換算表!$C$2,IF(G70="ベスト4",点数換算表!$D$2,点数換算表!$E$2))))</f>
        <v>50</v>
      </c>
      <c r="I70" s="17" t="s">
        <v>6</v>
      </c>
      <c r="J70" s="16">
        <f>IF(I70="",0,IF(I70="優勝",点数換算表!$B$3,IF(I70="準優勝",点数換算表!$C$3,IF(I70="ベスト4",点数換算表!$D$3,点数換算表!$E$3))))</f>
        <v>100</v>
      </c>
      <c r="K70" s="17" t="s">
        <v>7</v>
      </c>
      <c r="L70" s="16">
        <f>IF(K70="",0,IF(K70="優勝",点数換算表!$B$4,IF(K70="準優勝",点数換算表!$C$4,IF(K70="ベスト4",点数換算表!$D$4,IF(K70="ベスト8",点数換算表!$E$4,IF(K70="ベスト16",点数換算表!$F$4,""))))))</f>
        <v>20</v>
      </c>
      <c r="M70" s="17" t="s">
        <v>214</v>
      </c>
      <c r="N70" s="16">
        <f>IF(M70="",0,IF(M70="優勝",点数換算表!$B$5,IF(M70="準優勝",点数換算表!$C$5,IF(M70="ベスト4",点数換算表!$D$5,IF(M70="ベスト8",点数換算表!$E$5,IF(M70="ベスト16",点数換算表!$F$5,IF(M70="ベスト32",点数換算表!$G$5,"")))))))</f>
        <v>50</v>
      </c>
      <c r="O70" s="17"/>
      <c r="P70" s="16">
        <f>IF(O70="",0,IF(O70="優勝",[2]点数換算表!$B$6,IF(O70="準優勝",[2]点数換算表!$C$6,IF(O70="ベスト4",[2]点数換算表!$D$6,IF(O70="ベスト8",[2]点数換算表!$E$6,IF(O70="ベスト16",[2]点数換算表!$F$6,IF(O70="ベスト32",[2]点数換算表!$G$6,"")))))))</f>
        <v>0</v>
      </c>
      <c r="Q70" s="17"/>
      <c r="R70" s="16">
        <f>IF(Q70="",0,IF(Q70="優勝",点数換算表!$B$7,IF(Q70="準優勝",点数換算表!$C$7,IF(Q70="ベスト4",点数換算表!$D$7,IF(Q70="ベスト8",点数換算表!$E$7,点数換算表!$F$7)))))</f>
        <v>0</v>
      </c>
      <c r="S70" s="17"/>
      <c r="T70" s="16">
        <f>IF(S70="",0,IF(S70="優勝",点数換算表!$B$8,IF(S70="準優勝",点数換算表!$C$8,IF(S70="ベスト4",点数換算表!$D$8,IF(S70="ベスト8",点数換算表!$E$8,点数換算表!$F$8)))))</f>
        <v>0</v>
      </c>
      <c r="U70" s="17"/>
      <c r="V70" s="31">
        <f>IF(U70="",0,IF(U70="優勝",点数換算表!$B$13,IF(U70="準優勝",点数換算表!$C$13,IF(U70="ベスト4",点数換算表!$D$13,点数換算表!$E$13))))</f>
        <v>0</v>
      </c>
      <c r="W70" s="17"/>
      <c r="X70" s="16">
        <f>IF(W70="",0,IF(W70="優勝",点数換算表!$B$14,IF(W70="準優勝",点数換算表!$C$14,IF(W70="ベスト4",点数換算表!$D$14,点数換算表!$E$14))))</f>
        <v>0</v>
      </c>
      <c r="Y70" s="17"/>
      <c r="Z70" s="16">
        <f>IF(Y70="",0,IF(Y70="優勝",点数換算表!$B$15,IF(Y70="準優勝",点数換算表!$C$15,IF(Y70="ベスト4",点数換算表!$D$15,IF(Y70="ベスト8",点数換算表!$E$15,IF(Y70="ベスト16",点数換算表!$F$15,""))))))</f>
        <v>0</v>
      </c>
      <c r="AA70" s="17"/>
      <c r="AB70" s="16">
        <f>IF(AA70="",0,IF(AA70="優勝",点数換算表!$B$16,IF(AA70="準優勝",点数換算表!$C$16,IF(AA70="ベスト4",点数換算表!$D$16,IF(AA70="ベスト8",点数換算表!$E$16,IF(AA70="ベスト16",点数換算表!$F$16,IF(AA70="ベスト32",点数換算表!$G$16,"")))))))</f>
        <v>0</v>
      </c>
      <c r="AC70" s="17"/>
      <c r="AD70" s="16">
        <f>IF(AC70="",0,IF(AC70="優勝",点数換算表!$B$17,IF(AC70="準優勝",点数換算表!$C$17,IF(AC70="ベスト4",点数換算表!$D$17,IF(AC70="ベスト8",点数換算表!$E$17,IF(AC70="ベスト16",点数換算表!$F$17,IF(AC70="ベスト32",点数換算表!$G$17,"")))))))</f>
        <v>0</v>
      </c>
      <c r="AE70" s="17"/>
      <c r="AF70" s="16">
        <f>IF(AE70="",0,IF(AE70="優勝",点数換算表!$B$18,IF(AE70="準優勝",点数換算表!$C$18,IF(AE70="ベスト4",点数換算表!$D$18,IF(AE70="ベスト8",点数換算表!$E$18,点数換算表!$F$18)))))</f>
        <v>0</v>
      </c>
      <c r="AG70" s="17"/>
      <c r="AH70" s="16">
        <f>IF(AG70="",0,IF(AG70="優勝",点数換算表!$B$19,IF(AG70="準優勝",点数換算表!$C$19,IF(AG70="ベスト4",点数換算表!$D$19,IF(AG70="ベスト8",点数換算表!$E$19,点数換算表!$F$19)))))</f>
        <v>0</v>
      </c>
      <c r="AI70" s="16">
        <f t="shared" si="1"/>
        <v>170</v>
      </c>
    </row>
    <row r="71" spans="1:35" x14ac:dyDescent="0.4">
      <c r="A71" s="21">
        <v>64</v>
      </c>
      <c r="B71" s="17" t="s">
        <v>623</v>
      </c>
      <c r="C71" s="17" t="s">
        <v>619</v>
      </c>
      <c r="D71" s="17">
        <v>4</v>
      </c>
      <c r="E71" s="30" t="s">
        <v>620</v>
      </c>
      <c r="F71" s="34" t="s">
        <v>814</v>
      </c>
      <c r="G71" s="17"/>
      <c r="H71" s="31">
        <f>IF(G71="",0,IF(G71="優勝",[10]点数換算表!$B$2,IF(G71="準優勝",[10]点数換算表!$C$2,IF(G71="ベスト4",[10]点数換算表!$D$2,[10]点数換算表!$E$2))))</f>
        <v>0</v>
      </c>
      <c r="I71" s="17"/>
      <c r="J71" s="16">
        <f>IF(I71="",0,IF(I71="優勝",[10]点数換算表!$B$3,IF(I71="準優勝",[10]点数換算表!$C$3,IF(I71="ベスト4",[10]点数換算表!$D$3,[10]点数換算表!$E$3))))</f>
        <v>0</v>
      </c>
      <c r="K71" s="17" t="s">
        <v>9</v>
      </c>
      <c r="L71" s="16">
        <f>IF(K71="",0,IF(K71="優勝",[10]点数換算表!$B$4,IF(K71="準優勝",[10]点数換算表!$C$4,IF(K71="ベスト4",[10]点数換算表!$D$4,IF(K71="ベスト8",[10]点数換算表!$E$4,IF(K71="ベスト16",[10]点数換算表!$F$4,""))))))</f>
        <v>40</v>
      </c>
      <c r="M71" s="17"/>
      <c r="N71" s="16">
        <f>IF(M71="",0,IF(M71="優勝",[10]点数換算表!$B$5,IF(M71="準優勝",[10]点数換算表!$C$5,IF(M71="ベスト4",[10]点数換算表!$D$5,IF(M71="ベスト8",[10]点数換算表!$E$5,IF(M71="ベスト16",[10]点数換算表!$F$5,IF(M71="ベスト32",[10]点数換算表!$G$5,"")))))))</f>
        <v>0</v>
      </c>
      <c r="O71" s="17"/>
      <c r="P71" s="16">
        <f>IF(O71="",0,IF(O71="優勝",[2]点数換算表!$B$6,IF(O71="準優勝",[2]点数換算表!$C$6,IF(O71="ベスト4",[2]点数換算表!$D$6,IF(O71="ベスト8",[2]点数換算表!$E$6,IF(O71="ベスト16",[2]点数換算表!$F$6,IF(O71="ベスト32",[2]点数換算表!$G$6,"")))))))</f>
        <v>0</v>
      </c>
      <c r="Q71" s="17"/>
      <c r="R71" s="16">
        <f>IF(Q71="",0,IF(Q71="優勝",[10]点数換算表!$B$7,IF(Q71="準優勝",[10]点数換算表!$C$7,IF(Q71="ベスト4",[10]点数換算表!$D$7,IF(Q71="ベスト8",[10]点数換算表!$E$7,[10]点数換算表!$F$7)))))</f>
        <v>0</v>
      </c>
      <c r="S71" s="17"/>
      <c r="T71" s="16">
        <f>IF(S71="",0,IF(S71="優勝",[10]点数換算表!$B$8,IF(S71="準優勝",[10]点数換算表!$C$8,IF(S71="ベスト4",[10]点数換算表!$D$8,IF(S71="ベスト8",[10]点数換算表!$E$8,[10]点数換算表!$F$8)))))</f>
        <v>0</v>
      </c>
      <c r="U71" s="17"/>
      <c r="V71" s="31">
        <f>IF(U71="",0,IF(U71="優勝",[10]点数換算表!$B$13,IF(U71="準優勝",[10]点数換算表!$C$13,IF(U71="ベスト4",[10]点数換算表!$D$13,[10]点数換算表!$E$13))))</f>
        <v>0</v>
      </c>
      <c r="W71" s="17"/>
      <c r="X71" s="16">
        <f>IF(W71="",0,IF(W71="優勝",[10]点数換算表!$B$14,IF(W71="準優勝",[10]点数換算表!$C$14,IF(W71="ベスト4",[10]点数換算表!$D$14,[10]点数換算表!$E$14))))</f>
        <v>0</v>
      </c>
      <c r="Y71" s="17" t="s">
        <v>6</v>
      </c>
      <c r="Z71" s="16">
        <f>IF(Y71="",0,IF(Y71="優勝",[10]点数換算表!$B$15,IF(Y71="準優勝",[10]点数換算表!$C$15,IF(Y71="ベスト4",[10]点数換算表!$D$15,IF(Y71="ベスト8",[10]点数換算表!$E$15,IF(Y71="ベスト16",[10]点数換算表!$F$15,""))))))</f>
        <v>48</v>
      </c>
      <c r="AA71" s="17" t="s">
        <v>7</v>
      </c>
      <c r="AB71" s="16">
        <f>IF(AA71="",0,IF(AA71="優勝",[10]点数換算表!$B$16,IF(AA71="準優勝",[10]点数換算表!$C$16,IF(AA71="ベスト4",[10]点数換算表!$D$16,IF(AA71="ベスト8",[10]点数換算表!$E$16,IF(AA71="ベスト16",[10]点数換算表!$F$16,IF(AA71="ベスト32",[10]点数換算表!$G$16,"")))))))</f>
        <v>80</v>
      </c>
      <c r="AC71" s="17"/>
      <c r="AD71" s="16">
        <f>IF(AC71="",0,IF(AC71="優勝",[10]点数換算表!$B$17,IF(AC71="準優勝",[10]点数換算表!$C$17,IF(AC71="ベスト4",[10]点数換算表!$D$17,IF(AC71="ベスト8",[10]点数換算表!$E$17,IF(AC71="ベスト16",[10]点数換算表!$F$17,IF(AC71="ベスト32",[10]点数換算表!$G$17,"")))))))</f>
        <v>0</v>
      </c>
      <c r="AE71" s="17"/>
      <c r="AF71" s="16">
        <f>IF(AE71="",0,IF(AE71="優勝",[10]点数換算表!$B$18,IF(AE71="準優勝",[10]点数換算表!$C$18,IF(AE71="ベスト4",[10]点数換算表!$D$18,IF(AE71="ベスト8",[10]点数換算表!$E$18,[10]点数換算表!$F$18)))))</f>
        <v>0</v>
      </c>
      <c r="AG71" s="17"/>
      <c r="AH71" s="16">
        <f>IF(AG71="",0,IF(AG71="優勝",[10]点数換算表!$B$19,IF(AG71="準優勝",[10]点数換算表!$C$19,IF(AG71="ベスト4",[10]点数換算表!$D$19,IF(AG71="ベスト8",[10]点数換算表!$E$19,[10]点数換算表!$F$19)))))</f>
        <v>0</v>
      </c>
      <c r="AI71" s="16">
        <f t="shared" si="1"/>
        <v>168</v>
      </c>
    </row>
    <row r="72" spans="1:35" x14ac:dyDescent="0.4">
      <c r="A72" s="21">
        <v>65</v>
      </c>
      <c r="B72" s="17" t="s">
        <v>424</v>
      </c>
      <c r="C72" s="17" t="s">
        <v>384</v>
      </c>
      <c r="D72" s="17">
        <v>2</v>
      </c>
      <c r="E72" s="27" t="s">
        <v>382</v>
      </c>
      <c r="F72" s="35" t="s">
        <v>815</v>
      </c>
      <c r="G72" s="17"/>
      <c r="H72" s="31">
        <f>IF(G72="",0,IF(G72="優勝",[4]点数換算表!$B$2,IF(G72="準優勝",[4]点数換算表!$C$2,IF(G72="ベスト4",[4]点数換算表!$D$2,[4]点数換算表!$E$2))))</f>
        <v>0</v>
      </c>
      <c r="I72" s="17"/>
      <c r="J72" s="16">
        <f>IF(I72="",0,IF(I72="優勝",[4]点数換算表!$B$3,IF(I72="準優勝",[4]点数換算表!$C$3,IF(I72="ベスト4",[4]点数換算表!$D$3,[4]点数換算表!$E$3))))</f>
        <v>0</v>
      </c>
      <c r="K72" s="17" t="s">
        <v>10</v>
      </c>
      <c r="L72" s="16">
        <f>IF(K72="",0,IF(K72="優勝",[4]点数換算表!$B$4,IF(K72="準優勝",[4]点数換算表!$C$4,IF(K72="ベスト4",[4]点数換算表!$D$4,IF(K72="ベスト8",[4]点数換算表!$E$4,IF(K72="ベスト16",[4]点数換算表!$F$4,""))))))</f>
        <v>100</v>
      </c>
      <c r="M72" s="17" t="s">
        <v>214</v>
      </c>
      <c r="N72" s="16">
        <f>IF(M72="",0,IF(M72="優勝",[4]点数換算表!$B$5,IF(M72="準優勝",[4]点数換算表!$C$5,IF(M72="ベスト4",[4]点数換算表!$D$5,IF(M72="ベスト8",[4]点数換算表!$E$5,IF(M72="ベスト16",[4]点数換算表!$F$5,IF(M72="ベスト32",[4]点数換算表!$G$5,"")))))))</f>
        <v>50</v>
      </c>
      <c r="O72" s="17"/>
      <c r="P72" s="16">
        <f>IF(O72="",0,IF(O72="優勝",[2]点数換算表!$B$6,IF(O72="準優勝",[2]点数換算表!$C$6,IF(O72="ベスト4",[2]点数換算表!$D$6,IF(O72="ベスト8",[2]点数換算表!$E$6,IF(O72="ベスト16",[2]点数換算表!$F$6,IF(O72="ベスト32",[2]点数換算表!$G$6,"")))))))</f>
        <v>0</v>
      </c>
      <c r="Q72" s="17"/>
      <c r="R72" s="16">
        <f>IF(Q72="",0,IF(Q72="優勝",[4]点数換算表!$B$7,IF(Q72="準優勝",[4]点数換算表!$C$7,IF(Q72="ベスト4",[4]点数換算表!$D$7,IF(Q72="ベスト8",[4]点数換算表!$E$7,[4]点数換算表!$F$7)))))</f>
        <v>0</v>
      </c>
      <c r="S72" s="17"/>
      <c r="T72" s="16">
        <f>IF(S72="",0,IF(S72="優勝",[4]点数換算表!$B$8,IF(S72="準優勝",[4]点数換算表!$C$8,IF(S72="ベスト4",[4]点数換算表!$D$8,IF(S72="ベスト8",[4]点数換算表!$E$8,[4]点数換算表!$F$8)))))</f>
        <v>0</v>
      </c>
      <c r="U72" s="17"/>
      <c r="V72" s="31">
        <f>IF(U72="",0,IF(U72="優勝",[4]点数換算表!$B$13,IF(U72="準優勝",[4]点数換算表!$C$13,IF(U72="ベスト4",[4]点数換算表!$D$13,[4]点数換算表!$E$13))))</f>
        <v>0</v>
      </c>
      <c r="W72" s="17"/>
      <c r="X72" s="16">
        <f>IF(W72="",0,IF(W72="優勝",[4]点数換算表!$B$14,IF(W72="準優勝",[4]点数換算表!$C$14,IF(W72="ベスト4",[4]点数換算表!$D$14,[4]点数換算表!$E$14))))</f>
        <v>0</v>
      </c>
      <c r="Y72" s="17" t="s">
        <v>7</v>
      </c>
      <c r="Z72" s="16">
        <f>IF(Y72="",0,IF(Y72="優勝",[4]点数換算表!$B$15,IF(Y72="準優勝",[4]点数換算表!$C$15,IF(Y72="ベスト4",[4]点数換算表!$D$15,IF(Y72="ベスト8",[4]点数換算表!$E$15,IF(Y72="ベスト16",[4]点数換算表!$F$15,""))))))</f>
        <v>16</v>
      </c>
      <c r="AA72" s="17"/>
      <c r="AB72" s="16">
        <f>IF(AA72="",0,IF(AA72="優勝",[4]点数換算表!$B$16,IF(AA72="準優勝",[4]点数換算表!$C$16,IF(AA72="ベスト4",[4]点数換算表!$D$16,IF(AA72="ベスト8",[4]点数換算表!$E$16,IF(AA72="ベスト16",[4]点数換算表!$F$16,IF(AA72="ベスト32",[4]点数換算表!$G$16,"")))))))</f>
        <v>0</v>
      </c>
      <c r="AC72" s="17"/>
      <c r="AD72" s="16">
        <f>IF(AC72="",0,IF(AC72="優勝",[4]点数換算表!$B$17,IF(AC72="準優勝",[4]点数換算表!$C$17,IF(AC72="ベスト4",[4]点数換算表!$D$17,IF(AC72="ベスト8",[4]点数換算表!$E$17,IF(AC72="ベスト16",[4]点数換算表!$F$17,IF(AC72="ベスト32",[4]点数換算表!$G$17,"")))))))</f>
        <v>0</v>
      </c>
      <c r="AE72" s="17"/>
      <c r="AF72" s="16">
        <f>IF(AE72="",0,IF(AE72="優勝",[4]点数換算表!$B$18,IF(AE72="準優勝",[4]点数換算表!$C$18,IF(AE72="ベスト4",[4]点数換算表!$D$18,IF(AE72="ベスト8",[4]点数換算表!$E$18,[4]点数換算表!$F$18)))))</f>
        <v>0</v>
      </c>
      <c r="AG72" s="17"/>
      <c r="AH72" s="16">
        <f>IF(AG72="",0,IF(AG72="優勝",[4]点数換算表!$B$19,IF(AG72="準優勝",[4]点数換算表!$C$19,IF(AG72="ベスト4",[4]点数換算表!$D$19,IF(AG72="ベスト8",[4]点数換算表!$E$19,[4]点数換算表!$F$19)))))</f>
        <v>0</v>
      </c>
      <c r="AI72" s="16">
        <f t="shared" si="1"/>
        <v>166</v>
      </c>
    </row>
    <row r="73" spans="1:35" x14ac:dyDescent="0.4">
      <c r="A73" s="21">
        <v>66</v>
      </c>
      <c r="B73" s="17" t="s">
        <v>672</v>
      </c>
      <c r="C73" s="17" t="s">
        <v>619</v>
      </c>
      <c r="D73" s="17">
        <v>4</v>
      </c>
      <c r="E73" s="30" t="s">
        <v>620</v>
      </c>
      <c r="F73" s="34" t="s">
        <v>814</v>
      </c>
      <c r="G73" s="17"/>
      <c r="H73" s="31">
        <f>IF(G73="",0,IF(G73="優勝",[10]点数換算表!$B$2,IF(G73="準優勝",[10]点数換算表!$C$2,IF(G73="ベスト4",[10]点数換算表!$D$2,[10]点数換算表!$E$2))))</f>
        <v>0</v>
      </c>
      <c r="I73" s="17"/>
      <c r="J73" s="16">
        <f>IF(I73="",0,IF(I73="優勝",[10]点数換算表!$B$3,IF(I73="準優勝",[10]点数換算表!$C$3,IF(I73="ベスト4",[10]点数換算表!$D$3,[10]点数換算表!$E$3))))</f>
        <v>0</v>
      </c>
      <c r="K73" s="17" t="s">
        <v>10</v>
      </c>
      <c r="L73" s="16">
        <f>IF(K73="",0,IF(K73="優勝",[10]点数換算表!$B$4,IF(K73="準優勝",[10]点数換算表!$C$4,IF(K73="ベスト4",[10]点数換算表!$D$4,IF(K73="ベスト8",[10]点数換算表!$E$4,IF(K73="ベスト16",[10]点数換算表!$F$4,""))))))</f>
        <v>100</v>
      </c>
      <c r="M73" s="17"/>
      <c r="N73" s="16">
        <f>IF(M73="",0,IF(M73="優勝",[10]点数換算表!$B$5,IF(M73="準優勝",[10]点数換算表!$C$5,IF(M73="ベスト4",[10]点数換算表!$D$5,IF(M73="ベスト8",[10]点数換算表!$E$5,IF(M73="ベスト16",[10]点数換算表!$F$5,IF(M73="ベスト32",[10]点数換算表!$G$5,"")))))))</f>
        <v>0</v>
      </c>
      <c r="O73" s="17"/>
      <c r="P73" s="16">
        <f>IF(O73="",0,IF(O73="優勝",[2]点数換算表!$B$6,IF(O73="準優勝",[2]点数換算表!$C$6,IF(O73="ベスト4",[2]点数換算表!$D$6,IF(O73="ベスト8",[2]点数換算表!$E$6,IF(O73="ベスト16",[2]点数換算表!$F$6,IF(O73="ベスト32",[2]点数換算表!$G$6,"")))))))</f>
        <v>0</v>
      </c>
      <c r="Q73" s="17"/>
      <c r="R73" s="16">
        <f>IF(Q73="",0,IF(Q73="優勝",[10]点数換算表!$B$7,IF(Q73="準優勝",[10]点数換算表!$C$7,IF(Q73="ベスト4",[10]点数換算表!$D$7,IF(Q73="ベスト8",[10]点数換算表!$E$7,[10]点数換算表!$F$7)))))</f>
        <v>0</v>
      </c>
      <c r="S73" s="17"/>
      <c r="T73" s="16">
        <f>IF(S73="",0,IF(S73="優勝",[10]点数換算表!$B$8,IF(S73="準優勝",[10]点数換算表!$C$8,IF(S73="ベスト4",[10]点数換算表!$D$8,IF(S73="ベスト8",[10]点数換算表!$E$8,[10]点数換算表!$F$8)))))</f>
        <v>0</v>
      </c>
      <c r="U73" s="17"/>
      <c r="V73" s="31">
        <f>IF(U73="",0,IF(U73="優勝",[10]点数換算表!$B$13,IF(U73="準優勝",[10]点数換算表!$C$13,IF(U73="ベスト4",[10]点数換算表!$D$13,[10]点数換算表!$E$13))))</f>
        <v>0</v>
      </c>
      <c r="W73" s="17"/>
      <c r="X73" s="16">
        <f>IF(W73="",0,IF(W73="優勝",[10]点数換算表!$B$14,IF(W73="準優勝",[10]点数換算表!$C$14,IF(W73="ベスト4",[10]点数換算表!$D$14,[10]点数換算表!$E$14))))</f>
        <v>0</v>
      </c>
      <c r="Y73" s="17" t="s">
        <v>8</v>
      </c>
      <c r="Z73" s="16">
        <f>IF(Y73="",0,IF(Y73="優勝",[10]点数換算表!$B$15,IF(Y73="準優勝",[10]点数換算表!$C$15,IF(Y73="ベスト4",[10]点数換算表!$D$15,IF(Y73="ベスト8",[10]点数換算表!$E$15,IF(Y73="ベスト16",[10]点数換算表!$F$15,""))))))</f>
        <v>64</v>
      </c>
      <c r="AA73" s="17"/>
      <c r="AB73" s="16">
        <f>IF(AA73="",0,IF(AA73="優勝",[10]点数換算表!$B$16,IF(AA73="準優勝",[10]点数換算表!$C$16,IF(AA73="ベスト4",[10]点数換算表!$D$16,IF(AA73="ベスト8",[10]点数換算表!$E$16,IF(AA73="ベスト16",[10]点数換算表!$F$16,IF(AA73="ベスト32",[10]点数換算表!$G$16,"")))))))</f>
        <v>0</v>
      </c>
      <c r="AC73" s="17"/>
      <c r="AD73" s="16">
        <f>IF(AC73="",0,IF(AC73="優勝",[10]点数換算表!$B$17,IF(AC73="準優勝",[10]点数換算表!$C$17,IF(AC73="ベスト4",[10]点数換算表!$D$17,IF(AC73="ベスト8",[10]点数換算表!$E$17,IF(AC73="ベスト16",[10]点数換算表!$F$17,IF(AC73="ベスト32",[10]点数換算表!$G$17,"")))))))</f>
        <v>0</v>
      </c>
      <c r="AE73" s="17"/>
      <c r="AF73" s="16">
        <f>IF(AE73="",0,IF(AE73="優勝",[10]点数換算表!$B$18,IF(AE73="準優勝",[10]点数換算表!$C$18,IF(AE73="ベスト4",[10]点数換算表!$D$18,IF(AE73="ベスト8",[10]点数換算表!$E$18,[10]点数換算表!$F$18)))))</f>
        <v>0</v>
      </c>
      <c r="AG73" s="17"/>
      <c r="AH73" s="16">
        <f>IF(AG73="",0,IF(AG73="優勝",[10]点数換算表!$B$19,IF(AG73="準優勝",[10]点数換算表!$C$19,IF(AG73="ベスト4",[10]点数換算表!$D$19,IF(AG73="ベスト8",[10]点数換算表!$E$19,[10]点数換算表!$F$19)))))</f>
        <v>0</v>
      </c>
      <c r="AI73" s="16">
        <f t="shared" si="1"/>
        <v>164</v>
      </c>
    </row>
    <row r="74" spans="1:35" x14ac:dyDescent="0.4">
      <c r="A74" s="21">
        <v>67</v>
      </c>
      <c r="B74" s="17" t="s">
        <v>628</v>
      </c>
      <c r="C74" s="17" t="s">
        <v>619</v>
      </c>
      <c r="D74" s="17">
        <v>4</v>
      </c>
      <c r="E74" s="30" t="s">
        <v>620</v>
      </c>
      <c r="F74" s="34" t="s">
        <v>814</v>
      </c>
      <c r="G74" s="17"/>
      <c r="H74" s="31">
        <f>IF(G74="",0,IF(G74="優勝",[10]点数換算表!$B$2,IF(G74="準優勝",[10]点数換算表!$C$2,IF(G74="ベスト4",[10]点数換算表!$D$2,[10]点数換算表!$E$2))))</f>
        <v>0</v>
      </c>
      <c r="I74" s="17"/>
      <c r="J74" s="16">
        <f>IF(I74="",0,IF(I74="優勝",[10]点数換算表!$B$3,IF(I74="準優勝",[10]点数換算表!$C$3,IF(I74="ベスト4",[10]点数換算表!$D$3,[10]点数換算表!$E$3))))</f>
        <v>0</v>
      </c>
      <c r="K74" s="17" t="s">
        <v>10</v>
      </c>
      <c r="L74" s="16">
        <f>IF(K74="",0,IF(K74="優勝",[10]点数換算表!$B$4,IF(K74="準優勝",[10]点数換算表!$C$4,IF(K74="ベスト4",[10]点数換算表!$D$4,IF(K74="ベスト8",[10]点数換算表!$E$4,IF(K74="ベスト16",[10]点数換算表!$F$4,""))))))</f>
        <v>100</v>
      </c>
      <c r="M74" s="17"/>
      <c r="N74" s="16">
        <f>IF(M74="",0,IF(M74="優勝",[10]点数換算表!$B$5,IF(M74="準優勝",[10]点数換算表!$C$5,IF(M74="ベスト4",[10]点数換算表!$D$5,IF(M74="ベスト8",[10]点数換算表!$E$5,IF(M74="ベスト16",[10]点数換算表!$F$5,IF(M74="ベスト32",[10]点数換算表!$G$5,"")))))))</f>
        <v>0</v>
      </c>
      <c r="O74" s="17"/>
      <c r="P74" s="16">
        <f>IF(O74="",0,IF(O74="優勝",[2]点数換算表!$B$6,IF(O74="準優勝",[2]点数換算表!$C$6,IF(O74="ベスト4",[2]点数換算表!$D$6,IF(O74="ベスト8",[2]点数換算表!$E$6,IF(O74="ベスト16",[2]点数換算表!$F$6,IF(O74="ベスト32",[2]点数換算表!$G$6,"")))))))</f>
        <v>0</v>
      </c>
      <c r="Q74" s="17"/>
      <c r="R74" s="16">
        <f>IF(Q74="",0,IF(Q74="優勝",[10]点数換算表!$B$7,IF(Q74="準優勝",[10]点数換算表!$C$7,IF(Q74="ベスト4",[10]点数換算表!$D$7,IF(Q74="ベスト8",[10]点数換算表!$E$7,[10]点数換算表!$F$7)))))</f>
        <v>0</v>
      </c>
      <c r="S74" s="17"/>
      <c r="T74" s="16">
        <f>IF(S74="",0,IF(S74="優勝",[10]点数換算表!$B$8,IF(S74="準優勝",[10]点数換算表!$C$8,IF(S74="ベスト4",[10]点数換算表!$D$8,IF(S74="ベスト8",[10]点数換算表!$E$8,[10]点数換算表!$F$8)))))</f>
        <v>0</v>
      </c>
      <c r="U74" s="17"/>
      <c r="V74" s="31">
        <f>IF(U74="",0,IF(U74="優勝",[10]点数換算表!$B$13,IF(U74="準優勝",[10]点数換算表!$C$13,IF(U74="ベスト4",[10]点数換算表!$D$13,[10]点数換算表!$E$13))))</f>
        <v>0</v>
      </c>
      <c r="W74" s="17"/>
      <c r="X74" s="16">
        <f>IF(W74="",0,IF(W74="優勝",[10]点数換算表!$B$14,IF(W74="準優勝",[10]点数換算表!$C$14,IF(W74="ベスト4",[10]点数換算表!$D$14,[10]点数換算表!$E$14))))</f>
        <v>0</v>
      </c>
      <c r="Y74" s="17" t="s">
        <v>8</v>
      </c>
      <c r="Z74" s="16">
        <f>IF(Y74="",0,IF(Y74="優勝",[10]点数換算表!$B$15,IF(Y74="準優勝",[10]点数換算表!$C$15,IF(Y74="ベスト4",[10]点数換算表!$D$15,IF(Y74="ベスト8",[10]点数換算表!$E$15,IF(Y74="ベスト16",[10]点数換算表!$F$15,""))))))</f>
        <v>64</v>
      </c>
      <c r="AA74" s="17"/>
      <c r="AB74" s="16">
        <f>IF(AA74="",0,IF(AA74="優勝",[10]点数換算表!$B$16,IF(AA74="準優勝",[10]点数換算表!$C$16,IF(AA74="ベスト4",[10]点数換算表!$D$16,IF(AA74="ベスト8",[10]点数換算表!$E$16,IF(AA74="ベスト16",[10]点数換算表!$F$16,IF(AA74="ベスト32",[10]点数換算表!$G$16,"")))))))</f>
        <v>0</v>
      </c>
      <c r="AC74" s="17"/>
      <c r="AD74" s="16">
        <f>IF(AC74="",0,IF(AC74="優勝",[10]点数換算表!$B$17,IF(AC74="準優勝",[10]点数換算表!$C$17,IF(AC74="ベスト4",[10]点数換算表!$D$17,IF(AC74="ベスト8",[10]点数換算表!$E$17,IF(AC74="ベスト16",[10]点数換算表!$F$17,IF(AC74="ベスト32",[10]点数換算表!$G$17,"")))))))</f>
        <v>0</v>
      </c>
      <c r="AE74" s="17"/>
      <c r="AF74" s="16">
        <f>IF(AE74="",0,IF(AE74="優勝",[10]点数換算表!$B$18,IF(AE74="準優勝",[10]点数換算表!$C$18,IF(AE74="ベスト4",[10]点数換算表!$D$18,IF(AE74="ベスト8",[10]点数換算表!$E$18,[10]点数換算表!$F$18)))))</f>
        <v>0</v>
      </c>
      <c r="AG74" s="17"/>
      <c r="AH74" s="16">
        <f>IF(AG74="",0,IF(AG74="優勝",[10]点数換算表!$B$19,IF(AG74="準優勝",[10]点数換算表!$C$19,IF(AG74="ベスト4",[10]点数換算表!$D$19,IF(AG74="ベスト8",[10]点数換算表!$E$19,[10]点数換算表!$F$19)))))</f>
        <v>0</v>
      </c>
      <c r="AI74" s="16">
        <f t="shared" si="1"/>
        <v>164</v>
      </c>
    </row>
    <row r="75" spans="1:35" x14ac:dyDescent="0.4">
      <c r="A75" s="21">
        <v>68</v>
      </c>
      <c r="B75" s="17" t="s">
        <v>589</v>
      </c>
      <c r="C75" s="17" t="s">
        <v>528</v>
      </c>
      <c r="D75" s="17">
        <v>1</v>
      </c>
      <c r="E75" s="29" t="s">
        <v>526</v>
      </c>
      <c r="F75" s="35" t="s">
        <v>815</v>
      </c>
      <c r="G75" s="17"/>
      <c r="H75" s="31">
        <f>IF(G75="",0,IF(G75="優勝",[1]点数換算表!$B$2,IF(G75="準優勝",[1]点数換算表!$C$2,IF(G75="ベスト4",[1]点数換算表!$D$2,[1]点数換算表!$E$2))))</f>
        <v>0</v>
      </c>
      <c r="I75" s="17"/>
      <c r="J75" s="16">
        <f>IF(I75="",0,IF(I75="優勝",[1]点数換算表!$B$3,IF(I75="準優勝",[1]点数換算表!$C$3,IF(I75="ベスト4",[1]点数換算表!$D$3,[1]点数換算表!$E$3))))</f>
        <v>0</v>
      </c>
      <c r="K75" s="17" t="s">
        <v>7</v>
      </c>
      <c r="L75" s="16">
        <f>IF(K75="",0,IF(K75="優勝",[1]点数換算表!$B$4,IF(K75="準優勝",[1]点数換算表!$C$4,IF(K75="ベスト4",[1]点数換算表!$D$4,IF(K75="ベスト8",[1]点数換算表!$E$4,IF(K75="ベスト16",[1]点数換算表!$F$4,""))))))</f>
        <v>20</v>
      </c>
      <c r="M75" s="17" t="s">
        <v>7</v>
      </c>
      <c r="N75" s="16">
        <f>IF(M75="",0,IF(M75="優勝",[1]点数換算表!$B$5,IF(M75="準優勝",[1]点数換算表!$C$5,IF(M75="ベスト4",[1]点数換算表!$D$5,IF(M75="ベスト8",[1]点数換算表!$E$5,IF(M75="ベスト16",[1]点数換算表!$F$5,IF(M75="ベスト32",[1]点数換算表!$G$5,"")))))))</f>
        <v>100</v>
      </c>
      <c r="O75" s="17"/>
      <c r="P75" s="16">
        <f>IF(O75="",0,IF(O75="優勝",[2]点数換算表!$B$6,IF(O75="準優勝",[2]点数換算表!$C$6,IF(O75="ベスト4",[2]点数換算表!$D$6,IF(O75="ベスト8",[2]点数換算表!$E$6,IF(O75="ベスト16",[2]点数換算表!$F$6,IF(O75="ベスト32",[2]点数換算表!$G$6,"")))))))</f>
        <v>0</v>
      </c>
      <c r="Q75" s="17"/>
      <c r="R75" s="16">
        <f>IF(Q75="",0,IF(Q75="優勝",[1]点数換算表!$B$7,IF(Q75="準優勝",[1]点数換算表!$C$7,IF(Q75="ベスト4",[1]点数換算表!$D$7,IF(Q75="ベスト8",[1]点数換算表!$E$7,[1]点数換算表!$F$7)))))</f>
        <v>0</v>
      </c>
      <c r="S75" s="17"/>
      <c r="T75" s="16">
        <f>IF(S75="",0,IF(S75="優勝",[1]点数換算表!$B$8,IF(S75="準優勝",[1]点数換算表!$C$8,IF(S75="ベスト4",[1]点数換算表!$D$8,IF(S75="ベスト8",[1]点数換算表!$E$8,[1]点数換算表!$F$8)))))</f>
        <v>0</v>
      </c>
      <c r="U75" s="17"/>
      <c r="V75" s="31">
        <f>IF(U75="",0,IF(U75="優勝",[1]点数換算表!$B$13,IF(U75="準優勝",[1]点数換算表!$C$13,IF(U75="ベスト4",[1]点数換算表!$D$13,[1]点数換算表!$E$13))))</f>
        <v>0</v>
      </c>
      <c r="W75" s="17"/>
      <c r="X75" s="16">
        <f>IF(W75="",0,IF(W75="優勝",[1]点数換算表!$B$14,IF(W75="準優勝",[1]点数換算表!$C$14,IF(W75="ベスト4",[1]点数換算表!$D$14,[1]点数換算表!$E$14))))</f>
        <v>0</v>
      </c>
      <c r="Y75" s="17"/>
      <c r="Z75" s="16">
        <f>IF(Y75="",0,IF(Y75="優勝",[1]点数換算表!$B$15,IF(Y75="準優勝",[1]点数換算表!$C$15,IF(Y75="ベスト4",[1]点数換算表!$D$15,IF(Y75="ベスト8",[1]点数換算表!$E$15,IF(Y75="ベスト16",[1]点数換算表!$F$15,""))))))</f>
        <v>0</v>
      </c>
      <c r="AA75" s="17" t="s">
        <v>214</v>
      </c>
      <c r="AB75" s="16">
        <f>IF(AA75="",0,IF(AA75="優勝",[1]点数換算表!$B$16,IF(AA75="準優勝",[1]点数換算表!$C$16,IF(AA75="ベスト4",[1]点数換算表!$D$16,IF(AA75="ベスト8",[1]点数換算表!$E$16,IF(AA75="ベスト16",[1]点数換算表!$F$16,IF(AA75="ベスト32",[1]点数換算表!$G$16,"")))))))</f>
        <v>40</v>
      </c>
      <c r="AC75" s="17"/>
      <c r="AD75" s="16">
        <f>IF(AC75="",0,IF(AC75="優勝",[1]点数換算表!$B$17,IF(AC75="準優勝",[1]点数換算表!$C$17,IF(AC75="ベスト4",[1]点数換算表!$D$17,IF(AC75="ベスト8",[1]点数換算表!$E$17,IF(AC75="ベスト16",[1]点数換算表!$F$17,IF(AC75="ベスト32",[1]点数換算表!$G$17,"")))))))</f>
        <v>0</v>
      </c>
      <c r="AE75" s="17"/>
      <c r="AF75" s="16">
        <f>IF(AE75="",0,IF(AE75="優勝",[1]点数換算表!$B$18,IF(AE75="準優勝",[1]点数換算表!$C$18,IF(AE75="ベスト4",[1]点数換算表!$D$18,IF(AE75="ベスト8",[1]点数換算表!$E$18,[1]点数換算表!$F$18)))))</f>
        <v>0</v>
      </c>
      <c r="AG75" s="17"/>
      <c r="AH75" s="16">
        <f>IF(AG75="",0,IF(AG75="優勝",[1]点数換算表!$B$19,IF(AG75="準優勝",[1]点数換算表!$C$19,IF(AG75="ベスト4",[1]点数換算表!$D$19,IF(AG75="ベスト8",[1]点数換算表!$E$19,[1]点数換算表!$F$19)))))</f>
        <v>0</v>
      </c>
      <c r="AI75" s="16">
        <f t="shared" si="1"/>
        <v>160</v>
      </c>
    </row>
    <row r="76" spans="1:35" x14ac:dyDescent="0.4">
      <c r="A76" s="21">
        <v>69</v>
      </c>
      <c r="B76" s="17" t="s">
        <v>392</v>
      </c>
      <c r="C76" s="17" t="s">
        <v>381</v>
      </c>
      <c r="D76" s="17">
        <v>4</v>
      </c>
      <c r="E76" s="27" t="s">
        <v>382</v>
      </c>
      <c r="F76" s="35" t="s">
        <v>815</v>
      </c>
      <c r="G76" s="17"/>
      <c r="H76" s="31">
        <f>IF(G76="",0,IF(G76="優勝",[4]点数換算表!$B$2,IF(G76="準優勝",[4]点数換算表!$C$2,IF(G76="ベスト4",[4]点数換算表!$D$2,[4]点数換算表!$E$2))))</f>
        <v>0</v>
      </c>
      <c r="I76" s="17"/>
      <c r="J76" s="16">
        <f>IF(I76="",0,IF(I76="優勝",[4]点数換算表!$B$3,IF(I76="準優勝",[4]点数換算表!$C$3,IF(I76="ベスト4",[4]点数換算表!$D$3,[4]点数換算表!$E$3))))</f>
        <v>0</v>
      </c>
      <c r="K76" s="17" t="s">
        <v>6</v>
      </c>
      <c r="L76" s="16">
        <f>IF(K76="",0,IF(K76="優勝",[4]点数換算表!$B$4,IF(K76="準優勝",[4]点数換算表!$C$4,IF(K76="ベスト4",[4]点数換算表!$D$4,IF(K76="ベスト8",[4]点数換算表!$E$4,IF(K76="ベスト16",[4]点数換算表!$F$4,""))))))</f>
        <v>60</v>
      </c>
      <c r="M76" s="17" t="s">
        <v>214</v>
      </c>
      <c r="N76" s="16">
        <f>IF(M76="",0,IF(M76="優勝",[4]点数換算表!$B$5,IF(M76="準優勝",[4]点数換算表!$C$5,IF(M76="ベスト4",[4]点数換算表!$D$5,IF(M76="ベスト8",[4]点数換算表!$E$5,IF(M76="ベスト16",[4]点数換算表!$F$5,IF(M76="ベスト32",[4]点数換算表!$G$5,"")))))))</f>
        <v>50</v>
      </c>
      <c r="O76" s="17"/>
      <c r="P76" s="16">
        <f>IF(O76="",0,IF(O76="優勝",[2]点数換算表!$B$6,IF(O76="準優勝",[2]点数換算表!$C$6,IF(O76="ベスト4",[2]点数換算表!$D$6,IF(O76="ベスト8",[2]点数換算表!$E$6,IF(O76="ベスト16",[2]点数換算表!$F$6,IF(O76="ベスト32",[2]点数換算表!$G$6,"")))))))</f>
        <v>0</v>
      </c>
      <c r="Q76" s="17"/>
      <c r="R76" s="16">
        <f>IF(Q76="",0,IF(Q76="優勝",[4]点数換算表!$B$7,IF(Q76="準優勝",[4]点数換算表!$C$7,IF(Q76="ベスト4",[4]点数換算表!$D$7,IF(Q76="ベスト8",[4]点数換算表!$E$7,[4]点数換算表!$F$7)))))</f>
        <v>0</v>
      </c>
      <c r="S76" s="17"/>
      <c r="T76" s="16">
        <f>IF(S76="",0,IF(S76="優勝",[4]点数換算表!$B$8,IF(S76="準優勝",[4]点数換算表!$C$8,IF(S76="ベスト4",[4]点数換算表!$D$8,IF(S76="ベスト8",[4]点数換算表!$E$8,[4]点数換算表!$F$8)))))</f>
        <v>0</v>
      </c>
      <c r="U76" s="17"/>
      <c r="V76" s="31">
        <f>IF(U76="",0,IF(U76="優勝",[4]点数換算表!$B$13,IF(U76="準優勝",[4]点数換算表!$C$13,IF(U76="ベスト4",[4]点数換算表!$D$13,[4]点数換算表!$E$13))))</f>
        <v>0</v>
      </c>
      <c r="W76" s="17"/>
      <c r="X76" s="16">
        <f>IF(W76="",0,IF(W76="優勝",[4]点数換算表!$B$14,IF(W76="準優勝",[4]点数換算表!$C$14,IF(W76="ベスト4",[4]点数換算表!$D$14,[4]点数換算表!$E$14))))</f>
        <v>0</v>
      </c>
      <c r="Y76" s="17" t="s">
        <v>6</v>
      </c>
      <c r="Z76" s="16">
        <f>IF(Y76="",0,IF(Y76="優勝",[4]点数換算表!$B$15,IF(Y76="準優勝",[4]点数換算表!$C$15,IF(Y76="ベスト4",[4]点数換算表!$D$15,IF(Y76="ベスト8",[4]点数換算表!$E$15,IF(Y76="ベスト16",[4]点数換算表!$F$15,""))))))</f>
        <v>48</v>
      </c>
      <c r="AA76" s="17"/>
      <c r="AB76" s="16">
        <f>IF(AA76="",0,IF(AA76="優勝",[4]点数換算表!$B$16,IF(AA76="準優勝",[4]点数換算表!$C$16,IF(AA76="ベスト4",[4]点数換算表!$D$16,IF(AA76="ベスト8",[4]点数換算表!$E$16,IF(AA76="ベスト16",[4]点数換算表!$F$16,IF(AA76="ベスト32",[4]点数換算表!$G$16,"")))))))</f>
        <v>0</v>
      </c>
      <c r="AC76" s="17"/>
      <c r="AD76" s="16">
        <f>IF(AC76="",0,IF(AC76="優勝",[4]点数換算表!$B$17,IF(AC76="準優勝",[4]点数換算表!$C$17,IF(AC76="ベスト4",[4]点数換算表!$D$17,IF(AC76="ベスト8",[4]点数換算表!$E$17,IF(AC76="ベスト16",[4]点数換算表!$F$17,IF(AC76="ベスト32",[4]点数換算表!$G$17,"")))))))</f>
        <v>0</v>
      </c>
      <c r="AE76" s="17"/>
      <c r="AF76" s="16">
        <f>IF(AE76="",0,IF(AE76="優勝",[4]点数換算表!$B$18,IF(AE76="準優勝",[4]点数換算表!$C$18,IF(AE76="ベスト4",[4]点数換算表!$D$18,IF(AE76="ベスト8",[4]点数換算表!$E$18,[4]点数換算表!$F$18)))))</f>
        <v>0</v>
      </c>
      <c r="AG76" s="17"/>
      <c r="AH76" s="16">
        <f>IF(AG76="",0,IF(AG76="優勝",[4]点数換算表!$B$19,IF(AG76="準優勝",[4]点数換算表!$C$19,IF(AG76="ベスト4",[4]点数換算表!$D$19,IF(AG76="ベスト8",[4]点数換算表!$E$19,[4]点数換算表!$F$19)))))</f>
        <v>0</v>
      </c>
      <c r="AI76" s="16">
        <f t="shared" si="1"/>
        <v>158</v>
      </c>
    </row>
    <row r="77" spans="1:35" x14ac:dyDescent="0.4">
      <c r="A77" s="21">
        <v>137</v>
      </c>
      <c r="B77" s="17" t="s">
        <v>333</v>
      </c>
      <c r="C77" s="17" t="s">
        <v>283</v>
      </c>
      <c r="D77" s="17">
        <v>4</v>
      </c>
      <c r="E77" s="26" t="s">
        <v>272</v>
      </c>
      <c r="F77" s="35" t="s">
        <v>815</v>
      </c>
      <c r="G77" s="17"/>
      <c r="H77" s="31">
        <f>IF(G77="",0,IF(G77="優勝",[2]点数換算表!$B$2,IF(G77="準優勝",[2]点数換算表!$C$2,IF(G77="ベスト4",[2]点数換算表!$D$2,[2]点数換算表!$E$2))))</f>
        <v>0</v>
      </c>
      <c r="I77" s="17"/>
      <c r="J77" s="16">
        <f>IF(I77="",0,IF(I77="優勝",[2]点数換算表!$B$3,IF(I77="準優勝",[2]点数換算表!$C$3,IF(I77="ベスト4",[2]点数換算表!$D$3,[2]点数換算表!$E$3))))</f>
        <v>0</v>
      </c>
      <c r="K77" s="17"/>
      <c r="L77" s="16">
        <f>IF(K77="",0,IF(K77="優勝",[2]点数換算表!$B$4,IF(K77="準優勝",[2]点数換算表!$C$4,IF(K77="ベスト4",[2]点数換算表!$D$4,IF(K77="ベスト8",[2]点数換算表!$E$4,IF(K77="ベスト16",[2]点数換算表!$F$4,""))))))</f>
        <v>0</v>
      </c>
      <c r="M77" s="17"/>
      <c r="N77" s="16">
        <f>IF(M77="",0,IF(M77="優勝",[2]点数換算表!$B$5,IF(M77="準優勝",[2]点数換算表!$C$5,IF(M77="ベスト4",[2]点数換算表!$D$5,IF(M77="ベスト8",[2]点数換算表!$E$5,IF(M77="ベスト16",[2]点数換算表!$F$5,IF(M77="ベスト32",[2]点数換算表!$G$5,"")))))))</f>
        <v>0</v>
      </c>
      <c r="O77" s="17"/>
      <c r="P77" s="16">
        <f>IF(O77="",0,IF(O77="優勝",[2]点数換算表!$B$6,IF(O77="準優勝",[2]点数換算表!$C$6,IF(O77="ベスト4",[2]点数換算表!$D$6,IF(O77="ベスト8",[2]点数換算表!$E$6,IF(O77="ベスト16",[2]点数換算表!$F$6,IF(O77="ベスト32",[2]点数換算表!$G$6,"")))))))</f>
        <v>0</v>
      </c>
      <c r="Q77" s="17"/>
      <c r="R77" s="16">
        <f>IF(Q77="",0,IF(Q77="優勝",[2]点数換算表!$B$7,IF(Q77="準優勝",[2]点数換算表!$C$7,IF(Q77="ベスト4",[2]点数換算表!$D$7,IF(Q77="ベスト8",[2]点数換算表!$E$7,[2]点数換算表!$F$7)))))</f>
        <v>0</v>
      </c>
      <c r="S77" s="17"/>
      <c r="T77" s="16">
        <f>IF(S77="",0,IF(S77="優勝",[2]点数換算表!$B$8,IF(S77="準優勝",[2]点数換算表!$C$8,IF(S77="ベスト4",[2]点数換算表!$D$8,IF(S77="ベスト8",[2]点数換算表!$E$8,[2]点数換算表!$F$8)))))</f>
        <v>0</v>
      </c>
      <c r="U77" s="17"/>
      <c r="V77" s="31">
        <f>IF(U77="",0,IF(U77="優勝",[2]点数換算表!$B$13,IF(U77="準優勝",[2]点数換算表!$C$13,IF(U77="ベスト4",[2]点数換算表!$D$13,[2]点数換算表!$E$13))))</f>
        <v>0</v>
      </c>
      <c r="W77" s="17"/>
      <c r="X77" s="16">
        <f>IF(W77="",0,IF(W77="優勝",[2]点数換算表!$B$14,IF(W77="準優勝",[2]点数換算表!$C$14,IF(W77="ベスト4",[2]点数換算表!$D$14,[2]点数換算表!$E$14))))</f>
        <v>0</v>
      </c>
      <c r="Y77" s="17" t="s">
        <v>9</v>
      </c>
      <c r="Z77" s="16">
        <f>IF(Y77="",0,IF(Y77="優勝",[2]点数換算表!$B$15,IF(Y77="準優勝",[2]点数換算表!$C$15,IF(Y77="ベスト4",[2]点数換算表!$D$15,IF(Y77="ベスト8",[2]点数換算表!$E$15,IF(Y77="ベスト16",[2]点数換算表!$F$15,""))))))</f>
        <v>32</v>
      </c>
      <c r="AA77" s="17" t="s">
        <v>9</v>
      </c>
      <c r="AB77" s="16">
        <f>IF(AA77="",0,IF(AA77="優勝",[2]点数換算表!$B$16,IF(AA77="準優勝",[2]点数換算表!$C$16,IF(AA77="ベスト4",[2]点数換算表!$D$16,IF(AA77="ベスト8",[2]点数換算表!$E$16,IF(AA77="ベスト16",[2]点数換算表!$F$16,IF(AA77="ベスト32",[2]点数換算表!$G$16,"")))))))</f>
        <v>120</v>
      </c>
      <c r="AC77" s="17"/>
      <c r="AD77" s="16">
        <f>IF(AC77="",0,IF(AC77="優勝",[2]点数換算表!$B$17,IF(AC77="準優勝",[2]点数換算表!$C$17,IF(AC77="ベスト4",[2]点数換算表!$D$17,IF(AC77="ベスト8",[2]点数換算表!$E$17,IF(AC77="ベスト16",[2]点数換算表!$F$17,IF(AC77="ベスト32",[2]点数換算表!$G$17,"")))))))</f>
        <v>0</v>
      </c>
      <c r="AE77" s="17"/>
      <c r="AF77" s="16">
        <f>IF(AE77="",0,IF(AE77="優勝",[2]点数換算表!$B$18,IF(AE77="準優勝",[2]点数換算表!$C$18,IF(AE77="ベスト4",[2]点数換算表!$D$18,IF(AE77="ベスト8",[2]点数換算表!$E$18,[2]点数換算表!$F$18)))))</f>
        <v>0</v>
      </c>
      <c r="AG77" s="17"/>
      <c r="AH77" s="16">
        <f>IF(AG77="",0,IF(AG77="優勝",[2]点数換算表!$B$19,IF(AG77="準優勝",[2]点数換算表!$C$19,IF(AG77="ベスト4",[2]点数換算表!$D$19,IF(AG77="ベスト8",[2]点数換算表!$E$19,[2]点数換算表!$F$19)))))</f>
        <v>0</v>
      </c>
      <c r="AI77" s="16">
        <f t="shared" si="1"/>
        <v>152</v>
      </c>
    </row>
    <row r="78" spans="1:35" x14ac:dyDescent="0.4">
      <c r="A78" s="21">
        <v>72</v>
      </c>
      <c r="B78" s="17" t="s">
        <v>1260</v>
      </c>
      <c r="C78" s="17" t="s">
        <v>1263</v>
      </c>
      <c r="D78" s="17">
        <v>1</v>
      </c>
      <c r="E78" s="26" t="s">
        <v>272</v>
      </c>
      <c r="F78" s="35" t="s">
        <v>815</v>
      </c>
      <c r="G78" s="17"/>
      <c r="H78" s="31">
        <f>IF(G78="",0,IF(G78="優勝",[1]点数換算表!$B$2,IF(G78="準優勝",[1]点数換算表!$C$2,IF(G78="ベスト4",[1]点数換算表!$D$2,[1]点数換算表!$E$2))))</f>
        <v>0</v>
      </c>
      <c r="I78" s="17"/>
      <c r="J78" s="16">
        <f>IF(I78="",0,IF(I78="優勝",[1]点数換算表!$B$3,IF(I78="準優勝",[1]点数換算表!$C$3,IF(I78="ベスト4",[1]点数換算表!$D$3,[1]点数換算表!$E$3))))</f>
        <v>0</v>
      </c>
      <c r="K78" s="17"/>
      <c r="L78" s="16">
        <f>IF(K78="",0,IF(K78="優勝",[7]点数換算表!$B$4,IF(K78="準優勝",[7]点数換算表!$C$4,IF(K78="ベスト4",[7]点数換算表!$D$4,IF(K78="ベスト8",[7]点数換算表!$E$4,IF(K78="ベスト16",[7]点数換算表!$F$4,""))))))</f>
        <v>0</v>
      </c>
      <c r="M78" s="17" t="s">
        <v>9</v>
      </c>
      <c r="N78" s="16">
        <f>IF(M78="",0,IF(M78="優勝",点数換算表!$B$5,IF(M78="準優勝",点数換算表!$C$5,IF(M78="ベスト4",点数換算表!$D$5,IF(M78="ベスト8",点数換算表!$E$5,IF(M78="ベスト16",点数換算表!$F$5,IF(M78="ベスト32",点数換算表!$G$5,"")))))))</f>
        <v>150</v>
      </c>
      <c r="O78" s="17"/>
      <c r="P78" s="16">
        <f>IF(O78="",0,IF(O78="優勝",[2]点数換算表!$B$6,IF(O78="準優勝",[2]点数換算表!$C$6,IF(O78="ベスト4",[2]点数換算表!$D$6,IF(O78="ベスト8",[2]点数換算表!$E$6,IF(O78="ベスト16",[2]点数換算表!$F$6,IF(O78="ベスト32",[2]点数換算表!$G$6,"")))))))</f>
        <v>0</v>
      </c>
      <c r="Q78" s="17"/>
      <c r="R78" s="16">
        <f>IF(Q78="",0,IF(Q78="優勝",[10]点数換算表!$B$7,IF(Q78="準優勝",[10]点数換算表!$C$7,IF(Q78="ベスト4",[10]点数換算表!$D$7,IF(Q78="ベスト8",[10]点数換算表!$E$7,[10]点数換算表!$F$7)))))</f>
        <v>0</v>
      </c>
      <c r="S78" s="17"/>
      <c r="T78" s="16">
        <f>IF(S78="",0,IF(S78="優勝",[10]点数換算表!$B$8,IF(S78="準優勝",[10]点数換算表!$C$8,IF(S78="ベスト4",[10]点数換算表!$D$8,IF(S78="ベスト8",[10]点数換算表!$E$8,[10]点数換算表!$F$8)))))</f>
        <v>0</v>
      </c>
      <c r="U78" s="17"/>
      <c r="V78" s="31">
        <f>IF(U78="",0,IF(U78="優勝",[10]点数換算表!$B$13,IF(U78="準優勝",[10]点数換算表!$C$13,IF(U78="ベスト4",[10]点数換算表!$D$13,[10]点数換算表!$E$13))))</f>
        <v>0</v>
      </c>
      <c r="W78" s="17"/>
      <c r="X78" s="16">
        <f>IF(W78="",0,IF(W78="優勝",[10]点数換算表!$B$14,IF(W78="準優勝",[10]点数換算表!$C$14,IF(W78="ベスト4",[10]点数換算表!$D$14,[10]点数換算表!$E$14))))</f>
        <v>0</v>
      </c>
      <c r="Y78" s="17"/>
      <c r="Z78" s="16">
        <f>IF(Y78="",0,IF(Y78="優勝",[7]点数換算表!$B$15,IF(Y78="準優勝",[7]点数換算表!$C$15,IF(Y78="ベスト4",[7]点数換算表!$D$15,IF(Y78="ベスト8",[7]点数換算表!$E$15,IF(Y78="ベスト16",[7]点数換算表!$F$15,""))))))</f>
        <v>0</v>
      </c>
      <c r="AA78" s="17"/>
      <c r="AB78" s="16">
        <f>IF(AA78="",0,IF(AA78="優勝",[2]点数換算表!$B$16,IF(AA78="準優勝",[2]点数換算表!$C$16,IF(AA78="ベスト4",[2]点数換算表!$D$16,IF(AA78="ベスト8",[2]点数換算表!$E$16,IF(AA78="ベスト16",[2]点数換算表!$F$16,IF(AA78="ベスト32",[2]点数換算表!$G$16,"")))))))</f>
        <v>0</v>
      </c>
      <c r="AC78" s="17"/>
      <c r="AD78" s="16">
        <f>IF(AC78="",0,IF(AC78="優勝",[2]点数換算表!$B$17,IF(AC78="準優勝",[2]点数換算表!$C$17,IF(AC78="ベスト4",[2]点数換算表!$D$17,IF(AC78="ベスト8",[2]点数換算表!$E$17,IF(AC78="ベスト16",[2]点数換算表!$F$17,IF(AC78="ベスト32",[2]点数換算表!$G$17,"")))))))</f>
        <v>0</v>
      </c>
      <c r="AE78" s="17"/>
      <c r="AF78" s="16">
        <f>IF(AE78="",0,IF(AE78="優勝",[2]点数換算表!$B$18,IF(AE78="準優勝",[2]点数換算表!$C$18,IF(AE78="ベスト4",[2]点数換算表!$D$18,IF(AE78="ベスト8",[2]点数換算表!$E$18,[2]点数換算表!$F$18)))))</f>
        <v>0</v>
      </c>
      <c r="AG78" s="17"/>
      <c r="AH78" s="16">
        <f>IF(AG78="",0,IF(AG78="優勝",[2]点数換算表!$B$19,IF(AG78="準優勝",[2]点数換算表!$C$19,IF(AG78="ベスト4",[2]点数換算表!$D$19,IF(AG78="ベスト8",[2]点数換算表!$E$19,[2]点数換算表!$F$19)))))</f>
        <v>0</v>
      </c>
      <c r="AI78" s="16">
        <f t="shared" si="1"/>
        <v>150</v>
      </c>
    </row>
    <row r="79" spans="1:35" x14ac:dyDescent="0.4">
      <c r="A79" s="21">
        <v>73</v>
      </c>
      <c r="B79" s="17" t="s">
        <v>1261</v>
      </c>
      <c r="C79" s="17" t="s">
        <v>1263</v>
      </c>
      <c r="D79" s="17">
        <v>3</v>
      </c>
      <c r="E79" s="26" t="s">
        <v>272</v>
      </c>
      <c r="F79" s="35" t="s">
        <v>815</v>
      </c>
      <c r="G79" s="17"/>
      <c r="H79" s="31">
        <f>IF(G79="",0,IF(G79="優勝",[1]点数換算表!$B$2,IF(G79="準優勝",[1]点数換算表!$C$2,IF(G79="ベスト4",[1]点数換算表!$D$2,[1]点数換算表!$E$2))))</f>
        <v>0</v>
      </c>
      <c r="I79" s="17"/>
      <c r="J79" s="16">
        <f>IF(I79="",0,IF(I79="優勝",[1]点数換算表!$B$3,IF(I79="準優勝",[1]点数換算表!$C$3,IF(I79="ベスト4",[1]点数換算表!$D$3,[1]点数換算表!$E$3))))</f>
        <v>0</v>
      </c>
      <c r="K79" s="17"/>
      <c r="L79" s="16">
        <f>IF(K79="",0,IF(K79="優勝",[7]点数換算表!$B$4,IF(K79="準優勝",[7]点数換算表!$C$4,IF(K79="ベスト4",[7]点数換算表!$D$4,IF(K79="ベスト8",[7]点数換算表!$E$4,IF(K79="ベスト16",[7]点数換算表!$F$4,""))))))</f>
        <v>0</v>
      </c>
      <c r="M79" s="17" t="s">
        <v>9</v>
      </c>
      <c r="N79" s="16">
        <f>IF(M79="",0,IF(M79="優勝",点数換算表!$B$5,IF(M79="準優勝",点数換算表!$C$5,IF(M79="ベスト4",点数換算表!$D$5,IF(M79="ベスト8",点数換算表!$E$5,IF(M79="ベスト16",点数換算表!$F$5,IF(M79="ベスト32",点数換算表!$G$5,"")))))))</f>
        <v>150</v>
      </c>
      <c r="O79" s="17"/>
      <c r="P79" s="16">
        <f>IF(O79="",0,IF(O79="優勝",[2]点数換算表!$B$6,IF(O79="準優勝",[2]点数換算表!$C$6,IF(O79="ベスト4",[2]点数換算表!$D$6,IF(O79="ベスト8",[2]点数換算表!$E$6,IF(O79="ベスト16",[2]点数換算表!$F$6,IF(O79="ベスト32",[2]点数換算表!$G$6,"")))))))</f>
        <v>0</v>
      </c>
      <c r="Q79" s="17"/>
      <c r="R79" s="16">
        <f>IF(Q79="",0,IF(Q79="優勝",[10]点数換算表!$B$7,IF(Q79="準優勝",[10]点数換算表!$C$7,IF(Q79="ベスト4",[10]点数換算表!$D$7,IF(Q79="ベスト8",[10]点数換算表!$E$7,[10]点数換算表!$F$7)))))</f>
        <v>0</v>
      </c>
      <c r="S79" s="17"/>
      <c r="T79" s="16">
        <f>IF(S79="",0,IF(S79="優勝",[10]点数換算表!$B$8,IF(S79="準優勝",[10]点数換算表!$C$8,IF(S79="ベスト4",[10]点数換算表!$D$8,IF(S79="ベスト8",[10]点数換算表!$E$8,[10]点数換算表!$F$8)))))</f>
        <v>0</v>
      </c>
      <c r="U79" s="17"/>
      <c r="V79" s="31">
        <f>IF(U79="",0,IF(U79="優勝",[10]点数換算表!$B$13,IF(U79="準優勝",[10]点数換算表!$C$13,IF(U79="ベスト4",[10]点数換算表!$D$13,[10]点数換算表!$E$13))))</f>
        <v>0</v>
      </c>
      <c r="W79" s="17"/>
      <c r="X79" s="16">
        <f>IF(W79="",0,IF(W79="優勝",[10]点数換算表!$B$14,IF(W79="準優勝",[10]点数換算表!$C$14,IF(W79="ベスト4",[10]点数換算表!$D$14,[10]点数換算表!$E$14))))</f>
        <v>0</v>
      </c>
      <c r="Y79" s="17"/>
      <c r="Z79" s="16">
        <f>IF(Y79="",0,IF(Y79="優勝",[7]点数換算表!$B$15,IF(Y79="準優勝",[7]点数換算表!$C$15,IF(Y79="ベスト4",[7]点数換算表!$D$15,IF(Y79="ベスト8",[7]点数換算表!$E$15,IF(Y79="ベスト16",[7]点数換算表!$F$15,""))))))</f>
        <v>0</v>
      </c>
      <c r="AA79" s="17"/>
      <c r="AB79" s="16">
        <f>IF(AA79="",0,IF(AA79="優勝",[2]点数換算表!$B$16,IF(AA79="準優勝",[2]点数換算表!$C$16,IF(AA79="ベスト4",[2]点数換算表!$D$16,IF(AA79="ベスト8",[2]点数換算表!$E$16,IF(AA79="ベスト16",[2]点数換算表!$F$16,IF(AA79="ベスト32",[2]点数換算表!$G$16,"")))))))</f>
        <v>0</v>
      </c>
      <c r="AC79" s="17"/>
      <c r="AD79" s="16">
        <f>IF(AC79="",0,IF(AC79="優勝",[2]点数換算表!$B$17,IF(AC79="準優勝",[2]点数換算表!$C$17,IF(AC79="ベスト4",[2]点数換算表!$D$17,IF(AC79="ベスト8",[2]点数換算表!$E$17,IF(AC79="ベスト16",[2]点数換算表!$F$17,IF(AC79="ベスト32",[2]点数換算表!$G$17,"")))))))</f>
        <v>0</v>
      </c>
      <c r="AE79" s="17"/>
      <c r="AF79" s="16">
        <f>IF(AE79="",0,IF(AE79="優勝",[2]点数換算表!$B$18,IF(AE79="準優勝",[2]点数換算表!$C$18,IF(AE79="ベスト4",[2]点数換算表!$D$18,IF(AE79="ベスト8",[2]点数換算表!$E$18,[2]点数換算表!$F$18)))))</f>
        <v>0</v>
      </c>
      <c r="AG79" s="17"/>
      <c r="AH79" s="16">
        <f>IF(AG79="",0,IF(AG79="優勝",[2]点数換算表!$B$19,IF(AG79="準優勝",[2]点数換算表!$C$19,IF(AG79="ベスト4",[2]点数換算表!$D$19,IF(AG79="ベスト8",[2]点数換算表!$E$19,[2]点数換算表!$F$19)))))</f>
        <v>0</v>
      </c>
      <c r="AI79" s="16">
        <f t="shared" si="1"/>
        <v>150</v>
      </c>
    </row>
    <row r="80" spans="1:35" x14ac:dyDescent="0.4">
      <c r="A80" s="21">
        <v>74</v>
      </c>
      <c r="B80" s="17" t="s">
        <v>1262</v>
      </c>
      <c r="C80" s="17" t="s">
        <v>1263</v>
      </c>
      <c r="D80" s="17">
        <v>1</v>
      </c>
      <c r="E80" s="26" t="s">
        <v>272</v>
      </c>
      <c r="F80" s="35" t="s">
        <v>815</v>
      </c>
      <c r="G80" s="17"/>
      <c r="H80" s="31">
        <f>IF(G80="",0,IF(G80="優勝",[1]点数換算表!$B$2,IF(G80="準優勝",[1]点数換算表!$C$2,IF(G80="ベスト4",[1]点数換算表!$D$2,[1]点数換算表!$E$2))))</f>
        <v>0</v>
      </c>
      <c r="I80" s="17"/>
      <c r="J80" s="16">
        <f>IF(I80="",0,IF(I80="優勝",[1]点数換算表!$B$3,IF(I80="準優勝",[1]点数換算表!$C$3,IF(I80="ベスト4",[1]点数換算表!$D$3,[1]点数換算表!$E$3))))</f>
        <v>0</v>
      </c>
      <c r="K80" s="17"/>
      <c r="L80" s="16">
        <f>IF(K80="",0,IF(K80="優勝",[7]点数換算表!$B$4,IF(K80="準優勝",[7]点数換算表!$C$4,IF(K80="ベスト4",[7]点数換算表!$D$4,IF(K80="ベスト8",[7]点数換算表!$E$4,IF(K80="ベスト16",[7]点数換算表!$F$4,""))))))</f>
        <v>0</v>
      </c>
      <c r="M80" s="17" t="s">
        <v>9</v>
      </c>
      <c r="N80" s="16">
        <f>IF(M80="",0,IF(M80="優勝",点数換算表!$B$5,IF(M80="準優勝",点数換算表!$C$5,IF(M80="ベスト4",点数換算表!$D$5,IF(M80="ベスト8",点数換算表!$E$5,IF(M80="ベスト16",点数換算表!$F$5,IF(M80="ベスト32",点数換算表!$G$5,"")))))))</f>
        <v>150</v>
      </c>
      <c r="O80" s="17"/>
      <c r="P80" s="16">
        <f>IF(O80="",0,IF(O80="優勝",[2]点数換算表!$B$6,IF(O80="準優勝",[2]点数換算表!$C$6,IF(O80="ベスト4",[2]点数換算表!$D$6,IF(O80="ベスト8",[2]点数換算表!$E$6,IF(O80="ベスト16",[2]点数換算表!$F$6,IF(O80="ベスト32",[2]点数換算表!$G$6,"")))))))</f>
        <v>0</v>
      </c>
      <c r="Q80" s="17"/>
      <c r="R80" s="16">
        <f>IF(Q80="",0,IF(Q80="優勝",[10]点数換算表!$B$7,IF(Q80="準優勝",[10]点数換算表!$C$7,IF(Q80="ベスト4",[10]点数換算表!$D$7,IF(Q80="ベスト8",[10]点数換算表!$E$7,[10]点数換算表!$F$7)))))</f>
        <v>0</v>
      </c>
      <c r="S80" s="17"/>
      <c r="T80" s="16">
        <f>IF(S80="",0,IF(S80="優勝",[10]点数換算表!$B$8,IF(S80="準優勝",[10]点数換算表!$C$8,IF(S80="ベスト4",[10]点数換算表!$D$8,IF(S80="ベスト8",[10]点数換算表!$E$8,[10]点数換算表!$F$8)))))</f>
        <v>0</v>
      </c>
      <c r="U80" s="17"/>
      <c r="V80" s="31">
        <f>IF(U80="",0,IF(U80="優勝",[10]点数換算表!$B$13,IF(U80="準優勝",[10]点数換算表!$C$13,IF(U80="ベスト4",[10]点数換算表!$D$13,[10]点数換算表!$E$13))))</f>
        <v>0</v>
      </c>
      <c r="W80" s="17"/>
      <c r="X80" s="16">
        <f>IF(W80="",0,IF(W80="優勝",[10]点数換算表!$B$14,IF(W80="準優勝",[10]点数換算表!$C$14,IF(W80="ベスト4",[10]点数換算表!$D$14,[10]点数換算表!$E$14))))</f>
        <v>0</v>
      </c>
      <c r="Y80" s="17"/>
      <c r="Z80" s="16">
        <f>IF(Y80="",0,IF(Y80="優勝",[7]点数換算表!$B$15,IF(Y80="準優勝",[7]点数換算表!$C$15,IF(Y80="ベスト4",[7]点数換算表!$D$15,IF(Y80="ベスト8",[7]点数換算表!$E$15,IF(Y80="ベスト16",[7]点数換算表!$F$15,""))))))</f>
        <v>0</v>
      </c>
      <c r="AA80" s="17"/>
      <c r="AB80" s="16">
        <f>IF(AA80="",0,IF(AA80="優勝",[2]点数換算表!$B$16,IF(AA80="準優勝",[2]点数換算表!$C$16,IF(AA80="ベスト4",[2]点数換算表!$D$16,IF(AA80="ベスト8",[2]点数換算表!$E$16,IF(AA80="ベスト16",[2]点数換算表!$F$16,IF(AA80="ベスト32",[2]点数換算表!$G$16,"")))))))</f>
        <v>0</v>
      </c>
      <c r="AC80" s="17"/>
      <c r="AD80" s="16">
        <f>IF(AC80="",0,IF(AC80="優勝",[2]点数換算表!$B$17,IF(AC80="準優勝",[2]点数換算表!$C$17,IF(AC80="ベスト4",[2]点数換算表!$D$17,IF(AC80="ベスト8",[2]点数換算表!$E$17,IF(AC80="ベスト16",[2]点数換算表!$F$17,IF(AC80="ベスト32",[2]点数換算表!$G$17,"")))))))</f>
        <v>0</v>
      </c>
      <c r="AE80" s="17"/>
      <c r="AF80" s="16">
        <f>IF(AE80="",0,IF(AE80="優勝",[2]点数換算表!$B$18,IF(AE80="準優勝",[2]点数換算表!$C$18,IF(AE80="ベスト4",[2]点数換算表!$D$18,IF(AE80="ベスト8",[2]点数換算表!$E$18,[2]点数換算表!$F$18)))))</f>
        <v>0</v>
      </c>
      <c r="AG80" s="17"/>
      <c r="AH80" s="16">
        <f>IF(AG80="",0,IF(AG80="優勝",[2]点数換算表!$B$19,IF(AG80="準優勝",[2]点数換算表!$C$19,IF(AG80="ベスト4",[2]点数換算表!$D$19,IF(AG80="ベスト8",[2]点数換算表!$E$19,[2]点数換算表!$F$19)))))</f>
        <v>0</v>
      </c>
      <c r="AI80" s="16">
        <f t="shared" si="1"/>
        <v>150</v>
      </c>
    </row>
    <row r="81" spans="1:35" x14ac:dyDescent="0.4">
      <c r="A81" s="21">
        <v>75</v>
      </c>
      <c r="B81" s="21" t="s">
        <v>1327</v>
      </c>
      <c r="C81" s="21" t="s">
        <v>1294</v>
      </c>
      <c r="D81" s="21">
        <v>2</v>
      </c>
      <c r="E81" s="24" t="s">
        <v>269</v>
      </c>
      <c r="F81" s="34" t="s">
        <v>814</v>
      </c>
      <c r="G81" s="17"/>
      <c r="H81" s="31">
        <f>IF(G81="",0,IF(G81="優勝",[1]点数換算表!$B$2,IF(G81="準優勝",[1]点数換算表!$C$2,IF(G81="ベスト4",[1]点数換算表!$D$2,[1]点数換算表!$E$2))))</f>
        <v>0</v>
      </c>
      <c r="I81" s="17"/>
      <c r="J81" s="16">
        <f>IF(I81="",0,IF(I81="優勝",[1]点数換算表!$B$3,IF(I81="準優勝",[1]点数換算表!$C$3,IF(I81="ベスト4",[1]点数換算表!$D$3,[1]点数換算表!$E$3))))</f>
        <v>0</v>
      </c>
      <c r="K81" s="17"/>
      <c r="L81" s="16">
        <f>IF(K81="",0,IF(K81="優勝",[7]点数換算表!$B$4,IF(K81="準優勝",[7]点数換算表!$C$4,IF(K81="ベスト4",[7]点数換算表!$D$4,IF(K81="ベスト8",[7]点数換算表!$E$4,IF(K81="ベスト16",[7]点数換算表!$F$4,""))))))</f>
        <v>0</v>
      </c>
      <c r="M81" s="17" t="s">
        <v>9</v>
      </c>
      <c r="N81" s="16">
        <f>IF(M81="",0,IF(M81="優勝",点数換算表!$B$5,IF(M81="準優勝",点数換算表!$C$5,IF(M81="ベスト4",点数換算表!$D$5,IF(M81="ベスト8",点数換算表!$E$5,IF(M81="ベスト16",点数換算表!$F$5,IF(M81="ベスト32",点数換算表!$G$5,"")))))))</f>
        <v>150</v>
      </c>
      <c r="O81" s="17"/>
      <c r="P81" s="16">
        <f>IF(O81="",0,IF(O81="優勝",[2]点数換算表!$B$6,IF(O81="準優勝",[2]点数換算表!$C$6,IF(O81="ベスト4",[2]点数換算表!$D$6,IF(O81="ベスト8",[2]点数換算表!$E$6,IF(O81="ベスト16",[2]点数換算表!$F$6,IF(O81="ベスト32",[2]点数換算表!$G$6,"")))))))</f>
        <v>0</v>
      </c>
      <c r="Q81" s="17"/>
      <c r="R81" s="16">
        <f>IF(Q81="",0,IF(Q81="優勝",[10]点数換算表!$B$7,IF(Q81="準優勝",[10]点数換算表!$C$7,IF(Q81="ベスト4",[10]点数換算表!$D$7,IF(Q81="ベスト8",[10]点数換算表!$E$7,[10]点数換算表!$F$7)))))</f>
        <v>0</v>
      </c>
      <c r="S81" s="17"/>
      <c r="T81" s="16">
        <f>IF(S81="",0,IF(S81="優勝",[10]点数換算表!$B$8,IF(S81="準優勝",[10]点数換算表!$C$8,IF(S81="ベスト4",[10]点数換算表!$D$8,IF(S81="ベスト8",[10]点数換算表!$E$8,[10]点数換算表!$F$8)))))</f>
        <v>0</v>
      </c>
      <c r="U81" s="17"/>
      <c r="V81" s="31">
        <f>IF(U81="",0,IF(U81="優勝",[10]点数換算表!$B$13,IF(U81="準優勝",[10]点数換算表!$C$13,IF(U81="ベスト4",[10]点数換算表!$D$13,[10]点数換算表!$E$13))))</f>
        <v>0</v>
      </c>
      <c r="W81" s="17"/>
      <c r="X81" s="16">
        <f>IF(W81="",0,IF(W81="優勝",[10]点数換算表!$B$14,IF(W81="準優勝",[10]点数換算表!$C$14,IF(W81="ベスト4",[10]点数換算表!$D$14,[10]点数換算表!$E$14))))</f>
        <v>0</v>
      </c>
      <c r="Y81" s="17"/>
      <c r="Z81" s="16">
        <f>IF(Y81="",0,IF(Y81="優勝",[7]点数換算表!$B$15,IF(Y81="準優勝",[7]点数換算表!$C$15,IF(Y81="ベスト4",[7]点数換算表!$D$15,IF(Y81="ベスト8",[7]点数換算表!$E$15,IF(Y81="ベスト16",[7]点数換算表!$F$15,""))))))</f>
        <v>0</v>
      </c>
      <c r="AA81" s="17"/>
      <c r="AB81" s="16">
        <f>IF(AA81="",0,IF(AA81="優勝",[2]点数換算表!$B$16,IF(AA81="準優勝",[2]点数換算表!$C$16,IF(AA81="ベスト4",[2]点数換算表!$D$16,IF(AA81="ベスト8",[2]点数換算表!$E$16,IF(AA81="ベスト16",[2]点数換算表!$F$16,IF(AA81="ベスト32",[2]点数換算表!$G$16,"")))))))</f>
        <v>0</v>
      </c>
      <c r="AC81" s="17"/>
      <c r="AD81" s="16">
        <f>IF(AC81="",0,IF(AC81="優勝",[2]点数換算表!$B$17,IF(AC81="準優勝",[2]点数換算表!$C$17,IF(AC81="ベスト4",[2]点数換算表!$D$17,IF(AC81="ベスト8",[2]点数換算表!$E$17,IF(AC81="ベスト16",[2]点数換算表!$F$17,IF(AC81="ベスト32",[2]点数換算表!$G$17,"")))))))</f>
        <v>0</v>
      </c>
      <c r="AE81" s="17"/>
      <c r="AF81" s="16">
        <f>IF(AE81="",0,IF(AE81="優勝",[2]点数換算表!$B$18,IF(AE81="準優勝",[2]点数換算表!$C$18,IF(AE81="ベスト4",[2]点数換算表!$D$18,IF(AE81="ベスト8",[2]点数換算表!$E$18,[2]点数換算表!$F$18)))))</f>
        <v>0</v>
      </c>
      <c r="AG81" s="17"/>
      <c r="AH81" s="16">
        <f>IF(AG81="",0,IF(AG81="優勝",[2]点数換算表!$B$19,IF(AG81="準優勝",[2]点数換算表!$C$19,IF(AG81="ベスト4",[2]点数換算表!$D$19,IF(AG81="ベスト8",[2]点数換算表!$E$19,[2]点数換算表!$F$19)))))</f>
        <v>0</v>
      </c>
      <c r="AI81" s="16">
        <f t="shared" si="1"/>
        <v>150</v>
      </c>
    </row>
    <row r="82" spans="1:35" x14ac:dyDescent="0.4">
      <c r="A82" s="21">
        <v>171</v>
      </c>
      <c r="B82" s="21" t="s">
        <v>1328</v>
      </c>
      <c r="C82" s="21" t="s">
        <v>1294</v>
      </c>
      <c r="D82" s="21">
        <v>2</v>
      </c>
      <c r="E82" s="24" t="s">
        <v>269</v>
      </c>
      <c r="F82" s="34" t="s">
        <v>814</v>
      </c>
      <c r="G82" s="17"/>
      <c r="H82" s="31">
        <f>IF(G82="",0,IF(G82="優勝",[1]点数換算表!$B$2,IF(G82="準優勝",[1]点数換算表!$C$2,IF(G82="ベスト4",[1]点数換算表!$D$2,[1]点数換算表!$E$2))))</f>
        <v>0</v>
      </c>
      <c r="I82" s="17"/>
      <c r="J82" s="16">
        <f>IF(I82="",0,IF(I82="優勝",[1]点数換算表!$B$3,IF(I82="準優勝",[1]点数換算表!$C$3,IF(I82="ベスト4",[1]点数換算表!$D$3,[1]点数換算表!$E$3))))</f>
        <v>0</v>
      </c>
      <c r="K82" s="17"/>
      <c r="L82" s="16">
        <f>IF(K82="",0,IF(K82="優勝",[7]点数換算表!$B$4,IF(K82="準優勝",[7]点数換算表!$C$4,IF(K82="ベスト4",[7]点数換算表!$D$4,IF(K82="ベスト8",[7]点数換算表!$E$4,IF(K82="ベスト16",[7]点数換算表!$F$4,""))))))</f>
        <v>0</v>
      </c>
      <c r="M82" s="17" t="s">
        <v>9</v>
      </c>
      <c r="N82" s="16">
        <f>IF(M82="",0,IF(M82="優勝",点数換算表!$B$5,IF(M82="準優勝",点数換算表!$C$5,IF(M82="ベスト4",点数換算表!$D$5,IF(M82="ベスト8",点数換算表!$E$5,IF(M82="ベスト16",点数換算表!$F$5,IF(M82="ベスト32",点数換算表!$G$5,"")))))))</f>
        <v>150</v>
      </c>
      <c r="O82" s="17"/>
      <c r="P82" s="16">
        <f>IF(O82="",0,IF(O82="優勝",[2]点数換算表!$B$6,IF(O82="準優勝",[2]点数換算表!$C$6,IF(O82="ベスト4",[2]点数換算表!$D$6,IF(O82="ベスト8",[2]点数換算表!$E$6,IF(O82="ベスト16",[2]点数換算表!$F$6,IF(O82="ベスト32",[2]点数換算表!$G$6,"")))))))</f>
        <v>0</v>
      </c>
      <c r="Q82" s="17"/>
      <c r="R82" s="16">
        <f>IF(Q82="",0,IF(Q82="優勝",[10]点数換算表!$B$7,IF(Q82="準優勝",[10]点数換算表!$C$7,IF(Q82="ベスト4",[10]点数換算表!$D$7,IF(Q82="ベスト8",[10]点数換算表!$E$7,[10]点数換算表!$F$7)))))</f>
        <v>0</v>
      </c>
      <c r="S82" s="17"/>
      <c r="T82" s="16">
        <f>IF(S82="",0,IF(S82="優勝",[10]点数換算表!$B$8,IF(S82="準優勝",[10]点数換算表!$C$8,IF(S82="ベスト4",[10]点数換算表!$D$8,IF(S82="ベスト8",[10]点数換算表!$E$8,[10]点数換算表!$F$8)))))</f>
        <v>0</v>
      </c>
      <c r="U82" s="17"/>
      <c r="V82" s="31">
        <f>IF(U82="",0,IF(U82="優勝",[10]点数換算表!$B$13,IF(U82="準優勝",[10]点数換算表!$C$13,IF(U82="ベスト4",[10]点数換算表!$D$13,[10]点数換算表!$E$13))))</f>
        <v>0</v>
      </c>
      <c r="W82" s="17"/>
      <c r="X82" s="16">
        <f>IF(W82="",0,IF(W82="優勝",[10]点数換算表!$B$14,IF(W82="準優勝",[10]点数換算表!$C$14,IF(W82="ベスト4",[10]点数換算表!$D$14,[10]点数換算表!$E$14))))</f>
        <v>0</v>
      </c>
      <c r="Y82" s="17"/>
      <c r="Z82" s="16">
        <f>IF(Y82="",0,IF(Y82="優勝",[7]点数換算表!$B$15,IF(Y82="準優勝",[7]点数換算表!$C$15,IF(Y82="ベスト4",[7]点数換算表!$D$15,IF(Y82="ベスト8",[7]点数換算表!$E$15,IF(Y82="ベスト16",[7]点数換算表!$F$15,""))))))</f>
        <v>0</v>
      </c>
      <c r="AA82" s="17"/>
      <c r="AB82" s="16">
        <f>IF(AA82="",0,IF(AA82="優勝",[2]点数換算表!$B$16,IF(AA82="準優勝",[2]点数換算表!$C$16,IF(AA82="ベスト4",[2]点数換算表!$D$16,IF(AA82="ベスト8",[2]点数換算表!$E$16,IF(AA82="ベスト16",[2]点数換算表!$F$16,IF(AA82="ベスト32",[2]点数換算表!$G$16,"")))))))</f>
        <v>0</v>
      </c>
      <c r="AC82" s="17"/>
      <c r="AD82" s="16">
        <f>IF(AC82="",0,IF(AC82="優勝",[2]点数換算表!$B$17,IF(AC82="準優勝",[2]点数換算表!$C$17,IF(AC82="ベスト4",[2]点数換算表!$D$17,IF(AC82="ベスト8",[2]点数換算表!$E$17,IF(AC82="ベスト16",[2]点数換算表!$F$17,IF(AC82="ベスト32",[2]点数換算表!$G$17,"")))))))</f>
        <v>0</v>
      </c>
      <c r="AE82" s="17"/>
      <c r="AF82" s="16">
        <f>IF(AE82="",0,IF(AE82="優勝",[2]点数換算表!$B$18,IF(AE82="準優勝",[2]点数換算表!$C$18,IF(AE82="ベスト4",[2]点数換算表!$D$18,IF(AE82="ベスト8",[2]点数換算表!$E$18,[2]点数換算表!$F$18)))))</f>
        <v>0</v>
      </c>
      <c r="AG82" s="17"/>
      <c r="AH82" s="16">
        <f>IF(AG82="",0,IF(AG82="優勝",[2]点数換算表!$B$19,IF(AG82="準優勝",[2]点数換算表!$C$19,IF(AG82="ベスト4",[2]点数換算表!$D$19,IF(AG82="ベスト8",[2]点数換算表!$E$19,[2]点数換算表!$F$19)))))</f>
        <v>0</v>
      </c>
      <c r="AI82" s="16">
        <f t="shared" si="1"/>
        <v>150</v>
      </c>
    </row>
    <row r="83" spans="1:35" x14ac:dyDescent="0.4">
      <c r="A83" s="21">
        <v>76</v>
      </c>
      <c r="B83" s="17" t="s">
        <v>718</v>
      </c>
      <c r="C83" s="17" t="s">
        <v>716</v>
      </c>
      <c r="D83" s="17">
        <v>3</v>
      </c>
      <c r="E83" s="33" t="s">
        <v>717</v>
      </c>
      <c r="F83" s="34" t="s">
        <v>814</v>
      </c>
      <c r="G83" s="17"/>
      <c r="H83" s="31">
        <f>IF(G83="",0,IF(G83="優勝",[5]点数換算表!$B$2,IF(G83="準優勝",[5]点数換算表!$C$2,IF(G83="ベスト4",[5]点数換算表!$D$2,[5]点数換算表!$E$2))))</f>
        <v>0</v>
      </c>
      <c r="I83" s="17"/>
      <c r="J83" s="16">
        <f>IF(I83="",0,IF(I83="優勝",[5]点数換算表!$B$3,IF(I83="準優勝",[5]点数換算表!$C$3,IF(I83="ベスト4",[5]点数換算表!$D$3,[5]点数換算表!$E$3))))</f>
        <v>0</v>
      </c>
      <c r="K83" s="17" t="s">
        <v>6</v>
      </c>
      <c r="L83" s="16">
        <f>IF(K83="",0,IF(K83="優勝",[5]点数換算表!$B$4,IF(K83="準優勝",[5]点数換算表!$C$4,IF(K83="ベスト4",[5]点数換算表!$D$4,IF(K83="ベスト8",[5]点数換算表!$E$4,IF(K83="ベスト16",[5]点数換算表!$F$4,""))))))</f>
        <v>60</v>
      </c>
      <c r="M83" s="17" t="s">
        <v>214</v>
      </c>
      <c r="N83" s="16">
        <f>IF(M83="",0,IF(M83="優勝",[5]点数換算表!$B$5,IF(M83="準優勝",[5]点数換算表!$C$5,IF(M83="ベスト4",[5]点数換算表!$D$5,IF(M83="ベスト8",[5]点数換算表!$E$5,IF(M83="ベスト16",[5]点数換算表!$F$5,IF(M83="ベスト32",[5]点数換算表!$G$5,"")))))))</f>
        <v>50</v>
      </c>
      <c r="O83" s="17"/>
      <c r="P83" s="16">
        <f>IF(O83="",0,IF(O83="優勝",[2]点数換算表!$B$6,IF(O83="準優勝",[2]点数換算表!$C$6,IF(O83="ベスト4",[2]点数換算表!$D$6,IF(O83="ベスト8",[2]点数換算表!$E$6,IF(O83="ベスト16",[2]点数換算表!$F$6,IF(O83="ベスト32",[2]点数換算表!$G$6,"")))))))</f>
        <v>0</v>
      </c>
      <c r="Q83" s="17"/>
      <c r="R83" s="16">
        <f>IF(Q83="",0,IF(Q83="優勝",[5]点数換算表!$B$7,IF(Q83="準優勝",[5]点数換算表!$C$7,IF(Q83="ベスト4",[5]点数換算表!$D$7,IF(Q83="ベスト8",[5]点数換算表!$E$7,[5]点数換算表!$F$7)))))</f>
        <v>0</v>
      </c>
      <c r="S83" s="17"/>
      <c r="T83" s="16">
        <f>IF(S83="",0,IF(S83="優勝",[5]点数換算表!$B$8,IF(S83="準優勝",[5]点数換算表!$C$8,IF(S83="ベスト4",[5]点数換算表!$D$8,IF(S83="ベスト8",[5]点数換算表!$E$8,[5]点数換算表!$F$8)))))</f>
        <v>0</v>
      </c>
      <c r="U83" s="17"/>
      <c r="V83" s="31">
        <f>IF(U83="",0,IF(U83="優勝",[5]点数換算表!$B$13,IF(U83="準優勝",[5]点数換算表!$C$13,IF(U83="ベスト4",[5]点数換算表!$D$13,[5]点数換算表!$E$13))))</f>
        <v>0</v>
      </c>
      <c r="W83" s="17"/>
      <c r="X83" s="16">
        <f>IF(W83="",0,IF(W83="優勝",[5]点数換算表!$B$14,IF(W83="準優勝",[5]点数換算表!$C$14,IF(W83="ベスト4",[5]点数換算表!$D$14,[5]点数換算表!$E$14))))</f>
        <v>0</v>
      </c>
      <c r="Y83" s="17" t="s">
        <v>9</v>
      </c>
      <c r="Z83" s="16">
        <f>IF(Y83="",0,IF(Y83="優勝",[5]点数換算表!$B$15,IF(Y83="準優勝",[5]点数換算表!$C$15,IF(Y83="ベスト4",[5]点数換算表!$D$15,IF(Y83="ベスト8",[5]点数換算表!$E$15,IF(Y83="ベスト16",[5]点数換算表!$F$15,""))))))</f>
        <v>32</v>
      </c>
      <c r="AA83" s="17"/>
      <c r="AB83" s="16">
        <f>IF(AA83="",0,IF(AA83="優勝",[5]点数換算表!$B$16,IF(AA83="準優勝",[5]点数換算表!$C$16,IF(AA83="ベスト4",[5]点数換算表!$D$16,IF(AA83="ベスト8",[5]点数換算表!$E$16,IF(AA83="ベスト16",[5]点数換算表!$F$16,IF(AA83="ベスト32",[5]点数換算表!$G$16,"")))))))</f>
        <v>0</v>
      </c>
      <c r="AC83" s="17"/>
      <c r="AD83" s="16">
        <f>IF(AC83="",0,IF(AC83="優勝",[5]点数換算表!$B$17,IF(AC83="準優勝",[5]点数換算表!$C$17,IF(AC83="ベスト4",[5]点数換算表!$D$17,IF(AC83="ベスト8",[5]点数換算表!$E$17,IF(AC83="ベスト16",[5]点数換算表!$F$17,IF(AC83="ベスト32",[5]点数換算表!$G$17,"")))))))</f>
        <v>0</v>
      </c>
      <c r="AE83" s="17"/>
      <c r="AF83" s="16">
        <f>IF(AE83="",0,IF(AE83="優勝",[5]点数換算表!$B$18,IF(AE83="準優勝",[5]点数換算表!$C$18,IF(AE83="ベスト4",[5]点数換算表!$D$18,IF(AE83="ベスト8",[5]点数換算表!$E$18,[5]点数換算表!$F$18)))))</f>
        <v>0</v>
      </c>
      <c r="AG83" s="17"/>
      <c r="AH83" s="16">
        <f>IF(AG83="",0,IF(AG83="優勝",[5]点数換算表!$B$19,IF(AG83="準優勝",[5]点数換算表!$C$19,IF(AG83="ベスト4",[5]点数換算表!$D$19,IF(AG83="ベスト8",[5]点数換算表!$E$19,[5]点数換算表!$F$19)))))</f>
        <v>0</v>
      </c>
      <c r="AI83" s="16">
        <f t="shared" si="1"/>
        <v>142</v>
      </c>
    </row>
    <row r="84" spans="1:35" x14ac:dyDescent="0.4">
      <c r="A84" s="21">
        <v>77</v>
      </c>
      <c r="B84" s="17" t="s">
        <v>719</v>
      </c>
      <c r="C84" s="17" t="s">
        <v>716</v>
      </c>
      <c r="D84" s="17">
        <v>2</v>
      </c>
      <c r="E84" s="33" t="s">
        <v>717</v>
      </c>
      <c r="F84" s="34" t="s">
        <v>814</v>
      </c>
      <c r="G84" s="17"/>
      <c r="H84" s="31">
        <f>IF(G84="",0,IF(G84="優勝",[5]点数換算表!$B$2,IF(G84="準優勝",[5]点数換算表!$C$2,IF(G84="ベスト4",[5]点数換算表!$D$2,[5]点数換算表!$E$2))))</f>
        <v>0</v>
      </c>
      <c r="I84" s="17"/>
      <c r="J84" s="16">
        <f>IF(I84="",0,IF(I84="優勝",[5]点数換算表!$B$3,IF(I84="準優勝",[5]点数換算表!$C$3,IF(I84="ベスト4",[5]点数換算表!$D$3,[5]点数換算表!$E$3))))</f>
        <v>0</v>
      </c>
      <c r="K84" s="17" t="s">
        <v>6</v>
      </c>
      <c r="L84" s="16">
        <f>IF(K84="",0,IF(K84="優勝",[5]点数換算表!$B$4,IF(K84="準優勝",[5]点数換算表!$C$4,IF(K84="ベスト4",[5]点数換算表!$D$4,IF(K84="ベスト8",[5]点数換算表!$E$4,IF(K84="ベスト16",[5]点数換算表!$F$4,""))))))</f>
        <v>60</v>
      </c>
      <c r="M84" s="17" t="s">
        <v>214</v>
      </c>
      <c r="N84" s="16">
        <f>IF(M84="",0,IF(M84="優勝",[5]点数換算表!$B$5,IF(M84="準優勝",[5]点数換算表!$C$5,IF(M84="ベスト4",[5]点数換算表!$D$5,IF(M84="ベスト8",[5]点数換算表!$E$5,IF(M84="ベスト16",[5]点数換算表!$F$5,IF(M84="ベスト32",[5]点数換算表!$G$5,"")))))))</f>
        <v>50</v>
      </c>
      <c r="O84" s="17"/>
      <c r="P84" s="16">
        <f>IF(O84="",0,IF(O84="優勝",[2]点数換算表!$B$6,IF(O84="準優勝",[2]点数換算表!$C$6,IF(O84="ベスト4",[2]点数換算表!$D$6,IF(O84="ベスト8",[2]点数換算表!$E$6,IF(O84="ベスト16",[2]点数換算表!$F$6,IF(O84="ベスト32",[2]点数換算表!$G$6,"")))))))</f>
        <v>0</v>
      </c>
      <c r="Q84" s="17"/>
      <c r="R84" s="16">
        <f>IF(Q84="",0,IF(Q84="優勝",[5]点数換算表!$B$7,IF(Q84="準優勝",[5]点数換算表!$C$7,IF(Q84="ベスト4",[5]点数換算表!$D$7,IF(Q84="ベスト8",[5]点数換算表!$E$7,[5]点数換算表!$F$7)))))</f>
        <v>0</v>
      </c>
      <c r="S84" s="17"/>
      <c r="T84" s="16">
        <f>IF(S84="",0,IF(S84="優勝",[5]点数換算表!$B$8,IF(S84="準優勝",[5]点数換算表!$C$8,IF(S84="ベスト4",[5]点数換算表!$D$8,IF(S84="ベスト8",[5]点数換算表!$E$8,[5]点数換算表!$F$8)))))</f>
        <v>0</v>
      </c>
      <c r="U84" s="17"/>
      <c r="V84" s="31">
        <f>IF(U84="",0,IF(U84="優勝",[5]点数換算表!$B$13,IF(U84="準優勝",[5]点数換算表!$C$13,IF(U84="ベスト4",[5]点数換算表!$D$13,[5]点数換算表!$E$13))))</f>
        <v>0</v>
      </c>
      <c r="W84" s="17"/>
      <c r="X84" s="16">
        <f>IF(W84="",0,IF(W84="優勝",[5]点数換算表!$B$14,IF(W84="準優勝",[5]点数換算表!$C$14,IF(W84="ベスト4",[5]点数換算表!$D$14,[5]点数換算表!$E$14))))</f>
        <v>0</v>
      </c>
      <c r="Y84" s="17" t="s">
        <v>9</v>
      </c>
      <c r="Z84" s="16">
        <f>IF(Y84="",0,IF(Y84="優勝",[5]点数換算表!$B$15,IF(Y84="準優勝",[5]点数換算表!$C$15,IF(Y84="ベスト4",[5]点数換算表!$D$15,IF(Y84="ベスト8",[5]点数換算表!$E$15,IF(Y84="ベスト16",[5]点数換算表!$F$15,""))))))</f>
        <v>32</v>
      </c>
      <c r="AA84" s="17"/>
      <c r="AB84" s="16">
        <f>IF(AA84="",0,IF(AA84="優勝",[5]点数換算表!$B$16,IF(AA84="準優勝",[5]点数換算表!$C$16,IF(AA84="ベスト4",[5]点数換算表!$D$16,IF(AA84="ベスト8",[5]点数換算表!$E$16,IF(AA84="ベスト16",[5]点数換算表!$F$16,IF(AA84="ベスト32",[5]点数換算表!$G$16,"")))))))</f>
        <v>0</v>
      </c>
      <c r="AC84" s="17"/>
      <c r="AD84" s="16">
        <f>IF(AC84="",0,IF(AC84="優勝",[5]点数換算表!$B$17,IF(AC84="準優勝",[5]点数換算表!$C$17,IF(AC84="ベスト4",[5]点数換算表!$D$17,IF(AC84="ベスト8",[5]点数換算表!$E$17,IF(AC84="ベスト16",[5]点数換算表!$F$17,IF(AC84="ベスト32",[5]点数換算表!$G$17,"")))))))</f>
        <v>0</v>
      </c>
      <c r="AE84" s="17"/>
      <c r="AF84" s="16">
        <f>IF(AE84="",0,IF(AE84="優勝",[5]点数換算表!$B$18,IF(AE84="準優勝",[5]点数換算表!$C$18,IF(AE84="ベスト4",[5]点数換算表!$D$18,IF(AE84="ベスト8",[5]点数換算表!$E$18,[5]点数換算表!$F$18)))))</f>
        <v>0</v>
      </c>
      <c r="AG84" s="17"/>
      <c r="AH84" s="16">
        <f>IF(AG84="",0,IF(AG84="優勝",[5]点数換算表!$B$19,IF(AG84="準優勝",[5]点数換算表!$C$19,IF(AG84="ベスト4",[5]点数換算表!$D$19,IF(AG84="ベスト8",[5]点数換算表!$E$19,[5]点数換算表!$F$19)))))</f>
        <v>0</v>
      </c>
      <c r="AI84" s="16">
        <f t="shared" si="1"/>
        <v>142</v>
      </c>
    </row>
    <row r="85" spans="1:35" x14ac:dyDescent="0.4">
      <c r="A85" s="21">
        <v>78</v>
      </c>
      <c r="B85" s="17" t="s">
        <v>300</v>
      </c>
      <c r="C85" s="17" t="s">
        <v>285</v>
      </c>
      <c r="D85" s="17">
        <v>4</v>
      </c>
      <c r="E85" s="26" t="s">
        <v>272</v>
      </c>
      <c r="F85" s="35" t="s">
        <v>815</v>
      </c>
      <c r="G85" s="17"/>
      <c r="H85" s="31">
        <f>IF(G85="",0,IF(G85="優勝",[2]点数換算表!$B$2,IF(G85="準優勝",[2]点数換算表!$C$2,IF(G85="ベスト4",[2]点数換算表!$D$2,[2]点数換算表!$E$2))))</f>
        <v>0</v>
      </c>
      <c r="I85" s="17"/>
      <c r="J85" s="16">
        <f>IF(I85="",0,IF(I85="優勝",[2]点数換算表!$B$3,IF(I85="準優勝",[2]点数換算表!$C$3,IF(I85="ベスト4",[2]点数換算表!$D$3,[2]点数換算表!$E$3))))</f>
        <v>0</v>
      </c>
      <c r="K85" s="17" t="s">
        <v>7</v>
      </c>
      <c r="L85" s="16">
        <f>IF(K85="",0,IF(K85="優勝",[2]点数換算表!$B$4,IF(K85="準優勝",[2]点数換算表!$C$4,IF(K85="ベスト4",[2]点数換算表!$D$4,IF(K85="ベスト8",[2]点数換算表!$E$4,IF(K85="ベスト16",[2]点数換算表!$F$4,""))))))</f>
        <v>20</v>
      </c>
      <c r="M85" s="17"/>
      <c r="N85" s="16">
        <f>IF(M85="",0,IF(M85="優勝",[2]点数換算表!$B$5,IF(M85="準優勝",[2]点数換算表!$C$5,IF(M85="ベスト4",[2]点数換算表!$D$5,IF(M85="ベスト8",[2]点数換算表!$E$5,IF(M85="ベスト16",[2]点数換算表!$F$5,IF(M85="ベスト32",[2]点数換算表!$G$5,"")))))))</f>
        <v>0</v>
      </c>
      <c r="O85" s="17"/>
      <c r="P85" s="16">
        <f>IF(O85="",0,IF(O85="優勝",[2]点数換算表!$B$6,IF(O85="準優勝",[2]点数換算表!$C$6,IF(O85="ベスト4",[2]点数換算表!$D$6,IF(O85="ベスト8",[2]点数換算表!$E$6,IF(O85="ベスト16",[2]点数換算表!$F$6,IF(O85="ベスト32",[2]点数換算表!$G$6,"")))))))</f>
        <v>0</v>
      </c>
      <c r="Q85" s="17"/>
      <c r="R85" s="16">
        <f>IF(Q85="",0,IF(Q85="優勝",[2]点数換算表!$B$7,IF(Q85="準優勝",[2]点数換算表!$C$7,IF(Q85="ベスト4",[2]点数換算表!$D$7,IF(Q85="ベスト8",[2]点数換算表!$E$7,[2]点数換算表!$F$7)))))</f>
        <v>0</v>
      </c>
      <c r="S85" s="17"/>
      <c r="T85" s="16">
        <f>IF(S85="",0,IF(S85="優勝",[2]点数換算表!$B$8,IF(S85="準優勝",[2]点数換算表!$C$8,IF(S85="ベスト4",[2]点数換算表!$D$8,IF(S85="ベスト8",[2]点数換算表!$E$8,[2]点数換算表!$F$8)))))</f>
        <v>0</v>
      </c>
      <c r="U85" s="17"/>
      <c r="V85" s="31">
        <f>IF(U85="",0,IF(U85="優勝",[2]点数換算表!$B$13,IF(U85="準優勝",[2]点数換算表!$C$13,IF(U85="ベスト4",[2]点数換算表!$D$13,[2]点数換算表!$E$13))))</f>
        <v>0</v>
      </c>
      <c r="W85" s="17"/>
      <c r="X85" s="16">
        <f>IF(W85="",0,IF(W85="優勝",[2]点数換算表!$B$14,IF(W85="準優勝",[2]点数換算表!$C$14,IF(W85="ベスト4",[2]点数換算表!$D$14,[2]点数換算表!$E$14))))</f>
        <v>0</v>
      </c>
      <c r="Y85" s="17"/>
      <c r="Z85" s="16">
        <f>IF(Y85="",0,IF(Y85="優勝",[2]点数換算表!$B$15,IF(Y85="準優勝",[2]点数換算表!$C$15,IF(Y85="ベスト4",[2]点数換算表!$D$15,IF(Y85="ベスト8",[2]点数換算表!$E$15,IF(Y85="ベスト16",[2]点数換算表!$F$15,""))))))</f>
        <v>0</v>
      </c>
      <c r="AA85" s="17" t="s">
        <v>9</v>
      </c>
      <c r="AB85" s="16">
        <f>IF(AA85="",0,IF(AA85="優勝",[2]点数換算表!$B$16,IF(AA85="準優勝",[2]点数換算表!$C$16,IF(AA85="ベスト4",[2]点数換算表!$D$16,IF(AA85="ベスト8",[2]点数換算表!$E$16,IF(AA85="ベスト16",[2]点数換算表!$F$16,IF(AA85="ベスト32",[2]点数換算表!$G$16,"")))))))</f>
        <v>120</v>
      </c>
      <c r="AC85" s="17"/>
      <c r="AD85" s="16">
        <f>IF(AC85="",0,IF(AC85="優勝",[2]点数換算表!$B$17,IF(AC85="準優勝",[2]点数換算表!$C$17,IF(AC85="ベスト4",[2]点数換算表!$D$17,IF(AC85="ベスト8",[2]点数換算表!$E$17,IF(AC85="ベスト16",[2]点数換算表!$F$17,IF(AC85="ベスト32",[2]点数換算表!$G$17,"")))))))</f>
        <v>0</v>
      </c>
      <c r="AE85" s="17"/>
      <c r="AF85" s="16">
        <f>IF(AE85="",0,IF(AE85="優勝",[2]点数換算表!$B$18,IF(AE85="準優勝",[2]点数換算表!$C$18,IF(AE85="ベスト4",[2]点数換算表!$D$18,IF(AE85="ベスト8",[2]点数換算表!$E$18,[2]点数換算表!$F$18)))))</f>
        <v>0</v>
      </c>
      <c r="AG85" s="17"/>
      <c r="AH85" s="16">
        <f>IF(AG85="",0,IF(AG85="優勝",[2]点数換算表!$B$19,IF(AG85="準優勝",[2]点数換算表!$C$19,IF(AG85="ベスト4",[2]点数換算表!$D$19,IF(AG85="ベスト8",[2]点数換算表!$E$19,[2]点数換算表!$F$19)))))</f>
        <v>0</v>
      </c>
      <c r="AI85" s="16">
        <f t="shared" si="1"/>
        <v>140</v>
      </c>
    </row>
    <row r="86" spans="1:35" x14ac:dyDescent="0.4">
      <c r="A86" s="21">
        <v>79</v>
      </c>
      <c r="B86" s="17" t="s">
        <v>338</v>
      </c>
      <c r="C86" s="17" t="s">
        <v>285</v>
      </c>
      <c r="D86" s="17">
        <v>2</v>
      </c>
      <c r="E86" s="26" t="s">
        <v>272</v>
      </c>
      <c r="F86" s="35" t="s">
        <v>815</v>
      </c>
      <c r="G86" s="17"/>
      <c r="H86" s="31">
        <f>IF(G86="",0,IF(G86="優勝",[2]点数換算表!$B$2,IF(G86="準優勝",[2]点数換算表!$C$2,IF(G86="ベスト4",[2]点数換算表!$D$2,[2]点数換算表!$E$2))))</f>
        <v>0</v>
      </c>
      <c r="I86" s="17"/>
      <c r="J86" s="16">
        <f>IF(I86="",0,IF(I86="優勝",[2]点数換算表!$B$3,IF(I86="準優勝",[2]点数換算表!$C$3,IF(I86="ベスト4",[2]点数換算表!$D$3,[2]点数換算表!$E$3))))</f>
        <v>0</v>
      </c>
      <c r="K86" s="17" t="s">
        <v>7</v>
      </c>
      <c r="L86" s="16">
        <f>IF(K86="",0,IF(K86="優勝",[2]点数換算表!$B$4,IF(K86="準優勝",[2]点数換算表!$C$4,IF(K86="ベスト4",[2]点数換算表!$D$4,IF(K86="ベスト8",[2]点数換算表!$E$4,IF(K86="ベスト16",[2]点数換算表!$F$4,""))))))</f>
        <v>20</v>
      </c>
      <c r="M86" s="17"/>
      <c r="N86" s="16">
        <f>IF(M86="",0,IF(M86="優勝",[2]点数換算表!$B$5,IF(M86="準優勝",[2]点数換算表!$C$5,IF(M86="ベスト4",[2]点数換算表!$D$5,IF(M86="ベスト8",[2]点数換算表!$E$5,IF(M86="ベスト16",[2]点数換算表!$F$5,IF(M86="ベスト32",[2]点数換算表!$G$5,"")))))))</f>
        <v>0</v>
      </c>
      <c r="O86" s="17"/>
      <c r="P86" s="16">
        <f>IF(O86="",0,IF(O86="優勝",[2]点数換算表!$B$6,IF(O86="準優勝",[2]点数換算表!$C$6,IF(O86="ベスト4",[2]点数換算表!$D$6,IF(O86="ベスト8",[2]点数換算表!$E$6,IF(O86="ベスト16",[2]点数換算表!$F$6,IF(O86="ベスト32",[2]点数換算表!$G$6,"")))))))</f>
        <v>0</v>
      </c>
      <c r="Q86" s="17"/>
      <c r="R86" s="16">
        <f>IF(Q86="",0,IF(Q86="優勝",[2]点数換算表!$B$7,IF(Q86="準優勝",[2]点数換算表!$C$7,IF(Q86="ベスト4",[2]点数換算表!$D$7,IF(Q86="ベスト8",[2]点数換算表!$E$7,[2]点数換算表!$F$7)))))</f>
        <v>0</v>
      </c>
      <c r="S86" s="17"/>
      <c r="T86" s="16">
        <f>IF(S86="",0,IF(S86="優勝",[2]点数換算表!$B$8,IF(S86="準優勝",[2]点数換算表!$C$8,IF(S86="ベスト4",[2]点数換算表!$D$8,IF(S86="ベスト8",[2]点数換算表!$E$8,[2]点数換算表!$F$8)))))</f>
        <v>0</v>
      </c>
      <c r="U86" s="17"/>
      <c r="V86" s="31">
        <f>IF(U86="",0,IF(U86="優勝",[2]点数換算表!$B$13,IF(U86="準優勝",[2]点数換算表!$C$13,IF(U86="ベスト4",[2]点数換算表!$D$13,[2]点数換算表!$E$13))))</f>
        <v>0</v>
      </c>
      <c r="W86" s="17"/>
      <c r="X86" s="16">
        <f>IF(W86="",0,IF(W86="優勝",[2]点数換算表!$B$14,IF(W86="準優勝",[2]点数換算表!$C$14,IF(W86="ベスト4",[2]点数換算表!$D$14,[2]点数換算表!$E$14))))</f>
        <v>0</v>
      </c>
      <c r="Y86" s="17"/>
      <c r="Z86" s="16">
        <f>IF(Y86="",0,IF(Y86="優勝",[2]点数換算表!$B$15,IF(Y86="準優勝",[2]点数換算表!$C$15,IF(Y86="ベスト4",[2]点数換算表!$D$15,IF(Y86="ベスト8",[2]点数換算表!$E$15,IF(Y86="ベスト16",[2]点数換算表!$F$15,""))))))</f>
        <v>0</v>
      </c>
      <c r="AA86" s="17" t="s">
        <v>9</v>
      </c>
      <c r="AB86" s="16">
        <f>IF(AA86="",0,IF(AA86="優勝",[2]点数換算表!$B$16,IF(AA86="準優勝",[2]点数換算表!$C$16,IF(AA86="ベスト4",[2]点数換算表!$D$16,IF(AA86="ベスト8",[2]点数換算表!$E$16,IF(AA86="ベスト16",[2]点数換算表!$F$16,IF(AA86="ベスト32",[2]点数換算表!$G$16,"")))))))</f>
        <v>120</v>
      </c>
      <c r="AC86" s="17"/>
      <c r="AD86" s="16">
        <f>IF(AC86="",0,IF(AC86="優勝",[2]点数換算表!$B$17,IF(AC86="準優勝",[2]点数換算表!$C$17,IF(AC86="ベスト4",[2]点数換算表!$D$17,IF(AC86="ベスト8",[2]点数換算表!$E$17,IF(AC86="ベスト16",[2]点数換算表!$F$17,IF(AC86="ベスト32",[2]点数換算表!$G$17,"")))))))</f>
        <v>0</v>
      </c>
      <c r="AE86" s="17"/>
      <c r="AF86" s="16">
        <f>IF(AE86="",0,IF(AE86="優勝",[2]点数換算表!$B$18,IF(AE86="準優勝",[2]点数換算表!$C$18,IF(AE86="ベスト4",[2]点数換算表!$D$18,IF(AE86="ベスト8",[2]点数換算表!$E$18,[2]点数換算表!$F$18)))))</f>
        <v>0</v>
      </c>
      <c r="AG86" s="17"/>
      <c r="AH86" s="16">
        <f>IF(AG86="",0,IF(AG86="優勝",[2]点数換算表!$B$19,IF(AG86="準優勝",[2]点数換算表!$C$19,IF(AG86="ベスト4",[2]点数換算表!$D$19,IF(AG86="ベスト8",[2]点数換算表!$E$19,[2]点数換算表!$F$19)))))</f>
        <v>0</v>
      </c>
      <c r="AI86" s="16">
        <f t="shared" si="1"/>
        <v>140</v>
      </c>
    </row>
    <row r="87" spans="1:35" x14ac:dyDescent="0.4">
      <c r="A87" s="21">
        <v>80</v>
      </c>
      <c r="B87" s="17" t="s">
        <v>151</v>
      </c>
      <c r="C87" s="17" t="s">
        <v>88</v>
      </c>
      <c r="D87" s="17">
        <v>4</v>
      </c>
      <c r="E87" s="24" t="s">
        <v>269</v>
      </c>
      <c r="F87" s="34" t="s">
        <v>814</v>
      </c>
      <c r="G87" s="17"/>
      <c r="H87" s="31">
        <f>IF(G87="",0,IF(G87="優勝",点数換算表!$B$2,IF(G87="準優勝",点数換算表!$C$2,IF(G87="ベスト4",点数換算表!$D$2,点数換算表!$E$2))))</f>
        <v>0</v>
      </c>
      <c r="I87" s="17"/>
      <c r="J87" s="16">
        <f>IF(I87="",0,IF(I87="優勝",点数換算表!$B$3,IF(I87="準優勝",点数換算表!$C$3,IF(I87="ベスト4",点数換算表!$D$3,点数換算表!$E$3))))</f>
        <v>0</v>
      </c>
      <c r="K87" s="17"/>
      <c r="L87" s="16">
        <f>IF(K87="",0,IF(K87="優勝",点数換算表!$B$4,IF(K87="準優勝",点数換算表!$C$4,IF(K87="ベスト4",点数換算表!$D$4,IF(K87="ベスト8",点数換算表!$E$4,IF(K87="ベスト16",点数換算表!$F$4,""))))))</f>
        <v>0</v>
      </c>
      <c r="M87" s="17"/>
      <c r="N87" s="16">
        <f>IF(M87="",0,IF(M87="優勝",点数換算表!$B$5,IF(M87="準優勝",点数換算表!$C$5,IF(M87="ベスト4",点数換算表!$D$5,IF(M87="ベスト8",点数換算表!$E$5,IF(M87="ベスト16",点数換算表!$F$5,IF(M87="ベスト32",点数換算表!$G$5,"")))))))</f>
        <v>0</v>
      </c>
      <c r="O87" s="17" t="s">
        <v>214</v>
      </c>
      <c r="P87" s="16">
        <f>IF(O87="",0,IF(O87="優勝",[2]点数換算表!$B$6,IF(O87="準優勝",[2]点数換算表!$C$6,IF(O87="ベスト4",[2]点数換算表!$D$6,IF(O87="ベスト8",[2]点数換算表!$E$6,IF(O87="ベスト16",[2]点数換算表!$F$6,IF(O87="ベスト32",[2]点数換算表!$G$6,"")))))))</f>
        <v>100</v>
      </c>
      <c r="Q87" s="17"/>
      <c r="R87" s="16">
        <f>IF(Q87="",0,IF(Q87="優勝",点数換算表!$B$7,IF(Q87="準優勝",点数換算表!$C$7,IF(Q87="ベスト4",点数換算表!$D$7,IF(Q87="ベスト8",点数換算表!$E$7,点数換算表!$F$7)))))</f>
        <v>0</v>
      </c>
      <c r="S87" s="17"/>
      <c r="T87" s="16">
        <f>IF(S87="",0,IF(S87="優勝",点数換算表!$B$8,IF(S87="準優勝",点数換算表!$C$8,IF(S87="ベスト4",点数換算表!$D$8,IF(S87="ベスト8",点数換算表!$E$8,点数換算表!$F$8)))))</f>
        <v>0</v>
      </c>
      <c r="U87" s="17"/>
      <c r="V87" s="31">
        <f>IF(U87="",0,IF(U87="優勝",点数換算表!$B$13,IF(U87="準優勝",点数換算表!$C$13,IF(U87="ベスト4",点数換算表!$D$13,点数換算表!$E$13))))</f>
        <v>0</v>
      </c>
      <c r="W87" s="17"/>
      <c r="X87" s="16">
        <f>IF(W87="",0,IF(W87="優勝",点数換算表!$B$14,IF(W87="準優勝",点数換算表!$C$14,IF(W87="ベスト4",点数換算表!$D$14,点数換算表!$E$14))))</f>
        <v>0</v>
      </c>
      <c r="Y87" s="17"/>
      <c r="Z87" s="16">
        <f>IF(Y87="",0,IF(Y87="優勝",点数換算表!$B$15,IF(Y87="準優勝",点数換算表!$C$15,IF(Y87="ベスト4",点数換算表!$D$15,IF(Y87="ベスト8",点数換算表!$E$15,IF(Y87="ベスト16",点数換算表!$F$15,""))))))</f>
        <v>0</v>
      </c>
      <c r="AA87" s="17" t="s">
        <v>214</v>
      </c>
      <c r="AB87" s="16">
        <f>IF(AA87="",0,IF(AA87="優勝",点数換算表!$B$16,IF(AA87="準優勝",点数換算表!$C$16,IF(AA87="ベスト4",点数換算表!$D$16,IF(AA87="ベスト8",点数換算表!$E$16,IF(AA87="ベスト16",点数換算表!$F$16,IF(AA87="ベスト32",点数換算表!$G$16,"")))))))</f>
        <v>40</v>
      </c>
      <c r="AC87" s="17"/>
      <c r="AD87" s="16">
        <f>IF(AC87="",0,IF(AC87="優勝",点数換算表!$B$17,IF(AC87="準優勝",点数換算表!$C$17,IF(AC87="ベスト4",点数換算表!$D$17,IF(AC87="ベスト8",点数換算表!$E$17,IF(AC87="ベスト16",点数換算表!$F$17,IF(AC87="ベスト32",点数換算表!$G$17,"")))))))</f>
        <v>0</v>
      </c>
      <c r="AE87" s="17"/>
      <c r="AF87" s="16">
        <f>IF(AE87="",0,IF(AE87="優勝",点数換算表!$B$18,IF(AE87="準優勝",点数換算表!$C$18,IF(AE87="ベスト4",点数換算表!$D$18,IF(AE87="ベスト8",点数換算表!$E$18,点数換算表!$F$18)))))</f>
        <v>0</v>
      </c>
      <c r="AG87" s="17"/>
      <c r="AH87" s="16">
        <f>IF(AG87="",0,IF(AG87="優勝",点数換算表!$B$19,IF(AG87="準優勝",点数換算表!$C$19,IF(AG87="ベスト4",点数換算表!$D$19,IF(AG87="ベスト8",点数換算表!$E$19,点数換算表!$F$19)))))</f>
        <v>0</v>
      </c>
      <c r="AI87" s="16">
        <f t="shared" si="1"/>
        <v>140</v>
      </c>
    </row>
    <row r="88" spans="1:35" x14ac:dyDescent="0.4">
      <c r="A88" s="21">
        <v>81</v>
      </c>
      <c r="B88" s="17" t="s">
        <v>164</v>
      </c>
      <c r="C88" s="17" t="s">
        <v>58</v>
      </c>
      <c r="D88" s="17">
        <v>2</v>
      </c>
      <c r="E88" s="24" t="s">
        <v>269</v>
      </c>
      <c r="F88" s="34" t="s">
        <v>814</v>
      </c>
      <c r="G88" s="17"/>
      <c r="H88" s="31">
        <f>IF(G88="",0,IF(G88="優勝",点数換算表!$B$2,IF(G88="準優勝",点数換算表!$C$2,IF(G88="ベスト4",点数換算表!$D$2,点数換算表!$E$2))))</f>
        <v>0</v>
      </c>
      <c r="I88" s="17"/>
      <c r="J88" s="16">
        <f>IF(I88="",0,IF(I88="優勝",点数換算表!$B$3,IF(I88="準優勝",点数換算表!$C$3,IF(I88="ベスト4",点数換算表!$D$3,点数換算表!$E$3))))</f>
        <v>0</v>
      </c>
      <c r="K88" s="17" t="s">
        <v>9</v>
      </c>
      <c r="L88" s="16">
        <f>IF(K88="",0,IF(K88="優勝",点数換算表!$B$4,IF(K88="準優勝",点数換算表!$C$4,IF(K88="ベスト4",点数換算表!$D$4,IF(K88="ベスト8",点数換算表!$E$4,IF(K88="ベスト16",点数換算表!$F$4,""))))))</f>
        <v>40</v>
      </c>
      <c r="M88" s="17"/>
      <c r="N88" s="16">
        <f>IF(M88="",0,IF(M88="優勝",点数換算表!$B$5,IF(M88="準優勝",点数換算表!$C$5,IF(M88="ベスト4",点数換算表!$D$5,IF(M88="ベスト8",点数換算表!$E$5,IF(M88="ベスト16",点数換算表!$F$5,IF(M88="ベスト32",点数換算表!$G$5,"")))))))</f>
        <v>0</v>
      </c>
      <c r="O88" s="17" t="s">
        <v>214</v>
      </c>
      <c r="P88" s="16">
        <f>IF(O88="",0,IF(O88="優勝",[2]点数換算表!$B$6,IF(O88="準優勝",[2]点数換算表!$C$6,IF(O88="ベスト4",[2]点数換算表!$D$6,IF(O88="ベスト8",[2]点数換算表!$E$6,IF(O88="ベスト16",[2]点数換算表!$F$6,IF(O88="ベスト32",[2]点数換算表!$G$6,"")))))))</f>
        <v>100</v>
      </c>
      <c r="Q88" s="17"/>
      <c r="R88" s="16">
        <f>IF(Q88="",0,IF(Q88="優勝",点数換算表!$B$7,IF(Q88="準優勝",点数換算表!$C$7,IF(Q88="ベスト4",点数換算表!$D$7,IF(Q88="ベスト8",点数換算表!$E$7,点数換算表!$F$7)))))</f>
        <v>0</v>
      </c>
      <c r="S88" s="17"/>
      <c r="T88" s="16">
        <f>IF(S88="",0,IF(S88="優勝",点数換算表!$B$8,IF(S88="準優勝",点数換算表!$C$8,IF(S88="ベスト4",点数換算表!$D$8,IF(S88="ベスト8",点数換算表!$E$8,点数換算表!$F$8)))))</f>
        <v>0</v>
      </c>
      <c r="U88" s="17"/>
      <c r="V88" s="31">
        <f>IF(U88="",0,IF(U88="優勝",点数換算表!$B$13,IF(U88="準優勝",点数換算表!$C$13,IF(U88="ベスト4",点数換算表!$D$13,点数換算表!$E$13))))</f>
        <v>0</v>
      </c>
      <c r="W88" s="17"/>
      <c r="X88" s="16">
        <f>IF(W88="",0,IF(W88="優勝",点数換算表!$B$14,IF(W88="準優勝",点数換算表!$C$14,IF(W88="ベスト4",点数換算表!$D$14,点数換算表!$E$14))))</f>
        <v>0</v>
      </c>
      <c r="Y88" s="17"/>
      <c r="Z88" s="16">
        <f>IF(Y88="",0,IF(Y88="優勝",点数換算表!$B$15,IF(Y88="準優勝",点数換算表!$C$15,IF(Y88="ベスト4",点数換算表!$D$15,IF(Y88="ベスト8",点数換算表!$E$15,IF(Y88="ベスト16",点数換算表!$F$15,""))))))</f>
        <v>0</v>
      </c>
      <c r="AA88" s="17"/>
      <c r="AB88" s="16">
        <f>IF(AA88="",0,IF(AA88="優勝",点数換算表!$B$16,IF(AA88="準優勝",点数換算表!$C$16,IF(AA88="ベスト4",点数換算表!$D$16,IF(AA88="ベスト8",点数換算表!$E$16,IF(AA88="ベスト16",点数換算表!$F$16,IF(AA88="ベスト32",点数換算表!$G$16,"")))))))</f>
        <v>0</v>
      </c>
      <c r="AC88" s="17"/>
      <c r="AD88" s="16">
        <f>IF(AC88="",0,IF(AC88="優勝",点数換算表!$B$17,IF(AC88="準優勝",点数換算表!$C$17,IF(AC88="ベスト4",点数換算表!$D$17,IF(AC88="ベスト8",点数換算表!$E$17,IF(AC88="ベスト16",点数換算表!$F$17,IF(AC88="ベスト32",点数換算表!$G$17,"")))))))</f>
        <v>0</v>
      </c>
      <c r="AE88" s="17"/>
      <c r="AF88" s="16">
        <f>IF(AE88="",0,IF(AE88="優勝",点数換算表!$B$18,IF(AE88="準優勝",点数換算表!$C$18,IF(AE88="ベスト4",点数換算表!$D$18,IF(AE88="ベスト8",点数換算表!$E$18,点数換算表!$F$18)))))</f>
        <v>0</v>
      </c>
      <c r="AG88" s="17"/>
      <c r="AH88" s="16">
        <f>IF(AG88="",0,IF(AG88="優勝",点数換算表!$B$19,IF(AG88="準優勝",点数換算表!$C$19,IF(AG88="ベスト4",点数換算表!$D$19,IF(AG88="ベスト8",点数換算表!$E$19,点数換算表!$F$19)))))</f>
        <v>0</v>
      </c>
      <c r="AI88" s="16">
        <f t="shared" si="1"/>
        <v>140</v>
      </c>
    </row>
    <row r="89" spans="1:35" x14ac:dyDescent="0.4">
      <c r="A89" s="21">
        <v>82</v>
      </c>
      <c r="B89" s="17" t="s">
        <v>226</v>
      </c>
      <c r="C89" s="17" t="s">
        <v>227</v>
      </c>
      <c r="D89" s="17">
        <v>4</v>
      </c>
      <c r="E89" s="24" t="s">
        <v>269</v>
      </c>
      <c r="F89" s="34" t="s">
        <v>814</v>
      </c>
      <c r="G89" s="17"/>
      <c r="H89" s="31">
        <f>IF(G89="",0,IF(G89="優勝",点数換算表!$B$2,IF(G89="準優勝",点数換算表!$C$2,IF(G89="ベスト4",点数換算表!$D$2,点数換算表!$E$2))))</f>
        <v>0</v>
      </c>
      <c r="I89" s="17"/>
      <c r="J89" s="16">
        <f>IF(I89="",0,IF(I89="優勝",点数換算表!$B$3,IF(I89="準優勝",点数換算表!$C$3,IF(I89="ベスト4",点数換算表!$D$3,点数換算表!$E$3))))</f>
        <v>0</v>
      </c>
      <c r="K89" s="17"/>
      <c r="L89" s="16">
        <f>IF(K89="",0,IF(K89="優勝",点数換算表!$B$4,IF(K89="準優勝",点数換算表!$C$4,IF(K89="ベスト4",点数換算表!$D$4,IF(K89="ベスト8",点数換算表!$E$4,IF(K89="ベスト16",点数換算表!$F$4,""))))))</f>
        <v>0</v>
      </c>
      <c r="M89" s="17" t="s">
        <v>7</v>
      </c>
      <c r="N89" s="16">
        <f>IF(M89="",0,IF(M89="優勝",点数換算表!$B$5,IF(M89="準優勝",点数換算表!$C$5,IF(M89="ベスト4",点数換算表!$D$5,IF(M89="ベスト8",点数換算表!$E$5,IF(M89="ベスト16",点数換算表!$F$5,IF(M89="ベスト32",点数換算表!$G$5,"")))))))</f>
        <v>100</v>
      </c>
      <c r="O89" s="17"/>
      <c r="P89" s="16">
        <f>IF(O89="",0,IF(O89="優勝",[2]点数換算表!$B$6,IF(O89="準優勝",[2]点数換算表!$C$6,IF(O89="ベスト4",[2]点数換算表!$D$6,IF(O89="ベスト8",[2]点数換算表!$E$6,IF(O89="ベスト16",[2]点数換算表!$F$6,IF(O89="ベスト32",[2]点数換算表!$G$6,"")))))))</f>
        <v>0</v>
      </c>
      <c r="Q89" s="17"/>
      <c r="R89" s="16">
        <f>IF(Q89="",0,IF(Q89="優勝",点数換算表!$B$7,IF(Q89="準優勝",点数換算表!$C$7,IF(Q89="ベスト4",点数換算表!$D$7,IF(Q89="ベスト8",点数換算表!$E$7,点数換算表!$F$7)))))</f>
        <v>0</v>
      </c>
      <c r="S89" s="17"/>
      <c r="T89" s="16">
        <f>IF(S89="",0,IF(S89="優勝",点数換算表!$B$8,IF(S89="準優勝",点数換算表!$C$8,IF(S89="ベスト4",点数換算表!$D$8,IF(S89="ベスト8",点数換算表!$E$8,点数換算表!$F$8)))))</f>
        <v>0</v>
      </c>
      <c r="U89" s="17"/>
      <c r="V89" s="31">
        <f>IF(U89="",0,IF(U89="優勝",点数換算表!$B$13,IF(U89="準優勝",点数換算表!$C$13,IF(U89="ベスト4",点数換算表!$D$13,点数換算表!$E$13))))</f>
        <v>0</v>
      </c>
      <c r="W89" s="17"/>
      <c r="X89" s="16">
        <f>IF(W89="",0,IF(W89="優勝",点数換算表!$B$14,IF(W89="準優勝",点数換算表!$C$14,IF(W89="ベスト4",点数換算表!$D$14,点数換算表!$E$14))))</f>
        <v>0</v>
      </c>
      <c r="Y89" s="17"/>
      <c r="Z89" s="16">
        <f>IF(Y89="",0,IF(Y89="優勝",点数換算表!$B$15,IF(Y89="準優勝",点数換算表!$C$15,IF(Y89="ベスト4",点数換算表!$D$15,IF(Y89="ベスト8",点数換算表!$E$15,IF(Y89="ベスト16",点数換算表!$F$15,""))))))</f>
        <v>0</v>
      </c>
      <c r="AA89" s="17" t="s">
        <v>214</v>
      </c>
      <c r="AB89" s="16">
        <f>IF(AA89="",0,IF(AA89="優勝",点数換算表!$B$16,IF(AA89="準優勝",点数換算表!$C$16,IF(AA89="ベスト4",点数換算表!$D$16,IF(AA89="ベスト8",点数換算表!$E$16,IF(AA89="ベスト16",点数換算表!$F$16,IF(AA89="ベスト32",点数換算表!$G$16,"")))))))</f>
        <v>40</v>
      </c>
      <c r="AC89" s="17"/>
      <c r="AD89" s="16">
        <f>IF(AC89="",0,IF(AC89="優勝",点数換算表!$B$17,IF(AC89="準優勝",点数換算表!$C$17,IF(AC89="ベスト4",点数換算表!$D$17,IF(AC89="ベスト8",点数換算表!$E$17,IF(AC89="ベスト16",点数換算表!$F$17,IF(AC89="ベスト32",点数換算表!$G$17,"")))))))</f>
        <v>0</v>
      </c>
      <c r="AE89" s="17"/>
      <c r="AF89" s="16">
        <f>IF(AE89="",0,IF(AE89="優勝",点数換算表!$B$18,IF(AE89="準優勝",点数換算表!$C$18,IF(AE89="ベスト4",点数換算表!$D$18,IF(AE89="ベスト8",点数換算表!$E$18,点数換算表!$F$18)))))</f>
        <v>0</v>
      </c>
      <c r="AG89" s="17"/>
      <c r="AH89" s="16">
        <f>IF(AG89="",0,IF(AG89="優勝",点数換算表!$B$19,IF(AG89="準優勝",点数換算表!$C$19,IF(AG89="ベスト4",点数換算表!$D$19,IF(AG89="ベスト8",点数換算表!$E$19,点数換算表!$F$19)))))</f>
        <v>0</v>
      </c>
      <c r="AI89" s="16">
        <f t="shared" si="1"/>
        <v>140</v>
      </c>
    </row>
    <row r="90" spans="1:35" x14ac:dyDescent="0.4">
      <c r="A90" s="21">
        <v>83</v>
      </c>
      <c r="B90" s="17" t="s">
        <v>344</v>
      </c>
      <c r="C90" s="17" t="s">
        <v>285</v>
      </c>
      <c r="D90" s="17">
        <v>3</v>
      </c>
      <c r="E90" s="26" t="s">
        <v>272</v>
      </c>
      <c r="F90" s="35" t="s">
        <v>815</v>
      </c>
      <c r="G90" s="17"/>
      <c r="H90" s="31">
        <f>IF(G90="",0,IF(G90="優勝",[2]点数換算表!$B$2,IF(G90="準優勝",[2]点数換算表!$C$2,IF(G90="ベスト4",[2]点数換算表!$D$2,[2]点数換算表!$E$2))))</f>
        <v>0</v>
      </c>
      <c r="I90" s="17"/>
      <c r="J90" s="16">
        <f>IF(I90="",0,IF(I90="優勝",[2]点数換算表!$B$3,IF(I90="準優勝",[2]点数換算表!$C$3,IF(I90="ベスト4",[2]点数換算表!$D$3,[2]点数換算表!$E$3))))</f>
        <v>0</v>
      </c>
      <c r="K90" s="17"/>
      <c r="L90" s="16">
        <f>IF(K90="",0,IF(K90="優勝",[2]点数換算表!$B$4,IF(K90="準優勝",[2]点数換算表!$C$4,IF(K90="ベスト4",[2]点数換算表!$D$4,IF(K90="ベスト8",[2]点数換算表!$E$4,IF(K90="ベスト16",[2]点数換算表!$F$4,""))))))</f>
        <v>0</v>
      </c>
      <c r="M90" s="17" t="s">
        <v>7</v>
      </c>
      <c r="N90" s="16">
        <f>IF(M90="",0,IF(M90="優勝",[2]点数換算表!$B$5,IF(M90="準優勝",[2]点数換算表!$C$5,IF(M90="ベスト4",[2]点数換算表!$D$5,IF(M90="ベスト8",[2]点数換算表!$E$5,IF(M90="ベスト16",[2]点数換算表!$F$5,IF(M90="ベスト32",[2]点数換算表!$G$5,"")))))))</f>
        <v>100</v>
      </c>
      <c r="O90" s="17"/>
      <c r="P90" s="16">
        <f>IF(O90="",0,IF(O90="優勝",[2]点数換算表!$B$6,IF(O90="準優勝",[2]点数換算表!$C$6,IF(O90="ベスト4",[2]点数換算表!$D$6,IF(O90="ベスト8",[2]点数換算表!$E$6,IF(O90="ベスト16",[2]点数換算表!$F$6,IF(O90="ベスト32",[2]点数換算表!$G$6,"")))))))</f>
        <v>0</v>
      </c>
      <c r="Q90" s="17"/>
      <c r="R90" s="16">
        <f>IF(Q90="",0,IF(Q90="優勝",[2]点数換算表!$B$7,IF(Q90="準優勝",[2]点数換算表!$C$7,IF(Q90="ベスト4",[2]点数換算表!$D$7,IF(Q90="ベスト8",[2]点数換算表!$E$7,[2]点数換算表!$F$7)))))</f>
        <v>0</v>
      </c>
      <c r="S90" s="17"/>
      <c r="T90" s="16">
        <f>IF(S90="",0,IF(S90="優勝",[2]点数換算表!$B$8,IF(S90="準優勝",[2]点数換算表!$C$8,IF(S90="ベスト4",[2]点数換算表!$D$8,IF(S90="ベスト8",[2]点数換算表!$E$8,[2]点数換算表!$F$8)))))</f>
        <v>0</v>
      </c>
      <c r="U90" s="17"/>
      <c r="V90" s="31">
        <f>IF(U90="",0,IF(U90="優勝",[2]点数換算表!$B$13,IF(U90="準優勝",[2]点数換算表!$C$13,IF(U90="ベスト4",[2]点数換算表!$D$13,[2]点数換算表!$E$13))))</f>
        <v>0</v>
      </c>
      <c r="W90" s="17"/>
      <c r="X90" s="16">
        <f>IF(W90="",0,IF(W90="優勝",[2]点数換算表!$B$14,IF(W90="準優勝",[2]点数換算表!$C$14,IF(W90="ベスト4",[2]点数換算表!$D$14,[2]点数換算表!$E$14))))</f>
        <v>0</v>
      </c>
      <c r="Y90" s="17"/>
      <c r="Z90" s="16">
        <f>IF(Y90="",0,IF(Y90="優勝",[2]点数換算表!$B$15,IF(Y90="準優勝",[2]点数換算表!$C$15,IF(Y90="ベスト4",[2]点数換算表!$D$15,IF(Y90="ベスト8",[2]点数換算表!$E$15,IF(Y90="ベスト16",[2]点数換算表!$F$15,""))))))</f>
        <v>0</v>
      </c>
      <c r="AA90" s="17" t="s">
        <v>214</v>
      </c>
      <c r="AB90" s="16">
        <f>IF(AA90="",0,IF(AA90="優勝",[2]点数換算表!$B$16,IF(AA90="準優勝",[2]点数換算表!$C$16,IF(AA90="ベスト4",[2]点数換算表!$D$16,IF(AA90="ベスト8",[2]点数換算表!$E$16,IF(AA90="ベスト16",[2]点数換算表!$F$16,IF(AA90="ベスト32",[2]点数換算表!$G$16,"")))))))</f>
        <v>40</v>
      </c>
      <c r="AC90" s="17"/>
      <c r="AD90" s="16">
        <f>IF(AC90="",0,IF(AC90="優勝",[2]点数換算表!$B$17,IF(AC90="準優勝",[2]点数換算表!$C$17,IF(AC90="ベスト4",[2]点数換算表!$D$17,IF(AC90="ベスト8",[2]点数換算表!$E$17,IF(AC90="ベスト16",[2]点数換算表!$F$17,IF(AC90="ベスト32",[2]点数換算表!$G$17,"")))))))</f>
        <v>0</v>
      </c>
      <c r="AE90" s="17"/>
      <c r="AF90" s="16">
        <f>IF(AE90="",0,IF(AE90="優勝",[2]点数換算表!$B$18,IF(AE90="準優勝",[2]点数換算表!$C$18,IF(AE90="ベスト4",[2]点数換算表!$D$18,IF(AE90="ベスト8",[2]点数換算表!$E$18,[2]点数換算表!$F$18)))))</f>
        <v>0</v>
      </c>
      <c r="AG90" s="17"/>
      <c r="AH90" s="16">
        <f>IF(AG90="",0,IF(AG90="優勝",[2]点数換算表!$B$19,IF(AG90="準優勝",[2]点数換算表!$C$19,IF(AG90="ベスト4",[2]点数換算表!$D$19,IF(AG90="ベスト8",[2]点数換算表!$E$19,[2]点数換算表!$F$19)))))</f>
        <v>0</v>
      </c>
      <c r="AI90" s="16">
        <f t="shared" si="1"/>
        <v>140</v>
      </c>
    </row>
    <row r="91" spans="1:35" x14ac:dyDescent="0.4">
      <c r="A91" s="21">
        <v>84</v>
      </c>
      <c r="B91" s="17" t="s">
        <v>129</v>
      </c>
      <c r="C91" s="17" t="s">
        <v>47</v>
      </c>
      <c r="D91" s="17">
        <v>2</v>
      </c>
      <c r="E91" s="24" t="s">
        <v>269</v>
      </c>
      <c r="F91" s="34" t="s">
        <v>814</v>
      </c>
      <c r="G91" s="17"/>
      <c r="H91" s="31">
        <f>IF(G91="",0,IF(G91="優勝",点数換算表!$B$2,IF(G91="準優勝",点数換算表!$C$2,IF(G91="ベスト4",点数換算表!$D$2,点数換算表!$E$2))))</f>
        <v>0</v>
      </c>
      <c r="I91" s="17"/>
      <c r="J91" s="16">
        <f>IF(I91="",0,IF(I91="優勝",点数換算表!$B$3,IF(I91="準優勝",点数換算表!$C$3,IF(I91="ベスト4",点数換算表!$D$3,点数換算表!$E$3))))</f>
        <v>0</v>
      </c>
      <c r="K91" s="17"/>
      <c r="L91" s="16">
        <f>IF(K91="",0,IF(K91="優勝",点数換算表!$B$4,IF(K91="準優勝",点数換算表!$C$4,IF(K91="ベスト4",点数換算表!$D$4,IF(K91="ベスト8",点数換算表!$E$4,IF(K91="ベスト16",点数換算表!$F$4,""))))))</f>
        <v>0</v>
      </c>
      <c r="M91" s="17" t="s">
        <v>7</v>
      </c>
      <c r="N91" s="16">
        <f>IF(M91="",0,IF(M91="優勝",点数換算表!$B$5,IF(M91="準優勝",点数換算表!$C$5,IF(M91="ベスト4",点数換算表!$D$5,IF(M91="ベスト8",点数換算表!$E$5,IF(M91="ベスト16",点数換算表!$F$5,IF(M91="ベスト32",点数換算表!$G$5,"")))))))</f>
        <v>100</v>
      </c>
      <c r="O91" s="17"/>
      <c r="P91" s="16">
        <f>IF(O91="",0,IF(O91="優勝",[2]点数換算表!$B$6,IF(O91="準優勝",[2]点数換算表!$C$6,IF(O91="ベスト4",[2]点数換算表!$D$6,IF(O91="ベスト8",[2]点数換算表!$E$6,IF(O91="ベスト16",[2]点数換算表!$F$6,IF(O91="ベスト32",[2]点数換算表!$G$6,"")))))))</f>
        <v>0</v>
      </c>
      <c r="Q91" s="17"/>
      <c r="R91" s="16">
        <f>IF(Q91="",0,IF(Q91="優勝",点数換算表!$B$7,IF(Q91="準優勝",点数換算表!$C$7,IF(Q91="ベスト4",点数換算表!$D$7,IF(Q91="ベスト8",点数換算表!$E$7,点数換算表!$F$7)))))</f>
        <v>0</v>
      </c>
      <c r="S91" s="17"/>
      <c r="T91" s="16">
        <f>IF(S91="",0,IF(S91="優勝",点数換算表!$B$8,IF(S91="準優勝",点数換算表!$C$8,IF(S91="ベスト4",点数換算表!$D$8,IF(S91="ベスト8",点数換算表!$E$8,点数換算表!$F$8)))))</f>
        <v>0</v>
      </c>
      <c r="U91" s="17" t="s">
        <v>6</v>
      </c>
      <c r="V91" s="31">
        <f>IF(U91="",0,IF(U91="優勝",点数換算表!$B$13,IF(U91="準優勝",点数換算表!$C$13,IF(U91="ベスト4",点数換算表!$D$13,点数換算表!$E$13))))</f>
        <v>40</v>
      </c>
      <c r="W91" s="17" t="s">
        <v>9</v>
      </c>
      <c r="X91" s="16">
        <f>IF(W91="",0,IF(W91="優勝",点数換算表!$B$14,IF(W91="準優勝",点数換算表!$C$14,IF(W91="ベスト4",点数換算表!$D$14,点数換算表!$E$14))))</f>
        <v>40</v>
      </c>
      <c r="Y91" s="17"/>
      <c r="Z91" s="16">
        <f>IF(Y91="",0,IF(Y91="優勝",点数換算表!$B$15,IF(Y91="準優勝",点数換算表!$C$15,IF(Y91="ベスト4",点数換算表!$D$15,IF(Y91="ベスト8",点数換算表!$E$15,IF(Y91="ベスト16",点数換算表!$F$15,""))))))</f>
        <v>0</v>
      </c>
      <c r="AA91" s="17"/>
      <c r="AB91" s="16">
        <f>IF(AA91="",0,IF(AA91="優勝",点数換算表!$B$16,IF(AA91="準優勝",点数換算表!$C$16,IF(AA91="ベスト4",点数換算表!$D$16,IF(AA91="ベスト8",点数換算表!$E$16,IF(AA91="ベスト16",点数換算表!$F$16,IF(AA91="ベスト32",点数換算表!$G$16,"")))))))</f>
        <v>0</v>
      </c>
      <c r="AC91" s="17"/>
      <c r="AD91" s="16">
        <f>IF(AC91="",0,IF(AC91="優勝",点数換算表!$B$17,IF(AC91="準優勝",点数換算表!$C$17,IF(AC91="ベスト4",点数換算表!$D$17,IF(AC91="ベスト8",点数換算表!$E$17,IF(AC91="ベスト16",点数換算表!$F$17,IF(AC91="ベスト32",点数換算表!$G$17,"")))))))</f>
        <v>0</v>
      </c>
      <c r="AE91" s="17"/>
      <c r="AF91" s="16">
        <f>IF(AE91="",0,IF(AE91="優勝",点数換算表!$B$18,IF(AE91="準優勝",点数換算表!$C$18,IF(AE91="ベスト4",点数換算表!$D$18,IF(AE91="ベスト8",点数換算表!$E$18,点数換算表!$F$18)))))</f>
        <v>0</v>
      </c>
      <c r="AG91" s="17"/>
      <c r="AH91" s="16">
        <f>IF(AG91="",0,IF(AG91="優勝",点数換算表!$B$19,IF(AG91="準優勝",点数換算表!$C$19,IF(AG91="ベスト4",点数換算表!$D$19,IF(AG91="ベスト8",点数換算表!$E$19,点数換算表!$F$19)))))</f>
        <v>0</v>
      </c>
      <c r="AI91" s="16">
        <f t="shared" si="1"/>
        <v>140</v>
      </c>
    </row>
    <row r="92" spans="1:35" x14ac:dyDescent="0.4">
      <c r="A92" s="21">
        <v>85</v>
      </c>
      <c r="B92" s="17" t="s">
        <v>861</v>
      </c>
      <c r="C92" s="17" t="s">
        <v>857</v>
      </c>
      <c r="D92" s="17">
        <v>1</v>
      </c>
      <c r="E92" s="26" t="s">
        <v>272</v>
      </c>
      <c r="F92" s="35" t="s">
        <v>815</v>
      </c>
      <c r="G92" s="17"/>
      <c r="H92" s="31">
        <f>IF(G92="",0,IF(G92="優勝",[2]点数換算表!$B$2,IF(G92="準優勝",[2]点数換算表!$C$2,IF(G92="ベスト4",[2]点数換算表!$D$2,[2]点数換算表!$E$2))))</f>
        <v>0</v>
      </c>
      <c r="I92" s="17"/>
      <c r="J92" s="16">
        <f>IF(I92="",0,IF(I92="優勝",[2]点数換算表!$B$3,IF(I92="準優勝",[2]点数換算表!$C$3,IF(I92="ベスト4",[2]点数換算表!$D$3,[2]点数換算表!$E$3))))</f>
        <v>0</v>
      </c>
      <c r="K92" s="17" t="s">
        <v>9</v>
      </c>
      <c r="L92" s="16">
        <f>IF(K92="",0,IF(K92="優勝",[2]点数換算表!$B$4,IF(K92="準優勝",[2]点数換算表!$C$4,IF(K92="ベスト4",[2]点数換算表!$D$4,IF(K92="ベスト8",[2]点数換算表!$E$4,IF(K92="ベスト16",[2]点数換算表!$F$4,""))))))</f>
        <v>40</v>
      </c>
      <c r="M92" s="17" t="s">
        <v>7</v>
      </c>
      <c r="N92" s="16">
        <f>IF(M92="",0,IF(M92="優勝",[2]点数換算表!$B$5,IF(M92="準優勝",[2]点数換算表!$C$5,IF(M92="ベスト4",[2]点数換算表!$D$5,IF(M92="ベスト8",[2]点数換算表!$E$5,IF(M92="ベスト16",[2]点数換算表!$F$5,IF(M92="ベスト32",[2]点数換算表!$G$5,"")))))))</f>
        <v>100</v>
      </c>
      <c r="O92" s="17"/>
      <c r="P92" s="16">
        <f>IF(O92="",0,IF(O92="優勝",[2]点数換算表!$B$6,IF(O92="準優勝",[2]点数換算表!$C$6,IF(O92="ベスト4",[2]点数換算表!$D$6,IF(O92="ベスト8",[2]点数換算表!$E$6,IF(O92="ベスト16",[2]点数換算表!$F$6,IF(O92="ベスト32",[2]点数換算表!$G$6,"")))))))</f>
        <v>0</v>
      </c>
      <c r="Q92" s="17"/>
      <c r="R92" s="16">
        <f>IF(Q92="",0,IF(Q92="優勝",[2]点数換算表!$B$7,IF(Q92="準優勝",[2]点数換算表!$C$7,IF(Q92="ベスト4",[2]点数換算表!$D$7,IF(Q92="ベスト8",[2]点数換算表!$E$7,[2]点数換算表!$F$7)))))</f>
        <v>0</v>
      </c>
      <c r="S92" s="17"/>
      <c r="T92" s="16">
        <f>IF(S92="",0,IF(S92="優勝",[2]点数換算表!$B$8,IF(S92="準優勝",[2]点数換算表!$C$8,IF(S92="ベスト4",[2]点数換算表!$D$8,IF(S92="ベスト8",[2]点数換算表!$E$8,[2]点数換算表!$F$8)))))</f>
        <v>0</v>
      </c>
      <c r="U92" s="17"/>
      <c r="V92" s="31">
        <f>IF(U92="",0,IF(U92="優勝",[2]点数換算表!$B$13,IF(U92="準優勝",[2]点数換算表!$C$13,IF(U92="ベスト4",[2]点数換算表!$D$13,[2]点数換算表!$E$13))))</f>
        <v>0</v>
      </c>
      <c r="W92" s="17"/>
      <c r="X92" s="16">
        <f>IF(W92="",0,IF(W92="優勝",[2]点数換算表!$B$14,IF(W92="準優勝",[2]点数換算表!$C$14,IF(W92="ベスト4",[2]点数換算表!$D$14,[2]点数換算表!$E$14))))</f>
        <v>0</v>
      </c>
      <c r="Y92" s="17"/>
      <c r="Z92" s="16">
        <f>IF(Y92="",0,IF(Y92="優勝",[2]点数換算表!$B$15,IF(Y92="準優勝",[2]点数換算表!$C$15,IF(Y92="ベスト4",[2]点数換算表!$D$15,IF(Y92="ベスト8",[2]点数換算表!$E$15,IF(Y92="ベスト16",[2]点数換算表!$F$15,""))))))</f>
        <v>0</v>
      </c>
      <c r="AA92" s="17"/>
      <c r="AB92" s="16">
        <f>IF(AA92="",0,IF(AA92="優勝",[2]点数換算表!$B$16,IF(AA92="準優勝",[2]点数換算表!$C$16,IF(AA92="ベスト4",[2]点数換算表!$D$16,IF(AA92="ベスト8",[2]点数換算表!$E$16,IF(AA92="ベスト16",[2]点数換算表!$F$16,IF(AA92="ベスト32",[2]点数換算表!$G$16,"")))))))</f>
        <v>0</v>
      </c>
      <c r="AC92" s="17"/>
      <c r="AD92" s="16">
        <f>IF(AC92="",0,IF(AC92="優勝",[2]点数換算表!$B$17,IF(AC92="準優勝",[2]点数換算表!$C$17,IF(AC92="ベスト4",[2]点数換算表!$D$17,IF(AC92="ベスト8",[2]点数換算表!$E$17,IF(AC92="ベスト16",[2]点数換算表!$F$17,IF(AC92="ベスト32",[2]点数換算表!$G$17,"")))))))</f>
        <v>0</v>
      </c>
      <c r="AE92" s="17"/>
      <c r="AF92" s="16">
        <f>IF(AE92="",0,IF(AE92="優勝",[2]点数換算表!$B$18,IF(AE92="準優勝",[2]点数換算表!$C$18,IF(AE92="ベスト4",[2]点数換算表!$D$18,IF(AE92="ベスト8",[2]点数換算表!$E$18,[2]点数換算表!$F$18)))))</f>
        <v>0</v>
      </c>
      <c r="AG92" s="17"/>
      <c r="AH92" s="16">
        <f>IF(AG92="",0,IF(AG92="優勝",[2]点数換算表!$B$19,IF(AG92="準優勝",[2]点数換算表!$C$19,IF(AG92="ベスト4",[2]点数換算表!$D$19,IF(AG92="ベスト8",[2]点数換算表!$E$19,[2]点数換算表!$F$19)))))</f>
        <v>0</v>
      </c>
      <c r="AI92" s="16">
        <f t="shared" si="1"/>
        <v>140</v>
      </c>
    </row>
    <row r="93" spans="1:35" x14ac:dyDescent="0.4">
      <c r="A93" s="21">
        <v>86</v>
      </c>
      <c r="B93" s="17" t="s">
        <v>862</v>
      </c>
      <c r="C93" s="17" t="s">
        <v>857</v>
      </c>
      <c r="D93" s="17">
        <v>1</v>
      </c>
      <c r="E93" s="26" t="s">
        <v>272</v>
      </c>
      <c r="F93" s="35" t="s">
        <v>815</v>
      </c>
      <c r="G93" s="17"/>
      <c r="H93" s="31">
        <f>IF(G93="",0,IF(G93="優勝",[2]点数換算表!$B$2,IF(G93="準優勝",[2]点数換算表!$C$2,IF(G93="ベスト4",[2]点数換算表!$D$2,[2]点数換算表!$E$2))))</f>
        <v>0</v>
      </c>
      <c r="I93" s="17"/>
      <c r="J93" s="16">
        <f>IF(I93="",0,IF(I93="優勝",[2]点数換算表!$B$3,IF(I93="準優勝",[2]点数換算表!$C$3,IF(I93="ベスト4",[2]点数換算表!$D$3,[2]点数換算表!$E$3))))</f>
        <v>0</v>
      </c>
      <c r="K93" s="17" t="s">
        <v>9</v>
      </c>
      <c r="L93" s="16">
        <f>IF(K93="",0,IF(K93="優勝",[2]点数換算表!$B$4,IF(K93="準優勝",[2]点数換算表!$C$4,IF(K93="ベスト4",[2]点数換算表!$D$4,IF(K93="ベスト8",[2]点数換算表!$E$4,IF(K93="ベスト16",[2]点数換算表!$F$4,""))))))</f>
        <v>40</v>
      </c>
      <c r="M93" s="17" t="s">
        <v>7</v>
      </c>
      <c r="N93" s="16">
        <f>IF(M93="",0,IF(M93="優勝",[2]点数換算表!$B$5,IF(M93="準優勝",[2]点数換算表!$C$5,IF(M93="ベスト4",[2]点数換算表!$D$5,IF(M93="ベスト8",[2]点数換算表!$E$5,IF(M93="ベスト16",[2]点数換算表!$F$5,IF(M93="ベスト32",[2]点数換算表!$G$5,"")))))))</f>
        <v>100</v>
      </c>
      <c r="O93" s="17"/>
      <c r="P93" s="16">
        <f>IF(O93="",0,IF(O93="優勝",[2]点数換算表!$B$6,IF(O93="準優勝",[2]点数換算表!$C$6,IF(O93="ベスト4",[2]点数換算表!$D$6,IF(O93="ベスト8",[2]点数換算表!$E$6,IF(O93="ベスト16",[2]点数換算表!$F$6,IF(O93="ベスト32",[2]点数換算表!$G$6,"")))))))</f>
        <v>0</v>
      </c>
      <c r="Q93" s="17"/>
      <c r="R93" s="16">
        <f>IF(Q93="",0,IF(Q93="優勝",[2]点数換算表!$B$7,IF(Q93="準優勝",[2]点数換算表!$C$7,IF(Q93="ベスト4",[2]点数換算表!$D$7,IF(Q93="ベスト8",[2]点数換算表!$E$7,[2]点数換算表!$F$7)))))</f>
        <v>0</v>
      </c>
      <c r="S93" s="17"/>
      <c r="T93" s="16">
        <f>IF(S93="",0,IF(S93="優勝",[2]点数換算表!$B$8,IF(S93="準優勝",[2]点数換算表!$C$8,IF(S93="ベスト4",[2]点数換算表!$D$8,IF(S93="ベスト8",[2]点数換算表!$E$8,[2]点数換算表!$F$8)))))</f>
        <v>0</v>
      </c>
      <c r="U93" s="17"/>
      <c r="V93" s="31">
        <f>IF(U93="",0,IF(U93="優勝",[2]点数換算表!$B$13,IF(U93="準優勝",[2]点数換算表!$C$13,IF(U93="ベスト4",[2]点数換算表!$D$13,[2]点数換算表!$E$13))))</f>
        <v>0</v>
      </c>
      <c r="W93" s="17"/>
      <c r="X93" s="16">
        <f>IF(W93="",0,IF(W93="優勝",[2]点数換算表!$B$14,IF(W93="準優勝",[2]点数換算表!$C$14,IF(W93="ベスト4",[2]点数換算表!$D$14,[2]点数換算表!$E$14))))</f>
        <v>0</v>
      </c>
      <c r="Y93" s="17"/>
      <c r="Z93" s="16">
        <f>IF(Y93="",0,IF(Y93="優勝",[2]点数換算表!$B$15,IF(Y93="準優勝",[2]点数換算表!$C$15,IF(Y93="ベスト4",[2]点数換算表!$D$15,IF(Y93="ベスト8",[2]点数換算表!$E$15,IF(Y93="ベスト16",[2]点数換算表!$F$15,""))))))</f>
        <v>0</v>
      </c>
      <c r="AA93" s="17"/>
      <c r="AB93" s="16">
        <f>IF(AA93="",0,IF(AA93="優勝",[2]点数換算表!$B$16,IF(AA93="準優勝",[2]点数換算表!$C$16,IF(AA93="ベスト4",[2]点数換算表!$D$16,IF(AA93="ベスト8",[2]点数換算表!$E$16,IF(AA93="ベスト16",[2]点数換算表!$F$16,IF(AA93="ベスト32",[2]点数換算表!$G$16,"")))))))</f>
        <v>0</v>
      </c>
      <c r="AC93" s="17"/>
      <c r="AD93" s="16">
        <f>IF(AC93="",0,IF(AC93="優勝",[2]点数換算表!$B$17,IF(AC93="準優勝",[2]点数換算表!$C$17,IF(AC93="ベスト4",[2]点数換算表!$D$17,IF(AC93="ベスト8",[2]点数換算表!$E$17,IF(AC93="ベスト16",[2]点数換算表!$F$17,IF(AC93="ベスト32",[2]点数換算表!$G$17,"")))))))</f>
        <v>0</v>
      </c>
      <c r="AE93" s="17"/>
      <c r="AF93" s="16">
        <f>IF(AE93="",0,IF(AE93="優勝",[2]点数換算表!$B$18,IF(AE93="準優勝",[2]点数換算表!$C$18,IF(AE93="ベスト4",[2]点数換算表!$D$18,IF(AE93="ベスト8",[2]点数換算表!$E$18,[2]点数換算表!$F$18)))))</f>
        <v>0</v>
      </c>
      <c r="AG93" s="17"/>
      <c r="AH93" s="16">
        <f>IF(AG93="",0,IF(AG93="優勝",[2]点数換算表!$B$19,IF(AG93="準優勝",[2]点数換算表!$C$19,IF(AG93="ベスト4",[2]点数換算表!$D$19,IF(AG93="ベスト8",[2]点数換算表!$E$19,[2]点数換算表!$F$19)))))</f>
        <v>0</v>
      </c>
      <c r="AI93" s="16">
        <f t="shared" si="1"/>
        <v>140</v>
      </c>
    </row>
    <row r="94" spans="1:35" x14ac:dyDescent="0.4">
      <c r="A94" s="21">
        <v>87</v>
      </c>
      <c r="B94" s="17" t="s">
        <v>284</v>
      </c>
      <c r="C94" s="17" t="s">
        <v>285</v>
      </c>
      <c r="D94" s="17">
        <v>3</v>
      </c>
      <c r="E94" s="26" t="s">
        <v>272</v>
      </c>
      <c r="F94" s="35" t="s">
        <v>815</v>
      </c>
      <c r="G94" s="17"/>
      <c r="H94" s="31">
        <f>IF(G94="",0,IF(G94="優勝",[2]点数換算表!$B$2,IF(G94="準優勝",[2]点数換算表!$C$2,IF(G94="ベスト4",[2]点数換算表!$D$2,[2]点数換算表!$E$2))))</f>
        <v>0</v>
      </c>
      <c r="I94" s="17"/>
      <c r="J94" s="16">
        <f>IF(I94="",0,IF(I94="優勝",[2]点数換算表!$B$3,IF(I94="準優勝",[2]点数換算表!$C$3,IF(I94="ベスト4",[2]点数換算表!$D$3,[2]点数換算表!$E$3))))</f>
        <v>0</v>
      </c>
      <c r="K94" s="17" t="s">
        <v>9</v>
      </c>
      <c r="L94" s="16">
        <f>IF(K94="",0,IF(K94="優勝",[2]点数換算表!$B$4,IF(K94="準優勝",[2]点数換算表!$C$4,IF(K94="ベスト4",[2]点数換算表!$D$4,IF(K94="ベスト8",[2]点数換算表!$E$4,IF(K94="ベスト16",[2]点数換算表!$F$4,""))))))</f>
        <v>40</v>
      </c>
      <c r="M94" s="17"/>
      <c r="N94" s="16">
        <f>IF(M94="",0,IF(M94="優勝",[2]点数換算表!$B$5,IF(M94="準優勝",[2]点数換算表!$C$5,IF(M94="ベスト4",[2]点数換算表!$D$5,IF(M94="ベスト8",[2]点数換算表!$E$5,IF(M94="ベスト16",[2]点数換算表!$F$5,IF(M94="ベスト32",[2]点数換算表!$G$5,"")))))))</f>
        <v>0</v>
      </c>
      <c r="O94" s="17"/>
      <c r="P94" s="16">
        <f>IF(O94="",0,IF(O94="優勝",[2]点数換算表!$B$6,IF(O94="準優勝",[2]点数換算表!$C$6,IF(O94="ベスト4",[2]点数換算表!$D$6,IF(O94="ベスト8",[2]点数換算表!$E$6,IF(O94="ベスト16",[2]点数換算表!$F$6,IF(O94="ベスト32",[2]点数換算表!$G$6,"")))))))</f>
        <v>0</v>
      </c>
      <c r="Q94" s="17"/>
      <c r="R94" s="16">
        <f>IF(Q94="",0,IF(Q94="優勝",[2]点数換算表!$B$7,IF(Q94="準優勝",[2]点数換算表!$C$7,IF(Q94="ベスト4",[2]点数換算表!$D$7,IF(Q94="ベスト8",[2]点数換算表!$E$7,[2]点数換算表!$F$7)))))</f>
        <v>0</v>
      </c>
      <c r="S94" s="17"/>
      <c r="T94" s="16">
        <f>IF(S94="",0,IF(S94="優勝",[2]点数換算表!$B$8,IF(S94="準優勝",[2]点数換算表!$C$8,IF(S94="ベスト4",[2]点数換算表!$D$8,IF(S94="ベスト8",[2]点数換算表!$E$8,[2]点数換算表!$F$8)))))</f>
        <v>0</v>
      </c>
      <c r="U94" s="17"/>
      <c r="V94" s="31">
        <f>IF(U94="",0,IF(U94="優勝",[2]点数換算表!$B$13,IF(U94="準優勝",[2]点数換算表!$C$13,IF(U94="ベスト4",[2]点数換算表!$D$13,[2]点数換算表!$E$13))))</f>
        <v>0</v>
      </c>
      <c r="W94" s="17"/>
      <c r="X94" s="16">
        <f>IF(W94="",0,IF(W94="優勝",[2]点数換算表!$B$14,IF(W94="準優勝",[2]点数換算表!$C$14,IF(W94="ベスト4",[2]点数換算表!$D$14,[2]点数換算表!$E$14))))</f>
        <v>0</v>
      </c>
      <c r="Y94" s="17" t="s">
        <v>7</v>
      </c>
      <c r="Z94" s="16">
        <f>IF(Y94="",0,IF(Y94="優勝",[2]点数換算表!$B$15,IF(Y94="準優勝",[2]点数換算表!$C$15,IF(Y94="ベスト4",[2]点数換算表!$D$15,IF(Y94="ベスト8",[2]点数換算表!$E$15,IF(Y94="ベスト16",[2]点数換算表!$F$15,""))))))</f>
        <v>16</v>
      </c>
      <c r="AA94" s="17" t="s">
        <v>7</v>
      </c>
      <c r="AB94" s="16">
        <f>IF(AA94="",0,IF(AA94="優勝",[2]点数換算表!$B$16,IF(AA94="準優勝",[2]点数換算表!$C$16,IF(AA94="ベスト4",[2]点数換算表!$D$16,IF(AA94="ベスト8",[2]点数換算表!$E$16,IF(AA94="ベスト16",[2]点数換算表!$F$16,IF(AA94="ベスト32",[2]点数換算表!$G$16,"")))))))</f>
        <v>80</v>
      </c>
      <c r="AC94" s="17"/>
      <c r="AD94" s="16">
        <f>IF(AC94="",0,IF(AC94="優勝",[2]点数換算表!$B$17,IF(AC94="準優勝",[2]点数換算表!$C$17,IF(AC94="ベスト4",[2]点数換算表!$D$17,IF(AC94="ベスト8",[2]点数換算表!$E$17,IF(AC94="ベスト16",[2]点数換算表!$F$17,IF(AC94="ベスト32",[2]点数換算表!$G$17,"")))))))</f>
        <v>0</v>
      </c>
      <c r="AE94" s="17"/>
      <c r="AF94" s="16">
        <f>IF(AE94="",0,IF(AE94="優勝",[2]点数換算表!$B$18,IF(AE94="準優勝",[2]点数換算表!$C$18,IF(AE94="ベスト4",[2]点数換算表!$D$18,IF(AE94="ベスト8",[2]点数換算表!$E$18,[2]点数換算表!$F$18)))))</f>
        <v>0</v>
      </c>
      <c r="AG94" s="17"/>
      <c r="AH94" s="16">
        <f>IF(AG94="",0,IF(AG94="優勝",[2]点数換算表!$B$19,IF(AG94="準優勝",[2]点数換算表!$C$19,IF(AG94="ベスト4",[2]点数換算表!$D$19,IF(AG94="ベスト8",[2]点数換算表!$E$19,[2]点数換算表!$F$19)))))</f>
        <v>0</v>
      </c>
      <c r="AI94" s="16">
        <f t="shared" si="1"/>
        <v>136</v>
      </c>
    </row>
    <row r="95" spans="1:35" x14ac:dyDescent="0.4">
      <c r="A95" s="21">
        <v>88</v>
      </c>
      <c r="B95" s="17" t="s">
        <v>291</v>
      </c>
      <c r="C95" s="17" t="s">
        <v>285</v>
      </c>
      <c r="D95" s="17">
        <v>3</v>
      </c>
      <c r="E95" s="26" t="s">
        <v>272</v>
      </c>
      <c r="F95" s="35" t="s">
        <v>815</v>
      </c>
      <c r="G95" s="17"/>
      <c r="H95" s="31">
        <f>IF(G95="",0,IF(G95="優勝",[2]点数換算表!$B$2,IF(G95="準優勝",[2]点数換算表!$C$2,IF(G95="ベスト4",[2]点数換算表!$D$2,[2]点数換算表!$E$2))))</f>
        <v>0</v>
      </c>
      <c r="I95" s="17"/>
      <c r="J95" s="16">
        <f>IF(I95="",0,IF(I95="優勝",[2]点数換算表!$B$3,IF(I95="準優勝",[2]点数換算表!$C$3,IF(I95="ベスト4",[2]点数換算表!$D$3,[2]点数換算表!$E$3))))</f>
        <v>0</v>
      </c>
      <c r="K95" s="17" t="s">
        <v>9</v>
      </c>
      <c r="L95" s="16">
        <f>IF(K95="",0,IF(K95="優勝",[2]点数換算表!$B$4,IF(K95="準優勝",[2]点数換算表!$C$4,IF(K95="ベスト4",[2]点数換算表!$D$4,IF(K95="ベスト8",[2]点数換算表!$E$4,IF(K95="ベスト16",[2]点数換算表!$F$4,""))))))</f>
        <v>40</v>
      </c>
      <c r="M95" s="17"/>
      <c r="N95" s="16">
        <f>IF(M95="",0,IF(M95="優勝",[2]点数換算表!$B$5,IF(M95="準優勝",[2]点数換算表!$C$5,IF(M95="ベスト4",[2]点数換算表!$D$5,IF(M95="ベスト8",[2]点数換算表!$E$5,IF(M95="ベスト16",[2]点数換算表!$F$5,IF(M95="ベスト32",[2]点数換算表!$G$5,"")))))))</f>
        <v>0</v>
      </c>
      <c r="O95" s="17"/>
      <c r="P95" s="16">
        <f>IF(O95="",0,IF(O95="優勝",[2]点数換算表!$B$6,IF(O95="準優勝",[2]点数換算表!$C$6,IF(O95="ベスト4",[2]点数換算表!$D$6,IF(O95="ベスト8",[2]点数換算表!$E$6,IF(O95="ベスト16",[2]点数換算表!$F$6,IF(O95="ベスト32",[2]点数換算表!$G$6,"")))))))</f>
        <v>0</v>
      </c>
      <c r="Q95" s="17"/>
      <c r="R95" s="16">
        <f>IF(Q95="",0,IF(Q95="優勝",[2]点数換算表!$B$7,IF(Q95="準優勝",[2]点数換算表!$C$7,IF(Q95="ベスト4",[2]点数換算表!$D$7,IF(Q95="ベスト8",[2]点数換算表!$E$7,[2]点数換算表!$F$7)))))</f>
        <v>0</v>
      </c>
      <c r="S95" s="17"/>
      <c r="T95" s="16">
        <f>IF(S95="",0,IF(S95="優勝",[2]点数換算表!$B$8,IF(S95="準優勝",[2]点数換算表!$C$8,IF(S95="ベスト4",[2]点数換算表!$D$8,IF(S95="ベスト8",[2]点数換算表!$E$8,[2]点数換算表!$F$8)))))</f>
        <v>0</v>
      </c>
      <c r="U95" s="17"/>
      <c r="V95" s="31">
        <f>IF(U95="",0,IF(U95="優勝",[2]点数換算表!$B$13,IF(U95="準優勝",[2]点数換算表!$C$13,IF(U95="ベスト4",[2]点数換算表!$D$13,[2]点数換算表!$E$13))))</f>
        <v>0</v>
      </c>
      <c r="W95" s="17"/>
      <c r="X95" s="16">
        <f>IF(W95="",0,IF(W95="優勝",[2]点数換算表!$B$14,IF(W95="準優勝",[2]点数換算表!$C$14,IF(W95="ベスト4",[2]点数換算表!$D$14,[2]点数換算表!$E$14))))</f>
        <v>0</v>
      </c>
      <c r="Y95" s="17" t="s">
        <v>7</v>
      </c>
      <c r="Z95" s="16">
        <f>IF(Y95="",0,IF(Y95="優勝",[2]点数換算表!$B$15,IF(Y95="準優勝",[2]点数換算表!$C$15,IF(Y95="ベスト4",[2]点数換算表!$D$15,IF(Y95="ベスト8",[2]点数換算表!$E$15,IF(Y95="ベスト16",[2]点数換算表!$F$15,""))))))</f>
        <v>16</v>
      </c>
      <c r="AA95" s="17" t="s">
        <v>7</v>
      </c>
      <c r="AB95" s="16">
        <f>IF(AA95="",0,IF(AA95="優勝",[2]点数換算表!$B$16,IF(AA95="準優勝",[2]点数換算表!$C$16,IF(AA95="ベスト4",[2]点数換算表!$D$16,IF(AA95="ベスト8",[2]点数換算表!$E$16,IF(AA95="ベスト16",[2]点数換算表!$F$16,IF(AA95="ベスト32",[2]点数換算表!$G$16,"")))))))</f>
        <v>80</v>
      </c>
      <c r="AC95" s="17"/>
      <c r="AD95" s="16">
        <f>IF(AC95="",0,IF(AC95="優勝",[2]点数換算表!$B$17,IF(AC95="準優勝",[2]点数換算表!$C$17,IF(AC95="ベスト4",[2]点数換算表!$D$17,IF(AC95="ベスト8",[2]点数換算表!$E$17,IF(AC95="ベスト16",[2]点数換算表!$F$17,IF(AC95="ベスト32",[2]点数換算表!$G$17,"")))))))</f>
        <v>0</v>
      </c>
      <c r="AE95" s="17"/>
      <c r="AF95" s="16">
        <f>IF(AE95="",0,IF(AE95="優勝",[2]点数換算表!$B$18,IF(AE95="準優勝",[2]点数換算表!$C$18,IF(AE95="ベスト4",[2]点数換算表!$D$18,IF(AE95="ベスト8",[2]点数換算表!$E$18,[2]点数換算表!$F$18)))))</f>
        <v>0</v>
      </c>
      <c r="AG95" s="17"/>
      <c r="AH95" s="16">
        <f>IF(AG95="",0,IF(AG95="優勝",[2]点数換算表!$B$19,IF(AG95="準優勝",[2]点数換算表!$C$19,IF(AG95="ベスト4",[2]点数換算表!$D$19,IF(AG95="ベスト8",[2]点数換算表!$E$19,[2]点数換算表!$F$19)))))</f>
        <v>0</v>
      </c>
      <c r="AI95" s="16">
        <f t="shared" si="1"/>
        <v>136</v>
      </c>
    </row>
    <row r="96" spans="1:35" x14ac:dyDescent="0.4">
      <c r="A96" s="21">
        <v>89</v>
      </c>
      <c r="B96" s="17" t="s">
        <v>335</v>
      </c>
      <c r="C96" s="17" t="s">
        <v>289</v>
      </c>
      <c r="D96" s="17">
        <v>2</v>
      </c>
      <c r="E96" s="26" t="s">
        <v>272</v>
      </c>
      <c r="F96" s="35" t="s">
        <v>815</v>
      </c>
      <c r="G96" s="17"/>
      <c r="H96" s="31">
        <f>IF(G96="",0,IF(G96="優勝",[2]点数換算表!$B$2,IF(G96="準優勝",[2]点数換算表!$C$2,IF(G96="ベスト4",[2]点数換算表!$D$2,[2]点数換算表!$E$2))))</f>
        <v>0</v>
      </c>
      <c r="I96" s="17"/>
      <c r="J96" s="16">
        <f>IF(I96="",0,IF(I96="優勝",[2]点数換算表!$B$3,IF(I96="準優勝",[2]点数換算表!$C$3,IF(I96="ベスト4",[2]点数換算表!$D$3,[2]点数換算表!$E$3))))</f>
        <v>0</v>
      </c>
      <c r="K96" s="17" t="s">
        <v>7</v>
      </c>
      <c r="L96" s="16">
        <f>IF(K96="",0,IF(K96="優勝",[2]点数換算表!$B$4,IF(K96="準優勝",[2]点数換算表!$C$4,IF(K96="ベスト4",[2]点数換算表!$D$4,IF(K96="ベスト8",[2]点数換算表!$E$4,IF(K96="ベスト16",[2]点数換算表!$F$4,""))))))</f>
        <v>20</v>
      </c>
      <c r="M96" s="17" t="s">
        <v>7</v>
      </c>
      <c r="N96" s="16">
        <f>IF(M96="",0,IF(M96="優勝",[2]点数換算表!$B$5,IF(M96="準優勝",[2]点数換算表!$C$5,IF(M96="ベスト4",[2]点数換算表!$D$5,IF(M96="ベスト8",[2]点数換算表!$E$5,IF(M96="ベスト16",[2]点数換算表!$F$5,IF(M96="ベスト32",[2]点数換算表!$G$5,"")))))))</f>
        <v>100</v>
      </c>
      <c r="O96" s="17"/>
      <c r="P96" s="16">
        <f>IF(O96="",0,IF(O96="優勝",[2]点数換算表!$B$6,IF(O96="準優勝",[2]点数換算表!$C$6,IF(O96="ベスト4",[2]点数換算表!$D$6,IF(O96="ベスト8",[2]点数換算表!$E$6,IF(O96="ベスト16",[2]点数換算表!$F$6,IF(O96="ベスト32",[2]点数換算表!$G$6,"")))))))</f>
        <v>0</v>
      </c>
      <c r="Q96" s="17"/>
      <c r="R96" s="16">
        <f>IF(Q96="",0,IF(Q96="優勝",[2]点数換算表!$B$7,IF(Q96="準優勝",[2]点数換算表!$C$7,IF(Q96="ベスト4",[2]点数換算表!$D$7,IF(Q96="ベスト8",[2]点数換算表!$E$7,[2]点数換算表!$F$7)))))</f>
        <v>0</v>
      </c>
      <c r="S96" s="17"/>
      <c r="T96" s="16">
        <f>IF(S96="",0,IF(S96="優勝",[2]点数換算表!$B$8,IF(S96="準優勝",[2]点数換算表!$C$8,IF(S96="ベスト4",[2]点数換算表!$D$8,IF(S96="ベスト8",[2]点数換算表!$E$8,[2]点数換算表!$F$8)))))</f>
        <v>0</v>
      </c>
      <c r="U96" s="17"/>
      <c r="V96" s="31">
        <f>IF(U96="",0,IF(U96="優勝",[2]点数換算表!$B$13,IF(U96="準優勝",[2]点数換算表!$C$13,IF(U96="ベスト4",[2]点数換算表!$D$13,[2]点数換算表!$E$13))))</f>
        <v>0</v>
      </c>
      <c r="W96" s="17"/>
      <c r="X96" s="16">
        <f>IF(W96="",0,IF(W96="優勝",[2]点数換算表!$B$14,IF(W96="準優勝",[2]点数換算表!$C$14,IF(W96="ベスト4",[2]点数換算表!$D$14,[2]点数換算表!$E$14))))</f>
        <v>0</v>
      </c>
      <c r="Y96" s="17" t="s">
        <v>7</v>
      </c>
      <c r="Z96" s="16">
        <f>IF(Y96="",0,IF(Y96="優勝",[2]点数換算表!$B$15,IF(Y96="準優勝",[2]点数換算表!$C$15,IF(Y96="ベスト4",[2]点数換算表!$D$15,IF(Y96="ベスト8",[2]点数換算表!$E$15,IF(Y96="ベスト16",[2]点数換算表!$F$15,""))))))</f>
        <v>16</v>
      </c>
      <c r="AA96" s="17"/>
      <c r="AB96" s="16">
        <f>IF(AA96="",0,IF(AA96="優勝",[2]点数換算表!$B$16,IF(AA96="準優勝",[2]点数換算表!$C$16,IF(AA96="ベスト4",[2]点数換算表!$D$16,IF(AA96="ベスト8",[2]点数換算表!$E$16,IF(AA96="ベスト16",[2]点数換算表!$F$16,IF(AA96="ベスト32",[2]点数換算表!$G$16,"")))))))</f>
        <v>0</v>
      </c>
      <c r="AC96" s="17"/>
      <c r="AD96" s="16">
        <f>IF(AC96="",0,IF(AC96="優勝",[2]点数換算表!$B$17,IF(AC96="準優勝",[2]点数換算表!$C$17,IF(AC96="ベスト4",[2]点数換算表!$D$17,IF(AC96="ベスト8",[2]点数換算表!$E$17,IF(AC96="ベスト16",[2]点数換算表!$F$17,IF(AC96="ベスト32",[2]点数換算表!$G$17,"")))))))</f>
        <v>0</v>
      </c>
      <c r="AE96" s="17"/>
      <c r="AF96" s="16">
        <f>IF(AE96="",0,IF(AE96="優勝",[2]点数換算表!$B$18,IF(AE96="準優勝",[2]点数換算表!$C$18,IF(AE96="ベスト4",[2]点数換算表!$D$18,IF(AE96="ベスト8",[2]点数換算表!$E$18,[2]点数換算表!$F$18)))))</f>
        <v>0</v>
      </c>
      <c r="AG96" s="17"/>
      <c r="AH96" s="16">
        <f>IF(AG96="",0,IF(AG96="優勝",[2]点数換算表!$B$19,IF(AG96="準優勝",[2]点数換算表!$C$19,IF(AG96="ベスト4",[2]点数換算表!$D$19,IF(AG96="ベスト8",[2]点数換算表!$E$19,[2]点数換算表!$F$19)))))</f>
        <v>0</v>
      </c>
      <c r="AI96" s="16">
        <f t="shared" si="1"/>
        <v>136</v>
      </c>
    </row>
    <row r="97" spans="1:35" x14ac:dyDescent="0.4">
      <c r="A97" s="21">
        <v>90</v>
      </c>
      <c r="B97" s="17" t="s">
        <v>85</v>
      </c>
      <c r="C97" s="17" t="s">
        <v>61</v>
      </c>
      <c r="D97" s="17">
        <v>3</v>
      </c>
      <c r="E97" s="24" t="s">
        <v>269</v>
      </c>
      <c r="F97" s="34" t="s">
        <v>814</v>
      </c>
      <c r="G97" s="17"/>
      <c r="H97" s="31">
        <f>IF(G97="",0,IF(G97="優勝",点数換算表!$B$2,IF(G97="準優勝",点数換算表!$C$2,IF(G97="ベスト4",点数換算表!$D$2,点数換算表!$E$2))))</f>
        <v>0</v>
      </c>
      <c r="I97" s="17"/>
      <c r="J97" s="16">
        <f>IF(I97="",0,IF(I97="優勝",点数換算表!$B$3,IF(I97="準優勝",点数換算表!$C$3,IF(I97="ベスト4",点数換算表!$D$3,点数換算表!$E$3))))</f>
        <v>0</v>
      </c>
      <c r="K97" s="17"/>
      <c r="L97" s="16">
        <f>IF(K97="",0,IF(K97="優勝",点数換算表!$B$4,IF(K97="準優勝",点数換算表!$C$4,IF(K97="ベスト4",点数換算表!$D$4,IF(K97="ベスト8",点数換算表!$E$4,IF(K97="ベスト16",点数換算表!$F$4,""))))))</f>
        <v>0</v>
      </c>
      <c r="M97" s="17" t="s">
        <v>214</v>
      </c>
      <c r="N97" s="16">
        <f>IF(M97="",0,IF(M97="優勝",点数換算表!$B$5,IF(M97="準優勝",点数換算表!$C$5,IF(M97="ベスト4",点数換算表!$D$5,IF(M97="ベスト8",点数換算表!$E$5,IF(M97="ベスト16",点数換算表!$F$5,IF(M97="ベスト32",点数換算表!$G$5,"")))))))</f>
        <v>50</v>
      </c>
      <c r="O97" s="17"/>
      <c r="P97" s="16">
        <f>IF(O97="",0,IF(O97="優勝",[2]点数換算表!$B$6,IF(O97="準優勝",[2]点数換算表!$C$6,IF(O97="ベスト4",[2]点数換算表!$D$6,IF(O97="ベスト8",[2]点数換算表!$E$6,IF(O97="ベスト16",[2]点数換算表!$F$6,IF(O97="ベスト32",[2]点数換算表!$G$6,"")))))))</f>
        <v>0</v>
      </c>
      <c r="Q97" s="17"/>
      <c r="R97" s="16">
        <f>IF(Q97="",0,IF(Q97="優勝",点数換算表!$B$7,IF(Q97="準優勝",点数換算表!$C$7,IF(Q97="ベスト4",点数換算表!$D$7,IF(Q97="ベスト8",点数換算表!$E$7,点数換算表!$F$7)))))</f>
        <v>0</v>
      </c>
      <c r="S97" s="17"/>
      <c r="T97" s="16">
        <f>IF(S97="",0,IF(S97="優勝",点数換算表!$B$8,IF(S97="準優勝",点数換算表!$C$8,IF(S97="ベスト4",点数換算表!$D$8,IF(S97="ベスト8",点数換算表!$E$8,点数換算表!$F$8)))))</f>
        <v>0</v>
      </c>
      <c r="U97" s="17"/>
      <c r="V97" s="31">
        <f>IF(U97="",0,IF(U97="優勝",点数換算表!$B$13,IF(U97="準優勝",点数換算表!$C$13,IF(U97="ベスト4",点数換算表!$D$13,点数換算表!$E$13))))</f>
        <v>0</v>
      </c>
      <c r="W97" s="17"/>
      <c r="X97" s="16">
        <f>IF(W97="",0,IF(W97="優勝",点数換算表!$B$14,IF(W97="準優勝",点数換算表!$C$14,IF(W97="ベスト4",点数換算表!$D$14,点数換算表!$E$14))))</f>
        <v>0</v>
      </c>
      <c r="Y97" s="17"/>
      <c r="Z97" s="16">
        <f>IF(Y97="",0,IF(Y97="優勝",点数換算表!$B$15,IF(Y97="準優勝",点数換算表!$C$15,IF(Y97="ベスト4",点数換算表!$D$15,IF(Y97="ベスト8",点数換算表!$E$15,IF(Y97="ベスト16",点数換算表!$F$15,""))))))</f>
        <v>0</v>
      </c>
      <c r="AA97" s="17" t="s">
        <v>7</v>
      </c>
      <c r="AB97" s="16">
        <f>IF(AA97="",0,IF(AA97="優勝",点数換算表!$B$16,IF(AA97="準優勝",点数換算表!$C$16,IF(AA97="ベスト4",点数換算表!$D$16,IF(AA97="ベスト8",点数換算表!$E$16,IF(AA97="ベスト16",点数換算表!$F$16,IF(AA97="ベスト32",点数換算表!$G$16,"")))))))</f>
        <v>80</v>
      </c>
      <c r="AC97" s="17"/>
      <c r="AD97" s="16">
        <f>IF(AC97="",0,IF(AC97="優勝",点数換算表!$B$17,IF(AC97="準優勝",点数換算表!$C$17,IF(AC97="ベスト4",点数換算表!$D$17,IF(AC97="ベスト8",点数換算表!$E$17,IF(AC97="ベスト16",点数換算表!$F$17,IF(AC97="ベスト32",点数換算表!$G$17,"")))))))</f>
        <v>0</v>
      </c>
      <c r="AE97" s="17"/>
      <c r="AF97" s="16">
        <f>IF(AE97="",0,IF(AE97="優勝",点数換算表!$B$18,IF(AE97="準優勝",点数換算表!$C$18,IF(AE97="ベスト4",点数換算表!$D$18,IF(AE97="ベスト8",点数換算表!$E$18,点数換算表!$F$18)))))</f>
        <v>0</v>
      </c>
      <c r="AG97" s="17"/>
      <c r="AH97" s="16">
        <f>IF(AG97="",0,IF(AG97="優勝",点数換算表!$B$19,IF(AG97="準優勝",点数換算表!$C$19,IF(AG97="ベスト4",点数換算表!$D$19,IF(AG97="ベスト8",点数換算表!$E$19,点数換算表!$F$19)))))</f>
        <v>0</v>
      </c>
      <c r="AI97" s="16">
        <f t="shared" si="1"/>
        <v>130</v>
      </c>
    </row>
    <row r="98" spans="1:35" x14ac:dyDescent="0.4">
      <c r="A98" s="21">
        <v>91</v>
      </c>
      <c r="B98" s="17" t="s">
        <v>726</v>
      </c>
      <c r="C98" s="17" t="s">
        <v>716</v>
      </c>
      <c r="D98" s="17">
        <v>4</v>
      </c>
      <c r="E98" s="33" t="s">
        <v>717</v>
      </c>
      <c r="F98" s="34" t="s">
        <v>814</v>
      </c>
      <c r="G98" s="17"/>
      <c r="H98" s="31">
        <f>IF(G98="",0,IF(G98="優勝",[5]点数換算表!$B$2,IF(G98="準優勝",[5]点数換算表!$C$2,IF(G98="ベスト4",[5]点数換算表!$D$2,[5]点数換算表!$E$2))))</f>
        <v>0</v>
      </c>
      <c r="I98" s="17"/>
      <c r="J98" s="16">
        <f>IF(I98="",0,IF(I98="優勝",[5]点数換算表!$B$3,IF(I98="準優勝",[5]点数換算表!$C$3,IF(I98="ベスト4",[5]点数換算表!$D$3,[5]点数換算表!$E$3))))</f>
        <v>0</v>
      </c>
      <c r="K98" s="17" t="s">
        <v>9</v>
      </c>
      <c r="L98" s="16">
        <f>IF(K98="",0,IF(K98="優勝",[5]点数換算表!$B$4,IF(K98="準優勝",[5]点数換算表!$C$4,IF(K98="ベスト4",[5]点数換算表!$D$4,IF(K98="ベスト8",[5]点数換算表!$E$4,IF(K98="ベスト16",[5]点数換算表!$F$4,""))))))</f>
        <v>40</v>
      </c>
      <c r="M98" s="17" t="s">
        <v>214</v>
      </c>
      <c r="N98" s="16">
        <f>IF(M98="",0,IF(M98="優勝",[5]点数換算表!$B$5,IF(M98="準優勝",[5]点数換算表!$C$5,IF(M98="ベスト4",[5]点数換算表!$D$5,IF(M98="ベスト8",[5]点数換算表!$E$5,IF(M98="ベスト16",[5]点数換算表!$F$5,IF(M98="ベスト32",[5]点数換算表!$G$5,"")))))))</f>
        <v>50</v>
      </c>
      <c r="O98" s="17"/>
      <c r="P98" s="16">
        <f>IF(O98="",0,IF(O98="優勝",[2]点数換算表!$B$6,IF(O98="準優勝",[2]点数換算表!$C$6,IF(O98="ベスト4",[2]点数換算表!$D$6,IF(O98="ベスト8",[2]点数換算表!$E$6,IF(O98="ベスト16",[2]点数換算表!$F$6,IF(O98="ベスト32",[2]点数換算表!$G$6,"")))))))</f>
        <v>0</v>
      </c>
      <c r="Q98" s="17"/>
      <c r="R98" s="16">
        <f>IF(Q98="",0,IF(Q98="優勝",[5]点数換算表!$B$7,IF(Q98="準優勝",[5]点数換算表!$C$7,IF(Q98="ベスト4",[5]点数換算表!$D$7,IF(Q98="ベスト8",[5]点数換算表!$E$7,[5]点数換算表!$F$7)))))</f>
        <v>0</v>
      </c>
      <c r="S98" s="17"/>
      <c r="T98" s="16">
        <f>IF(S98="",0,IF(S98="優勝",[5]点数換算表!$B$8,IF(S98="準優勝",[5]点数換算表!$C$8,IF(S98="ベスト4",[5]点数換算表!$D$8,IF(S98="ベスト8",[5]点数換算表!$E$8,[5]点数換算表!$F$8)))))</f>
        <v>0</v>
      </c>
      <c r="U98" s="17"/>
      <c r="V98" s="31">
        <f>IF(U98="",0,IF(U98="優勝",[5]点数換算表!$B$13,IF(U98="準優勝",[5]点数換算表!$C$13,IF(U98="ベスト4",[5]点数換算表!$D$13,[5]点数換算表!$E$13))))</f>
        <v>0</v>
      </c>
      <c r="W98" s="17"/>
      <c r="X98" s="16">
        <f>IF(W98="",0,IF(W98="優勝",[5]点数換算表!$B$14,IF(W98="準優勝",[5]点数換算表!$C$14,IF(W98="ベスト4",[5]点数換算表!$D$14,[5]点数換算表!$E$14))))</f>
        <v>0</v>
      </c>
      <c r="Y98" s="17"/>
      <c r="Z98" s="16">
        <f>IF(Y98="",0,IF(Y98="優勝",[5]点数換算表!$B$15,IF(Y98="準優勝",[5]点数換算表!$C$15,IF(Y98="ベスト4",[5]点数換算表!$D$15,IF(Y98="ベスト8",[5]点数換算表!$E$15,IF(Y98="ベスト16",[5]点数換算表!$F$15,""))))))</f>
        <v>0</v>
      </c>
      <c r="AA98" s="17" t="s">
        <v>214</v>
      </c>
      <c r="AB98" s="16">
        <f>IF(AA98="",0,IF(AA98="優勝",[5]点数換算表!$B$16,IF(AA98="準優勝",[5]点数換算表!$C$16,IF(AA98="ベスト4",[5]点数換算表!$D$16,IF(AA98="ベスト8",[5]点数換算表!$E$16,IF(AA98="ベスト16",[5]点数換算表!$F$16,IF(AA98="ベスト32",[5]点数換算表!$G$16,"")))))))</f>
        <v>40</v>
      </c>
      <c r="AC98" s="17"/>
      <c r="AD98" s="16">
        <f>IF(AC98="",0,IF(AC98="優勝",[5]点数換算表!$B$17,IF(AC98="準優勝",[5]点数換算表!$C$17,IF(AC98="ベスト4",[5]点数換算表!$D$17,IF(AC98="ベスト8",[5]点数換算表!$E$17,IF(AC98="ベスト16",[5]点数換算表!$F$17,IF(AC98="ベスト32",[5]点数換算表!$G$17,"")))))))</f>
        <v>0</v>
      </c>
      <c r="AE98" s="17"/>
      <c r="AF98" s="16">
        <f>IF(AE98="",0,IF(AE98="優勝",[5]点数換算表!$B$18,IF(AE98="準優勝",[5]点数換算表!$C$18,IF(AE98="ベスト4",[5]点数換算表!$D$18,IF(AE98="ベスト8",[5]点数換算表!$E$18,[5]点数換算表!$F$18)))))</f>
        <v>0</v>
      </c>
      <c r="AG98" s="17"/>
      <c r="AH98" s="16">
        <f>IF(AG98="",0,IF(AG98="優勝",[5]点数換算表!$B$19,IF(AG98="準優勝",[5]点数換算表!$C$19,IF(AG98="ベスト4",[5]点数換算表!$D$19,IF(AG98="ベスト8",[5]点数換算表!$E$19,[5]点数換算表!$F$19)))))</f>
        <v>0</v>
      </c>
      <c r="AI98" s="16">
        <f t="shared" si="1"/>
        <v>130</v>
      </c>
    </row>
    <row r="99" spans="1:35" x14ac:dyDescent="0.4">
      <c r="A99" s="21">
        <v>92</v>
      </c>
      <c r="B99" s="17" t="s">
        <v>756</v>
      </c>
      <c r="C99" s="17" t="s">
        <v>716</v>
      </c>
      <c r="D99" s="17">
        <v>2</v>
      </c>
      <c r="E99" s="33" t="s">
        <v>717</v>
      </c>
      <c r="F99" s="34" t="s">
        <v>814</v>
      </c>
      <c r="G99" s="17"/>
      <c r="H99" s="31">
        <f>IF(G99="",0,IF(G99="優勝",[5]点数換算表!$B$2,IF(G99="準優勝",[5]点数換算表!$C$2,IF(G99="ベスト4",[5]点数換算表!$D$2,[5]点数換算表!$E$2))))</f>
        <v>0</v>
      </c>
      <c r="I99" s="17"/>
      <c r="J99" s="16">
        <f>IF(I99="",0,IF(I99="優勝",[5]点数換算表!$B$3,IF(I99="準優勝",[5]点数換算表!$C$3,IF(I99="ベスト4",[5]点数換算表!$D$3,[5]点数換算表!$E$3))))</f>
        <v>0</v>
      </c>
      <c r="K99" s="17" t="s">
        <v>9</v>
      </c>
      <c r="L99" s="16">
        <f>IF(K99="",0,IF(K99="優勝",[5]点数換算表!$B$4,IF(K99="準優勝",[5]点数換算表!$C$4,IF(K99="ベスト4",[5]点数換算表!$D$4,IF(K99="ベスト8",[5]点数換算表!$E$4,IF(K99="ベスト16",[5]点数換算表!$F$4,""))))))</f>
        <v>40</v>
      </c>
      <c r="M99" s="17" t="s">
        <v>214</v>
      </c>
      <c r="N99" s="16">
        <f>IF(M99="",0,IF(M99="優勝",[5]点数換算表!$B$5,IF(M99="準優勝",[5]点数換算表!$C$5,IF(M99="ベスト4",[5]点数換算表!$D$5,IF(M99="ベスト8",[5]点数換算表!$E$5,IF(M99="ベスト16",[5]点数換算表!$F$5,IF(M99="ベスト32",[5]点数換算表!$G$5,"")))))))</f>
        <v>50</v>
      </c>
      <c r="O99" s="17"/>
      <c r="P99" s="16">
        <f>IF(O99="",0,IF(O99="優勝",[2]点数換算表!$B$6,IF(O99="準優勝",[2]点数換算表!$C$6,IF(O99="ベスト4",[2]点数換算表!$D$6,IF(O99="ベスト8",[2]点数換算表!$E$6,IF(O99="ベスト16",[2]点数換算表!$F$6,IF(O99="ベスト32",[2]点数換算表!$G$6,"")))))))</f>
        <v>0</v>
      </c>
      <c r="Q99" s="17"/>
      <c r="R99" s="16">
        <f>IF(Q99="",0,IF(Q99="優勝",[5]点数換算表!$B$7,IF(Q99="準優勝",[5]点数換算表!$C$7,IF(Q99="ベスト4",[5]点数換算表!$D$7,IF(Q99="ベスト8",[5]点数換算表!$E$7,[5]点数換算表!$F$7)))))</f>
        <v>0</v>
      </c>
      <c r="S99" s="17"/>
      <c r="T99" s="16">
        <f>IF(S99="",0,IF(S99="優勝",[5]点数換算表!$B$8,IF(S99="準優勝",[5]点数換算表!$C$8,IF(S99="ベスト4",[5]点数換算表!$D$8,IF(S99="ベスト8",[5]点数換算表!$E$8,[5]点数換算表!$F$8)))))</f>
        <v>0</v>
      </c>
      <c r="U99" s="17"/>
      <c r="V99" s="31">
        <f>IF(U99="",0,IF(U99="優勝",[5]点数換算表!$B$13,IF(U99="準優勝",[5]点数換算表!$C$13,IF(U99="ベスト4",[5]点数換算表!$D$13,[5]点数換算表!$E$13))))</f>
        <v>0</v>
      </c>
      <c r="W99" s="17"/>
      <c r="X99" s="16">
        <f>IF(W99="",0,IF(W99="優勝",[5]点数換算表!$B$14,IF(W99="準優勝",[5]点数換算表!$C$14,IF(W99="ベスト4",[5]点数換算表!$D$14,[5]点数換算表!$E$14))))</f>
        <v>0</v>
      </c>
      <c r="Y99" s="17"/>
      <c r="Z99" s="16">
        <f>IF(Y99="",0,IF(Y99="優勝",[5]点数換算表!$B$15,IF(Y99="準優勝",[5]点数換算表!$C$15,IF(Y99="ベスト4",[5]点数換算表!$D$15,IF(Y99="ベスト8",[5]点数換算表!$E$15,IF(Y99="ベスト16",[5]点数換算表!$F$15,""))))))</f>
        <v>0</v>
      </c>
      <c r="AA99" s="17" t="s">
        <v>214</v>
      </c>
      <c r="AB99" s="16">
        <f>IF(AA99="",0,IF(AA99="優勝",[5]点数換算表!$B$16,IF(AA99="準優勝",[5]点数換算表!$C$16,IF(AA99="ベスト4",[5]点数換算表!$D$16,IF(AA99="ベスト8",[5]点数換算表!$E$16,IF(AA99="ベスト16",[5]点数換算表!$F$16,IF(AA99="ベスト32",[5]点数換算表!$G$16,"")))))))</f>
        <v>40</v>
      </c>
      <c r="AC99" s="17"/>
      <c r="AD99" s="16">
        <f>IF(AC99="",0,IF(AC99="優勝",[5]点数換算表!$B$17,IF(AC99="準優勝",[5]点数換算表!$C$17,IF(AC99="ベスト4",[5]点数換算表!$D$17,IF(AC99="ベスト8",[5]点数換算表!$E$17,IF(AC99="ベスト16",[5]点数換算表!$F$17,IF(AC99="ベスト32",[5]点数換算表!$G$17,"")))))))</f>
        <v>0</v>
      </c>
      <c r="AE99" s="17"/>
      <c r="AF99" s="16">
        <f>IF(AE99="",0,IF(AE99="優勝",[5]点数換算表!$B$18,IF(AE99="準優勝",[5]点数換算表!$C$18,IF(AE99="ベスト4",[5]点数換算表!$D$18,IF(AE99="ベスト8",[5]点数換算表!$E$18,[5]点数換算表!$F$18)))))</f>
        <v>0</v>
      </c>
      <c r="AG99" s="17"/>
      <c r="AH99" s="16">
        <f>IF(AG99="",0,IF(AG99="優勝",[5]点数換算表!$B$19,IF(AG99="準優勝",[5]点数換算表!$C$19,IF(AG99="ベスト4",[5]点数換算表!$D$19,IF(AG99="ベスト8",[5]点数換算表!$E$19,[5]点数換算表!$F$19)))))</f>
        <v>0</v>
      </c>
      <c r="AI99" s="16">
        <f t="shared" si="1"/>
        <v>130</v>
      </c>
    </row>
    <row r="100" spans="1:35" x14ac:dyDescent="0.4">
      <c r="A100" s="21">
        <v>93</v>
      </c>
      <c r="B100" s="17" t="s">
        <v>162</v>
      </c>
      <c r="C100" s="17" t="s">
        <v>52</v>
      </c>
      <c r="D100" s="17">
        <v>4</v>
      </c>
      <c r="E100" s="24" t="s">
        <v>269</v>
      </c>
      <c r="F100" s="34" t="s">
        <v>814</v>
      </c>
      <c r="G100" s="17"/>
      <c r="H100" s="31">
        <f>IF(G100="",0,IF(G100="優勝",点数換算表!$B$2,IF(G100="準優勝",点数換算表!$C$2,IF(G100="ベスト4",点数換算表!$D$2,点数換算表!$E$2))))</f>
        <v>0</v>
      </c>
      <c r="I100" s="17"/>
      <c r="J100" s="16">
        <f>IF(I100="",0,IF(I100="優勝",点数換算表!$B$3,IF(I100="準優勝",点数換算表!$C$3,IF(I100="ベスト4",点数換算表!$D$3,点数換算表!$E$3))))</f>
        <v>0</v>
      </c>
      <c r="K100" s="17"/>
      <c r="L100" s="16">
        <f>IF(K100="",0,IF(K100="優勝",点数換算表!$B$4,IF(K100="準優勝",点数換算表!$C$4,IF(K100="ベスト4",点数換算表!$D$4,IF(K100="ベスト8",点数換算表!$E$4,IF(K100="ベスト16",点数換算表!$F$4,""))))))</f>
        <v>0</v>
      </c>
      <c r="M100" s="17" t="s">
        <v>214</v>
      </c>
      <c r="N100" s="16">
        <f>IF(M100="",0,IF(M100="優勝",点数換算表!$B$5,IF(M100="準優勝",点数換算表!$C$5,IF(M100="ベスト4",点数換算表!$D$5,IF(M100="ベスト8",点数換算表!$E$5,IF(M100="ベスト16",点数換算表!$F$5,IF(M100="ベスト32",点数換算表!$G$5,"")))))))</f>
        <v>50</v>
      </c>
      <c r="O100" s="17"/>
      <c r="P100" s="16">
        <f>IF(O100="",0,IF(O100="優勝",[2]点数換算表!$B$6,IF(O100="準優勝",[2]点数換算表!$C$6,IF(O100="ベスト4",[2]点数換算表!$D$6,IF(O100="ベスト8",[2]点数換算表!$E$6,IF(O100="ベスト16",[2]点数換算表!$F$6,IF(O100="ベスト32",[2]点数換算表!$G$6,"")))))))</f>
        <v>0</v>
      </c>
      <c r="Q100" s="17"/>
      <c r="R100" s="16">
        <f>IF(Q100="",0,IF(Q100="優勝",点数換算表!$B$7,IF(Q100="準優勝",点数換算表!$C$7,IF(Q100="ベスト4",点数換算表!$D$7,IF(Q100="ベスト8",点数換算表!$E$7,点数換算表!$F$7)))))</f>
        <v>0</v>
      </c>
      <c r="S100" s="17"/>
      <c r="T100" s="16">
        <f>IF(S100="",0,IF(S100="優勝",点数換算表!$B$8,IF(S100="準優勝",点数換算表!$C$8,IF(S100="ベスト4",点数換算表!$D$8,IF(S100="ベスト8",点数換算表!$E$8,点数換算表!$F$8)))))</f>
        <v>0</v>
      </c>
      <c r="U100" s="17"/>
      <c r="V100" s="31">
        <f>IF(U100="",0,IF(U100="優勝",点数換算表!$B$13,IF(U100="準優勝",点数換算表!$C$13,IF(U100="ベスト4",点数換算表!$D$13,点数換算表!$E$13))))</f>
        <v>0</v>
      </c>
      <c r="W100" s="17"/>
      <c r="X100" s="16">
        <f>IF(W100="",0,IF(W100="優勝",点数換算表!$B$14,IF(W100="準優勝",点数換算表!$C$14,IF(W100="ベスト4",点数換算表!$D$14,点数換算表!$E$14))))</f>
        <v>0</v>
      </c>
      <c r="Y100" s="17" t="s">
        <v>9</v>
      </c>
      <c r="Z100" s="16">
        <f>IF(Y100="",0,IF(Y100="優勝",点数換算表!$B$15,IF(Y100="準優勝",点数換算表!$C$15,IF(Y100="ベスト4",点数換算表!$D$15,IF(Y100="ベスト8",点数換算表!$E$15,IF(Y100="ベスト16",点数換算表!$F$15,""))))))</f>
        <v>32</v>
      </c>
      <c r="AA100" s="17" t="s">
        <v>214</v>
      </c>
      <c r="AB100" s="16">
        <f>IF(AA100="",0,IF(AA100="優勝",点数換算表!$B$16,IF(AA100="準優勝",点数換算表!$C$16,IF(AA100="ベスト4",点数換算表!$D$16,IF(AA100="ベスト8",点数換算表!$E$16,IF(AA100="ベスト16",点数換算表!$F$16,IF(AA100="ベスト32",点数換算表!$G$16,"")))))))</f>
        <v>40</v>
      </c>
      <c r="AC100" s="17"/>
      <c r="AD100" s="16">
        <f>IF(AC100="",0,IF(AC100="優勝",点数換算表!$B$17,IF(AC100="準優勝",点数換算表!$C$17,IF(AC100="ベスト4",点数換算表!$D$17,IF(AC100="ベスト8",点数換算表!$E$17,IF(AC100="ベスト16",点数換算表!$F$17,IF(AC100="ベスト32",点数換算表!$G$17,"")))))))</f>
        <v>0</v>
      </c>
      <c r="AE100" s="17"/>
      <c r="AF100" s="16">
        <f>IF(AE100="",0,IF(AE100="優勝",点数換算表!$B$18,IF(AE100="準優勝",点数換算表!$C$18,IF(AE100="ベスト4",点数換算表!$D$18,IF(AE100="ベスト8",点数換算表!$E$18,点数換算表!$F$18)))))</f>
        <v>0</v>
      </c>
      <c r="AG100" s="17"/>
      <c r="AH100" s="16">
        <f>IF(AG100="",0,IF(AG100="優勝",点数換算表!$B$19,IF(AG100="準優勝",点数換算表!$C$19,IF(AG100="ベスト4",点数換算表!$D$19,IF(AG100="ベスト8",点数換算表!$E$19,点数換算表!$F$19)))))</f>
        <v>0</v>
      </c>
      <c r="AI100" s="16">
        <f t="shared" si="1"/>
        <v>122</v>
      </c>
    </row>
    <row r="101" spans="1:35" x14ac:dyDescent="0.4">
      <c r="A101" s="21">
        <v>94</v>
      </c>
      <c r="B101" s="17" t="s">
        <v>163</v>
      </c>
      <c r="C101" s="17" t="s">
        <v>52</v>
      </c>
      <c r="D101" s="17">
        <v>4</v>
      </c>
      <c r="E101" s="24" t="s">
        <v>269</v>
      </c>
      <c r="F101" s="34" t="s">
        <v>814</v>
      </c>
      <c r="G101" s="17"/>
      <c r="H101" s="31">
        <f>IF(G101="",0,IF(G101="優勝",点数換算表!$B$2,IF(G101="準優勝",点数換算表!$C$2,IF(G101="ベスト4",点数換算表!$D$2,点数換算表!$E$2))))</f>
        <v>0</v>
      </c>
      <c r="I101" s="17"/>
      <c r="J101" s="16">
        <f>IF(I101="",0,IF(I101="優勝",点数換算表!$B$3,IF(I101="準優勝",点数換算表!$C$3,IF(I101="ベスト4",点数換算表!$D$3,点数換算表!$E$3))))</f>
        <v>0</v>
      </c>
      <c r="K101" s="17"/>
      <c r="L101" s="16">
        <f>IF(K101="",0,IF(K101="優勝",点数換算表!$B$4,IF(K101="準優勝",点数換算表!$C$4,IF(K101="ベスト4",点数換算表!$D$4,IF(K101="ベスト8",点数換算表!$E$4,IF(K101="ベスト16",点数換算表!$F$4,""))))))</f>
        <v>0</v>
      </c>
      <c r="M101" s="17" t="s">
        <v>214</v>
      </c>
      <c r="N101" s="16">
        <f>IF(M101="",0,IF(M101="優勝",点数換算表!$B$5,IF(M101="準優勝",点数換算表!$C$5,IF(M101="ベスト4",点数換算表!$D$5,IF(M101="ベスト8",点数換算表!$E$5,IF(M101="ベスト16",点数換算表!$F$5,IF(M101="ベスト32",点数換算表!$G$5,"")))))))</f>
        <v>50</v>
      </c>
      <c r="O101" s="17"/>
      <c r="P101" s="16">
        <f>IF(O101="",0,IF(O101="優勝",[2]点数換算表!$B$6,IF(O101="準優勝",[2]点数換算表!$C$6,IF(O101="ベスト4",[2]点数換算表!$D$6,IF(O101="ベスト8",[2]点数換算表!$E$6,IF(O101="ベスト16",[2]点数換算表!$F$6,IF(O101="ベスト32",[2]点数換算表!$G$6,"")))))))</f>
        <v>0</v>
      </c>
      <c r="Q101" s="17"/>
      <c r="R101" s="16">
        <f>IF(Q101="",0,IF(Q101="優勝",点数換算表!$B$7,IF(Q101="準優勝",点数換算表!$C$7,IF(Q101="ベスト4",点数換算表!$D$7,IF(Q101="ベスト8",点数換算表!$E$7,点数換算表!$F$7)))))</f>
        <v>0</v>
      </c>
      <c r="S101" s="17"/>
      <c r="T101" s="16">
        <f>IF(S101="",0,IF(S101="優勝",点数換算表!$B$8,IF(S101="準優勝",点数換算表!$C$8,IF(S101="ベスト4",点数換算表!$D$8,IF(S101="ベスト8",点数換算表!$E$8,点数換算表!$F$8)))))</f>
        <v>0</v>
      </c>
      <c r="U101" s="17"/>
      <c r="V101" s="31">
        <f>IF(U101="",0,IF(U101="優勝",点数換算表!$B$13,IF(U101="準優勝",点数換算表!$C$13,IF(U101="ベスト4",点数換算表!$D$13,点数換算表!$E$13))))</f>
        <v>0</v>
      </c>
      <c r="W101" s="17"/>
      <c r="X101" s="16">
        <f>IF(W101="",0,IF(W101="優勝",点数換算表!$B$14,IF(W101="準優勝",点数換算表!$C$14,IF(W101="ベスト4",点数換算表!$D$14,点数換算表!$E$14))))</f>
        <v>0</v>
      </c>
      <c r="Y101" s="17" t="s">
        <v>9</v>
      </c>
      <c r="Z101" s="16">
        <f>IF(Y101="",0,IF(Y101="優勝",点数換算表!$B$15,IF(Y101="準優勝",点数換算表!$C$15,IF(Y101="ベスト4",点数換算表!$D$15,IF(Y101="ベスト8",点数換算表!$E$15,IF(Y101="ベスト16",点数換算表!$F$15,""))))))</f>
        <v>32</v>
      </c>
      <c r="AA101" s="17" t="s">
        <v>214</v>
      </c>
      <c r="AB101" s="16">
        <f>IF(AA101="",0,IF(AA101="優勝",点数換算表!$B$16,IF(AA101="準優勝",点数換算表!$C$16,IF(AA101="ベスト4",点数換算表!$D$16,IF(AA101="ベスト8",点数換算表!$E$16,IF(AA101="ベスト16",点数換算表!$F$16,IF(AA101="ベスト32",点数換算表!$G$16,"")))))))</f>
        <v>40</v>
      </c>
      <c r="AC101" s="17"/>
      <c r="AD101" s="16">
        <f>IF(AC101="",0,IF(AC101="優勝",点数換算表!$B$17,IF(AC101="準優勝",点数換算表!$C$17,IF(AC101="ベスト4",点数換算表!$D$17,IF(AC101="ベスト8",点数換算表!$E$17,IF(AC101="ベスト16",点数換算表!$F$17,IF(AC101="ベスト32",点数換算表!$G$17,"")))))))</f>
        <v>0</v>
      </c>
      <c r="AE101" s="17"/>
      <c r="AF101" s="16">
        <f>IF(AE101="",0,IF(AE101="優勝",点数換算表!$B$18,IF(AE101="準優勝",点数換算表!$C$18,IF(AE101="ベスト4",点数換算表!$D$18,IF(AE101="ベスト8",点数換算表!$E$18,点数換算表!$F$18)))))</f>
        <v>0</v>
      </c>
      <c r="AG101" s="17"/>
      <c r="AH101" s="16">
        <f>IF(AG101="",0,IF(AG101="優勝",点数換算表!$B$19,IF(AG101="準優勝",点数換算表!$C$19,IF(AG101="ベスト4",点数換算表!$D$19,IF(AG101="ベスト8",点数換算表!$E$19,点数換算表!$F$19)))))</f>
        <v>0</v>
      </c>
      <c r="AI101" s="16">
        <f t="shared" si="1"/>
        <v>122</v>
      </c>
    </row>
    <row r="102" spans="1:35" x14ac:dyDescent="0.4">
      <c r="A102" s="21">
        <v>95</v>
      </c>
      <c r="B102" s="17" t="s">
        <v>157</v>
      </c>
      <c r="C102" s="17" t="s">
        <v>74</v>
      </c>
      <c r="D102" s="17">
        <v>2</v>
      </c>
      <c r="E102" s="24" t="s">
        <v>269</v>
      </c>
      <c r="F102" s="34" t="s">
        <v>814</v>
      </c>
      <c r="G102" s="17"/>
      <c r="H102" s="31">
        <f>IF(G102="",0,IF(G102="優勝",点数換算表!$B$2,IF(G102="準優勝",点数換算表!$C$2,IF(G102="ベスト4",点数換算表!$D$2,点数換算表!$E$2))))</f>
        <v>0</v>
      </c>
      <c r="I102" s="17"/>
      <c r="J102" s="16">
        <f>IF(I102="",0,IF(I102="優勝",点数換算表!$B$3,IF(I102="準優勝",点数換算表!$C$3,IF(I102="ベスト4",点数換算表!$D$3,点数換算表!$E$3))))</f>
        <v>0</v>
      </c>
      <c r="K102" s="17"/>
      <c r="L102" s="16">
        <f>IF(K102="",0,IF(K102="優勝",点数換算表!$B$4,IF(K102="準優勝",点数換算表!$C$4,IF(K102="ベスト4",点数換算表!$D$4,IF(K102="ベスト8",点数換算表!$E$4,IF(K102="ベスト16",点数換算表!$F$4,""))))))</f>
        <v>0</v>
      </c>
      <c r="M102" s="17"/>
      <c r="N102" s="16">
        <f>IF(M102="",0,IF(M102="優勝",点数換算表!$B$5,IF(M102="準優勝",点数換算表!$C$5,IF(M102="ベスト4",点数換算表!$D$5,IF(M102="ベスト8",点数換算表!$E$5,IF(M102="ベスト16",点数換算表!$F$5,IF(M102="ベスト32",点数換算表!$G$5,"")))))))</f>
        <v>0</v>
      </c>
      <c r="O102" s="17"/>
      <c r="P102" s="16">
        <f>IF(O102="",0,IF(O102="優勝",[2]点数換算表!$B$6,IF(O102="準優勝",[2]点数換算表!$C$6,IF(O102="ベスト4",[2]点数換算表!$D$6,IF(O102="ベスト8",[2]点数換算表!$E$6,IF(O102="ベスト16",[2]点数換算表!$F$6,IF(O102="ベスト32",[2]点数換算表!$G$6,"")))))))</f>
        <v>0</v>
      </c>
      <c r="Q102" s="17"/>
      <c r="R102" s="16">
        <f>IF(Q102="",0,IF(Q102="優勝",点数換算表!$B$7,IF(Q102="準優勝",点数換算表!$C$7,IF(Q102="ベスト4",点数換算表!$D$7,IF(Q102="ベスト8",点数換算表!$E$7,点数換算表!$F$7)))))</f>
        <v>0</v>
      </c>
      <c r="S102" s="17"/>
      <c r="T102" s="16">
        <f>IF(S102="",0,IF(S102="優勝",点数換算表!$B$8,IF(S102="準優勝",点数換算表!$C$8,IF(S102="ベスト4",点数換算表!$D$8,IF(S102="ベスト8",点数換算表!$E$8,点数換算表!$F$8)))))</f>
        <v>0</v>
      </c>
      <c r="U102" s="17" t="s">
        <v>6</v>
      </c>
      <c r="V102" s="31">
        <f>IF(U102="",0,IF(U102="優勝",点数換算表!$B$13,IF(U102="準優勝",点数換算表!$C$13,IF(U102="ベスト4",点数換算表!$D$13,点数換算表!$E$13))))</f>
        <v>40</v>
      </c>
      <c r="W102" s="17"/>
      <c r="X102" s="16">
        <f>IF(W102="",0,IF(W102="優勝",点数換算表!$B$14,IF(W102="準優勝",点数換算表!$C$14,IF(W102="ベスト4",点数換算表!$D$14,点数換算表!$E$14))))</f>
        <v>0</v>
      </c>
      <c r="Y102" s="17"/>
      <c r="Z102" s="16">
        <f>IF(Y102="",0,IF(Y102="優勝",点数換算表!$B$15,IF(Y102="準優勝",点数換算表!$C$15,IF(Y102="ベスト4",点数換算表!$D$15,IF(Y102="ベスト8",点数換算表!$E$15,IF(Y102="ベスト16",点数換算表!$F$15,""))))))</f>
        <v>0</v>
      </c>
      <c r="AA102" s="17" t="s">
        <v>7</v>
      </c>
      <c r="AB102" s="16">
        <f>IF(AA102="",0,IF(AA102="優勝",点数換算表!$B$16,IF(AA102="準優勝",点数換算表!$C$16,IF(AA102="ベスト4",点数換算表!$D$16,IF(AA102="ベスト8",点数換算表!$E$16,IF(AA102="ベスト16",点数換算表!$F$16,IF(AA102="ベスト32",点数換算表!$G$16,"")))))))</f>
        <v>80</v>
      </c>
      <c r="AC102" s="17"/>
      <c r="AD102" s="16">
        <f>IF(AC102="",0,IF(AC102="優勝",点数換算表!$B$17,IF(AC102="準優勝",点数換算表!$C$17,IF(AC102="ベスト4",点数換算表!$D$17,IF(AC102="ベスト8",点数換算表!$E$17,IF(AC102="ベスト16",点数換算表!$F$17,IF(AC102="ベスト32",点数換算表!$G$17,"")))))))</f>
        <v>0</v>
      </c>
      <c r="AE102" s="17"/>
      <c r="AF102" s="16">
        <f>IF(AE102="",0,IF(AE102="優勝",点数換算表!$B$18,IF(AE102="準優勝",点数換算表!$C$18,IF(AE102="ベスト4",点数換算表!$D$18,IF(AE102="ベスト8",点数換算表!$E$18,点数換算表!$F$18)))))</f>
        <v>0</v>
      </c>
      <c r="AG102" s="17"/>
      <c r="AH102" s="16">
        <f>IF(AG102="",0,IF(AG102="優勝",点数換算表!$B$19,IF(AG102="準優勝",点数換算表!$C$19,IF(AG102="ベスト4",点数換算表!$D$19,IF(AG102="ベスト8",点数換算表!$E$19,点数換算表!$F$19)))))</f>
        <v>0</v>
      </c>
      <c r="AI102" s="16">
        <f t="shared" si="1"/>
        <v>120</v>
      </c>
    </row>
    <row r="103" spans="1:35" x14ac:dyDescent="0.4">
      <c r="A103" s="21">
        <v>96</v>
      </c>
      <c r="B103" s="17" t="s">
        <v>590</v>
      </c>
      <c r="C103" s="17" t="s">
        <v>528</v>
      </c>
      <c r="D103" s="17">
        <v>1</v>
      </c>
      <c r="E103" s="29" t="s">
        <v>526</v>
      </c>
      <c r="F103" s="35" t="s">
        <v>815</v>
      </c>
      <c r="G103" s="17"/>
      <c r="H103" s="31">
        <f>IF(G103="",0,IF(G103="優勝",[1]点数換算表!$B$2,IF(G103="準優勝",[1]点数換算表!$C$2,IF(G103="ベスト4",[1]点数換算表!$D$2,[1]点数換算表!$E$2))))</f>
        <v>0</v>
      </c>
      <c r="I103" s="17"/>
      <c r="J103" s="16">
        <f>IF(I103="",0,IF(I103="優勝",[1]点数換算表!$B$3,IF(I103="準優勝",[1]点数換算表!$C$3,IF(I103="ベスト4",[1]点数換算表!$D$3,[1]点数換算表!$E$3))))</f>
        <v>0</v>
      </c>
      <c r="K103" s="17" t="s">
        <v>7</v>
      </c>
      <c r="L103" s="16">
        <f>IF(K103="",0,IF(K103="優勝",[1]点数換算表!$B$4,IF(K103="準優勝",[1]点数換算表!$C$4,IF(K103="ベスト4",[1]点数換算表!$D$4,IF(K103="ベスト8",[1]点数換算表!$E$4,IF(K103="ベスト16",[1]点数換算表!$F$4,""))))))</f>
        <v>20</v>
      </c>
      <c r="M103" s="17" t="s">
        <v>7</v>
      </c>
      <c r="N103" s="16">
        <f>IF(M103="",0,IF(M103="優勝",[1]点数換算表!$B$5,IF(M103="準優勝",[1]点数換算表!$C$5,IF(M103="ベスト4",[1]点数換算表!$D$5,IF(M103="ベスト8",[1]点数換算表!$E$5,IF(M103="ベスト16",[1]点数換算表!$F$5,IF(M103="ベスト32",[1]点数換算表!$G$5,"")))))))</f>
        <v>100</v>
      </c>
      <c r="O103" s="17"/>
      <c r="P103" s="16">
        <f>IF(O103="",0,IF(O103="優勝",[2]点数換算表!$B$6,IF(O103="準優勝",[2]点数換算表!$C$6,IF(O103="ベスト4",[2]点数換算表!$D$6,IF(O103="ベスト8",[2]点数換算表!$E$6,IF(O103="ベスト16",[2]点数換算表!$F$6,IF(O103="ベスト32",[2]点数換算表!$G$6,"")))))))</f>
        <v>0</v>
      </c>
      <c r="Q103" s="17"/>
      <c r="R103" s="16">
        <f>IF(Q103="",0,IF(Q103="優勝",[1]点数換算表!$B$7,IF(Q103="準優勝",[1]点数換算表!$C$7,IF(Q103="ベスト4",[1]点数換算表!$D$7,IF(Q103="ベスト8",[1]点数換算表!$E$7,[1]点数換算表!$F$7)))))</f>
        <v>0</v>
      </c>
      <c r="S103" s="17"/>
      <c r="T103" s="16">
        <f>IF(S103="",0,IF(S103="優勝",[1]点数換算表!$B$8,IF(S103="準優勝",[1]点数換算表!$C$8,IF(S103="ベスト4",[1]点数換算表!$D$8,IF(S103="ベスト8",[1]点数換算表!$E$8,[1]点数換算表!$F$8)))))</f>
        <v>0</v>
      </c>
      <c r="U103" s="17"/>
      <c r="V103" s="31">
        <f>IF(U103="",0,IF(U103="優勝",[1]点数換算表!$B$13,IF(U103="準優勝",[1]点数換算表!$C$13,IF(U103="ベスト4",[1]点数換算表!$D$13,[1]点数換算表!$E$13))))</f>
        <v>0</v>
      </c>
      <c r="W103" s="17"/>
      <c r="X103" s="16">
        <f>IF(W103="",0,IF(W103="優勝",[1]点数換算表!$B$14,IF(W103="準優勝",[1]点数換算表!$C$14,IF(W103="ベスト4",[1]点数換算表!$D$14,[1]点数換算表!$E$14))))</f>
        <v>0</v>
      </c>
      <c r="Y103" s="17"/>
      <c r="Z103" s="16">
        <f>IF(Y103="",0,IF(Y103="優勝",[1]点数換算表!$B$15,IF(Y103="準優勝",[1]点数換算表!$C$15,IF(Y103="ベスト4",[1]点数換算表!$D$15,IF(Y103="ベスト8",[1]点数換算表!$E$15,IF(Y103="ベスト16",[1]点数換算表!$F$15,""))))))</f>
        <v>0</v>
      </c>
      <c r="AA103" s="17"/>
      <c r="AB103" s="16">
        <f>IF(AA103="",0,IF(AA103="優勝",[1]点数換算表!$B$16,IF(AA103="準優勝",[1]点数換算表!$C$16,IF(AA103="ベスト4",[1]点数換算表!$D$16,IF(AA103="ベスト8",[1]点数換算表!$E$16,IF(AA103="ベスト16",[1]点数換算表!$F$16,IF(AA103="ベスト32",[1]点数換算表!$G$16,"")))))))</f>
        <v>0</v>
      </c>
      <c r="AC103" s="17"/>
      <c r="AD103" s="16">
        <f>IF(AC103="",0,IF(AC103="優勝",[1]点数換算表!$B$17,IF(AC103="準優勝",[1]点数換算表!$C$17,IF(AC103="ベスト4",[1]点数換算表!$D$17,IF(AC103="ベスト8",[1]点数換算表!$E$17,IF(AC103="ベスト16",[1]点数換算表!$F$17,IF(AC103="ベスト32",[1]点数換算表!$G$17,"")))))))</f>
        <v>0</v>
      </c>
      <c r="AE103" s="17"/>
      <c r="AF103" s="16">
        <f>IF(AE103="",0,IF(AE103="優勝",[1]点数換算表!$B$18,IF(AE103="準優勝",[1]点数換算表!$C$18,IF(AE103="ベスト4",[1]点数換算表!$D$18,IF(AE103="ベスト8",[1]点数換算表!$E$18,[1]点数換算表!$F$18)))))</f>
        <v>0</v>
      </c>
      <c r="AG103" s="17"/>
      <c r="AH103" s="16">
        <f>IF(AG103="",0,IF(AG103="優勝",[1]点数換算表!$B$19,IF(AG103="準優勝",[1]点数換算表!$C$19,IF(AG103="ベスト4",[1]点数換算表!$D$19,IF(AG103="ベスト8",[1]点数換算表!$E$19,[1]点数換算表!$F$19)))))</f>
        <v>0</v>
      </c>
      <c r="AI103" s="16">
        <f t="shared" si="1"/>
        <v>120</v>
      </c>
    </row>
    <row r="104" spans="1:35" x14ac:dyDescent="0.4">
      <c r="A104" s="21">
        <v>97</v>
      </c>
      <c r="B104" s="17" t="s">
        <v>343</v>
      </c>
      <c r="C104" s="17" t="s">
        <v>285</v>
      </c>
      <c r="D104" s="17">
        <v>3</v>
      </c>
      <c r="E104" s="26" t="s">
        <v>272</v>
      </c>
      <c r="F104" s="35" t="s">
        <v>815</v>
      </c>
      <c r="G104" s="17"/>
      <c r="H104" s="31">
        <f>IF(G104="",0,IF(G104="優勝",[2]点数換算表!$B$2,IF(G104="準優勝",[2]点数換算表!$C$2,IF(G104="ベスト4",[2]点数換算表!$D$2,[2]点数換算表!$E$2))))</f>
        <v>0</v>
      </c>
      <c r="I104" s="17"/>
      <c r="J104" s="16">
        <f>IF(I104="",0,IF(I104="優勝",[2]点数換算表!$B$3,IF(I104="準優勝",[2]点数換算表!$C$3,IF(I104="ベスト4",[2]点数換算表!$D$3,[2]点数換算表!$E$3))))</f>
        <v>0</v>
      </c>
      <c r="K104" s="17"/>
      <c r="L104" s="16">
        <f>IF(K104="",0,IF(K104="優勝",[2]点数換算表!$B$4,IF(K104="準優勝",[2]点数換算表!$C$4,IF(K104="ベスト4",[2]点数換算表!$D$4,IF(K104="ベスト8",[2]点数換算表!$E$4,IF(K104="ベスト16",[2]点数換算表!$F$4,""))))))</f>
        <v>0</v>
      </c>
      <c r="M104" s="17" t="s">
        <v>7</v>
      </c>
      <c r="N104" s="16">
        <f>IF(M104="",0,IF(M104="優勝",点数換算表!$B$5,IF(M104="準優勝",点数換算表!$C$5,IF(M104="ベスト4",点数換算表!$D$5,IF(M104="ベスト8",点数換算表!$E$5,IF(M104="ベスト16",点数換算表!$F$5,IF(M104="ベスト32",点数換算表!$G$5,"")))))))</f>
        <v>100</v>
      </c>
      <c r="O104" s="17"/>
      <c r="P104" s="16">
        <f>IF(O104="",0,IF(O104="優勝",[2]点数換算表!$B$6,IF(O104="準優勝",[2]点数換算表!$C$6,IF(O104="ベスト4",[2]点数換算表!$D$6,IF(O104="ベスト8",[2]点数換算表!$E$6,IF(O104="ベスト16",[2]点数換算表!$F$6,IF(O104="ベスト32",[2]点数換算表!$G$6,"")))))))</f>
        <v>0</v>
      </c>
      <c r="Q104" s="17"/>
      <c r="R104" s="16">
        <f>IF(Q104="",0,IF(Q104="優勝",[2]点数換算表!$B$7,IF(Q104="準優勝",[2]点数換算表!$C$7,IF(Q104="ベスト4",[2]点数換算表!$D$7,IF(Q104="ベスト8",[2]点数換算表!$E$7,[2]点数換算表!$F$7)))))</f>
        <v>0</v>
      </c>
      <c r="S104" s="17"/>
      <c r="T104" s="16">
        <f>IF(S104="",0,IF(S104="優勝",[2]点数換算表!$B$8,IF(S104="準優勝",[2]点数換算表!$C$8,IF(S104="ベスト4",[2]点数換算表!$D$8,IF(S104="ベスト8",[2]点数換算表!$E$8,[2]点数換算表!$F$8)))))</f>
        <v>0</v>
      </c>
      <c r="U104" s="17"/>
      <c r="V104" s="31">
        <f>IF(U104="",0,IF(U104="優勝",[2]点数換算表!$B$13,IF(U104="準優勝",[2]点数換算表!$C$13,IF(U104="ベスト4",[2]点数換算表!$D$13,[2]点数換算表!$E$13))))</f>
        <v>0</v>
      </c>
      <c r="W104" s="17"/>
      <c r="X104" s="16">
        <f>IF(W104="",0,IF(W104="優勝",[2]点数換算表!$B$14,IF(W104="準優勝",[2]点数換算表!$C$14,IF(W104="ベスト4",[2]点数換算表!$D$14,[2]点数換算表!$E$14))))</f>
        <v>0</v>
      </c>
      <c r="Y104" s="17" t="s">
        <v>7</v>
      </c>
      <c r="Z104" s="16">
        <f>IF(Y104="",0,IF(Y104="優勝",[2]点数換算表!$B$15,IF(Y104="準優勝",[2]点数換算表!$C$15,IF(Y104="ベスト4",[2]点数換算表!$D$15,IF(Y104="ベスト8",[2]点数換算表!$E$15,IF(Y104="ベスト16",[2]点数換算表!$F$15,""))))))</f>
        <v>16</v>
      </c>
      <c r="AA104" s="17"/>
      <c r="AB104" s="16">
        <f>IF(AA104="",0,IF(AA104="優勝",[2]点数換算表!$B$16,IF(AA104="準優勝",[2]点数換算表!$C$16,IF(AA104="ベスト4",[2]点数換算表!$D$16,IF(AA104="ベスト8",[2]点数換算表!$E$16,IF(AA104="ベスト16",[2]点数換算表!$F$16,IF(AA104="ベスト32",[2]点数換算表!$G$16,"")))))))</f>
        <v>0</v>
      </c>
      <c r="AC104" s="17"/>
      <c r="AD104" s="16">
        <f>IF(AC104="",0,IF(AC104="優勝",[2]点数換算表!$B$17,IF(AC104="準優勝",[2]点数換算表!$C$17,IF(AC104="ベスト4",[2]点数換算表!$D$17,IF(AC104="ベスト8",[2]点数換算表!$E$17,IF(AC104="ベスト16",[2]点数換算表!$F$17,IF(AC104="ベスト32",[2]点数換算表!$G$17,"")))))))</f>
        <v>0</v>
      </c>
      <c r="AE104" s="17"/>
      <c r="AF104" s="16">
        <f>IF(AE104="",0,IF(AE104="優勝",[2]点数換算表!$B$18,IF(AE104="準優勝",[2]点数換算表!$C$18,IF(AE104="ベスト4",[2]点数換算表!$D$18,IF(AE104="ベスト8",[2]点数換算表!$E$18,[2]点数換算表!$F$18)))))</f>
        <v>0</v>
      </c>
      <c r="AG104" s="17"/>
      <c r="AH104" s="16">
        <f>IF(AG104="",0,IF(AG104="優勝",[2]点数換算表!$B$19,IF(AG104="準優勝",[2]点数換算表!$C$19,IF(AG104="ベスト4",[2]点数換算表!$D$19,IF(AG104="ベスト8",[2]点数換算表!$E$19,[2]点数換算表!$F$19)))))</f>
        <v>0</v>
      </c>
      <c r="AI104" s="16">
        <f t="shared" si="1"/>
        <v>116</v>
      </c>
    </row>
    <row r="105" spans="1:35" x14ac:dyDescent="0.4">
      <c r="A105" s="21">
        <v>98</v>
      </c>
      <c r="B105" s="17" t="s">
        <v>591</v>
      </c>
      <c r="C105" s="17" t="s">
        <v>525</v>
      </c>
      <c r="D105" s="17">
        <v>4</v>
      </c>
      <c r="E105" s="29" t="s">
        <v>526</v>
      </c>
      <c r="F105" s="35" t="s">
        <v>815</v>
      </c>
      <c r="G105" s="17"/>
      <c r="H105" s="31">
        <f>IF(G105="",0,IF(G105="優勝",[1]点数換算表!$B$2,IF(G105="準優勝",[1]点数換算表!$C$2,IF(G105="ベスト4",[1]点数換算表!$D$2,[1]点数換算表!$E$2))))</f>
        <v>0</v>
      </c>
      <c r="I105" s="17"/>
      <c r="J105" s="16">
        <f>IF(I105="",0,IF(I105="優勝",[1]点数換算表!$B$3,IF(I105="準優勝",[1]点数換算表!$C$3,IF(I105="ベスト4",[1]点数換算表!$D$3,[1]点数換算表!$E$3))))</f>
        <v>0</v>
      </c>
      <c r="K105" s="17"/>
      <c r="L105" s="16">
        <f>IF(K105="",0,IF(K105="優勝",[7]点数換算表!$B$4,IF(K105="準優勝",[7]点数換算表!$C$4,IF(K105="ベスト4",[7]点数換算表!$D$4,IF(K105="ベスト8",[7]点数換算表!$E$4,IF(K105="ベスト16",[7]点数換算表!$F$4,""))))))</f>
        <v>0</v>
      </c>
      <c r="M105" s="17" t="s">
        <v>7</v>
      </c>
      <c r="N105" s="16">
        <f>IF(M105="",0,IF(M105="優勝",点数換算表!$B$5,IF(M105="準優勝",点数換算表!$C$5,IF(M105="ベスト4",点数換算表!$D$5,IF(M105="ベスト8",点数換算表!$E$5,IF(M105="ベスト16",点数換算表!$F$5,IF(M105="ベスト32",点数換算表!$G$5,"")))))))</f>
        <v>100</v>
      </c>
      <c r="O105" s="17"/>
      <c r="P105" s="16">
        <f>IF(O105="",0,IF(O105="優勝",[2]点数換算表!$B$6,IF(O105="準優勝",[2]点数換算表!$C$6,IF(O105="ベスト4",[2]点数換算表!$D$6,IF(O105="ベスト8",[2]点数換算表!$E$6,IF(O105="ベスト16",[2]点数換算表!$F$6,IF(O105="ベスト32",[2]点数換算表!$G$6,"")))))))</f>
        <v>0</v>
      </c>
      <c r="Q105" s="17"/>
      <c r="R105" s="16">
        <f>IF(Q105="",0,IF(Q105="優勝",[1]点数換算表!$B$7,IF(Q105="準優勝",[1]点数換算表!$C$7,IF(Q105="ベスト4",[1]点数換算表!$D$7,IF(Q105="ベスト8",[1]点数換算表!$E$7,[1]点数換算表!$F$7)))))</f>
        <v>0</v>
      </c>
      <c r="S105" s="17"/>
      <c r="T105" s="16">
        <f>IF(S105="",0,IF(S105="優勝",[1]点数換算表!$B$8,IF(S105="準優勝",[1]点数換算表!$C$8,IF(S105="ベスト4",[1]点数換算表!$D$8,IF(S105="ベスト8",[1]点数換算表!$E$8,[1]点数換算表!$F$8)))))</f>
        <v>0</v>
      </c>
      <c r="U105" s="17"/>
      <c r="V105" s="31">
        <f>IF(U105="",0,IF(U105="優勝",[1]点数換算表!$B$13,IF(U105="準優勝",[1]点数換算表!$C$13,IF(U105="ベスト4",[1]点数換算表!$D$13,[1]点数換算表!$E$13))))</f>
        <v>0</v>
      </c>
      <c r="W105" s="17"/>
      <c r="X105" s="16">
        <f>IF(W105="",0,IF(W105="優勝",[1]点数換算表!$B$14,IF(W105="準優勝",[1]点数換算表!$C$14,IF(W105="ベスト4",[1]点数換算表!$D$14,[1]点数換算表!$E$14))))</f>
        <v>0</v>
      </c>
      <c r="Y105" s="17" t="s">
        <v>7</v>
      </c>
      <c r="Z105" s="16">
        <f>IF(Y105="",0,IF(Y105="優勝",[7]点数換算表!$B$15,IF(Y105="準優勝",[7]点数換算表!$C$15,IF(Y105="ベスト4",[7]点数換算表!$D$15,IF(Y105="ベスト8",[7]点数換算表!$E$15,IF(Y105="ベスト16",[7]点数換算表!$F$15,""))))))</f>
        <v>16</v>
      </c>
      <c r="AA105" s="17"/>
      <c r="AB105" s="16">
        <f>IF(AA105="",0,IF(AA105="優勝",[1]点数換算表!$B$16,IF(AA105="準優勝",[1]点数換算表!$C$16,IF(AA105="ベスト4",[1]点数換算表!$D$16,IF(AA105="ベスト8",[1]点数換算表!$E$16,IF(AA105="ベスト16",[1]点数換算表!$F$16,IF(AA105="ベスト32",[1]点数換算表!$G$16,"")))))))</f>
        <v>0</v>
      </c>
      <c r="AC105" s="17"/>
      <c r="AD105" s="16">
        <f>IF(AC105="",0,IF(AC105="優勝",[1]点数換算表!$B$17,IF(AC105="準優勝",[1]点数換算表!$C$17,IF(AC105="ベスト4",[1]点数換算表!$D$17,IF(AC105="ベスト8",[1]点数換算表!$E$17,IF(AC105="ベスト16",[1]点数換算表!$F$17,IF(AC105="ベスト32",[1]点数換算表!$G$17,"")))))))</f>
        <v>0</v>
      </c>
      <c r="AE105" s="17"/>
      <c r="AF105" s="16">
        <f>IF(AE105="",0,IF(AE105="優勝",[1]点数換算表!$B$18,IF(AE105="準優勝",[1]点数換算表!$C$18,IF(AE105="ベスト4",[1]点数換算表!$D$18,IF(AE105="ベスト8",[1]点数換算表!$E$18,[1]点数換算表!$F$18)))))</f>
        <v>0</v>
      </c>
      <c r="AG105" s="17"/>
      <c r="AH105" s="16">
        <f>IF(AG105="",0,IF(AG105="優勝",[1]点数換算表!$B$19,IF(AG105="準優勝",[1]点数換算表!$C$19,IF(AG105="ベスト4",[1]点数換算表!$D$19,IF(AG105="ベスト8",[1]点数換算表!$E$19,[1]点数換算表!$F$19)))))</f>
        <v>0</v>
      </c>
      <c r="AI105" s="16">
        <f t="shared" si="1"/>
        <v>116</v>
      </c>
    </row>
    <row r="106" spans="1:35" x14ac:dyDescent="0.4">
      <c r="A106" s="21">
        <v>99</v>
      </c>
      <c r="B106" s="17" t="s">
        <v>644</v>
      </c>
      <c r="C106" s="17" t="s">
        <v>622</v>
      </c>
      <c r="D106" s="17">
        <v>4</v>
      </c>
      <c r="E106" s="30" t="s">
        <v>620</v>
      </c>
      <c r="F106" s="34" t="s">
        <v>814</v>
      </c>
      <c r="G106" s="17"/>
      <c r="H106" s="31">
        <f>IF(G106="",0,IF(G106="優勝",[10]点数換算表!$B$2,IF(G106="準優勝",[10]点数換算表!$C$2,IF(G106="ベスト4",[10]点数換算表!$D$2,[10]点数換算表!$E$2))))</f>
        <v>0</v>
      </c>
      <c r="I106" s="17"/>
      <c r="J106" s="16">
        <f>IF(I106="",0,IF(I106="優勝",[10]点数換算表!$B$3,IF(I106="準優勝",[10]点数換算表!$C$3,IF(I106="ベスト4",[10]点数換算表!$D$3,[10]点数換算表!$E$3))))</f>
        <v>0</v>
      </c>
      <c r="K106" s="17" t="s">
        <v>8</v>
      </c>
      <c r="L106" s="16">
        <f>IF(K106="",0,IF(K106="優勝",[10]点数換算表!$B$4,IF(K106="準優勝",[10]点数換算表!$C$4,IF(K106="ベスト4",[10]点数換算表!$D$4,IF(K106="ベスト8",[10]点数換算表!$E$4,IF(K106="ベスト16",[10]点数換算表!$F$4,""))))))</f>
        <v>80</v>
      </c>
      <c r="M106" s="17"/>
      <c r="N106" s="16">
        <f>IF(M106="",0,IF(M106="優勝",[10]点数換算表!$B$5,IF(M106="準優勝",[10]点数換算表!$C$5,IF(M106="ベスト4",[10]点数換算表!$D$5,IF(M106="ベスト8",[10]点数換算表!$E$5,IF(M106="ベスト16",[10]点数換算表!$F$5,IF(M106="ベスト32",[10]点数換算表!$G$5,"")))))))</f>
        <v>0</v>
      </c>
      <c r="O106" s="17"/>
      <c r="P106" s="16">
        <f>IF(O106="",0,IF(O106="優勝",[2]点数換算表!$B$6,IF(O106="準優勝",[2]点数換算表!$C$6,IF(O106="ベスト4",[2]点数換算表!$D$6,IF(O106="ベスト8",[2]点数換算表!$E$6,IF(O106="ベスト16",[2]点数換算表!$F$6,IF(O106="ベスト32",[2]点数換算表!$G$6,"")))))))</f>
        <v>0</v>
      </c>
      <c r="Q106" s="17"/>
      <c r="R106" s="16">
        <f>IF(Q106="",0,IF(Q106="優勝",[10]点数換算表!$B$7,IF(Q106="準優勝",[10]点数換算表!$C$7,IF(Q106="ベスト4",[10]点数換算表!$D$7,IF(Q106="ベスト8",[10]点数換算表!$E$7,[10]点数換算表!$F$7)))))</f>
        <v>0</v>
      </c>
      <c r="S106" s="17"/>
      <c r="T106" s="16">
        <f>IF(S106="",0,IF(S106="優勝",[10]点数換算表!$B$8,IF(S106="準優勝",[10]点数換算表!$C$8,IF(S106="ベスト4",[10]点数換算表!$D$8,IF(S106="ベスト8",[10]点数換算表!$E$8,[10]点数換算表!$F$8)))))</f>
        <v>0</v>
      </c>
      <c r="U106" s="17"/>
      <c r="V106" s="31">
        <f>IF(U106="",0,IF(U106="優勝",[10]点数換算表!$B$13,IF(U106="準優勝",[10]点数換算表!$C$13,IF(U106="ベスト4",[10]点数換算表!$D$13,[10]点数換算表!$E$13))))</f>
        <v>0</v>
      </c>
      <c r="W106" s="17"/>
      <c r="X106" s="16">
        <f>IF(W106="",0,IF(W106="優勝",[10]点数換算表!$B$14,IF(W106="準優勝",[10]点数換算表!$C$14,IF(W106="ベスト4",[10]点数換算表!$D$14,[10]点数換算表!$E$14))))</f>
        <v>0</v>
      </c>
      <c r="Y106" s="17" t="s">
        <v>9</v>
      </c>
      <c r="Z106" s="16">
        <f>IF(Y106="",0,IF(Y106="優勝",[10]点数換算表!$B$15,IF(Y106="準優勝",[10]点数換算表!$C$15,IF(Y106="ベスト4",[10]点数換算表!$D$15,IF(Y106="ベスト8",[10]点数換算表!$E$15,IF(Y106="ベスト16",[10]点数換算表!$F$15,""))))))</f>
        <v>32</v>
      </c>
      <c r="AA106" s="17"/>
      <c r="AB106" s="16">
        <f>IF(AA106="",0,IF(AA106="優勝",[10]点数換算表!$B$16,IF(AA106="準優勝",[10]点数換算表!$C$16,IF(AA106="ベスト4",[10]点数換算表!$D$16,IF(AA106="ベスト8",[10]点数換算表!$E$16,IF(AA106="ベスト16",[10]点数換算表!$F$16,IF(AA106="ベスト32",[10]点数換算表!$G$16,"")))))))</f>
        <v>0</v>
      </c>
      <c r="AC106" s="17"/>
      <c r="AD106" s="16">
        <f>IF(AC106="",0,IF(AC106="優勝",[10]点数換算表!$B$17,IF(AC106="準優勝",[10]点数換算表!$C$17,IF(AC106="ベスト4",[10]点数換算表!$D$17,IF(AC106="ベスト8",[10]点数換算表!$E$17,IF(AC106="ベスト16",[10]点数換算表!$F$17,IF(AC106="ベスト32",[10]点数換算表!$G$17,"")))))))</f>
        <v>0</v>
      </c>
      <c r="AE106" s="17"/>
      <c r="AF106" s="16">
        <f>IF(AE106="",0,IF(AE106="優勝",[10]点数換算表!$B$18,IF(AE106="準優勝",[10]点数換算表!$C$18,IF(AE106="ベスト4",[10]点数換算表!$D$18,IF(AE106="ベスト8",[10]点数換算表!$E$18,[10]点数換算表!$F$18)))))</f>
        <v>0</v>
      </c>
      <c r="AG106" s="17"/>
      <c r="AH106" s="16">
        <f>IF(AG106="",0,IF(AG106="優勝",[10]点数換算表!$B$19,IF(AG106="準優勝",[10]点数換算表!$C$19,IF(AG106="ベスト4",[10]点数換算表!$D$19,IF(AG106="ベスト8",[10]点数換算表!$E$19,[10]点数換算表!$F$19)))))</f>
        <v>0</v>
      </c>
      <c r="AI106" s="16">
        <f t="shared" si="1"/>
        <v>112</v>
      </c>
    </row>
    <row r="107" spans="1:35" x14ac:dyDescent="0.4">
      <c r="A107" s="21">
        <v>100</v>
      </c>
      <c r="B107" s="17" t="s">
        <v>673</v>
      </c>
      <c r="C107" s="17" t="s">
        <v>622</v>
      </c>
      <c r="D107" s="17">
        <v>4</v>
      </c>
      <c r="E107" s="30" t="s">
        <v>620</v>
      </c>
      <c r="F107" s="34" t="s">
        <v>814</v>
      </c>
      <c r="G107" s="17"/>
      <c r="H107" s="31">
        <f>IF(G107="",0,IF(G107="優勝",[10]点数換算表!$B$2,IF(G107="準優勝",[10]点数換算表!$C$2,IF(G107="ベスト4",[10]点数換算表!$D$2,[10]点数換算表!$E$2))))</f>
        <v>0</v>
      </c>
      <c r="I107" s="17"/>
      <c r="J107" s="16">
        <f>IF(I107="",0,IF(I107="優勝",[10]点数換算表!$B$3,IF(I107="準優勝",[10]点数換算表!$C$3,IF(I107="ベスト4",[10]点数換算表!$D$3,[10]点数換算表!$E$3))))</f>
        <v>0</v>
      </c>
      <c r="K107" s="17" t="s">
        <v>8</v>
      </c>
      <c r="L107" s="16">
        <f>IF(K107="",0,IF(K107="優勝",[10]点数換算表!$B$4,IF(K107="準優勝",[10]点数換算表!$C$4,IF(K107="ベスト4",[10]点数換算表!$D$4,IF(K107="ベスト8",[10]点数換算表!$E$4,IF(K107="ベスト16",[10]点数換算表!$F$4,""))))))</f>
        <v>80</v>
      </c>
      <c r="M107" s="17"/>
      <c r="N107" s="16">
        <f>IF(M107="",0,IF(M107="優勝",[10]点数換算表!$B$5,IF(M107="準優勝",[10]点数換算表!$C$5,IF(M107="ベスト4",[10]点数換算表!$D$5,IF(M107="ベスト8",[10]点数換算表!$E$5,IF(M107="ベスト16",[10]点数換算表!$F$5,IF(M107="ベスト32",[10]点数換算表!$G$5,"")))))))</f>
        <v>0</v>
      </c>
      <c r="O107" s="17"/>
      <c r="P107" s="16">
        <f>IF(O107="",0,IF(O107="優勝",[2]点数換算表!$B$6,IF(O107="準優勝",[2]点数換算表!$C$6,IF(O107="ベスト4",[2]点数換算表!$D$6,IF(O107="ベスト8",[2]点数換算表!$E$6,IF(O107="ベスト16",[2]点数換算表!$F$6,IF(O107="ベスト32",[2]点数換算表!$G$6,"")))))))</f>
        <v>0</v>
      </c>
      <c r="Q107" s="17"/>
      <c r="R107" s="16">
        <f>IF(Q107="",0,IF(Q107="優勝",[10]点数換算表!$B$7,IF(Q107="準優勝",[10]点数換算表!$C$7,IF(Q107="ベスト4",[10]点数換算表!$D$7,IF(Q107="ベスト8",[10]点数換算表!$E$7,[10]点数換算表!$F$7)))))</f>
        <v>0</v>
      </c>
      <c r="S107" s="17"/>
      <c r="T107" s="16">
        <f>IF(S107="",0,IF(S107="優勝",[10]点数換算表!$B$8,IF(S107="準優勝",[10]点数換算表!$C$8,IF(S107="ベスト4",[10]点数換算表!$D$8,IF(S107="ベスト8",[10]点数換算表!$E$8,[10]点数換算表!$F$8)))))</f>
        <v>0</v>
      </c>
      <c r="U107" s="17"/>
      <c r="V107" s="31">
        <f>IF(U107="",0,IF(U107="優勝",[10]点数換算表!$B$13,IF(U107="準優勝",[10]点数換算表!$C$13,IF(U107="ベスト4",[10]点数換算表!$D$13,[10]点数換算表!$E$13))))</f>
        <v>0</v>
      </c>
      <c r="W107" s="17"/>
      <c r="X107" s="16">
        <f>IF(W107="",0,IF(W107="優勝",[10]点数換算表!$B$14,IF(W107="準優勝",[10]点数換算表!$C$14,IF(W107="ベスト4",[10]点数換算表!$D$14,[10]点数換算表!$E$14))))</f>
        <v>0</v>
      </c>
      <c r="Y107" s="17" t="s">
        <v>9</v>
      </c>
      <c r="Z107" s="16">
        <f>IF(Y107="",0,IF(Y107="優勝",[10]点数換算表!$B$15,IF(Y107="準優勝",[10]点数換算表!$C$15,IF(Y107="ベスト4",[10]点数換算表!$D$15,IF(Y107="ベスト8",[10]点数換算表!$E$15,IF(Y107="ベスト16",[10]点数換算表!$F$15,""))))))</f>
        <v>32</v>
      </c>
      <c r="AA107" s="17"/>
      <c r="AB107" s="16">
        <f>IF(AA107="",0,IF(AA107="優勝",[10]点数換算表!$B$16,IF(AA107="準優勝",[10]点数換算表!$C$16,IF(AA107="ベスト4",[10]点数換算表!$D$16,IF(AA107="ベスト8",[10]点数換算表!$E$16,IF(AA107="ベスト16",[10]点数換算表!$F$16,IF(AA107="ベスト32",[10]点数換算表!$G$16,"")))))))</f>
        <v>0</v>
      </c>
      <c r="AC107" s="17"/>
      <c r="AD107" s="16">
        <f>IF(AC107="",0,IF(AC107="優勝",[10]点数換算表!$B$17,IF(AC107="準優勝",[10]点数換算表!$C$17,IF(AC107="ベスト4",[10]点数換算表!$D$17,IF(AC107="ベスト8",[10]点数換算表!$E$17,IF(AC107="ベスト16",[10]点数換算表!$F$17,IF(AC107="ベスト32",[10]点数換算表!$G$17,"")))))))</f>
        <v>0</v>
      </c>
      <c r="AE107" s="17"/>
      <c r="AF107" s="16">
        <f>IF(AE107="",0,IF(AE107="優勝",[10]点数換算表!$B$18,IF(AE107="準優勝",[10]点数換算表!$C$18,IF(AE107="ベスト4",[10]点数換算表!$D$18,IF(AE107="ベスト8",[10]点数換算表!$E$18,[10]点数換算表!$F$18)))))</f>
        <v>0</v>
      </c>
      <c r="AG107" s="17"/>
      <c r="AH107" s="16">
        <f>IF(AG107="",0,IF(AG107="優勝",[10]点数換算表!$B$19,IF(AG107="準優勝",[10]点数換算表!$C$19,IF(AG107="ベスト4",[10]点数換算表!$D$19,IF(AG107="ベスト8",[10]点数換算表!$E$19,[10]点数換算表!$F$19)))))</f>
        <v>0</v>
      </c>
      <c r="AI107" s="16">
        <f t="shared" si="1"/>
        <v>112</v>
      </c>
    </row>
    <row r="108" spans="1:35" x14ac:dyDescent="0.4">
      <c r="A108" s="21">
        <v>101</v>
      </c>
      <c r="B108" s="17" t="s">
        <v>391</v>
      </c>
      <c r="C108" s="17" t="s">
        <v>381</v>
      </c>
      <c r="D108" s="17">
        <v>3</v>
      </c>
      <c r="E108" s="27" t="s">
        <v>382</v>
      </c>
      <c r="F108" s="35" t="s">
        <v>815</v>
      </c>
      <c r="G108" s="17"/>
      <c r="H108" s="31">
        <f>IF(G108="",0,IF(G108="優勝",[4]点数換算表!$B$2,IF(G108="準優勝",[4]点数換算表!$C$2,IF(G108="ベスト4",[4]点数換算表!$D$2,[4]点数換算表!$E$2))))</f>
        <v>0</v>
      </c>
      <c r="I108" s="17"/>
      <c r="J108" s="16">
        <f>IF(I108="",0,IF(I108="優勝",[4]点数換算表!$B$3,IF(I108="準優勝",[4]点数換算表!$C$3,IF(I108="ベスト4",[4]点数換算表!$D$3,[4]点数換算表!$E$3))))</f>
        <v>0</v>
      </c>
      <c r="K108" s="17" t="s">
        <v>8</v>
      </c>
      <c r="L108" s="16">
        <f>IF(K108="",0,IF(K108="優勝",[4]点数換算表!$B$4,IF(K108="準優勝",[4]点数換算表!$C$4,IF(K108="ベスト4",[4]点数換算表!$D$4,IF(K108="ベスト8",[4]点数換算表!$E$4,IF(K108="ベスト16",[4]点数換算表!$F$4,""))))))</f>
        <v>80</v>
      </c>
      <c r="M108" s="17"/>
      <c r="N108" s="16">
        <f>IF(M108="",0,IF(M108="優勝",[4]点数換算表!$B$5,IF(M108="準優勝",[4]点数換算表!$C$5,IF(M108="ベスト4",[4]点数換算表!$D$5,IF(M108="ベスト8",[4]点数換算表!$E$5,IF(M108="ベスト16",[4]点数換算表!$F$5,IF(M108="ベスト32",[4]点数換算表!$G$5,"")))))))</f>
        <v>0</v>
      </c>
      <c r="O108" s="17"/>
      <c r="P108" s="16">
        <f>IF(O108="",0,IF(O108="優勝",[2]点数換算表!$B$6,IF(O108="準優勝",[2]点数換算表!$C$6,IF(O108="ベスト4",[2]点数換算表!$D$6,IF(O108="ベスト8",[2]点数換算表!$E$6,IF(O108="ベスト16",[2]点数換算表!$F$6,IF(O108="ベスト32",[2]点数換算表!$G$6,"")))))))</f>
        <v>0</v>
      </c>
      <c r="Q108" s="17"/>
      <c r="R108" s="16">
        <f>IF(Q108="",0,IF(Q108="優勝",[4]点数換算表!$B$7,IF(Q108="準優勝",[4]点数換算表!$C$7,IF(Q108="ベスト4",[4]点数換算表!$D$7,IF(Q108="ベスト8",[4]点数換算表!$E$7,[4]点数換算表!$F$7)))))</f>
        <v>0</v>
      </c>
      <c r="S108" s="17"/>
      <c r="T108" s="16">
        <f>IF(S108="",0,IF(S108="優勝",[4]点数換算表!$B$8,IF(S108="準優勝",[4]点数換算表!$C$8,IF(S108="ベスト4",[4]点数換算表!$D$8,IF(S108="ベスト8",[4]点数換算表!$E$8,[4]点数換算表!$F$8)))))</f>
        <v>0</v>
      </c>
      <c r="U108" s="17"/>
      <c r="V108" s="31">
        <f>IF(U108="",0,IF(U108="優勝",[4]点数換算表!$B$13,IF(U108="準優勝",[4]点数換算表!$C$13,IF(U108="ベスト4",[4]点数換算表!$D$13,[4]点数換算表!$E$13))))</f>
        <v>0</v>
      </c>
      <c r="W108" s="17"/>
      <c r="X108" s="16">
        <f>IF(W108="",0,IF(W108="優勝",[4]点数換算表!$B$14,IF(W108="準優勝",[4]点数換算表!$C$14,IF(W108="ベスト4",[4]点数換算表!$D$14,[4]点数換算表!$E$14))))</f>
        <v>0</v>
      </c>
      <c r="Y108" s="17" t="s">
        <v>9</v>
      </c>
      <c r="Z108" s="16">
        <f>IF(Y108="",0,IF(Y108="優勝",[4]点数換算表!$B$15,IF(Y108="準優勝",[4]点数換算表!$C$15,IF(Y108="ベスト4",[4]点数換算表!$D$15,IF(Y108="ベスト8",[4]点数換算表!$E$15,IF(Y108="ベスト16",[4]点数換算表!$F$15,""))))))</f>
        <v>32</v>
      </c>
      <c r="AA108" s="17"/>
      <c r="AB108" s="16">
        <f>IF(AA108="",0,IF(AA108="優勝",[4]点数換算表!$B$16,IF(AA108="準優勝",[4]点数換算表!$C$16,IF(AA108="ベスト4",[4]点数換算表!$D$16,IF(AA108="ベスト8",[4]点数換算表!$E$16,IF(AA108="ベスト16",[4]点数換算表!$F$16,IF(AA108="ベスト32",[4]点数換算表!$G$16,"")))))))</f>
        <v>0</v>
      </c>
      <c r="AC108" s="17"/>
      <c r="AD108" s="16">
        <f>IF(AC108="",0,IF(AC108="優勝",[4]点数換算表!$B$17,IF(AC108="準優勝",[4]点数換算表!$C$17,IF(AC108="ベスト4",[4]点数換算表!$D$17,IF(AC108="ベスト8",[4]点数換算表!$E$17,IF(AC108="ベスト16",[4]点数換算表!$F$17,IF(AC108="ベスト32",[4]点数換算表!$G$17,"")))))))</f>
        <v>0</v>
      </c>
      <c r="AE108" s="17"/>
      <c r="AF108" s="16">
        <f>IF(AE108="",0,IF(AE108="優勝",[4]点数換算表!$B$18,IF(AE108="準優勝",[4]点数換算表!$C$18,IF(AE108="ベスト4",[4]点数換算表!$D$18,IF(AE108="ベスト8",[4]点数換算表!$E$18,[4]点数換算表!$F$18)))))</f>
        <v>0</v>
      </c>
      <c r="AG108" s="17"/>
      <c r="AH108" s="16">
        <f>IF(AG108="",0,IF(AG108="優勝",[4]点数換算表!$B$19,IF(AG108="準優勝",[4]点数換算表!$C$19,IF(AG108="ベスト4",[4]点数換算表!$D$19,IF(AG108="ベスト8",[4]点数換算表!$E$19,[4]点数換算表!$F$19)))))</f>
        <v>0</v>
      </c>
      <c r="AI108" s="16">
        <f t="shared" si="1"/>
        <v>112</v>
      </c>
    </row>
    <row r="109" spans="1:35" x14ac:dyDescent="0.4">
      <c r="A109" s="21">
        <v>102</v>
      </c>
      <c r="B109" s="17" t="s">
        <v>394</v>
      </c>
      <c r="C109" s="17" t="s">
        <v>381</v>
      </c>
      <c r="D109" s="17">
        <v>2</v>
      </c>
      <c r="E109" s="27" t="s">
        <v>382</v>
      </c>
      <c r="F109" s="35" t="s">
        <v>815</v>
      </c>
      <c r="G109" s="17"/>
      <c r="H109" s="31">
        <f>IF(G109="",0,IF(G109="優勝",[4]点数換算表!$B$2,IF(G109="準優勝",[4]点数換算表!$C$2,IF(G109="ベスト4",[4]点数換算表!$D$2,[4]点数換算表!$E$2))))</f>
        <v>0</v>
      </c>
      <c r="I109" s="17"/>
      <c r="J109" s="16">
        <f>IF(I109="",0,IF(I109="優勝",[4]点数換算表!$B$3,IF(I109="準優勝",[4]点数換算表!$C$3,IF(I109="ベスト4",[4]点数換算表!$D$3,[4]点数換算表!$E$3))))</f>
        <v>0</v>
      </c>
      <c r="K109" s="17" t="s">
        <v>8</v>
      </c>
      <c r="L109" s="16">
        <f>IF(K109="",0,IF(K109="優勝",[4]点数換算表!$B$4,IF(K109="準優勝",[4]点数換算表!$C$4,IF(K109="ベスト4",[4]点数換算表!$D$4,IF(K109="ベスト8",[4]点数換算表!$E$4,IF(K109="ベスト16",[4]点数換算表!$F$4,""))))))</f>
        <v>80</v>
      </c>
      <c r="M109" s="17"/>
      <c r="N109" s="16">
        <f>IF(M109="",0,IF(M109="優勝",[4]点数換算表!$B$5,IF(M109="準優勝",[4]点数換算表!$C$5,IF(M109="ベスト4",[4]点数換算表!$D$5,IF(M109="ベスト8",[4]点数換算表!$E$5,IF(M109="ベスト16",[4]点数換算表!$F$5,IF(M109="ベスト32",[4]点数換算表!$G$5,"")))))))</f>
        <v>0</v>
      </c>
      <c r="O109" s="17"/>
      <c r="P109" s="16">
        <f>IF(O109="",0,IF(O109="優勝",[2]点数換算表!$B$6,IF(O109="準優勝",[2]点数換算表!$C$6,IF(O109="ベスト4",[2]点数換算表!$D$6,IF(O109="ベスト8",[2]点数換算表!$E$6,IF(O109="ベスト16",[2]点数換算表!$F$6,IF(O109="ベスト32",[2]点数換算表!$G$6,"")))))))</f>
        <v>0</v>
      </c>
      <c r="Q109" s="17"/>
      <c r="R109" s="16">
        <f>IF(Q109="",0,IF(Q109="優勝",[4]点数換算表!$B$7,IF(Q109="準優勝",[4]点数換算表!$C$7,IF(Q109="ベスト4",[4]点数換算表!$D$7,IF(Q109="ベスト8",[4]点数換算表!$E$7,[4]点数換算表!$F$7)))))</f>
        <v>0</v>
      </c>
      <c r="S109" s="17"/>
      <c r="T109" s="16">
        <f>IF(S109="",0,IF(S109="優勝",[4]点数換算表!$B$8,IF(S109="準優勝",[4]点数換算表!$C$8,IF(S109="ベスト4",[4]点数換算表!$D$8,IF(S109="ベスト8",[4]点数換算表!$E$8,[4]点数換算表!$F$8)))))</f>
        <v>0</v>
      </c>
      <c r="U109" s="17"/>
      <c r="V109" s="31">
        <f>IF(U109="",0,IF(U109="優勝",[4]点数換算表!$B$13,IF(U109="準優勝",[4]点数換算表!$C$13,IF(U109="ベスト4",[4]点数換算表!$D$13,[4]点数換算表!$E$13))))</f>
        <v>0</v>
      </c>
      <c r="W109" s="17"/>
      <c r="X109" s="16">
        <f>IF(W109="",0,IF(W109="優勝",[4]点数換算表!$B$14,IF(W109="準優勝",[4]点数換算表!$C$14,IF(W109="ベスト4",[4]点数換算表!$D$14,[4]点数換算表!$E$14))))</f>
        <v>0</v>
      </c>
      <c r="Y109" s="17" t="s">
        <v>9</v>
      </c>
      <c r="Z109" s="16">
        <f>IF(Y109="",0,IF(Y109="優勝",[4]点数換算表!$B$15,IF(Y109="準優勝",[4]点数換算表!$C$15,IF(Y109="ベスト4",[4]点数換算表!$D$15,IF(Y109="ベスト8",[4]点数換算表!$E$15,IF(Y109="ベスト16",[4]点数換算表!$F$15,""))))))</f>
        <v>32</v>
      </c>
      <c r="AA109" s="17"/>
      <c r="AB109" s="16">
        <f>IF(AA109="",0,IF(AA109="優勝",[4]点数換算表!$B$16,IF(AA109="準優勝",[4]点数換算表!$C$16,IF(AA109="ベスト4",[4]点数換算表!$D$16,IF(AA109="ベスト8",[4]点数換算表!$E$16,IF(AA109="ベスト16",[4]点数換算表!$F$16,IF(AA109="ベスト32",[4]点数換算表!$G$16,"")))))))</f>
        <v>0</v>
      </c>
      <c r="AC109" s="17"/>
      <c r="AD109" s="16">
        <f>IF(AC109="",0,IF(AC109="優勝",[4]点数換算表!$B$17,IF(AC109="準優勝",[4]点数換算表!$C$17,IF(AC109="ベスト4",[4]点数換算表!$D$17,IF(AC109="ベスト8",[4]点数換算表!$E$17,IF(AC109="ベスト16",[4]点数換算表!$F$17,IF(AC109="ベスト32",[4]点数換算表!$G$17,"")))))))</f>
        <v>0</v>
      </c>
      <c r="AE109" s="17"/>
      <c r="AF109" s="16">
        <f>IF(AE109="",0,IF(AE109="優勝",[4]点数換算表!$B$18,IF(AE109="準優勝",[4]点数換算表!$C$18,IF(AE109="ベスト4",[4]点数換算表!$D$18,IF(AE109="ベスト8",[4]点数換算表!$E$18,[4]点数換算表!$F$18)))))</f>
        <v>0</v>
      </c>
      <c r="AG109" s="17"/>
      <c r="AH109" s="16">
        <f>IF(AG109="",0,IF(AG109="優勝",[4]点数換算表!$B$19,IF(AG109="準優勝",[4]点数換算表!$C$19,IF(AG109="ベスト4",[4]点数換算表!$D$19,IF(AG109="ベスト8",[4]点数換算表!$E$19,[4]点数換算表!$F$19)))))</f>
        <v>0</v>
      </c>
      <c r="AI109" s="16">
        <f t="shared" si="1"/>
        <v>112</v>
      </c>
    </row>
    <row r="110" spans="1:35" x14ac:dyDescent="0.4">
      <c r="A110" s="21">
        <v>103</v>
      </c>
      <c r="B110" s="17" t="s">
        <v>760</v>
      </c>
      <c r="C110" s="17" t="s">
        <v>716</v>
      </c>
      <c r="D110" s="17">
        <v>2</v>
      </c>
      <c r="E110" s="33" t="s">
        <v>717</v>
      </c>
      <c r="F110" s="34" t="s">
        <v>814</v>
      </c>
      <c r="G110" s="17"/>
      <c r="H110" s="31">
        <f>IF(G110="",0,IF(G110="優勝",[5]点数換算表!$B$2,IF(G110="準優勝",[5]点数換算表!$C$2,IF(G110="ベスト4",[5]点数換算表!$D$2,[5]点数換算表!$E$2))))</f>
        <v>0</v>
      </c>
      <c r="I110" s="17"/>
      <c r="J110" s="16">
        <f>IF(I110="",0,IF(I110="優勝",[5]点数換算表!$B$3,IF(I110="準優勝",[5]点数換算表!$C$3,IF(I110="ベスト4",[5]点数換算表!$D$3,[5]点数換算表!$E$3))))</f>
        <v>0</v>
      </c>
      <c r="K110" s="17" t="s">
        <v>6</v>
      </c>
      <c r="L110" s="16">
        <f>IF(K110="",0,IF(K110="優勝",[5]点数換算表!$B$4,IF(K110="準優勝",[5]点数換算表!$C$4,IF(K110="ベスト4",[5]点数換算表!$D$4,IF(K110="ベスト8",[5]点数換算表!$E$4,IF(K110="ベスト16",[5]点数換算表!$F$4,""))))))</f>
        <v>60</v>
      </c>
      <c r="M110" s="17" t="s">
        <v>214</v>
      </c>
      <c r="N110" s="16">
        <f>IF(M110="",0,IF(M110="優勝",[5]点数換算表!$B$5,IF(M110="準優勝",[5]点数換算表!$C$5,IF(M110="ベスト4",[5]点数換算表!$D$5,IF(M110="ベスト8",[5]点数換算表!$E$5,IF(M110="ベスト16",[5]点数換算表!$F$5,IF(M110="ベスト32",[5]点数換算表!$G$5,"")))))))</f>
        <v>50</v>
      </c>
      <c r="O110" s="17"/>
      <c r="P110" s="16">
        <f>IF(O110="",0,IF(O110="優勝",[2]点数換算表!$B$6,IF(O110="準優勝",[2]点数換算表!$C$6,IF(O110="ベスト4",[2]点数換算表!$D$6,IF(O110="ベスト8",[2]点数換算表!$E$6,IF(O110="ベスト16",[2]点数換算表!$F$6,IF(O110="ベスト32",[2]点数換算表!$G$6,"")))))))</f>
        <v>0</v>
      </c>
      <c r="Q110" s="17"/>
      <c r="R110" s="16">
        <f>IF(Q110="",0,IF(Q110="優勝",[5]点数換算表!$B$7,IF(Q110="準優勝",[5]点数換算表!$C$7,IF(Q110="ベスト4",[5]点数換算表!$D$7,IF(Q110="ベスト8",[5]点数換算表!$E$7,[5]点数換算表!$F$7)))))</f>
        <v>0</v>
      </c>
      <c r="S110" s="17"/>
      <c r="T110" s="16">
        <f>IF(S110="",0,IF(S110="優勝",[5]点数換算表!$B$8,IF(S110="準優勝",[5]点数換算表!$C$8,IF(S110="ベスト4",[5]点数換算表!$D$8,IF(S110="ベスト8",[5]点数換算表!$E$8,[5]点数換算表!$F$8)))))</f>
        <v>0</v>
      </c>
      <c r="U110" s="17"/>
      <c r="V110" s="31">
        <f>IF(U110="",0,IF(U110="優勝",[5]点数換算表!$B$13,IF(U110="準優勝",[5]点数換算表!$C$13,IF(U110="ベスト4",[5]点数換算表!$D$13,[5]点数換算表!$E$13))))</f>
        <v>0</v>
      </c>
      <c r="W110" s="17"/>
      <c r="X110" s="16">
        <f>IF(W110="",0,IF(W110="優勝",[5]点数換算表!$B$14,IF(W110="準優勝",[5]点数換算表!$C$14,IF(W110="ベスト4",[5]点数換算表!$D$14,[5]点数換算表!$E$14))))</f>
        <v>0</v>
      </c>
      <c r="Y110" s="17"/>
      <c r="Z110" s="16">
        <f>IF(Y110="",0,IF(Y110="優勝",[5]点数換算表!$B$15,IF(Y110="準優勝",[5]点数換算表!$C$15,IF(Y110="ベスト4",[5]点数換算表!$D$15,IF(Y110="ベスト8",[5]点数換算表!$E$15,IF(Y110="ベスト16",[5]点数換算表!$F$15,""))))))</f>
        <v>0</v>
      </c>
      <c r="AA110" s="17"/>
      <c r="AB110" s="16">
        <f>IF(AA110="",0,IF(AA110="優勝",[5]点数換算表!$B$16,IF(AA110="準優勝",[5]点数換算表!$C$16,IF(AA110="ベスト4",[5]点数換算表!$D$16,IF(AA110="ベスト8",[5]点数換算表!$E$16,IF(AA110="ベスト16",[5]点数換算表!$F$16,IF(AA110="ベスト32",[5]点数換算表!$G$16,"")))))))</f>
        <v>0</v>
      </c>
      <c r="AC110" s="17"/>
      <c r="AD110" s="16">
        <f>IF(AC110="",0,IF(AC110="優勝",[5]点数換算表!$B$17,IF(AC110="準優勝",[5]点数換算表!$C$17,IF(AC110="ベスト4",[5]点数換算表!$D$17,IF(AC110="ベスト8",[5]点数換算表!$E$17,IF(AC110="ベスト16",[5]点数換算表!$F$17,IF(AC110="ベスト32",[5]点数換算表!$G$17,"")))))))</f>
        <v>0</v>
      </c>
      <c r="AE110" s="17"/>
      <c r="AF110" s="16">
        <f>IF(AE110="",0,IF(AE110="優勝",[5]点数換算表!$B$18,IF(AE110="準優勝",[5]点数換算表!$C$18,IF(AE110="ベスト4",[5]点数換算表!$D$18,IF(AE110="ベスト8",[5]点数換算表!$E$18,[5]点数換算表!$F$18)))))</f>
        <v>0</v>
      </c>
      <c r="AG110" s="17"/>
      <c r="AH110" s="16">
        <f>IF(AG110="",0,IF(AG110="優勝",[5]点数換算表!$B$19,IF(AG110="準優勝",[5]点数換算表!$C$19,IF(AG110="ベスト4",[5]点数換算表!$D$19,IF(AG110="ベスト8",[5]点数換算表!$E$19,[5]点数換算表!$F$19)))))</f>
        <v>0</v>
      </c>
      <c r="AI110" s="16">
        <f t="shared" si="1"/>
        <v>110</v>
      </c>
    </row>
    <row r="111" spans="1:35" x14ac:dyDescent="0.4">
      <c r="A111" s="21">
        <v>104</v>
      </c>
      <c r="B111" s="17" t="s">
        <v>725</v>
      </c>
      <c r="C111" s="17" t="s">
        <v>716</v>
      </c>
      <c r="D111" s="17">
        <v>1</v>
      </c>
      <c r="E111" s="33" t="s">
        <v>717</v>
      </c>
      <c r="F111" s="34" t="s">
        <v>814</v>
      </c>
      <c r="G111" s="17"/>
      <c r="H111" s="31">
        <f>IF(G111="",0,IF(G111="優勝",[5]点数換算表!$B$2,IF(G111="準優勝",[5]点数換算表!$C$2,IF(G111="ベスト4",[5]点数換算表!$D$2,[5]点数換算表!$E$2))))</f>
        <v>0</v>
      </c>
      <c r="I111" s="17"/>
      <c r="J111" s="16">
        <f>IF(I111="",0,IF(I111="優勝",[5]点数換算表!$B$3,IF(I111="準優勝",[5]点数換算表!$C$3,IF(I111="ベスト4",[5]点数換算表!$D$3,[5]点数換算表!$E$3))))</f>
        <v>0</v>
      </c>
      <c r="K111" s="17" t="s">
        <v>6</v>
      </c>
      <c r="L111" s="16">
        <f>IF(K111="",0,IF(K111="優勝",[5]点数換算表!$B$4,IF(K111="準優勝",[5]点数換算表!$C$4,IF(K111="ベスト4",[5]点数換算表!$D$4,IF(K111="ベスト8",[5]点数換算表!$E$4,IF(K111="ベスト16",[5]点数換算表!$F$4,""))))))</f>
        <v>60</v>
      </c>
      <c r="M111" s="17" t="s">
        <v>214</v>
      </c>
      <c r="N111" s="16">
        <f>IF(M111="",0,IF(M111="優勝",[5]点数換算表!$B$5,IF(M111="準優勝",[5]点数換算表!$C$5,IF(M111="ベスト4",[5]点数換算表!$D$5,IF(M111="ベスト8",[5]点数換算表!$E$5,IF(M111="ベスト16",[5]点数換算表!$F$5,IF(M111="ベスト32",[5]点数換算表!$G$5,"")))))))</f>
        <v>50</v>
      </c>
      <c r="O111" s="17"/>
      <c r="P111" s="16">
        <f>IF(O111="",0,IF(O111="優勝",[2]点数換算表!$B$6,IF(O111="準優勝",[2]点数換算表!$C$6,IF(O111="ベスト4",[2]点数換算表!$D$6,IF(O111="ベスト8",[2]点数換算表!$E$6,IF(O111="ベスト16",[2]点数換算表!$F$6,IF(O111="ベスト32",[2]点数換算表!$G$6,"")))))))</f>
        <v>0</v>
      </c>
      <c r="Q111" s="17"/>
      <c r="R111" s="16">
        <f>IF(Q111="",0,IF(Q111="優勝",[5]点数換算表!$B$7,IF(Q111="準優勝",[5]点数換算表!$C$7,IF(Q111="ベスト4",[5]点数換算表!$D$7,IF(Q111="ベスト8",[5]点数換算表!$E$7,[5]点数換算表!$F$7)))))</f>
        <v>0</v>
      </c>
      <c r="S111" s="17"/>
      <c r="T111" s="16">
        <f>IF(S111="",0,IF(S111="優勝",[5]点数換算表!$B$8,IF(S111="準優勝",[5]点数換算表!$C$8,IF(S111="ベスト4",[5]点数換算表!$D$8,IF(S111="ベスト8",[5]点数換算表!$E$8,[5]点数換算表!$F$8)))))</f>
        <v>0</v>
      </c>
      <c r="U111" s="17"/>
      <c r="V111" s="31">
        <f>IF(U111="",0,IF(U111="優勝",[5]点数換算表!$B$13,IF(U111="準優勝",[5]点数換算表!$C$13,IF(U111="ベスト4",[5]点数換算表!$D$13,[5]点数換算表!$E$13))))</f>
        <v>0</v>
      </c>
      <c r="W111" s="17"/>
      <c r="X111" s="16">
        <f>IF(W111="",0,IF(W111="優勝",[5]点数換算表!$B$14,IF(W111="準優勝",[5]点数換算表!$C$14,IF(W111="ベスト4",[5]点数換算表!$D$14,[5]点数換算表!$E$14))))</f>
        <v>0</v>
      </c>
      <c r="Y111" s="17"/>
      <c r="Z111" s="16">
        <f>IF(Y111="",0,IF(Y111="優勝",[5]点数換算表!$B$15,IF(Y111="準優勝",[5]点数換算表!$C$15,IF(Y111="ベスト4",[5]点数換算表!$D$15,IF(Y111="ベスト8",[5]点数換算表!$E$15,IF(Y111="ベスト16",[5]点数換算表!$F$15,""))))))</f>
        <v>0</v>
      </c>
      <c r="AA111" s="17"/>
      <c r="AB111" s="16">
        <f>IF(AA111="",0,IF(AA111="優勝",[5]点数換算表!$B$16,IF(AA111="準優勝",[5]点数換算表!$C$16,IF(AA111="ベスト4",[5]点数換算表!$D$16,IF(AA111="ベスト8",[5]点数換算表!$E$16,IF(AA111="ベスト16",[5]点数換算表!$F$16,IF(AA111="ベスト32",[5]点数換算表!$G$16,"")))))))</f>
        <v>0</v>
      </c>
      <c r="AC111" s="17"/>
      <c r="AD111" s="16">
        <f>IF(AC111="",0,IF(AC111="優勝",[5]点数換算表!$B$17,IF(AC111="準優勝",[5]点数換算表!$C$17,IF(AC111="ベスト4",[5]点数換算表!$D$17,IF(AC111="ベスト8",[5]点数換算表!$E$17,IF(AC111="ベスト16",[5]点数換算表!$F$17,IF(AC111="ベスト32",[5]点数換算表!$G$17,"")))))))</f>
        <v>0</v>
      </c>
      <c r="AE111" s="17"/>
      <c r="AF111" s="16">
        <f>IF(AE111="",0,IF(AE111="優勝",[5]点数換算表!$B$18,IF(AE111="準優勝",[5]点数換算表!$C$18,IF(AE111="ベスト4",[5]点数換算表!$D$18,IF(AE111="ベスト8",[5]点数換算表!$E$18,[5]点数換算表!$F$18)))))</f>
        <v>0</v>
      </c>
      <c r="AG111" s="17"/>
      <c r="AH111" s="16">
        <f>IF(AG111="",0,IF(AG111="優勝",[5]点数換算表!$B$19,IF(AG111="準優勝",[5]点数換算表!$C$19,IF(AG111="ベスト4",[5]点数換算表!$D$19,IF(AG111="ベスト8",[5]点数換算表!$E$19,[5]点数換算表!$F$19)))))</f>
        <v>0</v>
      </c>
      <c r="AI111" s="16">
        <f t="shared" si="1"/>
        <v>110</v>
      </c>
    </row>
    <row r="112" spans="1:35" x14ac:dyDescent="0.4">
      <c r="A112" s="21">
        <v>105</v>
      </c>
      <c r="B112" s="17" t="s">
        <v>380</v>
      </c>
      <c r="C112" s="17" t="s">
        <v>381</v>
      </c>
      <c r="D112" s="17">
        <v>4</v>
      </c>
      <c r="E112" s="27" t="s">
        <v>382</v>
      </c>
      <c r="F112" s="35" t="s">
        <v>815</v>
      </c>
      <c r="G112" s="17"/>
      <c r="H112" s="31">
        <f>IF(G112="",0,IF(G112="優勝",[4]点数換算表!$B$2,IF(G112="準優勝",[4]点数換算表!$C$2,IF(G112="ベスト4",[4]点数換算表!$D$2,[4]点数換算表!$E$2))))</f>
        <v>0</v>
      </c>
      <c r="I112" s="17"/>
      <c r="J112" s="16">
        <f>IF(I112="",0,IF(I112="優勝",[4]点数換算表!$B$3,IF(I112="準優勝",[4]点数換算表!$C$3,IF(I112="ベスト4",[4]点数換算表!$D$3,[4]点数換算表!$E$3))))</f>
        <v>0</v>
      </c>
      <c r="K112" s="17" t="s">
        <v>6</v>
      </c>
      <c r="L112" s="16">
        <f>IF(K112="",0,IF(K112="優勝",[4]点数換算表!$B$4,IF(K112="準優勝",[4]点数換算表!$C$4,IF(K112="ベスト4",[4]点数換算表!$D$4,IF(K112="ベスト8",[4]点数換算表!$E$4,IF(K112="ベスト16",[4]点数換算表!$F$4,""))))))</f>
        <v>60</v>
      </c>
      <c r="M112" s="17"/>
      <c r="N112" s="16">
        <f>IF(M112="",0,IF(M112="優勝",[4]点数換算表!$B$5,IF(M112="準優勝",[4]点数換算表!$C$5,IF(M112="ベスト4",[4]点数換算表!$D$5,IF(M112="ベスト8",[4]点数換算表!$E$5,IF(M112="ベスト16",[4]点数換算表!$F$5,IF(M112="ベスト32",[4]点数換算表!$G$5,"")))))))</f>
        <v>0</v>
      </c>
      <c r="O112" s="17"/>
      <c r="P112" s="16">
        <f>IF(O112="",0,IF(O112="優勝",[2]点数換算表!$B$6,IF(O112="準優勝",[2]点数換算表!$C$6,IF(O112="ベスト4",[2]点数換算表!$D$6,IF(O112="ベスト8",[2]点数換算表!$E$6,IF(O112="ベスト16",[2]点数換算表!$F$6,IF(O112="ベスト32",[2]点数換算表!$G$6,"")))))))</f>
        <v>0</v>
      </c>
      <c r="Q112" s="17"/>
      <c r="R112" s="16">
        <f>IF(Q112="",0,IF(Q112="優勝",[4]点数換算表!$B$7,IF(Q112="準優勝",[4]点数換算表!$C$7,IF(Q112="ベスト4",[4]点数換算表!$D$7,IF(Q112="ベスト8",[4]点数換算表!$E$7,[4]点数換算表!$F$7)))))</f>
        <v>0</v>
      </c>
      <c r="S112" s="17"/>
      <c r="T112" s="16">
        <f>IF(S112="",0,IF(S112="優勝",[4]点数換算表!$B$8,IF(S112="準優勝",[4]点数換算表!$C$8,IF(S112="ベスト4",[4]点数換算表!$D$8,IF(S112="ベスト8",[4]点数換算表!$E$8,[4]点数換算表!$F$8)))))</f>
        <v>0</v>
      </c>
      <c r="U112" s="17"/>
      <c r="V112" s="31">
        <f>IF(U112="",0,IF(U112="優勝",[4]点数換算表!$B$13,IF(U112="準優勝",[4]点数換算表!$C$13,IF(U112="ベスト4",[4]点数換算表!$D$13,[4]点数換算表!$E$13))))</f>
        <v>0</v>
      </c>
      <c r="W112" s="17"/>
      <c r="X112" s="16">
        <f>IF(W112="",0,IF(W112="優勝",[4]点数換算表!$B$14,IF(W112="準優勝",[4]点数換算表!$C$14,IF(W112="ベスト4",[4]点数換算表!$D$14,[4]点数換算表!$E$14))))</f>
        <v>0</v>
      </c>
      <c r="Y112" s="17" t="s">
        <v>6</v>
      </c>
      <c r="Z112" s="16">
        <f>IF(Y112="",0,IF(Y112="優勝",[4]点数換算表!$B$15,IF(Y112="準優勝",[4]点数換算表!$C$15,IF(Y112="ベスト4",[4]点数換算表!$D$15,IF(Y112="ベスト8",[4]点数換算表!$E$15,IF(Y112="ベスト16",[4]点数換算表!$F$15,""))))))</f>
        <v>48</v>
      </c>
      <c r="AA112" s="17"/>
      <c r="AB112" s="16">
        <f>IF(AA112="",0,IF(AA112="優勝",[4]点数換算表!$B$16,IF(AA112="準優勝",[4]点数換算表!$C$16,IF(AA112="ベスト4",[4]点数換算表!$D$16,IF(AA112="ベスト8",[4]点数換算表!$E$16,IF(AA112="ベスト16",[4]点数換算表!$F$16,IF(AA112="ベスト32",[4]点数換算表!$G$16,"")))))))</f>
        <v>0</v>
      </c>
      <c r="AC112" s="17"/>
      <c r="AD112" s="16">
        <f>IF(AC112="",0,IF(AC112="優勝",[4]点数換算表!$B$17,IF(AC112="準優勝",[4]点数換算表!$C$17,IF(AC112="ベスト4",[4]点数換算表!$D$17,IF(AC112="ベスト8",[4]点数換算表!$E$17,IF(AC112="ベスト16",[4]点数換算表!$F$17,IF(AC112="ベスト32",[4]点数換算表!$G$17,"")))))))</f>
        <v>0</v>
      </c>
      <c r="AE112" s="17"/>
      <c r="AF112" s="16">
        <f>IF(AE112="",0,IF(AE112="優勝",[4]点数換算表!$B$18,IF(AE112="準優勝",[4]点数換算表!$C$18,IF(AE112="ベスト4",[4]点数換算表!$D$18,IF(AE112="ベスト8",[4]点数換算表!$E$18,[4]点数換算表!$F$18)))))</f>
        <v>0</v>
      </c>
      <c r="AG112" s="17"/>
      <c r="AH112" s="16">
        <f>IF(AG112="",0,IF(AG112="優勝",[4]点数換算表!$B$19,IF(AG112="準優勝",[4]点数換算表!$C$19,IF(AG112="ベスト4",[4]点数換算表!$D$19,IF(AG112="ベスト8",[4]点数換算表!$E$19,[4]点数換算表!$F$19)))))</f>
        <v>0</v>
      </c>
      <c r="AI112" s="16">
        <f t="shared" si="1"/>
        <v>108</v>
      </c>
    </row>
    <row r="113" spans="1:35" x14ac:dyDescent="0.4">
      <c r="A113" s="21">
        <v>106</v>
      </c>
      <c r="B113" s="17" t="s">
        <v>498</v>
      </c>
      <c r="C113" s="17" t="s">
        <v>454</v>
      </c>
      <c r="D113" s="17">
        <v>3</v>
      </c>
      <c r="E113" s="28" t="s">
        <v>451</v>
      </c>
      <c r="F113" s="35" t="s">
        <v>815</v>
      </c>
      <c r="G113" s="17"/>
      <c r="H113" s="31">
        <f>IF(G113="",0,IF(G113="優勝",[7]点数換算表!$B$2,IF(G113="準優勝",[7]点数換算表!$C$2,IF(G113="ベスト4",[7]点数換算表!$D$2,[7]点数換算表!$E$2))))</f>
        <v>0</v>
      </c>
      <c r="I113" s="17"/>
      <c r="J113" s="16">
        <f>IF(I113="",0,IF(I113="優勝",[7]点数換算表!$B$3,IF(I113="準優勝",[7]点数換算表!$C$3,IF(I113="ベスト4",[7]点数換算表!$D$3,[7]点数換算表!$E$3))))</f>
        <v>0</v>
      </c>
      <c r="K113" s="17" t="s">
        <v>6</v>
      </c>
      <c r="L113" s="16">
        <f>IF(K113="",0,IF(K113="優勝",[7]点数換算表!$B$4,IF(K113="準優勝",[7]点数換算表!$C$4,IF(K113="ベスト4",[7]点数換算表!$D$4,IF(K113="ベスト8",[7]点数換算表!$E$4,IF(K113="ベスト16",[7]点数換算表!$F$4,""))))))</f>
        <v>60</v>
      </c>
      <c r="M113" s="17"/>
      <c r="N113" s="16">
        <f>IF(M113="",0,IF(M113="優勝",[7]点数換算表!$B$5,IF(M113="準優勝",[7]点数換算表!$C$5,IF(M113="ベスト4",[7]点数換算表!$D$5,IF(M113="ベスト8",[7]点数換算表!$E$5,IF(M113="ベスト16",[7]点数換算表!$F$5,IF(M113="ベスト32",[7]点数換算表!$G$5,"")))))))</f>
        <v>0</v>
      </c>
      <c r="O113" s="17"/>
      <c r="P113" s="16">
        <f>IF(O113="",0,IF(O113="優勝",[2]点数換算表!$B$6,IF(O113="準優勝",[2]点数換算表!$C$6,IF(O113="ベスト4",[2]点数換算表!$D$6,IF(O113="ベスト8",[2]点数換算表!$E$6,IF(O113="ベスト16",[2]点数換算表!$F$6,IF(O113="ベスト32",[2]点数換算表!$G$6,"")))))))</f>
        <v>0</v>
      </c>
      <c r="Q113" s="17"/>
      <c r="R113" s="16">
        <f>IF(Q113="",0,IF(Q113="優勝",[7]点数換算表!$B$7,IF(Q113="準優勝",[7]点数換算表!$C$7,IF(Q113="ベスト4",[7]点数換算表!$D$7,IF(Q113="ベスト8",[7]点数換算表!$E$7,[7]点数換算表!$F$7)))))</f>
        <v>0</v>
      </c>
      <c r="S113" s="17"/>
      <c r="T113" s="16">
        <f>IF(S113="",0,IF(S113="優勝",[7]点数換算表!$B$8,IF(S113="準優勝",[7]点数換算表!$C$8,IF(S113="ベスト4",[7]点数換算表!$D$8,IF(S113="ベスト8",[7]点数換算表!$E$8,[7]点数換算表!$F$8)))))</f>
        <v>0</v>
      </c>
      <c r="U113" s="17"/>
      <c r="V113" s="31">
        <f>IF(U113="",0,IF(U113="優勝",[7]点数換算表!$B$13,IF(U113="準優勝",[7]点数換算表!$C$13,IF(U113="ベスト4",[7]点数換算表!$D$13,[7]点数換算表!$E$13))))</f>
        <v>0</v>
      </c>
      <c r="W113" s="17"/>
      <c r="X113" s="16">
        <f>IF(W113="",0,IF(W113="優勝",[7]点数換算表!$B$14,IF(W113="準優勝",[7]点数換算表!$C$14,IF(W113="ベスト4",[7]点数換算表!$D$14,[7]点数換算表!$E$14))))</f>
        <v>0</v>
      </c>
      <c r="Y113" s="17" t="s">
        <v>6</v>
      </c>
      <c r="Z113" s="16">
        <f>IF(Y113="",0,IF(Y113="優勝",[7]点数換算表!$B$15,IF(Y113="準優勝",[7]点数換算表!$C$15,IF(Y113="ベスト4",[7]点数換算表!$D$15,IF(Y113="ベスト8",[7]点数換算表!$E$15,IF(Y113="ベスト16",[7]点数換算表!$F$15,""))))))</f>
        <v>48</v>
      </c>
      <c r="AA113" s="17"/>
      <c r="AB113" s="16">
        <f>IF(AA113="",0,IF(AA113="優勝",[7]点数換算表!$B$16,IF(AA113="準優勝",[7]点数換算表!$C$16,IF(AA113="ベスト4",[7]点数換算表!$D$16,IF(AA113="ベスト8",[7]点数換算表!$E$16,IF(AA113="ベスト16",[7]点数換算表!$F$16,IF(AA113="ベスト32",[7]点数換算表!$G$16,"")))))))</f>
        <v>0</v>
      </c>
      <c r="AC113" s="17"/>
      <c r="AD113" s="16">
        <f>IF(AC113="",0,IF(AC113="優勝",[7]点数換算表!$B$17,IF(AC113="準優勝",[7]点数換算表!$C$17,IF(AC113="ベスト4",[7]点数換算表!$D$17,IF(AC113="ベスト8",[7]点数換算表!$E$17,IF(AC113="ベスト16",[7]点数換算表!$F$17,IF(AC113="ベスト32",[7]点数換算表!$G$17,"")))))))</f>
        <v>0</v>
      </c>
      <c r="AE113" s="17"/>
      <c r="AF113" s="16">
        <f>IF(AE113="",0,IF(AE113="優勝",[7]点数換算表!$B$18,IF(AE113="準優勝",[7]点数換算表!$C$18,IF(AE113="ベスト4",[7]点数換算表!$D$18,IF(AE113="ベスト8",[7]点数換算表!$E$18,[7]点数換算表!$F$18)))))</f>
        <v>0</v>
      </c>
      <c r="AG113" s="17"/>
      <c r="AH113" s="16">
        <f>IF(AG113="",0,IF(AG113="優勝",[7]点数換算表!$B$19,IF(AG113="準優勝",[7]点数換算表!$C$19,IF(AG113="ベスト4",[7]点数換算表!$D$19,IF(AG113="ベスト8",[7]点数換算表!$E$19,[7]点数換算表!$F$19)))))</f>
        <v>0</v>
      </c>
      <c r="AI113" s="16">
        <f t="shared" si="1"/>
        <v>108</v>
      </c>
    </row>
    <row r="114" spans="1:35" x14ac:dyDescent="0.4">
      <c r="A114" s="21">
        <v>107</v>
      </c>
      <c r="B114" s="17" t="s">
        <v>527</v>
      </c>
      <c r="C114" s="17" t="s">
        <v>528</v>
      </c>
      <c r="D114" s="17">
        <v>4</v>
      </c>
      <c r="E114" s="29" t="s">
        <v>526</v>
      </c>
      <c r="F114" s="35" t="s">
        <v>815</v>
      </c>
      <c r="G114" s="17"/>
      <c r="H114" s="31">
        <f>IF(G114="",0,IF(G114="優勝",[1]点数換算表!$B$2,IF(G114="準優勝",[1]点数換算表!$C$2,IF(G114="ベスト4",[1]点数換算表!$D$2,[1]点数換算表!$E$2))))</f>
        <v>0</v>
      </c>
      <c r="I114" s="17"/>
      <c r="J114" s="16">
        <f>IF(I114="",0,IF(I114="優勝",[1]点数換算表!$B$3,IF(I114="準優勝",[1]点数換算表!$C$3,IF(I114="ベスト4",[1]点数換算表!$D$3,[1]点数換算表!$E$3))))</f>
        <v>0</v>
      </c>
      <c r="K114" s="17" t="s">
        <v>9</v>
      </c>
      <c r="L114" s="16">
        <f>IF(K114="",0,IF(K114="優勝",[1]点数換算表!$B$4,IF(K114="準優勝",[1]点数換算表!$C$4,IF(K114="ベスト4",[1]点数換算表!$D$4,IF(K114="ベスト8",[1]点数換算表!$E$4,IF(K114="ベスト16",[1]点数換算表!$F$4,""))))))</f>
        <v>40</v>
      </c>
      <c r="M114" s="17" t="s">
        <v>214</v>
      </c>
      <c r="N114" s="16">
        <f>IF(M114="",0,IF(M114="優勝",[1]点数換算表!$B$5,IF(M114="準優勝",[1]点数換算表!$C$5,IF(M114="ベスト4",[1]点数換算表!$D$5,IF(M114="ベスト8",[1]点数換算表!$E$5,IF(M114="ベスト16",[1]点数換算表!$F$5,IF(M114="ベスト32",[1]点数換算表!$G$5,"")))))))</f>
        <v>50</v>
      </c>
      <c r="O114" s="17"/>
      <c r="P114" s="16">
        <f>IF(O114="",0,IF(O114="優勝",[2]点数換算表!$B$6,IF(O114="準優勝",[2]点数換算表!$C$6,IF(O114="ベスト4",[2]点数換算表!$D$6,IF(O114="ベスト8",[2]点数換算表!$E$6,IF(O114="ベスト16",[2]点数換算表!$F$6,IF(O114="ベスト32",[2]点数換算表!$G$6,"")))))))</f>
        <v>0</v>
      </c>
      <c r="Q114" s="17"/>
      <c r="R114" s="16">
        <f>IF(Q114="",0,IF(Q114="優勝",[1]点数換算表!$B$7,IF(Q114="準優勝",[1]点数換算表!$C$7,IF(Q114="ベスト4",[1]点数換算表!$D$7,IF(Q114="ベスト8",[1]点数換算表!$E$7,[1]点数換算表!$F$7)))))</f>
        <v>0</v>
      </c>
      <c r="S114" s="17"/>
      <c r="T114" s="16">
        <f>IF(S114="",0,IF(S114="優勝",[1]点数換算表!$B$8,IF(S114="準優勝",[1]点数換算表!$C$8,IF(S114="ベスト4",[1]点数換算表!$D$8,IF(S114="ベスト8",[1]点数換算表!$E$8,[1]点数換算表!$F$8)))))</f>
        <v>0</v>
      </c>
      <c r="U114" s="17"/>
      <c r="V114" s="31">
        <f>IF(U114="",0,IF(U114="優勝",[1]点数換算表!$B$13,IF(U114="準優勝",[1]点数換算表!$C$13,IF(U114="ベスト4",[1]点数換算表!$D$13,[1]点数換算表!$E$13))))</f>
        <v>0</v>
      </c>
      <c r="W114" s="17"/>
      <c r="X114" s="16">
        <f>IF(W114="",0,IF(W114="優勝",[1]点数換算表!$B$14,IF(W114="準優勝",[1]点数換算表!$C$14,IF(W114="ベスト4",[1]点数換算表!$D$14,[1]点数換算表!$E$14))))</f>
        <v>0</v>
      </c>
      <c r="Y114" s="17" t="s">
        <v>7</v>
      </c>
      <c r="Z114" s="16">
        <f>IF(Y114="",0,IF(Y114="優勝",[1]点数換算表!$B$15,IF(Y114="準優勝",[1]点数換算表!$C$15,IF(Y114="ベスト4",[1]点数換算表!$D$15,IF(Y114="ベスト8",[1]点数換算表!$E$15,IF(Y114="ベスト16",[1]点数換算表!$F$15,""))))))</f>
        <v>16</v>
      </c>
      <c r="AA114" s="17"/>
      <c r="AB114" s="16">
        <f>IF(AA114="",0,IF(AA114="優勝",[1]点数換算表!$B$16,IF(AA114="準優勝",[1]点数換算表!$C$16,IF(AA114="ベスト4",[1]点数換算表!$D$16,IF(AA114="ベスト8",[1]点数換算表!$E$16,IF(AA114="ベスト16",[1]点数換算表!$F$16,IF(AA114="ベスト32",[1]点数換算表!$G$16,"")))))))</f>
        <v>0</v>
      </c>
      <c r="AC114" s="17"/>
      <c r="AD114" s="16">
        <f>IF(AC114="",0,IF(AC114="優勝",[1]点数換算表!$B$17,IF(AC114="準優勝",[1]点数換算表!$C$17,IF(AC114="ベスト4",[1]点数換算表!$D$17,IF(AC114="ベスト8",[1]点数換算表!$E$17,IF(AC114="ベスト16",[1]点数換算表!$F$17,IF(AC114="ベスト32",[1]点数換算表!$G$17,"")))))))</f>
        <v>0</v>
      </c>
      <c r="AE114" s="17"/>
      <c r="AF114" s="16">
        <f>IF(AE114="",0,IF(AE114="優勝",[1]点数換算表!$B$18,IF(AE114="準優勝",[1]点数換算表!$C$18,IF(AE114="ベスト4",[1]点数換算表!$D$18,IF(AE114="ベスト8",[1]点数換算表!$E$18,[1]点数換算表!$F$18)))))</f>
        <v>0</v>
      </c>
      <c r="AG114" s="17"/>
      <c r="AH114" s="16">
        <f>IF(AG114="",0,IF(AG114="優勝",[1]点数換算表!$B$19,IF(AG114="準優勝",[1]点数換算表!$C$19,IF(AG114="ベスト4",[1]点数換算表!$D$19,IF(AG114="ベスト8",[1]点数換算表!$E$19,[1]点数換算表!$F$19)))))</f>
        <v>0</v>
      </c>
      <c r="AI114" s="16">
        <f t="shared" si="1"/>
        <v>106</v>
      </c>
    </row>
    <row r="115" spans="1:35" x14ac:dyDescent="0.4">
      <c r="A115" s="21">
        <v>108</v>
      </c>
      <c r="B115" s="17" t="s">
        <v>534</v>
      </c>
      <c r="C115" s="17" t="s">
        <v>528</v>
      </c>
      <c r="D115" s="17">
        <v>4</v>
      </c>
      <c r="E115" s="29" t="s">
        <v>526</v>
      </c>
      <c r="F115" s="35" t="s">
        <v>815</v>
      </c>
      <c r="G115" s="17"/>
      <c r="H115" s="31">
        <f>IF(G115="",0,IF(G115="優勝",[1]点数換算表!$B$2,IF(G115="準優勝",[1]点数換算表!$C$2,IF(G115="ベスト4",[1]点数換算表!$D$2,[1]点数換算表!$E$2))))</f>
        <v>0</v>
      </c>
      <c r="I115" s="17"/>
      <c r="J115" s="16">
        <f>IF(I115="",0,IF(I115="優勝",[1]点数換算表!$B$3,IF(I115="準優勝",[1]点数換算表!$C$3,IF(I115="ベスト4",[1]点数換算表!$D$3,[1]点数換算表!$E$3))))</f>
        <v>0</v>
      </c>
      <c r="K115" s="17" t="s">
        <v>9</v>
      </c>
      <c r="L115" s="16">
        <f>IF(K115="",0,IF(K115="優勝",[1]点数換算表!$B$4,IF(K115="準優勝",[1]点数換算表!$C$4,IF(K115="ベスト4",[1]点数換算表!$D$4,IF(K115="ベスト8",[1]点数換算表!$E$4,IF(K115="ベスト16",[1]点数換算表!$F$4,""))))))</f>
        <v>40</v>
      </c>
      <c r="M115" s="17" t="s">
        <v>214</v>
      </c>
      <c r="N115" s="16">
        <f>IF(M115="",0,IF(M115="優勝",[1]点数換算表!$B$5,IF(M115="準優勝",[1]点数換算表!$C$5,IF(M115="ベスト4",[1]点数換算表!$D$5,IF(M115="ベスト8",[1]点数換算表!$E$5,IF(M115="ベスト16",[1]点数換算表!$F$5,IF(M115="ベスト32",[1]点数換算表!$G$5,"")))))))</f>
        <v>50</v>
      </c>
      <c r="O115" s="17"/>
      <c r="P115" s="16">
        <f>IF(O115="",0,IF(O115="優勝",[2]点数換算表!$B$6,IF(O115="準優勝",[2]点数換算表!$C$6,IF(O115="ベスト4",[2]点数換算表!$D$6,IF(O115="ベスト8",[2]点数換算表!$E$6,IF(O115="ベスト16",[2]点数換算表!$F$6,IF(O115="ベスト32",[2]点数換算表!$G$6,"")))))))</f>
        <v>0</v>
      </c>
      <c r="Q115" s="17"/>
      <c r="R115" s="16">
        <f>IF(Q115="",0,IF(Q115="優勝",[1]点数換算表!$B$7,IF(Q115="準優勝",[1]点数換算表!$C$7,IF(Q115="ベスト4",[1]点数換算表!$D$7,IF(Q115="ベスト8",[1]点数換算表!$E$7,[1]点数換算表!$F$7)))))</f>
        <v>0</v>
      </c>
      <c r="S115" s="17"/>
      <c r="T115" s="16">
        <f>IF(S115="",0,IF(S115="優勝",[1]点数換算表!$B$8,IF(S115="準優勝",[1]点数換算表!$C$8,IF(S115="ベスト4",[1]点数換算表!$D$8,IF(S115="ベスト8",[1]点数換算表!$E$8,[1]点数換算表!$F$8)))))</f>
        <v>0</v>
      </c>
      <c r="U115" s="17"/>
      <c r="V115" s="31">
        <f>IF(U115="",0,IF(U115="優勝",[1]点数換算表!$B$13,IF(U115="準優勝",[1]点数換算表!$C$13,IF(U115="ベスト4",[1]点数換算表!$D$13,[1]点数換算表!$E$13))))</f>
        <v>0</v>
      </c>
      <c r="W115" s="17"/>
      <c r="X115" s="16">
        <f>IF(W115="",0,IF(W115="優勝",[1]点数換算表!$B$14,IF(W115="準優勝",[1]点数換算表!$C$14,IF(W115="ベスト4",[1]点数換算表!$D$14,[1]点数換算表!$E$14))))</f>
        <v>0</v>
      </c>
      <c r="Y115" s="17" t="s">
        <v>7</v>
      </c>
      <c r="Z115" s="16">
        <f>IF(Y115="",0,IF(Y115="優勝",[1]点数換算表!$B$15,IF(Y115="準優勝",[1]点数換算表!$C$15,IF(Y115="ベスト4",[1]点数換算表!$D$15,IF(Y115="ベスト8",[1]点数換算表!$E$15,IF(Y115="ベスト16",[1]点数換算表!$F$15,""))))))</f>
        <v>16</v>
      </c>
      <c r="AA115" s="17"/>
      <c r="AB115" s="16">
        <f>IF(AA115="",0,IF(AA115="優勝",[1]点数換算表!$B$16,IF(AA115="準優勝",[1]点数換算表!$C$16,IF(AA115="ベスト4",[1]点数換算表!$D$16,IF(AA115="ベスト8",[1]点数換算表!$E$16,IF(AA115="ベスト16",[1]点数換算表!$F$16,IF(AA115="ベスト32",[1]点数換算表!$G$16,"")))))))</f>
        <v>0</v>
      </c>
      <c r="AC115" s="17"/>
      <c r="AD115" s="16">
        <f>IF(AC115="",0,IF(AC115="優勝",[1]点数換算表!$B$17,IF(AC115="準優勝",[1]点数換算表!$C$17,IF(AC115="ベスト4",[1]点数換算表!$D$17,IF(AC115="ベスト8",[1]点数換算表!$E$17,IF(AC115="ベスト16",[1]点数換算表!$F$17,IF(AC115="ベスト32",[1]点数換算表!$G$17,"")))))))</f>
        <v>0</v>
      </c>
      <c r="AE115" s="17"/>
      <c r="AF115" s="16">
        <f>IF(AE115="",0,IF(AE115="優勝",[1]点数換算表!$B$18,IF(AE115="準優勝",[1]点数換算表!$C$18,IF(AE115="ベスト4",[1]点数換算表!$D$18,IF(AE115="ベスト8",[1]点数換算表!$E$18,[1]点数換算表!$F$18)))))</f>
        <v>0</v>
      </c>
      <c r="AG115" s="17"/>
      <c r="AH115" s="16">
        <f>IF(AG115="",0,IF(AG115="優勝",[1]点数換算表!$B$19,IF(AG115="準優勝",[1]点数換算表!$C$19,IF(AG115="ベスト4",[1]点数換算表!$D$19,IF(AG115="ベスト8",[1]点数換算表!$E$19,[1]点数換算表!$F$19)))))</f>
        <v>0</v>
      </c>
      <c r="AI115" s="16">
        <f t="shared" si="1"/>
        <v>106</v>
      </c>
    </row>
    <row r="116" spans="1:35" x14ac:dyDescent="0.4">
      <c r="A116" s="21">
        <v>109</v>
      </c>
      <c r="B116" s="17" t="s">
        <v>328</v>
      </c>
      <c r="C116" s="17" t="s">
        <v>285</v>
      </c>
      <c r="D116" s="17">
        <v>4</v>
      </c>
      <c r="E116" s="26" t="s">
        <v>272</v>
      </c>
      <c r="F116" s="35" t="s">
        <v>815</v>
      </c>
      <c r="G116" s="17"/>
      <c r="H116" s="31">
        <f>IF(G116="",0,IF(G116="優勝",[2]点数換算表!$B$2,IF(G116="準優勝",[2]点数換算表!$C$2,IF(G116="ベスト4",[2]点数換算表!$D$2,[2]点数換算表!$E$2))))</f>
        <v>0</v>
      </c>
      <c r="I116" s="17"/>
      <c r="J116" s="16">
        <f>IF(I116="",0,IF(I116="優勝",[2]点数換算表!$B$3,IF(I116="準優勝",[2]点数換算表!$C$3,IF(I116="ベスト4",[2]点数換算表!$D$3,[2]点数換算表!$E$3))))</f>
        <v>0</v>
      </c>
      <c r="K116" s="17" t="s">
        <v>9</v>
      </c>
      <c r="L116" s="16">
        <f>IF(K116="",0,IF(K116="優勝",[2]点数換算表!$B$4,IF(K116="準優勝",[2]点数換算表!$C$4,IF(K116="ベスト4",[2]点数換算表!$D$4,IF(K116="ベスト8",[2]点数換算表!$E$4,IF(K116="ベスト16",[2]点数換算表!$F$4,""))))))</f>
        <v>40</v>
      </c>
      <c r="M116" s="17" t="s">
        <v>214</v>
      </c>
      <c r="N116" s="16">
        <f>IF(M116="",0,IF(M116="優勝",[2]点数換算表!$B$5,IF(M116="準優勝",[2]点数換算表!$C$5,IF(M116="ベスト4",[2]点数換算表!$D$5,IF(M116="ベスト8",[2]点数換算表!$E$5,IF(M116="ベスト16",[2]点数換算表!$F$5,IF(M116="ベスト32",[2]点数換算表!$G$5,"")))))))</f>
        <v>50</v>
      </c>
      <c r="O116" s="17"/>
      <c r="P116" s="16">
        <f>IF(O116="",0,IF(O116="優勝",[2]点数換算表!$B$6,IF(O116="準優勝",[2]点数換算表!$C$6,IF(O116="ベスト4",[2]点数換算表!$D$6,IF(O116="ベスト8",[2]点数換算表!$E$6,IF(O116="ベスト16",[2]点数換算表!$F$6,IF(O116="ベスト32",[2]点数換算表!$G$6,"")))))))</f>
        <v>0</v>
      </c>
      <c r="Q116" s="17"/>
      <c r="R116" s="16">
        <f>IF(Q116="",0,IF(Q116="優勝",[2]点数換算表!$B$7,IF(Q116="準優勝",[2]点数換算表!$C$7,IF(Q116="ベスト4",[2]点数換算表!$D$7,IF(Q116="ベスト8",[2]点数換算表!$E$7,[2]点数換算表!$F$7)))))</f>
        <v>0</v>
      </c>
      <c r="S116" s="17"/>
      <c r="T116" s="16">
        <f>IF(S116="",0,IF(S116="優勝",[2]点数換算表!$B$8,IF(S116="準優勝",[2]点数換算表!$C$8,IF(S116="ベスト4",[2]点数換算表!$D$8,IF(S116="ベスト8",[2]点数換算表!$E$8,[2]点数換算表!$F$8)))))</f>
        <v>0</v>
      </c>
      <c r="U116" s="17"/>
      <c r="V116" s="31">
        <f>IF(U116="",0,IF(U116="優勝",[2]点数換算表!$B$13,IF(U116="準優勝",[2]点数換算表!$C$13,IF(U116="ベスト4",[2]点数換算表!$D$13,[2]点数換算表!$E$13))))</f>
        <v>0</v>
      </c>
      <c r="W116" s="17"/>
      <c r="X116" s="16">
        <f>IF(W116="",0,IF(W116="優勝",[2]点数換算表!$B$14,IF(W116="準優勝",[2]点数換算表!$C$14,IF(W116="ベスト4",[2]点数換算表!$D$14,[2]点数換算表!$E$14))))</f>
        <v>0</v>
      </c>
      <c r="Y116" s="17" t="s">
        <v>7</v>
      </c>
      <c r="Z116" s="16">
        <f>IF(Y116="",0,IF(Y116="優勝",[2]点数換算表!$B$15,IF(Y116="準優勝",[2]点数換算表!$C$15,IF(Y116="ベスト4",[2]点数換算表!$D$15,IF(Y116="ベスト8",[2]点数換算表!$E$15,IF(Y116="ベスト16",[2]点数換算表!$F$15,""))))))</f>
        <v>16</v>
      </c>
      <c r="AA116" s="17"/>
      <c r="AB116" s="16">
        <f>IF(AA116="",0,IF(AA116="優勝",[2]点数換算表!$B$16,IF(AA116="準優勝",[2]点数換算表!$C$16,IF(AA116="ベスト4",[2]点数換算表!$D$16,IF(AA116="ベスト8",[2]点数換算表!$E$16,IF(AA116="ベスト16",[2]点数換算表!$F$16,IF(AA116="ベスト32",[2]点数換算表!$G$16,"")))))))</f>
        <v>0</v>
      </c>
      <c r="AC116" s="17"/>
      <c r="AD116" s="16">
        <f>IF(AC116="",0,IF(AC116="優勝",[2]点数換算表!$B$17,IF(AC116="準優勝",[2]点数換算表!$C$17,IF(AC116="ベスト4",[2]点数換算表!$D$17,IF(AC116="ベスト8",[2]点数換算表!$E$17,IF(AC116="ベスト16",[2]点数換算表!$F$17,IF(AC116="ベスト32",[2]点数換算表!$G$17,"")))))))</f>
        <v>0</v>
      </c>
      <c r="AE116" s="17"/>
      <c r="AF116" s="16">
        <f>IF(AE116="",0,IF(AE116="優勝",[2]点数換算表!$B$18,IF(AE116="準優勝",[2]点数換算表!$C$18,IF(AE116="ベスト4",[2]点数換算表!$D$18,IF(AE116="ベスト8",[2]点数換算表!$E$18,[2]点数換算表!$F$18)))))</f>
        <v>0</v>
      </c>
      <c r="AG116" s="17"/>
      <c r="AH116" s="16">
        <f>IF(AG116="",0,IF(AG116="優勝",[2]点数換算表!$B$19,IF(AG116="準優勝",[2]点数換算表!$C$19,IF(AG116="ベスト4",[2]点数換算表!$D$19,IF(AG116="ベスト8",[2]点数換算表!$E$19,[2]点数換算表!$F$19)))))</f>
        <v>0</v>
      </c>
      <c r="AI116" s="16">
        <f t="shared" si="1"/>
        <v>106</v>
      </c>
    </row>
    <row r="117" spans="1:35" x14ac:dyDescent="0.4">
      <c r="A117" s="21">
        <v>110</v>
      </c>
      <c r="B117" s="17" t="s">
        <v>329</v>
      </c>
      <c r="C117" s="17" t="s">
        <v>285</v>
      </c>
      <c r="D117" s="17">
        <v>4</v>
      </c>
      <c r="E117" s="26" t="s">
        <v>272</v>
      </c>
      <c r="F117" s="35" t="s">
        <v>815</v>
      </c>
      <c r="G117" s="17"/>
      <c r="H117" s="31">
        <f>IF(G117="",0,IF(G117="優勝",[2]点数換算表!$B$2,IF(G117="準優勝",[2]点数換算表!$C$2,IF(G117="ベスト4",[2]点数換算表!$D$2,[2]点数換算表!$E$2))))</f>
        <v>0</v>
      </c>
      <c r="I117" s="17"/>
      <c r="J117" s="16">
        <f>IF(I117="",0,IF(I117="優勝",[2]点数換算表!$B$3,IF(I117="準優勝",[2]点数換算表!$C$3,IF(I117="ベスト4",[2]点数換算表!$D$3,[2]点数換算表!$E$3))))</f>
        <v>0</v>
      </c>
      <c r="K117" s="17" t="s">
        <v>9</v>
      </c>
      <c r="L117" s="16">
        <f>IF(K117="",0,IF(K117="優勝",[2]点数換算表!$B$4,IF(K117="準優勝",[2]点数換算表!$C$4,IF(K117="ベスト4",[2]点数換算表!$D$4,IF(K117="ベスト8",[2]点数換算表!$E$4,IF(K117="ベスト16",[2]点数換算表!$F$4,""))))))</f>
        <v>40</v>
      </c>
      <c r="M117" s="17" t="s">
        <v>214</v>
      </c>
      <c r="N117" s="16">
        <f>IF(M117="",0,IF(M117="優勝",[2]点数換算表!$B$5,IF(M117="準優勝",[2]点数換算表!$C$5,IF(M117="ベスト4",[2]点数換算表!$D$5,IF(M117="ベスト8",[2]点数換算表!$E$5,IF(M117="ベスト16",[2]点数換算表!$F$5,IF(M117="ベスト32",[2]点数換算表!$G$5,"")))))))</f>
        <v>50</v>
      </c>
      <c r="O117" s="17"/>
      <c r="P117" s="16">
        <f>IF(O117="",0,IF(O117="優勝",[2]点数換算表!$B$6,IF(O117="準優勝",[2]点数換算表!$C$6,IF(O117="ベスト4",[2]点数換算表!$D$6,IF(O117="ベスト8",[2]点数換算表!$E$6,IF(O117="ベスト16",[2]点数換算表!$F$6,IF(O117="ベスト32",[2]点数換算表!$G$6,"")))))))</f>
        <v>0</v>
      </c>
      <c r="Q117" s="17"/>
      <c r="R117" s="16">
        <f>IF(Q117="",0,IF(Q117="優勝",[2]点数換算表!$B$7,IF(Q117="準優勝",[2]点数換算表!$C$7,IF(Q117="ベスト4",[2]点数換算表!$D$7,IF(Q117="ベスト8",[2]点数換算表!$E$7,[2]点数換算表!$F$7)))))</f>
        <v>0</v>
      </c>
      <c r="S117" s="17"/>
      <c r="T117" s="16">
        <f>IF(S117="",0,IF(S117="優勝",[2]点数換算表!$B$8,IF(S117="準優勝",[2]点数換算表!$C$8,IF(S117="ベスト4",[2]点数換算表!$D$8,IF(S117="ベスト8",[2]点数換算表!$E$8,[2]点数換算表!$F$8)))))</f>
        <v>0</v>
      </c>
      <c r="U117" s="17"/>
      <c r="V117" s="31">
        <f>IF(U117="",0,IF(U117="優勝",[2]点数換算表!$B$13,IF(U117="準優勝",[2]点数換算表!$C$13,IF(U117="ベスト4",[2]点数換算表!$D$13,[2]点数換算表!$E$13))))</f>
        <v>0</v>
      </c>
      <c r="W117" s="17"/>
      <c r="X117" s="16">
        <f>IF(W117="",0,IF(W117="優勝",[2]点数換算表!$B$14,IF(W117="準優勝",[2]点数換算表!$C$14,IF(W117="ベスト4",[2]点数換算表!$D$14,[2]点数換算表!$E$14))))</f>
        <v>0</v>
      </c>
      <c r="Y117" s="17" t="s">
        <v>7</v>
      </c>
      <c r="Z117" s="16">
        <f>IF(Y117="",0,IF(Y117="優勝",[2]点数換算表!$B$15,IF(Y117="準優勝",[2]点数換算表!$C$15,IF(Y117="ベスト4",[2]点数換算表!$D$15,IF(Y117="ベスト8",[2]点数換算表!$E$15,IF(Y117="ベスト16",[2]点数換算表!$F$15,""))))))</f>
        <v>16</v>
      </c>
      <c r="AA117" s="17"/>
      <c r="AB117" s="16">
        <f>IF(AA117="",0,IF(AA117="優勝",[2]点数換算表!$B$16,IF(AA117="準優勝",[2]点数換算表!$C$16,IF(AA117="ベスト4",[2]点数換算表!$D$16,IF(AA117="ベスト8",[2]点数換算表!$E$16,IF(AA117="ベスト16",[2]点数換算表!$F$16,IF(AA117="ベスト32",[2]点数換算表!$G$16,"")))))))</f>
        <v>0</v>
      </c>
      <c r="AC117" s="17"/>
      <c r="AD117" s="16">
        <f>IF(AC117="",0,IF(AC117="優勝",[2]点数換算表!$B$17,IF(AC117="準優勝",[2]点数換算表!$C$17,IF(AC117="ベスト4",[2]点数換算表!$D$17,IF(AC117="ベスト8",[2]点数換算表!$E$17,IF(AC117="ベスト16",[2]点数換算表!$F$17,IF(AC117="ベスト32",[2]点数換算表!$G$17,"")))))))</f>
        <v>0</v>
      </c>
      <c r="AE117" s="17"/>
      <c r="AF117" s="16">
        <f>IF(AE117="",0,IF(AE117="優勝",[2]点数換算表!$B$18,IF(AE117="準優勝",[2]点数換算表!$C$18,IF(AE117="ベスト4",[2]点数換算表!$D$18,IF(AE117="ベスト8",[2]点数換算表!$E$18,[2]点数換算表!$F$18)))))</f>
        <v>0</v>
      </c>
      <c r="AG117" s="17"/>
      <c r="AH117" s="16">
        <f>IF(AG117="",0,IF(AG117="優勝",[2]点数換算表!$B$19,IF(AG117="準優勝",[2]点数換算表!$C$19,IF(AG117="ベスト4",[2]点数換算表!$D$19,IF(AG117="ベスト8",[2]点数換算表!$E$19,[2]点数換算表!$F$19)))))</f>
        <v>0</v>
      </c>
      <c r="AI117" s="16">
        <f t="shared" si="1"/>
        <v>106</v>
      </c>
    </row>
    <row r="118" spans="1:35" x14ac:dyDescent="0.4">
      <c r="A118" s="21">
        <v>111</v>
      </c>
      <c r="B118" s="17" t="s">
        <v>84</v>
      </c>
      <c r="C118" s="17" t="s">
        <v>61</v>
      </c>
      <c r="D118" s="17">
        <v>3</v>
      </c>
      <c r="E118" s="24" t="s">
        <v>269</v>
      </c>
      <c r="F118" s="34" t="s">
        <v>814</v>
      </c>
      <c r="G118" s="17"/>
      <c r="H118" s="31">
        <f>IF(G118="",0,IF(G118="優勝",点数換算表!$B$2,IF(G118="準優勝",点数換算表!$C$2,IF(G118="ベスト4",点数換算表!$D$2,点数換算表!$E$2))))</f>
        <v>0</v>
      </c>
      <c r="I118" s="17"/>
      <c r="J118" s="16">
        <f>IF(I118="",0,IF(I118="優勝",点数換算表!$B$3,IF(I118="準優勝",点数換算表!$C$3,IF(I118="ベスト4",点数換算表!$D$3,点数換算表!$E$3))))</f>
        <v>0</v>
      </c>
      <c r="K118" s="17" t="s">
        <v>7</v>
      </c>
      <c r="L118" s="16">
        <f>IF(K118="",0,IF(K118="優勝",点数換算表!$B$4,IF(K118="準優勝",点数換算表!$C$4,IF(K118="ベスト4",点数換算表!$D$4,IF(K118="ベスト8",点数換算表!$E$4,IF(K118="ベスト16",点数換算表!$F$4,""))))))</f>
        <v>20</v>
      </c>
      <c r="M118" s="17"/>
      <c r="N118" s="16">
        <f>IF(M118="",0,IF(M118="優勝",点数換算表!$B$5,IF(M118="準優勝",点数換算表!$C$5,IF(M118="ベスト4",点数換算表!$D$5,IF(M118="ベスト8",点数換算表!$E$5,IF(M118="ベスト16",点数換算表!$F$5,IF(M118="ベスト32",点数換算表!$G$5,"")))))))</f>
        <v>0</v>
      </c>
      <c r="O118" s="17"/>
      <c r="P118" s="16">
        <f>IF(O118="",0,IF(O118="優勝",[2]点数換算表!$B$6,IF(O118="準優勝",[2]点数換算表!$C$6,IF(O118="ベスト4",[2]点数換算表!$D$6,IF(O118="ベスト8",[2]点数換算表!$E$6,IF(O118="ベスト16",[2]点数換算表!$F$6,IF(O118="ベスト32",[2]点数換算表!$G$6,"")))))))</f>
        <v>0</v>
      </c>
      <c r="Q118" s="17"/>
      <c r="R118" s="16">
        <f>IF(Q118="",0,IF(Q118="優勝",点数換算表!$B$7,IF(Q118="準優勝",点数換算表!$C$7,IF(Q118="ベスト4",点数換算表!$D$7,IF(Q118="ベスト8",点数換算表!$E$7,点数換算表!$F$7)))))</f>
        <v>0</v>
      </c>
      <c r="S118" s="17"/>
      <c r="T118" s="16">
        <f>IF(S118="",0,IF(S118="優勝",点数換算表!$B$8,IF(S118="準優勝",点数換算表!$C$8,IF(S118="ベスト4",点数換算表!$D$8,IF(S118="ベスト8",点数換算表!$E$8,点数換算表!$F$8)))))</f>
        <v>0</v>
      </c>
      <c r="U118" s="17"/>
      <c r="V118" s="31">
        <f>IF(U118="",0,IF(U118="優勝",点数換算表!$B$13,IF(U118="準優勝",点数換算表!$C$13,IF(U118="ベスト4",点数換算表!$D$13,点数換算表!$E$13))))</f>
        <v>0</v>
      </c>
      <c r="W118" s="17"/>
      <c r="X118" s="16">
        <f>IF(W118="",0,IF(W118="優勝",点数換算表!$B$14,IF(W118="準優勝",点数換算表!$C$14,IF(W118="ベスト4",点数換算表!$D$14,点数換算表!$E$14))))</f>
        <v>0</v>
      </c>
      <c r="Y118" s="17"/>
      <c r="Z118" s="16">
        <f>IF(Y118="",0,IF(Y118="優勝",点数換算表!$B$15,IF(Y118="準優勝",点数換算表!$C$15,IF(Y118="ベスト4",点数換算表!$D$15,IF(Y118="ベスト8",点数換算表!$E$15,IF(Y118="ベスト16",点数換算表!$F$15,""))))))</f>
        <v>0</v>
      </c>
      <c r="AA118" s="17" t="s">
        <v>7</v>
      </c>
      <c r="AB118" s="16">
        <f>IF(AA118="",0,IF(AA118="優勝",点数換算表!$B$16,IF(AA118="準優勝",点数換算表!$C$16,IF(AA118="ベスト4",点数換算表!$D$16,IF(AA118="ベスト8",点数換算表!$E$16,IF(AA118="ベスト16",点数換算表!$F$16,IF(AA118="ベスト32",点数換算表!$G$16,"")))))))</f>
        <v>80</v>
      </c>
      <c r="AC118" s="17"/>
      <c r="AD118" s="16">
        <f>IF(AC118="",0,IF(AC118="優勝",点数換算表!$B$17,IF(AC118="準優勝",点数換算表!$C$17,IF(AC118="ベスト4",点数換算表!$D$17,IF(AC118="ベスト8",点数換算表!$E$17,IF(AC118="ベスト16",点数換算表!$F$17,IF(AC118="ベスト32",点数換算表!$G$17,"")))))))</f>
        <v>0</v>
      </c>
      <c r="AE118" s="17"/>
      <c r="AF118" s="16">
        <f>IF(AE118="",0,IF(AE118="優勝",点数換算表!$B$18,IF(AE118="準優勝",点数換算表!$C$18,IF(AE118="ベスト4",点数換算表!$D$18,IF(AE118="ベスト8",点数換算表!$E$18,点数換算表!$F$18)))))</f>
        <v>0</v>
      </c>
      <c r="AG118" s="17"/>
      <c r="AH118" s="16">
        <f>IF(AG118="",0,IF(AG118="優勝",点数換算表!$B$19,IF(AG118="準優勝",点数換算表!$C$19,IF(AG118="ベスト4",点数換算表!$D$19,IF(AG118="ベスト8",点数換算表!$E$19,点数換算表!$F$19)))))</f>
        <v>0</v>
      </c>
      <c r="AI118" s="16">
        <f t="shared" si="1"/>
        <v>100</v>
      </c>
    </row>
    <row r="119" spans="1:35" x14ac:dyDescent="0.4">
      <c r="A119" s="21">
        <v>112</v>
      </c>
      <c r="B119" s="17" t="s">
        <v>529</v>
      </c>
      <c r="C119" s="17" t="s">
        <v>525</v>
      </c>
      <c r="D119" s="17">
        <v>1</v>
      </c>
      <c r="E119" s="29" t="s">
        <v>526</v>
      </c>
      <c r="F119" s="35" t="s">
        <v>815</v>
      </c>
      <c r="G119" s="17" t="s">
        <v>6</v>
      </c>
      <c r="H119" s="31">
        <f>IF(G119="",0,IF(G119="優勝",[1]点数換算表!$B$2,IF(G119="準優勝",[1]点数換算表!$C$2,IF(G119="ベスト4",[1]点数換算表!$D$2,[1]点数換算表!$E$2))))</f>
        <v>50</v>
      </c>
      <c r="I119" s="17" t="s">
        <v>6</v>
      </c>
      <c r="J119" s="16">
        <f>IF(I119="",0,IF(I119="優勝",[1]点数換算表!$B$3,IF(I119="準優勝",[1]点数換算表!$C$3,IF(I119="ベスト4",[1]点数換算表!$D$3,[1]点数換算表!$E$3))))</f>
        <v>100</v>
      </c>
      <c r="K119" s="17"/>
      <c r="L119" s="16">
        <f>IF(K119="",0,IF(K119="優勝",[1]点数換算表!$B$4,IF(K119="準優勝",[1]点数換算表!$C$4,IF(K119="ベスト4",[1]点数換算表!$D$4,IF(K119="ベスト8",[1]点数換算表!$E$4,IF(K119="ベスト16",[1]点数換算表!$F$4,""))))))</f>
        <v>0</v>
      </c>
      <c r="M119" s="17"/>
      <c r="N119" s="16">
        <f>IF(M119="",0,IF(M119="優勝",[1]点数換算表!$B$5,IF(M119="準優勝",[1]点数換算表!$C$5,IF(M119="ベスト4",[1]点数換算表!$D$5,IF(M119="ベスト8",[1]点数換算表!$E$5,IF(M119="ベスト16",[1]点数換算表!$F$5,IF(M119="ベスト32",[1]点数換算表!$G$5,"")))))))</f>
        <v>0</v>
      </c>
      <c r="O119" s="17"/>
      <c r="P119" s="16">
        <f>IF(O119="",0,IF(O119="優勝",[2]点数換算表!$B$6,IF(O119="準優勝",[2]点数換算表!$C$6,IF(O119="ベスト4",[2]点数換算表!$D$6,IF(O119="ベスト8",[2]点数換算表!$E$6,IF(O119="ベスト16",[2]点数換算表!$F$6,IF(O119="ベスト32",[2]点数換算表!$G$6,"")))))))</f>
        <v>0</v>
      </c>
      <c r="Q119" s="17"/>
      <c r="R119" s="16">
        <f>IF(Q119="",0,IF(Q119="優勝",[1]点数換算表!$B$7,IF(Q119="準優勝",[1]点数換算表!$C$7,IF(Q119="ベスト4",[1]点数換算表!$D$7,IF(Q119="ベスト8",[1]点数換算表!$E$7,[1]点数換算表!$F$7)))))</f>
        <v>0</v>
      </c>
      <c r="S119" s="17"/>
      <c r="T119" s="16">
        <f>IF(S119="",0,IF(S119="優勝",[1]点数換算表!$B$8,IF(S119="準優勝",[1]点数換算表!$C$8,IF(S119="ベスト4",[1]点数換算表!$D$8,IF(S119="ベスト8",[1]点数換算表!$E$8,[1]点数換算表!$F$8)))))</f>
        <v>0</v>
      </c>
      <c r="U119" s="17"/>
      <c r="V119" s="31">
        <f>IF(U119="",0,IF(U119="優勝",[1]点数換算表!$B$13,IF(U119="準優勝",[1]点数換算表!$C$13,IF(U119="ベスト4",[1]点数換算表!$D$13,[1]点数換算表!$E$13))))</f>
        <v>0</v>
      </c>
      <c r="W119" s="17"/>
      <c r="X119" s="16">
        <f>IF(W119="",0,IF(W119="優勝",[1]点数換算表!$B$14,IF(W119="準優勝",[1]点数換算表!$C$14,IF(W119="ベスト4",[1]点数換算表!$D$14,[1]点数換算表!$E$14))))</f>
        <v>0</v>
      </c>
      <c r="Y119" s="17"/>
      <c r="Z119" s="16">
        <f>IF(Y119="",0,IF(Y119="優勝",[1]点数換算表!$B$15,IF(Y119="準優勝",[1]点数換算表!$C$15,IF(Y119="ベスト4",[1]点数換算表!$D$15,IF(Y119="ベスト8",[1]点数換算表!$E$15,IF(Y119="ベスト16",[1]点数換算表!$F$15,""))))))</f>
        <v>0</v>
      </c>
      <c r="AA119" s="17"/>
      <c r="AB119" s="16">
        <f>IF(AA119="",0,IF(AA119="優勝",[1]点数換算表!$B$16,IF(AA119="準優勝",[1]点数換算表!$C$16,IF(AA119="ベスト4",[1]点数換算表!$D$16,IF(AA119="ベスト8",[1]点数換算表!$E$16,IF(AA119="ベスト16",[1]点数換算表!$F$16,IF(AA119="ベスト32",[1]点数換算表!$G$16,"")))))))</f>
        <v>0</v>
      </c>
      <c r="AC119" s="17"/>
      <c r="AD119" s="16">
        <f>IF(AC119="",0,IF(AC119="優勝",[1]点数換算表!$B$17,IF(AC119="準優勝",[1]点数換算表!$C$17,IF(AC119="ベスト4",[1]点数換算表!$D$17,IF(AC119="ベスト8",[1]点数換算表!$E$17,IF(AC119="ベスト16",[1]点数換算表!$F$17,IF(AC119="ベスト32",[1]点数換算表!$G$17,"")))))))</f>
        <v>0</v>
      </c>
      <c r="AE119" s="17"/>
      <c r="AF119" s="16">
        <f>IF(AE119="",0,IF(AE119="優勝",[1]点数換算表!$B$18,IF(AE119="準優勝",[1]点数換算表!$C$18,IF(AE119="ベスト4",[1]点数換算表!$D$18,IF(AE119="ベスト8",[1]点数換算表!$E$18,[1]点数換算表!$F$18)))))</f>
        <v>0</v>
      </c>
      <c r="AG119" s="17"/>
      <c r="AH119" s="16">
        <f>IF(AG119="",0,IF(AG119="優勝",[1]点数換算表!$B$19,IF(AG119="準優勝",[1]点数換算表!$C$19,IF(AG119="ベスト4",[1]点数換算表!$D$19,IF(AG119="ベスト8",[1]点数換算表!$E$19,[1]点数換算表!$F$19)))))</f>
        <v>0</v>
      </c>
      <c r="AI119" s="16">
        <f t="shared" si="1"/>
        <v>100</v>
      </c>
    </row>
    <row r="120" spans="1:35" x14ac:dyDescent="0.4">
      <c r="A120" s="21">
        <v>113</v>
      </c>
      <c r="B120" s="17" t="s">
        <v>921</v>
      </c>
      <c r="C120" s="17" t="s">
        <v>920</v>
      </c>
      <c r="D120" s="17">
        <v>1</v>
      </c>
      <c r="E120" s="28" t="s">
        <v>451</v>
      </c>
      <c r="F120" s="35" t="s">
        <v>815</v>
      </c>
      <c r="G120" s="17"/>
      <c r="H120" s="31">
        <f>IF(G120="",0,IF(G120="優勝",点数換算表!$B$2,IF(G120="準優勝",点数換算表!$C$2,IF(G120="ベスト4",点数換算表!$D$2,点数換算表!$E$2))))</f>
        <v>0</v>
      </c>
      <c r="I120" s="17"/>
      <c r="J120" s="16">
        <f>IF(I120="",0,IF(I120="優勝",点数換算表!$B$3,IF(I120="準優勝",点数換算表!$C$3,IF(I120="ベスト4",点数換算表!$D$3,点数換算表!$E$3))))</f>
        <v>0</v>
      </c>
      <c r="K120" s="17" t="s">
        <v>10</v>
      </c>
      <c r="L120" s="16">
        <f>IF(K120="",0,IF(K120="優勝",点数換算表!$B$4,IF(K120="準優勝",点数換算表!$C$4,IF(K120="ベスト4",点数換算表!$D$4,IF(K120="ベスト8",点数換算表!$E$4,IF(K120="ベスト16",点数換算表!$F$4,""))))))</f>
        <v>100</v>
      </c>
      <c r="M120" s="17"/>
      <c r="N120" s="16">
        <f>IF(M120="",0,IF(M120="優勝",点数換算表!$B$5,IF(M120="準優勝",点数換算表!$C$5,IF(M120="ベスト4",点数換算表!$D$5,IF(M120="ベスト8",点数換算表!$E$5,IF(M120="ベスト16",点数換算表!$F$5,IF(M120="ベスト32",点数換算表!$G$5,"")))))))</f>
        <v>0</v>
      </c>
      <c r="O120" s="17"/>
      <c r="P120" s="16">
        <f>IF(O120="",0,IF(O120="優勝",[2]点数換算表!$B$6,IF(O120="準優勝",[2]点数換算表!$C$6,IF(O120="ベスト4",[2]点数換算表!$D$6,IF(O120="ベスト8",[2]点数換算表!$E$6,IF(O120="ベスト16",[2]点数換算表!$F$6,IF(O120="ベスト32",[2]点数換算表!$G$6,"")))))))</f>
        <v>0</v>
      </c>
      <c r="Q120" s="17"/>
      <c r="R120" s="16">
        <f>IF(Q120="",0,IF(Q120="優勝",点数換算表!$B$7,IF(Q120="準優勝",点数換算表!$C$7,IF(Q120="ベスト4",点数換算表!$D$7,IF(Q120="ベスト8",点数換算表!$E$7,点数換算表!$F$7)))))</f>
        <v>0</v>
      </c>
      <c r="S120" s="17"/>
      <c r="T120" s="16">
        <f>IF(S120="",0,IF(S120="優勝",点数換算表!$B$8,IF(S120="準優勝",点数換算表!$C$8,IF(S120="ベスト4",点数換算表!$D$8,IF(S120="ベスト8",点数換算表!$E$8,点数換算表!$F$8)))))</f>
        <v>0</v>
      </c>
      <c r="U120" s="17"/>
      <c r="V120" s="31">
        <f>IF(U120="",0,IF(U120="優勝",点数換算表!$B$13,IF(U120="準優勝",点数換算表!$C$13,IF(U120="ベスト4",点数換算表!$D$13,点数換算表!$E$13))))</f>
        <v>0</v>
      </c>
      <c r="W120" s="17"/>
      <c r="X120" s="16">
        <f>IF(W120="",0,IF(W120="優勝",点数換算表!$B$14,IF(W120="準優勝",点数換算表!$C$14,IF(W120="ベスト4",点数換算表!$D$14,点数換算表!$E$14))))</f>
        <v>0</v>
      </c>
      <c r="Y120" s="17"/>
      <c r="Z120" s="16">
        <f>IF(Y120="",0,IF(Y120="優勝",点数換算表!$B$15,IF(Y120="準優勝",点数換算表!$C$15,IF(Y120="ベスト4",点数換算表!$D$15,IF(Y120="ベスト8",点数換算表!$E$15,IF(Y120="ベスト16",点数換算表!$F$15,""))))))</f>
        <v>0</v>
      </c>
      <c r="AA120" s="17"/>
      <c r="AB120" s="16">
        <f>IF(AA120="",0,IF(AA120="優勝",点数換算表!$B$16,IF(AA120="準優勝",点数換算表!$C$16,IF(AA120="ベスト4",点数換算表!$D$16,IF(AA120="ベスト8",点数換算表!$E$16,IF(AA120="ベスト16",点数換算表!$F$16,IF(AA120="ベスト32",点数換算表!$G$16,"")))))))</f>
        <v>0</v>
      </c>
      <c r="AC120" s="17"/>
      <c r="AD120" s="16">
        <f>IF(AC120="",0,IF(AC120="優勝",点数換算表!$B$17,IF(AC120="準優勝",点数換算表!$C$17,IF(AC120="ベスト4",点数換算表!$D$17,IF(AC120="ベスト8",点数換算表!$E$17,IF(AC120="ベスト16",点数換算表!$F$17,IF(AC120="ベスト32",点数換算表!$G$17,"")))))))</f>
        <v>0</v>
      </c>
      <c r="AE120" s="17"/>
      <c r="AF120" s="16">
        <f>IF(AE120="",0,IF(AE120="優勝",点数換算表!$B$18,IF(AE120="準優勝",点数換算表!$C$18,IF(AE120="ベスト4",点数換算表!$D$18,IF(AE120="ベスト8",点数換算表!$E$18,点数換算表!$F$18)))))</f>
        <v>0</v>
      </c>
      <c r="AG120" s="17"/>
      <c r="AH120" s="16">
        <f>IF(AG120="",0,IF(AG120="優勝",点数換算表!$B$19,IF(AG120="準優勝",点数換算表!$C$19,IF(AG120="ベスト4",点数換算表!$D$19,IF(AG120="ベスト8",点数換算表!$E$19,点数換算表!$F$19)))))</f>
        <v>0</v>
      </c>
      <c r="AI120" s="16">
        <f t="shared" si="1"/>
        <v>100</v>
      </c>
    </row>
    <row r="121" spans="1:35" x14ac:dyDescent="0.4">
      <c r="A121" s="21">
        <v>114</v>
      </c>
      <c r="B121" s="17" t="s">
        <v>228</v>
      </c>
      <c r="C121" s="17" t="s">
        <v>91</v>
      </c>
      <c r="D121" s="17">
        <v>1</v>
      </c>
      <c r="E121" s="24" t="s">
        <v>269</v>
      </c>
      <c r="F121" s="34" t="s">
        <v>814</v>
      </c>
      <c r="G121" s="17" t="s">
        <v>9</v>
      </c>
      <c r="H121" s="31">
        <f>IF(G121="",0,IF(G121="優勝",点数換算表!$B$2,IF(G121="準優勝",点数換算表!$C$2,IF(G121="ベスト4",点数換算表!$D$2,点数換算表!$E$2))))</f>
        <v>20</v>
      </c>
      <c r="I121" s="17" t="s">
        <v>9</v>
      </c>
      <c r="J121" s="16">
        <f>IF(I121="",0,IF(I121="優勝",点数換算表!$B$3,IF(I121="準優勝",点数換算表!$C$3,IF(I121="ベスト4",点数換算表!$D$3,点数換算表!$E$3))))</f>
        <v>50</v>
      </c>
      <c r="K121" s="17"/>
      <c r="L121" s="16">
        <f>IF(K121="",0,IF(K121="優勝",点数換算表!$B$4,IF(K121="準優勝",点数換算表!$C$4,IF(K121="ベスト4",点数換算表!$D$4,IF(K121="ベスト8",点数換算表!$E$4,IF(K121="ベスト16",点数換算表!$F$4,""))))))</f>
        <v>0</v>
      </c>
      <c r="M121" s="17" t="s">
        <v>214</v>
      </c>
      <c r="N121" s="16">
        <f>IF(M121="",0,IF(M121="優勝",点数換算表!$B$5,IF(M121="準優勝",点数換算表!$C$5,IF(M121="ベスト4",点数換算表!$D$5,IF(M121="ベスト8",点数換算表!$E$5,IF(M121="ベスト16",点数換算表!$F$5,IF(M121="ベスト32",点数換算表!$G$5,"")))))))</f>
        <v>50</v>
      </c>
      <c r="O121" s="17"/>
      <c r="P121" s="16">
        <f>IF(O121="",0,IF(O121="優勝",[2]点数換算表!$B$6,IF(O121="準優勝",[2]点数換算表!$C$6,IF(O121="ベスト4",[2]点数換算表!$D$6,IF(O121="ベスト8",[2]点数換算表!$E$6,IF(O121="ベスト16",[2]点数換算表!$F$6,IF(O121="ベスト32",[2]点数換算表!$G$6,"")))))))</f>
        <v>0</v>
      </c>
      <c r="Q121" s="17"/>
      <c r="R121" s="16">
        <f>IF(Q121="",0,IF(Q121="優勝",点数換算表!$B$7,IF(Q121="準優勝",点数換算表!$C$7,IF(Q121="ベスト4",点数換算表!$D$7,IF(Q121="ベスト8",点数換算表!$E$7,点数換算表!$F$7)))))</f>
        <v>0</v>
      </c>
      <c r="S121" s="17"/>
      <c r="T121" s="16">
        <f>IF(S121="",0,IF(S121="優勝",点数換算表!$B$8,IF(S121="準優勝",点数換算表!$C$8,IF(S121="ベスト4",点数換算表!$D$8,IF(S121="ベスト8",点数換算表!$E$8,点数換算表!$F$8)))))</f>
        <v>0</v>
      </c>
      <c r="U121" s="17"/>
      <c r="V121" s="31">
        <f>IF(U121="",0,IF(U121="優勝",点数換算表!$B$13,IF(U121="準優勝",点数換算表!$C$13,IF(U121="ベスト4",点数換算表!$D$13,点数換算表!$E$13))))</f>
        <v>0</v>
      </c>
      <c r="W121" s="17"/>
      <c r="X121" s="16">
        <f>IF(W121="",0,IF(W121="優勝",点数換算表!$B$14,IF(W121="準優勝",点数換算表!$C$14,IF(W121="ベスト4",点数換算表!$D$14,点数換算表!$E$14))))</f>
        <v>0</v>
      </c>
      <c r="Y121" s="17"/>
      <c r="Z121" s="16">
        <f>IF(Y121="",0,IF(Y121="優勝",点数換算表!$B$15,IF(Y121="準優勝",点数換算表!$C$15,IF(Y121="ベスト4",点数換算表!$D$15,IF(Y121="ベスト8",点数換算表!$E$15,IF(Y121="ベスト16",点数換算表!$F$15,""))))))</f>
        <v>0</v>
      </c>
      <c r="AA121" s="17"/>
      <c r="AB121" s="16">
        <f>IF(AA121="",0,IF(AA121="優勝",点数換算表!$B$16,IF(AA121="準優勝",点数換算表!$C$16,IF(AA121="ベスト4",点数換算表!$D$16,IF(AA121="ベスト8",点数換算表!$E$16,IF(AA121="ベスト16",点数換算表!$F$16,IF(AA121="ベスト32",点数換算表!$G$16,"")))))))</f>
        <v>0</v>
      </c>
      <c r="AC121" s="17"/>
      <c r="AD121" s="16">
        <f>IF(AC121="",0,IF(AC121="優勝",点数換算表!$B$17,IF(AC121="準優勝",点数換算表!$C$17,IF(AC121="ベスト4",点数換算表!$D$17,IF(AC121="ベスト8",点数換算表!$E$17,IF(AC121="ベスト16",点数換算表!$F$17,IF(AC121="ベスト32",点数換算表!$G$17,"")))))))</f>
        <v>0</v>
      </c>
      <c r="AE121" s="17"/>
      <c r="AF121" s="16">
        <f>IF(AE121="",0,IF(AE121="優勝",点数換算表!$B$18,IF(AE121="準優勝",点数換算表!$C$18,IF(AE121="ベスト4",点数換算表!$D$18,IF(AE121="ベスト8",点数換算表!$E$18,点数換算表!$F$18)))))</f>
        <v>0</v>
      </c>
      <c r="AG121" s="17"/>
      <c r="AH121" s="16">
        <f>IF(AG121="",0,IF(AG121="優勝",点数換算表!$B$19,IF(AG121="準優勝",点数換算表!$C$19,IF(AG121="ベスト4",点数換算表!$D$19,IF(AG121="ベスト8",点数換算表!$E$19,点数換算表!$F$19)))))</f>
        <v>0</v>
      </c>
      <c r="AI121" s="16">
        <f t="shared" si="1"/>
        <v>100</v>
      </c>
    </row>
    <row r="122" spans="1:35" x14ac:dyDescent="0.4">
      <c r="A122" s="21">
        <v>115</v>
      </c>
      <c r="B122" s="17" t="s">
        <v>215</v>
      </c>
      <c r="C122" s="17" t="s">
        <v>216</v>
      </c>
      <c r="D122" s="17">
        <v>1</v>
      </c>
      <c r="E122" s="24" t="s">
        <v>269</v>
      </c>
      <c r="F122" s="34" t="s">
        <v>814</v>
      </c>
      <c r="G122" s="17"/>
      <c r="H122" s="31">
        <f>IF(G122="",0,IF(G122="優勝",点数換算表!$B$2,IF(G122="準優勝",点数換算表!$C$2,IF(G122="ベスト4",点数換算表!$D$2,点数換算表!$E$2))))</f>
        <v>0</v>
      </c>
      <c r="I122" s="17" t="s">
        <v>9</v>
      </c>
      <c r="J122" s="16">
        <f>IF(I122="",0,IF(I122="優勝",点数換算表!$B$3,IF(I122="準優勝",点数換算表!$C$3,IF(I122="ベスト4",点数換算表!$D$3,点数換算表!$E$3))))</f>
        <v>50</v>
      </c>
      <c r="K122" s="17"/>
      <c r="L122" s="16">
        <f>IF(K122="",0,IF(K122="優勝",点数換算表!$B$4,IF(K122="準優勝",点数換算表!$C$4,IF(K122="ベスト4",点数換算表!$D$4,IF(K122="ベスト8",点数換算表!$E$4,IF(K122="ベスト16",点数換算表!$F$4,""))))))</f>
        <v>0</v>
      </c>
      <c r="M122" s="17" t="s">
        <v>214</v>
      </c>
      <c r="N122" s="16">
        <f>IF(M122="",0,IF(M122="優勝",点数換算表!$B$5,IF(M122="準優勝",点数換算表!$C$5,IF(M122="ベスト4",点数換算表!$D$5,IF(M122="ベスト8",点数換算表!$E$5,IF(M122="ベスト16",点数換算表!$F$5,IF(M122="ベスト32",点数換算表!$G$5,"")))))))</f>
        <v>50</v>
      </c>
      <c r="O122" s="17"/>
      <c r="P122" s="16">
        <f>IF(O122="",0,IF(O122="優勝",[2]点数換算表!$B$6,IF(O122="準優勝",[2]点数換算表!$C$6,IF(O122="ベスト4",[2]点数換算表!$D$6,IF(O122="ベスト8",[2]点数換算表!$E$6,IF(O122="ベスト16",[2]点数換算表!$F$6,IF(O122="ベスト32",[2]点数換算表!$G$6,"")))))))</f>
        <v>0</v>
      </c>
      <c r="Q122" s="17"/>
      <c r="R122" s="16">
        <f>IF(Q122="",0,IF(Q122="優勝",点数換算表!$B$7,IF(Q122="準優勝",点数換算表!$C$7,IF(Q122="ベスト4",点数換算表!$D$7,IF(Q122="ベスト8",点数換算表!$E$7,点数換算表!$F$7)))))</f>
        <v>0</v>
      </c>
      <c r="S122" s="17"/>
      <c r="T122" s="16">
        <f>IF(S122="",0,IF(S122="優勝",点数換算表!$B$8,IF(S122="準優勝",点数換算表!$C$8,IF(S122="ベスト4",点数換算表!$D$8,IF(S122="ベスト8",点数換算表!$E$8,点数換算表!$F$8)))))</f>
        <v>0</v>
      </c>
      <c r="U122" s="17"/>
      <c r="V122" s="31">
        <f>IF(U122="",0,IF(U122="優勝",点数換算表!$B$13,IF(U122="準優勝",点数換算表!$C$13,IF(U122="ベスト4",点数換算表!$D$13,点数換算表!$E$13))))</f>
        <v>0</v>
      </c>
      <c r="W122" s="17"/>
      <c r="X122" s="16">
        <f>IF(W122="",0,IF(W122="優勝",点数換算表!$B$14,IF(W122="準優勝",点数換算表!$C$14,IF(W122="ベスト4",点数換算表!$D$14,点数換算表!$E$14))))</f>
        <v>0</v>
      </c>
      <c r="Y122" s="17"/>
      <c r="Z122" s="16">
        <f>IF(Y122="",0,IF(Y122="優勝",点数換算表!$B$15,IF(Y122="準優勝",点数換算表!$C$15,IF(Y122="ベスト4",点数換算表!$D$15,IF(Y122="ベスト8",点数換算表!$E$15,IF(Y122="ベスト16",点数換算表!$F$15,""))))))</f>
        <v>0</v>
      </c>
      <c r="AA122" s="17"/>
      <c r="AB122" s="16">
        <f>IF(AA122="",0,IF(AA122="優勝",点数換算表!$B$16,IF(AA122="準優勝",点数換算表!$C$16,IF(AA122="ベスト4",点数換算表!$D$16,IF(AA122="ベスト8",点数換算表!$E$16,IF(AA122="ベスト16",点数換算表!$F$16,IF(AA122="ベスト32",点数換算表!$G$16,"")))))))</f>
        <v>0</v>
      </c>
      <c r="AC122" s="17"/>
      <c r="AD122" s="16">
        <f>IF(AC122="",0,IF(AC122="優勝",点数換算表!$B$17,IF(AC122="準優勝",点数換算表!$C$17,IF(AC122="ベスト4",点数換算表!$D$17,IF(AC122="ベスト8",点数換算表!$E$17,IF(AC122="ベスト16",点数換算表!$F$17,IF(AC122="ベスト32",点数換算表!$G$17,"")))))))</f>
        <v>0</v>
      </c>
      <c r="AE122" s="17"/>
      <c r="AF122" s="16">
        <f>IF(AE122="",0,IF(AE122="優勝",点数換算表!$B$18,IF(AE122="準優勝",点数換算表!$C$18,IF(AE122="ベスト4",点数換算表!$D$18,IF(AE122="ベスト8",点数換算表!$E$18,点数換算表!$F$18)))))</f>
        <v>0</v>
      </c>
      <c r="AG122" s="17"/>
      <c r="AH122" s="16">
        <f>IF(AG122="",0,IF(AG122="優勝",点数換算表!$B$19,IF(AG122="準優勝",点数換算表!$C$19,IF(AG122="ベスト4",点数換算表!$D$19,IF(AG122="ベスト8",点数換算表!$E$19,点数換算表!$F$19)))))</f>
        <v>0</v>
      </c>
      <c r="AI122" s="16">
        <f t="shared" si="1"/>
        <v>100</v>
      </c>
    </row>
    <row r="123" spans="1:35" x14ac:dyDescent="0.4">
      <c r="A123" s="21">
        <v>116</v>
      </c>
      <c r="B123" s="17" t="s">
        <v>1259</v>
      </c>
      <c r="C123" s="17" t="s">
        <v>525</v>
      </c>
      <c r="D123" s="17">
        <v>3</v>
      </c>
      <c r="E123" s="29" t="s">
        <v>526</v>
      </c>
      <c r="F123" s="35" t="s">
        <v>815</v>
      </c>
      <c r="G123" s="17"/>
      <c r="H123" s="31">
        <f>IF(G123="",0,IF(G123="優勝",[1]点数換算表!$B$2,IF(G123="準優勝",[1]点数換算表!$C$2,IF(G123="ベスト4",[1]点数換算表!$D$2,[1]点数換算表!$E$2))))</f>
        <v>0</v>
      </c>
      <c r="I123" s="17"/>
      <c r="J123" s="16">
        <f>IF(I123="",0,IF(I123="優勝",[1]点数換算表!$B$3,IF(I123="準優勝",[1]点数換算表!$C$3,IF(I123="ベスト4",[1]点数換算表!$D$3,[1]点数換算表!$E$3))))</f>
        <v>0</v>
      </c>
      <c r="K123" s="17"/>
      <c r="L123" s="16">
        <f>IF(K123="",0,IF(K123="優勝",[7]点数換算表!$B$4,IF(K123="準優勝",[7]点数換算表!$C$4,IF(K123="ベスト4",[7]点数換算表!$D$4,IF(K123="ベスト8",[7]点数換算表!$E$4,IF(K123="ベスト16",[7]点数換算表!$F$4,""))))))</f>
        <v>0</v>
      </c>
      <c r="M123" s="17" t="s">
        <v>7</v>
      </c>
      <c r="N123" s="16">
        <f>IF(M123="",0,IF(M123="優勝",点数換算表!$B$5,IF(M123="準優勝",点数換算表!$C$5,IF(M123="ベスト4",点数換算表!$D$5,IF(M123="ベスト8",点数換算表!$E$5,IF(M123="ベスト16",点数換算表!$F$5,IF(M123="ベスト32",点数換算表!$G$5,"")))))))</f>
        <v>100</v>
      </c>
      <c r="O123" s="17"/>
      <c r="P123" s="16">
        <f>IF(O123="",0,IF(O123="優勝",[2]点数換算表!$B$6,IF(O123="準優勝",[2]点数換算表!$C$6,IF(O123="ベスト4",[2]点数換算表!$D$6,IF(O123="ベスト8",[2]点数換算表!$E$6,IF(O123="ベスト16",[2]点数換算表!$F$6,IF(O123="ベスト32",[2]点数換算表!$G$6,"")))))))</f>
        <v>0</v>
      </c>
      <c r="Q123" s="17"/>
      <c r="R123" s="16">
        <f>IF(Q123="",0,IF(Q123="優勝",[10]点数換算表!$B$7,IF(Q123="準優勝",[10]点数換算表!$C$7,IF(Q123="ベスト4",[10]点数換算表!$D$7,IF(Q123="ベスト8",[10]点数換算表!$E$7,[10]点数換算表!$F$7)))))</f>
        <v>0</v>
      </c>
      <c r="S123" s="17"/>
      <c r="T123" s="16">
        <f>IF(S123="",0,IF(S123="優勝",[10]点数換算表!$B$8,IF(S123="準優勝",[10]点数換算表!$C$8,IF(S123="ベスト4",[10]点数換算表!$D$8,IF(S123="ベスト8",[10]点数換算表!$E$8,[10]点数換算表!$F$8)))))</f>
        <v>0</v>
      </c>
      <c r="U123" s="17"/>
      <c r="V123" s="31">
        <f>IF(U123="",0,IF(U123="優勝",[10]点数換算表!$B$13,IF(U123="準優勝",[10]点数換算表!$C$13,IF(U123="ベスト4",[10]点数換算表!$D$13,[10]点数換算表!$E$13))))</f>
        <v>0</v>
      </c>
      <c r="W123" s="17"/>
      <c r="X123" s="16">
        <f>IF(W123="",0,IF(W123="優勝",[10]点数換算表!$B$14,IF(W123="準優勝",[10]点数換算表!$C$14,IF(W123="ベスト4",[10]点数換算表!$D$14,[10]点数換算表!$E$14))))</f>
        <v>0</v>
      </c>
      <c r="Y123" s="17"/>
      <c r="Z123" s="16">
        <f>IF(Y123="",0,IF(Y123="優勝",[7]点数換算表!$B$15,IF(Y123="準優勝",[7]点数換算表!$C$15,IF(Y123="ベスト4",[7]点数換算表!$D$15,IF(Y123="ベスト8",[7]点数換算表!$E$15,IF(Y123="ベスト16",[7]点数換算表!$F$15,""))))))</f>
        <v>0</v>
      </c>
      <c r="AA123" s="17"/>
      <c r="AB123" s="16">
        <f>IF(AA123="",0,IF(AA123="優勝",[1]点数換算表!$B$16,IF(AA123="準優勝",[1]点数換算表!$C$16,IF(AA123="ベスト4",[1]点数換算表!$D$16,IF(AA123="ベスト8",[1]点数換算表!$E$16,IF(AA123="ベスト16",[1]点数換算表!$F$16,IF(AA123="ベスト32",[1]点数換算表!$G$16,"")))))))</f>
        <v>0</v>
      </c>
      <c r="AC123" s="17"/>
      <c r="AD123" s="16">
        <f>IF(AC123="",0,IF(AC123="優勝",[1]点数換算表!$B$17,IF(AC123="準優勝",[1]点数換算表!$C$17,IF(AC123="ベスト4",[1]点数換算表!$D$17,IF(AC123="ベスト8",[1]点数換算表!$E$17,IF(AC123="ベスト16",[1]点数換算表!$F$17,IF(AC123="ベスト32",[1]点数換算表!$G$17,"")))))))</f>
        <v>0</v>
      </c>
      <c r="AE123" s="17"/>
      <c r="AF123" s="16">
        <f>IF(AE123="",0,IF(AE123="優勝",[1]点数換算表!$B$18,IF(AE123="準優勝",[1]点数換算表!$C$18,IF(AE123="ベスト4",[1]点数換算表!$D$18,IF(AE123="ベスト8",[1]点数換算表!$E$18,[1]点数換算表!$F$18)))))</f>
        <v>0</v>
      </c>
      <c r="AG123" s="17"/>
      <c r="AH123" s="16">
        <f>IF(AG123="",0,IF(AG123="優勝",[1]点数換算表!$B$19,IF(AG123="準優勝",[1]点数換算表!$C$19,IF(AG123="ベスト4",[1]点数換算表!$D$19,IF(AG123="ベスト8",[1]点数換算表!$E$19,[1]点数換算表!$F$19)))))</f>
        <v>0</v>
      </c>
      <c r="AI123" s="16">
        <f t="shared" si="1"/>
        <v>100</v>
      </c>
    </row>
    <row r="124" spans="1:35" x14ac:dyDescent="0.4">
      <c r="A124" s="21">
        <v>117</v>
      </c>
      <c r="B124" s="17" t="s">
        <v>1264</v>
      </c>
      <c r="C124" s="17" t="s">
        <v>1241</v>
      </c>
      <c r="D124" s="17">
        <v>2</v>
      </c>
      <c r="E124" s="26" t="s">
        <v>272</v>
      </c>
      <c r="F124" s="35" t="s">
        <v>815</v>
      </c>
      <c r="G124" s="17"/>
      <c r="H124" s="31">
        <f>IF(G124="",0,IF(G124="優勝",[1]点数換算表!$B$2,IF(G124="準優勝",[1]点数換算表!$C$2,IF(G124="ベスト4",[1]点数換算表!$D$2,[1]点数換算表!$E$2))))</f>
        <v>0</v>
      </c>
      <c r="I124" s="17"/>
      <c r="J124" s="16">
        <f>IF(I124="",0,IF(I124="優勝",[1]点数換算表!$B$3,IF(I124="準優勝",[1]点数換算表!$C$3,IF(I124="ベスト4",[1]点数換算表!$D$3,[1]点数換算表!$E$3))))</f>
        <v>0</v>
      </c>
      <c r="K124" s="17"/>
      <c r="L124" s="16">
        <f>IF(K124="",0,IF(K124="優勝",[7]点数換算表!$B$4,IF(K124="準優勝",[7]点数換算表!$C$4,IF(K124="ベスト4",[7]点数換算表!$D$4,IF(K124="ベスト8",[7]点数換算表!$E$4,IF(K124="ベスト16",[7]点数換算表!$F$4,""))))))</f>
        <v>0</v>
      </c>
      <c r="M124" s="17" t="s">
        <v>7</v>
      </c>
      <c r="N124" s="16">
        <f>IF(M124="",0,IF(M124="優勝",点数換算表!$B$5,IF(M124="準優勝",点数換算表!$C$5,IF(M124="ベスト4",点数換算表!$D$5,IF(M124="ベスト8",点数換算表!$E$5,IF(M124="ベスト16",点数換算表!$F$5,IF(M124="ベスト32",点数換算表!$G$5,"")))))))</f>
        <v>100</v>
      </c>
      <c r="O124" s="17"/>
      <c r="P124" s="16">
        <f>IF(O124="",0,IF(O124="優勝",[2]点数換算表!$B$6,IF(O124="準優勝",[2]点数換算表!$C$6,IF(O124="ベスト4",[2]点数換算表!$D$6,IF(O124="ベスト8",[2]点数換算表!$E$6,IF(O124="ベスト16",[2]点数換算表!$F$6,IF(O124="ベスト32",[2]点数換算表!$G$6,"")))))))</f>
        <v>0</v>
      </c>
      <c r="Q124" s="17"/>
      <c r="R124" s="16">
        <f>IF(Q124="",0,IF(Q124="優勝",[10]点数換算表!$B$7,IF(Q124="準優勝",[10]点数換算表!$C$7,IF(Q124="ベスト4",[10]点数換算表!$D$7,IF(Q124="ベスト8",[10]点数換算表!$E$7,[10]点数換算表!$F$7)))))</f>
        <v>0</v>
      </c>
      <c r="S124" s="17"/>
      <c r="T124" s="16">
        <f>IF(S124="",0,IF(S124="優勝",[10]点数換算表!$B$8,IF(S124="準優勝",[10]点数換算表!$C$8,IF(S124="ベスト4",[10]点数換算表!$D$8,IF(S124="ベスト8",[10]点数換算表!$E$8,[10]点数換算表!$F$8)))))</f>
        <v>0</v>
      </c>
      <c r="U124" s="17"/>
      <c r="V124" s="31">
        <f>IF(U124="",0,IF(U124="優勝",[10]点数換算表!$B$13,IF(U124="準優勝",[10]点数換算表!$C$13,IF(U124="ベスト4",[10]点数換算表!$D$13,[10]点数換算表!$E$13))))</f>
        <v>0</v>
      </c>
      <c r="W124" s="17"/>
      <c r="X124" s="16">
        <f>IF(W124="",0,IF(W124="優勝",[10]点数換算表!$B$14,IF(W124="準優勝",[10]点数換算表!$C$14,IF(W124="ベスト4",[10]点数換算表!$D$14,[10]点数換算表!$E$14))))</f>
        <v>0</v>
      </c>
      <c r="Y124" s="17"/>
      <c r="Z124" s="16">
        <f>IF(Y124="",0,IF(Y124="優勝",[7]点数換算表!$B$15,IF(Y124="準優勝",[7]点数換算表!$C$15,IF(Y124="ベスト4",[7]点数換算表!$D$15,IF(Y124="ベスト8",[7]点数換算表!$E$15,IF(Y124="ベスト16",[7]点数換算表!$F$15,""))))))</f>
        <v>0</v>
      </c>
      <c r="AA124" s="17"/>
      <c r="AB124" s="16">
        <f>IF(AA124="",0,IF(AA124="優勝",[2]点数換算表!$B$16,IF(AA124="準優勝",[2]点数換算表!$C$16,IF(AA124="ベスト4",[2]点数換算表!$D$16,IF(AA124="ベスト8",[2]点数換算表!$E$16,IF(AA124="ベスト16",[2]点数換算表!$F$16,IF(AA124="ベスト32",[2]点数換算表!$G$16,"")))))))</f>
        <v>0</v>
      </c>
      <c r="AC124" s="17"/>
      <c r="AD124" s="16">
        <f>IF(AC124="",0,IF(AC124="優勝",[2]点数換算表!$B$17,IF(AC124="準優勝",[2]点数換算表!$C$17,IF(AC124="ベスト4",[2]点数換算表!$D$17,IF(AC124="ベスト8",[2]点数換算表!$E$17,IF(AC124="ベスト16",[2]点数換算表!$F$17,IF(AC124="ベスト32",[2]点数換算表!$G$17,"")))))))</f>
        <v>0</v>
      </c>
      <c r="AE124" s="17"/>
      <c r="AF124" s="16">
        <f>IF(AE124="",0,IF(AE124="優勝",[2]点数換算表!$B$18,IF(AE124="準優勝",[2]点数換算表!$C$18,IF(AE124="ベスト4",[2]点数換算表!$D$18,IF(AE124="ベスト8",[2]点数換算表!$E$18,[2]点数換算表!$F$18)))))</f>
        <v>0</v>
      </c>
      <c r="AG124" s="17"/>
      <c r="AH124" s="16">
        <f>IF(AG124="",0,IF(AG124="優勝",[2]点数換算表!$B$19,IF(AG124="準優勝",[2]点数換算表!$C$19,IF(AG124="ベスト4",[2]点数換算表!$D$19,IF(AG124="ベスト8",[2]点数換算表!$E$19,[2]点数換算表!$F$19)))))</f>
        <v>0</v>
      </c>
      <c r="AI124" s="16">
        <f t="shared" si="1"/>
        <v>100</v>
      </c>
    </row>
    <row r="125" spans="1:35" x14ac:dyDescent="0.4">
      <c r="A125" s="21">
        <v>118</v>
      </c>
      <c r="B125" s="17" t="s">
        <v>1265</v>
      </c>
      <c r="C125" s="17" t="s">
        <v>1241</v>
      </c>
      <c r="D125" s="17">
        <v>2</v>
      </c>
      <c r="E125" s="26" t="s">
        <v>272</v>
      </c>
      <c r="F125" s="35" t="s">
        <v>815</v>
      </c>
      <c r="G125" s="17"/>
      <c r="H125" s="31">
        <f>IF(G125="",0,IF(G125="優勝",[1]点数換算表!$B$2,IF(G125="準優勝",[1]点数換算表!$C$2,IF(G125="ベスト4",[1]点数換算表!$D$2,[1]点数換算表!$E$2))))</f>
        <v>0</v>
      </c>
      <c r="I125" s="17"/>
      <c r="J125" s="16">
        <f>IF(I125="",0,IF(I125="優勝",[1]点数換算表!$B$3,IF(I125="準優勝",[1]点数換算表!$C$3,IF(I125="ベスト4",[1]点数換算表!$D$3,[1]点数換算表!$E$3))))</f>
        <v>0</v>
      </c>
      <c r="K125" s="17"/>
      <c r="L125" s="16">
        <f>IF(K125="",0,IF(K125="優勝",[7]点数換算表!$B$4,IF(K125="準優勝",[7]点数換算表!$C$4,IF(K125="ベスト4",[7]点数換算表!$D$4,IF(K125="ベスト8",[7]点数換算表!$E$4,IF(K125="ベスト16",[7]点数換算表!$F$4,""))))))</f>
        <v>0</v>
      </c>
      <c r="M125" s="17" t="s">
        <v>7</v>
      </c>
      <c r="N125" s="16">
        <f>IF(M125="",0,IF(M125="優勝",点数換算表!$B$5,IF(M125="準優勝",点数換算表!$C$5,IF(M125="ベスト4",点数換算表!$D$5,IF(M125="ベスト8",点数換算表!$E$5,IF(M125="ベスト16",点数換算表!$F$5,IF(M125="ベスト32",点数換算表!$G$5,"")))))))</f>
        <v>100</v>
      </c>
      <c r="O125" s="17"/>
      <c r="P125" s="16">
        <f>IF(O125="",0,IF(O125="優勝",[2]点数換算表!$B$6,IF(O125="準優勝",[2]点数換算表!$C$6,IF(O125="ベスト4",[2]点数換算表!$D$6,IF(O125="ベスト8",[2]点数換算表!$E$6,IF(O125="ベスト16",[2]点数換算表!$F$6,IF(O125="ベスト32",[2]点数換算表!$G$6,"")))))))</f>
        <v>0</v>
      </c>
      <c r="Q125" s="17"/>
      <c r="R125" s="16">
        <f>IF(Q125="",0,IF(Q125="優勝",[10]点数換算表!$B$7,IF(Q125="準優勝",[10]点数換算表!$C$7,IF(Q125="ベスト4",[10]点数換算表!$D$7,IF(Q125="ベスト8",[10]点数換算表!$E$7,[10]点数換算表!$F$7)))))</f>
        <v>0</v>
      </c>
      <c r="S125" s="17"/>
      <c r="T125" s="16">
        <f>IF(S125="",0,IF(S125="優勝",[10]点数換算表!$B$8,IF(S125="準優勝",[10]点数換算表!$C$8,IF(S125="ベスト4",[10]点数換算表!$D$8,IF(S125="ベスト8",[10]点数換算表!$E$8,[10]点数換算表!$F$8)))))</f>
        <v>0</v>
      </c>
      <c r="U125" s="17"/>
      <c r="V125" s="31">
        <f>IF(U125="",0,IF(U125="優勝",[10]点数換算表!$B$13,IF(U125="準優勝",[10]点数換算表!$C$13,IF(U125="ベスト4",[10]点数換算表!$D$13,[10]点数換算表!$E$13))))</f>
        <v>0</v>
      </c>
      <c r="W125" s="17"/>
      <c r="X125" s="16">
        <f>IF(W125="",0,IF(W125="優勝",[10]点数換算表!$B$14,IF(W125="準優勝",[10]点数換算表!$C$14,IF(W125="ベスト4",[10]点数換算表!$D$14,[10]点数換算表!$E$14))))</f>
        <v>0</v>
      </c>
      <c r="Y125" s="17"/>
      <c r="Z125" s="16">
        <f>IF(Y125="",0,IF(Y125="優勝",[7]点数換算表!$B$15,IF(Y125="準優勝",[7]点数換算表!$C$15,IF(Y125="ベスト4",[7]点数換算表!$D$15,IF(Y125="ベスト8",[7]点数換算表!$E$15,IF(Y125="ベスト16",[7]点数換算表!$F$15,""))))))</f>
        <v>0</v>
      </c>
      <c r="AA125" s="17"/>
      <c r="AB125" s="16">
        <f>IF(AA125="",0,IF(AA125="優勝",[2]点数換算表!$B$16,IF(AA125="準優勝",[2]点数換算表!$C$16,IF(AA125="ベスト4",[2]点数換算表!$D$16,IF(AA125="ベスト8",[2]点数換算表!$E$16,IF(AA125="ベスト16",[2]点数換算表!$F$16,IF(AA125="ベスト32",[2]点数換算表!$G$16,"")))))))</f>
        <v>0</v>
      </c>
      <c r="AC125" s="17"/>
      <c r="AD125" s="16">
        <f>IF(AC125="",0,IF(AC125="優勝",[2]点数換算表!$B$17,IF(AC125="準優勝",[2]点数換算表!$C$17,IF(AC125="ベスト4",[2]点数換算表!$D$17,IF(AC125="ベスト8",[2]点数換算表!$E$17,IF(AC125="ベスト16",[2]点数換算表!$F$17,IF(AC125="ベスト32",[2]点数換算表!$G$17,"")))))))</f>
        <v>0</v>
      </c>
      <c r="AE125" s="17"/>
      <c r="AF125" s="16">
        <f>IF(AE125="",0,IF(AE125="優勝",[2]点数換算表!$B$18,IF(AE125="準優勝",[2]点数換算表!$C$18,IF(AE125="ベスト4",[2]点数換算表!$D$18,IF(AE125="ベスト8",[2]点数換算表!$E$18,[2]点数換算表!$F$18)))))</f>
        <v>0</v>
      </c>
      <c r="AG125" s="17"/>
      <c r="AH125" s="16">
        <f>IF(AG125="",0,IF(AG125="優勝",[2]点数換算表!$B$19,IF(AG125="準優勝",[2]点数換算表!$C$19,IF(AG125="ベスト4",[2]点数換算表!$D$19,IF(AG125="ベスト8",[2]点数換算表!$E$19,[2]点数換算表!$F$19)))))</f>
        <v>0</v>
      </c>
      <c r="AI125" s="16">
        <f t="shared" si="1"/>
        <v>100</v>
      </c>
    </row>
    <row r="126" spans="1:35" x14ac:dyDescent="0.4">
      <c r="A126" s="21">
        <v>119</v>
      </c>
      <c r="B126" s="17" t="s">
        <v>1266</v>
      </c>
      <c r="C126" s="17" t="s">
        <v>879</v>
      </c>
      <c r="D126" s="17">
        <v>1</v>
      </c>
      <c r="E126" s="26" t="s">
        <v>272</v>
      </c>
      <c r="F126" s="35" t="s">
        <v>815</v>
      </c>
      <c r="G126" s="17"/>
      <c r="H126" s="31">
        <f>IF(G126="",0,IF(G126="優勝",[1]点数換算表!$B$2,IF(G126="準優勝",[1]点数換算表!$C$2,IF(G126="ベスト4",[1]点数換算表!$D$2,[1]点数換算表!$E$2))))</f>
        <v>0</v>
      </c>
      <c r="I126" s="17"/>
      <c r="J126" s="16">
        <f>IF(I126="",0,IF(I126="優勝",[1]点数換算表!$B$3,IF(I126="準優勝",[1]点数換算表!$C$3,IF(I126="ベスト4",[1]点数換算表!$D$3,[1]点数換算表!$E$3))))</f>
        <v>0</v>
      </c>
      <c r="K126" s="17"/>
      <c r="L126" s="16">
        <f>IF(K126="",0,IF(K126="優勝",[7]点数換算表!$B$4,IF(K126="準優勝",[7]点数換算表!$C$4,IF(K126="ベスト4",[7]点数換算表!$D$4,IF(K126="ベスト8",[7]点数換算表!$E$4,IF(K126="ベスト16",[7]点数換算表!$F$4,""))))))</f>
        <v>0</v>
      </c>
      <c r="M126" s="17" t="s">
        <v>7</v>
      </c>
      <c r="N126" s="16">
        <f>IF(M126="",0,IF(M126="優勝",点数換算表!$B$5,IF(M126="準優勝",点数換算表!$C$5,IF(M126="ベスト4",点数換算表!$D$5,IF(M126="ベスト8",点数換算表!$E$5,IF(M126="ベスト16",点数換算表!$F$5,IF(M126="ベスト32",点数換算表!$G$5,"")))))))</f>
        <v>100</v>
      </c>
      <c r="O126" s="17"/>
      <c r="P126" s="16">
        <f>IF(O126="",0,IF(O126="優勝",[2]点数換算表!$B$6,IF(O126="準優勝",[2]点数換算表!$C$6,IF(O126="ベスト4",[2]点数換算表!$D$6,IF(O126="ベスト8",[2]点数換算表!$E$6,IF(O126="ベスト16",[2]点数換算表!$F$6,IF(O126="ベスト32",[2]点数換算表!$G$6,"")))))))</f>
        <v>0</v>
      </c>
      <c r="Q126" s="17"/>
      <c r="R126" s="16">
        <f>IF(Q126="",0,IF(Q126="優勝",[10]点数換算表!$B$7,IF(Q126="準優勝",[10]点数換算表!$C$7,IF(Q126="ベスト4",[10]点数換算表!$D$7,IF(Q126="ベスト8",[10]点数換算表!$E$7,[10]点数換算表!$F$7)))))</f>
        <v>0</v>
      </c>
      <c r="S126" s="17"/>
      <c r="T126" s="16">
        <f>IF(S126="",0,IF(S126="優勝",[10]点数換算表!$B$8,IF(S126="準優勝",[10]点数換算表!$C$8,IF(S126="ベスト4",[10]点数換算表!$D$8,IF(S126="ベスト8",[10]点数換算表!$E$8,[10]点数換算表!$F$8)))))</f>
        <v>0</v>
      </c>
      <c r="U126" s="17"/>
      <c r="V126" s="31">
        <f>IF(U126="",0,IF(U126="優勝",[10]点数換算表!$B$13,IF(U126="準優勝",[10]点数換算表!$C$13,IF(U126="ベスト4",[10]点数換算表!$D$13,[10]点数換算表!$E$13))))</f>
        <v>0</v>
      </c>
      <c r="W126" s="17"/>
      <c r="X126" s="16">
        <f>IF(W126="",0,IF(W126="優勝",[10]点数換算表!$B$14,IF(W126="準優勝",[10]点数換算表!$C$14,IF(W126="ベスト4",[10]点数換算表!$D$14,[10]点数換算表!$E$14))))</f>
        <v>0</v>
      </c>
      <c r="Y126" s="17"/>
      <c r="Z126" s="16">
        <f>IF(Y126="",0,IF(Y126="優勝",[7]点数換算表!$B$15,IF(Y126="準優勝",[7]点数換算表!$C$15,IF(Y126="ベスト4",[7]点数換算表!$D$15,IF(Y126="ベスト8",[7]点数換算表!$E$15,IF(Y126="ベスト16",[7]点数換算表!$F$15,""))))))</f>
        <v>0</v>
      </c>
      <c r="AA126" s="17"/>
      <c r="AB126" s="16">
        <f>IF(AA126="",0,IF(AA126="優勝",[2]点数換算表!$B$16,IF(AA126="準優勝",[2]点数換算表!$C$16,IF(AA126="ベスト4",[2]点数換算表!$D$16,IF(AA126="ベスト8",[2]点数換算表!$E$16,IF(AA126="ベスト16",[2]点数換算表!$F$16,IF(AA126="ベスト32",[2]点数換算表!$G$16,"")))))))</f>
        <v>0</v>
      </c>
      <c r="AC126" s="17"/>
      <c r="AD126" s="16">
        <f>IF(AC126="",0,IF(AC126="優勝",[2]点数換算表!$B$17,IF(AC126="準優勝",[2]点数換算表!$C$17,IF(AC126="ベスト4",[2]点数換算表!$D$17,IF(AC126="ベスト8",[2]点数換算表!$E$17,IF(AC126="ベスト16",[2]点数換算表!$F$17,IF(AC126="ベスト32",[2]点数換算表!$G$17,"")))))))</f>
        <v>0</v>
      </c>
      <c r="AE126" s="17"/>
      <c r="AF126" s="16">
        <f>IF(AE126="",0,IF(AE126="優勝",[2]点数換算表!$B$18,IF(AE126="準優勝",[2]点数換算表!$C$18,IF(AE126="ベスト4",[2]点数換算表!$D$18,IF(AE126="ベスト8",[2]点数換算表!$E$18,[2]点数換算表!$F$18)))))</f>
        <v>0</v>
      </c>
      <c r="AG126" s="17"/>
      <c r="AH126" s="16">
        <f>IF(AG126="",0,IF(AG126="優勝",[2]点数換算表!$B$19,IF(AG126="準優勝",[2]点数換算表!$C$19,IF(AG126="ベスト4",[2]点数換算表!$D$19,IF(AG126="ベスト8",[2]点数換算表!$E$19,[2]点数換算表!$F$19)))))</f>
        <v>0</v>
      </c>
      <c r="AI126" s="16">
        <f t="shared" si="1"/>
        <v>100</v>
      </c>
    </row>
    <row r="127" spans="1:35" x14ac:dyDescent="0.4">
      <c r="A127" s="21">
        <v>120</v>
      </c>
      <c r="B127" s="21" t="s">
        <v>1324</v>
      </c>
      <c r="C127" s="21" t="s">
        <v>1307</v>
      </c>
      <c r="D127" s="21">
        <v>3</v>
      </c>
      <c r="E127" s="24" t="s">
        <v>269</v>
      </c>
      <c r="F127" s="34" t="s">
        <v>814</v>
      </c>
      <c r="G127" s="17"/>
      <c r="H127" s="31">
        <f>IF(G127="",0,IF(G127="優勝",[1]点数換算表!$B$2,IF(G127="準優勝",[1]点数換算表!$C$2,IF(G127="ベスト4",[1]点数換算表!$D$2,[1]点数換算表!$E$2))))</f>
        <v>0</v>
      </c>
      <c r="I127" s="17"/>
      <c r="J127" s="16">
        <f>IF(I127="",0,IF(I127="優勝",[1]点数換算表!$B$3,IF(I127="準優勝",[1]点数換算表!$C$3,IF(I127="ベスト4",[1]点数換算表!$D$3,[1]点数換算表!$E$3))))</f>
        <v>0</v>
      </c>
      <c r="K127" s="17"/>
      <c r="L127" s="16">
        <f>IF(K127="",0,IF(K127="優勝",[7]点数換算表!$B$4,IF(K127="準優勝",[7]点数換算表!$C$4,IF(K127="ベスト4",[7]点数換算表!$D$4,IF(K127="ベスト8",[7]点数換算表!$E$4,IF(K127="ベスト16",[7]点数換算表!$F$4,""))))))</f>
        <v>0</v>
      </c>
      <c r="M127" s="17" t="s">
        <v>7</v>
      </c>
      <c r="N127" s="16">
        <f>IF(M127="",0,IF(M127="優勝",点数換算表!$B$5,IF(M127="準優勝",点数換算表!$C$5,IF(M127="ベスト4",点数換算表!$D$5,IF(M127="ベスト8",点数換算表!$E$5,IF(M127="ベスト16",点数換算表!$F$5,IF(M127="ベスト32",点数換算表!$G$5,"")))))))</f>
        <v>100</v>
      </c>
      <c r="O127" s="17"/>
      <c r="P127" s="16">
        <f>IF(O127="",0,IF(O127="優勝",[2]点数換算表!$B$6,IF(O127="準優勝",[2]点数換算表!$C$6,IF(O127="ベスト4",[2]点数換算表!$D$6,IF(O127="ベスト8",[2]点数換算表!$E$6,IF(O127="ベスト16",[2]点数換算表!$F$6,IF(O127="ベスト32",[2]点数換算表!$G$6,"")))))))</f>
        <v>0</v>
      </c>
      <c r="Q127" s="17"/>
      <c r="R127" s="16">
        <f>IF(Q127="",0,IF(Q127="優勝",[10]点数換算表!$B$7,IF(Q127="準優勝",[10]点数換算表!$C$7,IF(Q127="ベスト4",[10]点数換算表!$D$7,IF(Q127="ベスト8",[10]点数換算表!$E$7,[10]点数換算表!$F$7)))))</f>
        <v>0</v>
      </c>
      <c r="S127" s="17"/>
      <c r="T127" s="16">
        <f>IF(S127="",0,IF(S127="優勝",[10]点数換算表!$B$8,IF(S127="準優勝",[10]点数換算表!$C$8,IF(S127="ベスト4",[10]点数換算表!$D$8,IF(S127="ベスト8",[10]点数換算表!$E$8,[10]点数換算表!$F$8)))))</f>
        <v>0</v>
      </c>
      <c r="U127" s="17"/>
      <c r="V127" s="31">
        <f>IF(U127="",0,IF(U127="優勝",[10]点数換算表!$B$13,IF(U127="準優勝",[10]点数換算表!$C$13,IF(U127="ベスト4",[10]点数換算表!$D$13,[10]点数換算表!$E$13))))</f>
        <v>0</v>
      </c>
      <c r="W127" s="17"/>
      <c r="X127" s="16">
        <f>IF(W127="",0,IF(W127="優勝",[10]点数換算表!$B$14,IF(W127="準優勝",[10]点数換算表!$C$14,IF(W127="ベスト4",[10]点数換算表!$D$14,[10]点数換算表!$E$14))))</f>
        <v>0</v>
      </c>
      <c r="Y127" s="17"/>
      <c r="Z127" s="16">
        <f>IF(Y127="",0,IF(Y127="優勝",[7]点数換算表!$B$15,IF(Y127="準優勝",[7]点数換算表!$C$15,IF(Y127="ベスト4",[7]点数換算表!$D$15,IF(Y127="ベスト8",[7]点数換算表!$E$15,IF(Y127="ベスト16",[7]点数換算表!$F$15,""))))))</f>
        <v>0</v>
      </c>
      <c r="AA127" s="17"/>
      <c r="AB127" s="16">
        <f>IF(AA127="",0,IF(AA127="優勝",[2]点数換算表!$B$16,IF(AA127="準優勝",[2]点数換算表!$C$16,IF(AA127="ベスト4",[2]点数換算表!$D$16,IF(AA127="ベスト8",[2]点数換算表!$E$16,IF(AA127="ベスト16",[2]点数換算表!$F$16,IF(AA127="ベスト32",[2]点数換算表!$G$16,"")))))))</f>
        <v>0</v>
      </c>
      <c r="AC127" s="17"/>
      <c r="AD127" s="16">
        <f>IF(AC127="",0,IF(AC127="優勝",[2]点数換算表!$B$17,IF(AC127="準優勝",[2]点数換算表!$C$17,IF(AC127="ベスト4",[2]点数換算表!$D$17,IF(AC127="ベスト8",[2]点数換算表!$E$17,IF(AC127="ベスト16",[2]点数換算表!$F$17,IF(AC127="ベスト32",[2]点数換算表!$G$17,"")))))))</f>
        <v>0</v>
      </c>
      <c r="AE127" s="17"/>
      <c r="AF127" s="16">
        <f>IF(AE127="",0,IF(AE127="優勝",[2]点数換算表!$B$18,IF(AE127="準優勝",[2]点数換算表!$C$18,IF(AE127="ベスト4",[2]点数換算表!$D$18,IF(AE127="ベスト8",[2]点数換算表!$E$18,[2]点数換算表!$F$18)))))</f>
        <v>0</v>
      </c>
      <c r="AG127" s="17"/>
      <c r="AH127" s="16">
        <f>IF(AG127="",0,IF(AG127="優勝",[2]点数換算表!$B$19,IF(AG127="準優勝",[2]点数換算表!$C$19,IF(AG127="ベスト4",[2]点数換算表!$D$19,IF(AG127="ベスト8",[2]点数換算表!$E$19,[2]点数換算表!$F$19)))))</f>
        <v>0</v>
      </c>
      <c r="AI127" s="16">
        <f t="shared" si="1"/>
        <v>100</v>
      </c>
    </row>
    <row r="128" spans="1:35" x14ac:dyDescent="0.4">
      <c r="A128" s="21">
        <v>121</v>
      </c>
      <c r="B128" s="21" t="s">
        <v>1325</v>
      </c>
      <c r="C128" s="21" t="s">
        <v>1326</v>
      </c>
      <c r="D128" s="21">
        <v>1</v>
      </c>
      <c r="E128" s="24" t="s">
        <v>269</v>
      </c>
      <c r="F128" s="34" t="s">
        <v>814</v>
      </c>
      <c r="G128" s="17"/>
      <c r="H128" s="31">
        <f>IF(G128="",0,IF(G128="優勝",[1]点数換算表!$B$2,IF(G128="準優勝",[1]点数換算表!$C$2,IF(G128="ベスト4",[1]点数換算表!$D$2,[1]点数換算表!$E$2))))</f>
        <v>0</v>
      </c>
      <c r="I128" s="17"/>
      <c r="J128" s="16">
        <f>IF(I128="",0,IF(I128="優勝",[1]点数換算表!$B$3,IF(I128="準優勝",[1]点数換算表!$C$3,IF(I128="ベスト4",[1]点数換算表!$D$3,[1]点数換算表!$E$3))))</f>
        <v>0</v>
      </c>
      <c r="K128" s="17"/>
      <c r="L128" s="16">
        <f>IF(K128="",0,IF(K128="優勝",[7]点数換算表!$B$4,IF(K128="準優勝",[7]点数換算表!$C$4,IF(K128="ベスト4",[7]点数換算表!$D$4,IF(K128="ベスト8",[7]点数換算表!$E$4,IF(K128="ベスト16",[7]点数換算表!$F$4,""))))))</f>
        <v>0</v>
      </c>
      <c r="M128" s="17" t="s">
        <v>7</v>
      </c>
      <c r="N128" s="16">
        <f>IF(M128="",0,IF(M128="優勝",点数換算表!$B$5,IF(M128="準優勝",点数換算表!$C$5,IF(M128="ベスト4",点数換算表!$D$5,IF(M128="ベスト8",点数換算表!$E$5,IF(M128="ベスト16",点数換算表!$F$5,IF(M128="ベスト32",点数換算表!$G$5,"")))))))</f>
        <v>100</v>
      </c>
      <c r="O128" s="17"/>
      <c r="P128" s="16">
        <f>IF(O128="",0,IF(O128="優勝",[2]点数換算表!$B$6,IF(O128="準優勝",[2]点数換算表!$C$6,IF(O128="ベスト4",[2]点数換算表!$D$6,IF(O128="ベスト8",[2]点数換算表!$E$6,IF(O128="ベスト16",[2]点数換算表!$F$6,IF(O128="ベスト32",[2]点数換算表!$G$6,"")))))))</f>
        <v>0</v>
      </c>
      <c r="Q128" s="17"/>
      <c r="R128" s="16">
        <f>IF(Q128="",0,IF(Q128="優勝",[10]点数換算表!$B$7,IF(Q128="準優勝",[10]点数換算表!$C$7,IF(Q128="ベスト4",[10]点数換算表!$D$7,IF(Q128="ベスト8",[10]点数換算表!$E$7,[10]点数換算表!$F$7)))))</f>
        <v>0</v>
      </c>
      <c r="S128" s="17"/>
      <c r="T128" s="16">
        <f>IF(S128="",0,IF(S128="優勝",[10]点数換算表!$B$8,IF(S128="準優勝",[10]点数換算表!$C$8,IF(S128="ベスト4",[10]点数換算表!$D$8,IF(S128="ベスト8",[10]点数換算表!$E$8,[10]点数換算表!$F$8)))))</f>
        <v>0</v>
      </c>
      <c r="U128" s="17"/>
      <c r="V128" s="31">
        <f>IF(U128="",0,IF(U128="優勝",[10]点数換算表!$B$13,IF(U128="準優勝",[10]点数換算表!$C$13,IF(U128="ベスト4",[10]点数換算表!$D$13,[10]点数換算表!$E$13))))</f>
        <v>0</v>
      </c>
      <c r="W128" s="17"/>
      <c r="X128" s="16">
        <f>IF(W128="",0,IF(W128="優勝",[10]点数換算表!$B$14,IF(W128="準優勝",[10]点数換算表!$C$14,IF(W128="ベスト4",[10]点数換算表!$D$14,[10]点数換算表!$E$14))))</f>
        <v>0</v>
      </c>
      <c r="Y128" s="17"/>
      <c r="Z128" s="16">
        <f>IF(Y128="",0,IF(Y128="優勝",[7]点数換算表!$B$15,IF(Y128="準優勝",[7]点数換算表!$C$15,IF(Y128="ベスト4",[7]点数換算表!$D$15,IF(Y128="ベスト8",[7]点数換算表!$E$15,IF(Y128="ベスト16",[7]点数換算表!$F$15,""))))))</f>
        <v>0</v>
      </c>
      <c r="AA128" s="17"/>
      <c r="AB128" s="16">
        <f>IF(AA128="",0,IF(AA128="優勝",[2]点数換算表!$B$16,IF(AA128="準優勝",[2]点数換算表!$C$16,IF(AA128="ベスト4",[2]点数換算表!$D$16,IF(AA128="ベスト8",[2]点数換算表!$E$16,IF(AA128="ベスト16",[2]点数換算表!$F$16,IF(AA128="ベスト32",[2]点数換算表!$G$16,"")))))))</f>
        <v>0</v>
      </c>
      <c r="AC128" s="17"/>
      <c r="AD128" s="16">
        <f>IF(AC128="",0,IF(AC128="優勝",[2]点数換算表!$B$17,IF(AC128="準優勝",[2]点数換算表!$C$17,IF(AC128="ベスト4",[2]点数換算表!$D$17,IF(AC128="ベスト8",[2]点数換算表!$E$17,IF(AC128="ベスト16",[2]点数換算表!$F$17,IF(AC128="ベスト32",[2]点数換算表!$G$17,"")))))))</f>
        <v>0</v>
      </c>
      <c r="AE128" s="17"/>
      <c r="AF128" s="16">
        <f>IF(AE128="",0,IF(AE128="優勝",[2]点数換算表!$B$18,IF(AE128="準優勝",[2]点数換算表!$C$18,IF(AE128="ベスト4",[2]点数換算表!$D$18,IF(AE128="ベスト8",[2]点数換算表!$E$18,[2]点数換算表!$F$18)))))</f>
        <v>0</v>
      </c>
      <c r="AG128" s="17"/>
      <c r="AH128" s="16">
        <f>IF(AG128="",0,IF(AG128="優勝",[2]点数換算表!$B$19,IF(AG128="準優勝",[2]点数換算表!$C$19,IF(AG128="ベスト4",[2]点数換算表!$D$19,IF(AG128="ベスト8",[2]点数換算表!$E$19,[2]点数換算表!$F$19)))))</f>
        <v>0</v>
      </c>
      <c r="AI128" s="16">
        <f t="shared" si="1"/>
        <v>100</v>
      </c>
    </row>
    <row r="129" spans="1:35" x14ac:dyDescent="0.4">
      <c r="A129" s="21">
        <v>122</v>
      </c>
      <c r="B129" s="17" t="s">
        <v>422</v>
      </c>
      <c r="C129" s="17" t="s">
        <v>381</v>
      </c>
      <c r="D129" s="17">
        <v>4</v>
      </c>
      <c r="E129" s="27" t="s">
        <v>382</v>
      </c>
      <c r="F129" s="35" t="s">
        <v>815</v>
      </c>
      <c r="G129" s="17"/>
      <c r="H129" s="31">
        <f>IF(G129="",0,IF(G129="優勝",[4]点数換算表!$B$2,IF(G129="準優勝",[4]点数換算表!$C$2,IF(G129="ベスト4",[4]点数換算表!$D$2,[4]点数換算表!$E$2))))</f>
        <v>0</v>
      </c>
      <c r="I129" s="17"/>
      <c r="J129" s="16">
        <f>IF(I129="",0,IF(I129="優勝",[4]点数換算表!$B$3,IF(I129="準優勝",[4]点数換算表!$C$3,IF(I129="ベスト4",[4]点数換算表!$D$3,[4]点数換算表!$E$3))))</f>
        <v>0</v>
      </c>
      <c r="K129" s="17" t="s">
        <v>9</v>
      </c>
      <c r="L129" s="16">
        <f>IF(K129="",0,IF(K129="優勝",[4]点数換算表!$B$4,IF(K129="準優勝",[4]点数換算表!$C$4,IF(K129="ベスト4",[4]点数換算表!$D$4,IF(K129="ベスト8",[4]点数換算表!$E$4,IF(K129="ベスト16",[4]点数換算表!$F$4,""))))))</f>
        <v>40</v>
      </c>
      <c r="M129" s="17"/>
      <c r="N129" s="16">
        <f>IF(M129="",0,IF(M129="優勝",[4]点数換算表!$B$5,IF(M129="準優勝",[4]点数換算表!$C$5,IF(M129="ベスト4",[4]点数換算表!$D$5,IF(M129="ベスト8",[4]点数換算表!$E$5,IF(M129="ベスト16",[4]点数換算表!$F$5,IF(M129="ベスト32",[4]点数換算表!$G$5,"")))))))</f>
        <v>0</v>
      </c>
      <c r="O129" s="17"/>
      <c r="P129" s="16">
        <f>IF(O129="",0,IF(O129="優勝",[2]点数換算表!$B$6,IF(O129="準優勝",[2]点数換算表!$C$6,IF(O129="ベスト4",[2]点数換算表!$D$6,IF(O129="ベスト8",[2]点数換算表!$E$6,IF(O129="ベスト16",[2]点数換算表!$F$6,IF(O129="ベスト32",[2]点数換算表!$G$6,"")))))))</f>
        <v>0</v>
      </c>
      <c r="Q129" s="17"/>
      <c r="R129" s="16">
        <f>IF(Q129="",0,IF(Q129="優勝",[4]点数換算表!$B$7,IF(Q129="準優勝",[4]点数換算表!$C$7,IF(Q129="ベスト4",[4]点数換算表!$D$7,IF(Q129="ベスト8",[4]点数換算表!$E$7,[4]点数換算表!$F$7)))))</f>
        <v>0</v>
      </c>
      <c r="S129" s="17"/>
      <c r="T129" s="16">
        <f>IF(S129="",0,IF(S129="優勝",[4]点数換算表!$B$8,IF(S129="準優勝",[4]点数換算表!$C$8,IF(S129="ベスト4",[4]点数換算表!$D$8,IF(S129="ベスト8",[4]点数換算表!$E$8,[4]点数換算表!$F$8)))))</f>
        <v>0</v>
      </c>
      <c r="U129" s="17"/>
      <c r="V129" s="31">
        <f>IF(U129="",0,IF(U129="優勝",[4]点数換算表!$B$13,IF(U129="準優勝",[4]点数換算表!$C$13,IF(U129="ベスト4",[4]点数換算表!$D$13,[4]点数換算表!$E$13))))</f>
        <v>0</v>
      </c>
      <c r="W129" s="17"/>
      <c r="X129" s="16">
        <f>IF(W129="",0,IF(W129="優勝",[4]点数換算表!$B$14,IF(W129="準優勝",[4]点数換算表!$C$14,IF(W129="ベスト4",[4]点数換算表!$D$14,[4]点数換算表!$E$14))))</f>
        <v>0</v>
      </c>
      <c r="Y129" s="17" t="s">
        <v>7</v>
      </c>
      <c r="Z129" s="16">
        <f>IF(Y129="",0,IF(Y129="優勝",[4]点数換算表!$B$15,IF(Y129="準優勝",[4]点数換算表!$C$15,IF(Y129="ベスト4",[4]点数換算表!$D$15,IF(Y129="ベスト8",[4]点数換算表!$E$15,IF(Y129="ベスト16",[4]点数換算表!$F$15,""))))))</f>
        <v>16</v>
      </c>
      <c r="AA129" s="17" t="s">
        <v>214</v>
      </c>
      <c r="AB129" s="16">
        <f>IF(AA129="",0,IF(AA129="優勝",[4]点数換算表!$B$16,IF(AA129="準優勝",[4]点数換算表!$C$16,IF(AA129="ベスト4",[4]点数換算表!$D$16,IF(AA129="ベスト8",[4]点数換算表!$E$16,IF(AA129="ベスト16",[4]点数換算表!$F$16,IF(AA129="ベスト32",[4]点数換算表!$G$16,"")))))))</f>
        <v>40</v>
      </c>
      <c r="AC129" s="17"/>
      <c r="AD129" s="16">
        <f>IF(AC129="",0,IF(AC129="優勝",[4]点数換算表!$B$17,IF(AC129="準優勝",[4]点数換算表!$C$17,IF(AC129="ベスト4",[4]点数換算表!$D$17,IF(AC129="ベスト8",[4]点数換算表!$E$17,IF(AC129="ベスト16",[4]点数換算表!$F$17,IF(AC129="ベスト32",[4]点数換算表!$G$17,"")))))))</f>
        <v>0</v>
      </c>
      <c r="AE129" s="17"/>
      <c r="AF129" s="16">
        <f>IF(AE129="",0,IF(AE129="優勝",[4]点数換算表!$B$18,IF(AE129="準優勝",[4]点数換算表!$C$18,IF(AE129="ベスト4",[4]点数換算表!$D$18,IF(AE129="ベスト8",[4]点数換算表!$E$18,[4]点数換算表!$F$18)))))</f>
        <v>0</v>
      </c>
      <c r="AG129" s="17"/>
      <c r="AH129" s="16">
        <f>IF(AG129="",0,IF(AG129="優勝",[4]点数換算表!$B$19,IF(AG129="準優勝",[4]点数換算表!$C$19,IF(AG129="ベスト4",[4]点数換算表!$D$19,IF(AG129="ベスト8",[4]点数換算表!$E$19,[4]点数換算表!$F$19)))))</f>
        <v>0</v>
      </c>
      <c r="AI129" s="16">
        <f t="shared" si="1"/>
        <v>96</v>
      </c>
    </row>
    <row r="130" spans="1:35" x14ac:dyDescent="0.4">
      <c r="A130" s="21">
        <v>123</v>
      </c>
      <c r="B130" s="17" t="s">
        <v>336</v>
      </c>
      <c r="C130" s="17" t="s">
        <v>289</v>
      </c>
      <c r="D130" s="17">
        <v>4</v>
      </c>
      <c r="E130" s="26" t="s">
        <v>272</v>
      </c>
      <c r="F130" s="35" t="s">
        <v>815</v>
      </c>
      <c r="G130" s="17"/>
      <c r="H130" s="31">
        <f>IF(G130="",0,IF(G130="優勝",[2]点数換算表!$B$2,IF(G130="準優勝",[2]点数換算表!$C$2,IF(G130="ベスト4",[2]点数換算表!$D$2,[2]点数換算表!$E$2))))</f>
        <v>0</v>
      </c>
      <c r="I130" s="17"/>
      <c r="J130" s="16">
        <f>IF(I130="",0,IF(I130="優勝",[2]点数換算表!$B$3,IF(I130="準優勝",[2]点数換算表!$C$3,IF(I130="ベスト4",[2]点数換算表!$D$3,[2]点数換算表!$E$3))))</f>
        <v>0</v>
      </c>
      <c r="K130" s="17"/>
      <c r="L130" s="16">
        <f>IF(K130="",0,IF(K130="優勝",[2]点数換算表!$B$4,IF(K130="準優勝",[2]点数換算表!$C$4,IF(K130="ベスト4",[2]点数換算表!$D$4,IF(K130="ベスト8",[2]点数換算表!$E$4,IF(K130="ベスト16",[2]点数換算表!$F$4,""))))))</f>
        <v>0</v>
      </c>
      <c r="M130" s="17"/>
      <c r="N130" s="16">
        <f>IF(M130="",0,IF(M130="優勝",[2]点数換算表!$B$5,IF(M130="準優勝",[2]点数換算表!$C$5,IF(M130="ベスト4",[2]点数換算表!$D$5,IF(M130="ベスト8",[2]点数換算表!$E$5,IF(M130="ベスト16",[2]点数換算表!$F$5,IF(M130="ベスト32",[2]点数換算表!$G$5,"")))))))</f>
        <v>0</v>
      </c>
      <c r="O130" s="17"/>
      <c r="P130" s="16">
        <f>IF(O130="",0,IF(O130="優勝",[2]点数換算表!$B$6,IF(O130="準優勝",[2]点数換算表!$C$6,IF(O130="ベスト4",[2]点数換算表!$D$6,IF(O130="ベスト8",[2]点数換算表!$E$6,IF(O130="ベスト16",[2]点数換算表!$F$6,IF(O130="ベスト32",[2]点数換算表!$G$6,"")))))))</f>
        <v>0</v>
      </c>
      <c r="Q130" s="17"/>
      <c r="R130" s="16">
        <f>IF(Q130="",0,IF(Q130="優勝",[2]点数換算表!$B$7,IF(Q130="準優勝",[2]点数換算表!$C$7,IF(Q130="ベスト4",[2]点数換算表!$D$7,IF(Q130="ベスト8",[2]点数換算表!$E$7,[2]点数換算表!$F$7)))))</f>
        <v>0</v>
      </c>
      <c r="S130" s="17"/>
      <c r="T130" s="16">
        <f>IF(S130="",0,IF(S130="優勝",[2]点数換算表!$B$8,IF(S130="準優勝",[2]点数換算表!$C$8,IF(S130="ベスト4",[2]点数換算表!$D$8,IF(S130="ベスト8",[2]点数換算表!$E$8,[2]点数換算表!$F$8)))))</f>
        <v>0</v>
      </c>
      <c r="U130" s="17"/>
      <c r="V130" s="31">
        <f>IF(U130="",0,IF(U130="優勝",[2]点数換算表!$B$13,IF(U130="準優勝",[2]点数換算表!$C$13,IF(U130="ベスト4",[2]点数換算表!$D$13,[2]点数換算表!$E$13))))</f>
        <v>0</v>
      </c>
      <c r="W130" s="17"/>
      <c r="X130" s="16">
        <f>IF(W130="",0,IF(W130="優勝",[2]点数換算表!$B$14,IF(W130="準優勝",[2]点数換算表!$C$14,IF(W130="ベスト4",[2]点数換算表!$D$14,[2]点数換算表!$E$14))))</f>
        <v>0</v>
      </c>
      <c r="Y130" s="17" t="s">
        <v>7</v>
      </c>
      <c r="Z130" s="16">
        <f>IF(Y130="",0,IF(Y130="優勝",[2]点数換算表!$B$15,IF(Y130="準優勝",[2]点数換算表!$C$15,IF(Y130="ベスト4",[2]点数換算表!$D$15,IF(Y130="ベスト8",[2]点数換算表!$E$15,IF(Y130="ベスト16",[2]点数換算表!$F$15,""))))))</f>
        <v>16</v>
      </c>
      <c r="AA130" s="17" t="s">
        <v>7</v>
      </c>
      <c r="AB130" s="16">
        <f>IF(AA130="",0,IF(AA130="優勝",[2]点数換算表!$B$16,IF(AA130="準優勝",[2]点数換算表!$C$16,IF(AA130="ベスト4",[2]点数換算表!$D$16,IF(AA130="ベスト8",[2]点数換算表!$E$16,IF(AA130="ベスト16",[2]点数換算表!$F$16,IF(AA130="ベスト32",[2]点数換算表!$G$16,"")))))))</f>
        <v>80</v>
      </c>
      <c r="AC130" s="17"/>
      <c r="AD130" s="16">
        <f>IF(AC130="",0,IF(AC130="優勝",[2]点数換算表!$B$17,IF(AC130="準優勝",[2]点数換算表!$C$17,IF(AC130="ベスト4",[2]点数換算表!$D$17,IF(AC130="ベスト8",[2]点数換算表!$E$17,IF(AC130="ベスト16",[2]点数換算表!$F$17,IF(AC130="ベスト32",[2]点数換算表!$G$17,"")))))))</f>
        <v>0</v>
      </c>
      <c r="AE130" s="17"/>
      <c r="AF130" s="16">
        <f>IF(AE130="",0,IF(AE130="優勝",[2]点数換算表!$B$18,IF(AE130="準優勝",[2]点数換算表!$C$18,IF(AE130="ベスト4",[2]点数換算表!$D$18,IF(AE130="ベスト8",[2]点数換算表!$E$18,[2]点数換算表!$F$18)))))</f>
        <v>0</v>
      </c>
      <c r="AG130" s="17"/>
      <c r="AH130" s="16">
        <f>IF(AG130="",0,IF(AG130="優勝",[2]点数換算表!$B$19,IF(AG130="準優勝",[2]点数換算表!$C$19,IF(AG130="ベスト4",[2]点数換算表!$D$19,IF(AG130="ベスト8",[2]点数換算表!$E$19,[2]点数換算表!$F$19)))))</f>
        <v>0</v>
      </c>
      <c r="AI130" s="16">
        <f t="shared" si="1"/>
        <v>96</v>
      </c>
    </row>
    <row r="131" spans="1:35" x14ac:dyDescent="0.4">
      <c r="A131" s="21">
        <v>124</v>
      </c>
      <c r="B131" s="17" t="s">
        <v>584</v>
      </c>
      <c r="C131" s="17" t="s">
        <v>528</v>
      </c>
      <c r="D131" s="17">
        <v>2</v>
      </c>
      <c r="E131" s="29" t="s">
        <v>526</v>
      </c>
      <c r="F131" s="35" t="s">
        <v>815</v>
      </c>
      <c r="G131" s="17"/>
      <c r="H131" s="31">
        <f>IF(G131="",0,IF(G131="優勝",[1]点数換算表!$B$2,IF(G131="準優勝",[1]点数換算表!$C$2,IF(G131="ベスト4",[1]点数換算表!$D$2,[1]点数換算表!$E$2))))</f>
        <v>0</v>
      </c>
      <c r="I131" s="17"/>
      <c r="J131" s="16">
        <f>IF(I131="",0,IF(I131="優勝",[1]点数換算表!$B$3,IF(I131="準優勝",[1]点数換算表!$C$3,IF(I131="ベスト4",[1]点数換算表!$D$3,[1]点数換算表!$E$3))))</f>
        <v>0</v>
      </c>
      <c r="K131" s="17" t="s">
        <v>7</v>
      </c>
      <c r="L131" s="16">
        <f>IF(K131="",0,IF(K131="優勝",[1]点数換算表!$B$4,IF(K131="準優勝",[1]点数換算表!$C$4,IF(K131="ベスト4",[1]点数換算表!$D$4,IF(K131="ベスト8",[1]点数換算表!$E$4,IF(K131="ベスト16",[1]点数換算表!$F$4,""))))))</f>
        <v>20</v>
      </c>
      <c r="M131" s="17"/>
      <c r="N131" s="16">
        <f>IF(M131="",0,IF(M131="優勝",[1]点数換算表!$B$5,IF(M131="準優勝",[1]点数換算表!$C$5,IF(M131="ベスト4",[1]点数換算表!$D$5,IF(M131="ベスト8",[1]点数換算表!$E$5,IF(M131="ベスト16",[1]点数換算表!$F$5,IF(M131="ベスト32",[1]点数換算表!$G$5,"")))))))</f>
        <v>0</v>
      </c>
      <c r="O131" s="17"/>
      <c r="P131" s="16">
        <f>IF(O131="",0,IF(O131="優勝",[2]点数換算表!$B$6,IF(O131="準優勝",[2]点数換算表!$C$6,IF(O131="ベスト4",[2]点数換算表!$D$6,IF(O131="ベスト8",[2]点数換算表!$E$6,IF(O131="ベスト16",[2]点数換算表!$F$6,IF(O131="ベスト32",[2]点数換算表!$G$6,"")))))))</f>
        <v>0</v>
      </c>
      <c r="Q131" s="17"/>
      <c r="R131" s="16">
        <f>IF(Q131="",0,IF(Q131="優勝",[1]点数換算表!$B$7,IF(Q131="準優勝",[1]点数換算表!$C$7,IF(Q131="ベスト4",[1]点数換算表!$D$7,IF(Q131="ベスト8",[1]点数換算表!$E$7,[1]点数換算表!$F$7)))))</f>
        <v>0</v>
      </c>
      <c r="S131" s="17"/>
      <c r="T131" s="16">
        <f>IF(S131="",0,IF(S131="優勝",[1]点数換算表!$B$8,IF(S131="準優勝",[1]点数換算表!$C$8,IF(S131="ベスト4",[1]点数換算表!$D$8,IF(S131="ベスト8",[1]点数換算表!$E$8,[1]点数換算表!$F$8)))))</f>
        <v>0</v>
      </c>
      <c r="U131" s="17"/>
      <c r="V131" s="31">
        <f>IF(U131="",0,IF(U131="優勝",[1]点数換算表!$B$13,IF(U131="準優勝",[1]点数換算表!$C$13,IF(U131="ベスト4",[1]点数換算表!$D$13,[1]点数換算表!$E$13))))</f>
        <v>0</v>
      </c>
      <c r="W131" s="17"/>
      <c r="X131" s="16">
        <f>IF(W131="",0,IF(W131="優勝",[1]点数換算表!$B$14,IF(W131="準優勝",[1]点数換算表!$C$14,IF(W131="ベスト4",[1]点数換算表!$D$14,[1]点数換算表!$E$14))))</f>
        <v>0</v>
      </c>
      <c r="Y131" s="17" t="s">
        <v>9</v>
      </c>
      <c r="Z131" s="16">
        <f>IF(Y131="",0,IF(Y131="優勝",[1]点数換算表!$B$15,IF(Y131="準優勝",[1]点数換算表!$C$15,IF(Y131="ベスト4",[1]点数換算表!$D$15,IF(Y131="ベスト8",[1]点数換算表!$E$15,IF(Y131="ベスト16",[1]点数換算表!$F$15,""))))))</f>
        <v>32</v>
      </c>
      <c r="AA131" s="17" t="s">
        <v>214</v>
      </c>
      <c r="AB131" s="16">
        <f>IF(AA131="",0,IF(AA131="優勝",[1]点数換算表!$B$16,IF(AA131="準優勝",[1]点数換算表!$C$16,IF(AA131="ベスト4",[1]点数換算表!$D$16,IF(AA131="ベスト8",[1]点数換算表!$E$16,IF(AA131="ベスト16",[1]点数換算表!$F$16,IF(AA131="ベスト32",[1]点数換算表!$G$16,"")))))))</f>
        <v>40</v>
      </c>
      <c r="AC131" s="17"/>
      <c r="AD131" s="16">
        <f>IF(AC131="",0,IF(AC131="優勝",[1]点数換算表!$B$17,IF(AC131="準優勝",[1]点数換算表!$C$17,IF(AC131="ベスト4",[1]点数換算表!$D$17,IF(AC131="ベスト8",[1]点数換算表!$E$17,IF(AC131="ベスト16",[1]点数換算表!$F$17,IF(AC131="ベスト32",[1]点数換算表!$G$17,"")))))))</f>
        <v>0</v>
      </c>
      <c r="AE131" s="17"/>
      <c r="AF131" s="16">
        <f>IF(AE131="",0,IF(AE131="優勝",[1]点数換算表!$B$18,IF(AE131="準優勝",[1]点数換算表!$C$18,IF(AE131="ベスト4",[1]点数換算表!$D$18,IF(AE131="ベスト8",[1]点数換算表!$E$18,[1]点数換算表!$F$18)))))</f>
        <v>0</v>
      </c>
      <c r="AG131" s="17"/>
      <c r="AH131" s="16">
        <f>IF(AG131="",0,IF(AG131="優勝",[1]点数換算表!$B$19,IF(AG131="準優勝",[1]点数換算表!$C$19,IF(AG131="ベスト4",[1]点数換算表!$D$19,IF(AG131="ベスト8",[1]点数換算表!$E$19,[1]点数換算表!$F$19)))))</f>
        <v>0</v>
      </c>
      <c r="AI131" s="16">
        <f t="shared" si="1"/>
        <v>92</v>
      </c>
    </row>
    <row r="132" spans="1:35" x14ac:dyDescent="0.4">
      <c r="A132" s="21">
        <v>125</v>
      </c>
      <c r="B132" s="17" t="s">
        <v>627</v>
      </c>
      <c r="C132" s="17" t="s">
        <v>622</v>
      </c>
      <c r="D132" s="17">
        <v>2</v>
      </c>
      <c r="E132" s="30" t="s">
        <v>620</v>
      </c>
      <c r="F132" s="34" t="s">
        <v>814</v>
      </c>
      <c r="G132" s="17"/>
      <c r="H132" s="31">
        <f>IF(G132="",0,IF(G132="優勝",[10]点数換算表!$B$2,IF(G132="準優勝",[10]点数換算表!$C$2,IF(G132="ベスト4",[10]点数換算表!$D$2,[10]点数換算表!$E$2))))</f>
        <v>0</v>
      </c>
      <c r="I132" s="17"/>
      <c r="J132" s="16">
        <f>IF(I132="",0,IF(I132="優勝",[10]点数換算表!$B$3,IF(I132="準優勝",[10]点数換算表!$C$3,IF(I132="ベスト4",[10]点数換算表!$D$3,[10]点数換算表!$E$3))))</f>
        <v>0</v>
      </c>
      <c r="K132" s="17" t="s">
        <v>6</v>
      </c>
      <c r="L132" s="16">
        <f>IF(K132="",0,IF(K132="優勝",[10]点数換算表!$B$4,IF(K132="準優勝",[10]点数換算表!$C$4,IF(K132="ベスト4",[10]点数換算表!$D$4,IF(K132="ベスト8",[10]点数換算表!$E$4,IF(K132="ベスト16",[10]点数換算表!$F$4,""))))))</f>
        <v>60</v>
      </c>
      <c r="M132" s="17"/>
      <c r="N132" s="16">
        <f>IF(M132="",0,IF(M132="優勝",[10]点数換算表!$B$5,IF(M132="準優勝",[10]点数換算表!$C$5,IF(M132="ベスト4",[10]点数換算表!$D$5,IF(M132="ベスト8",[10]点数換算表!$E$5,IF(M132="ベスト16",[10]点数換算表!$F$5,IF(M132="ベスト32",[10]点数換算表!$G$5,"")))))))</f>
        <v>0</v>
      </c>
      <c r="O132" s="17"/>
      <c r="P132" s="16">
        <f>IF(O132="",0,IF(O132="優勝",[2]点数換算表!$B$6,IF(O132="準優勝",[2]点数換算表!$C$6,IF(O132="ベスト4",[2]点数換算表!$D$6,IF(O132="ベスト8",[2]点数換算表!$E$6,IF(O132="ベスト16",[2]点数換算表!$F$6,IF(O132="ベスト32",[2]点数換算表!$G$6,"")))))))</f>
        <v>0</v>
      </c>
      <c r="Q132" s="17"/>
      <c r="R132" s="16">
        <f>IF(Q132="",0,IF(Q132="優勝",[10]点数換算表!$B$7,IF(Q132="準優勝",[10]点数換算表!$C$7,IF(Q132="ベスト4",[10]点数換算表!$D$7,IF(Q132="ベスト8",[10]点数換算表!$E$7,[10]点数換算表!$F$7)))))</f>
        <v>0</v>
      </c>
      <c r="S132" s="17"/>
      <c r="T132" s="16">
        <f>IF(S132="",0,IF(S132="優勝",[10]点数換算表!$B$8,IF(S132="準優勝",[10]点数換算表!$C$8,IF(S132="ベスト4",[10]点数換算表!$D$8,IF(S132="ベスト8",[10]点数換算表!$E$8,[10]点数換算表!$F$8)))))</f>
        <v>0</v>
      </c>
      <c r="U132" s="17"/>
      <c r="V132" s="31">
        <f>IF(U132="",0,IF(U132="優勝",[10]点数換算表!$B$13,IF(U132="準優勝",[10]点数換算表!$C$13,IF(U132="ベスト4",[10]点数換算表!$D$13,[10]点数換算表!$E$13))))</f>
        <v>0</v>
      </c>
      <c r="W132" s="17"/>
      <c r="X132" s="16">
        <f>IF(W132="",0,IF(W132="優勝",[10]点数換算表!$B$14,IF(W132="準優勝",[10]点数換算表!$C$14,IF(W132="ベスト4",[10]点数換算表!$D$14,[10]点数換算表!$E$14))))</f>
        <v>0</v>
      </c>
      <c r="Y132" s="17" t="s">
        <v>9</v>
      </c>
      <c r="Z132" s="16">
        <f>IF(Y132="",0,IF(Y132="優勝",[10]点数換算表!$B$15,IF(Y132="準優勝",[10]点数換算表!$C$15,IF(Y132="ベスト4",[10]点数換算表!$D$15,IF(Y132="ベスト8",[10]点数換算表!$E$15,IF(Y132="ベスト16",[10]点数換算表!$F$15,""))))))</f>
        <v>32</v>
      </c>
      <c r="AA132" s="17"/>
      <c r="AB132" s="16">
        <f>IF(AA132="",0,IF(AA132="優勝",[10]点数換算表!$B$16,IF(AA132="準優勝",[10]点数換算表!$C$16,IF(AA132="ベスト4",[10]点数換算表!$D$16,IF(AA132="ベスト8",[10]点数換算表!$E$16,IF(AA132="ベスト16",[10]点数換算表!$F$16,IF(AA132="ベスト32",[10]点数換算表!$G$16,"")))))))</f>
        <v>0</v>
      </c>
      <c r="AC132" s="17"/>
      <c r="AD132" s="16">
        <f>IF(AC132="",0,IF(AC132="優勝",[10]点数換算表!$B$17,IF(AC132="準優勝",[10]点数換算表!$C$17,IF(AC132="ベスト4",[10]点数換算表!$D$17,IF(AC132="ベスト8",[10]点数換算表!$E$17,IF(AC132="ベスト16",[10]点数換算表!$F$17,IF(AC132="ベスト32",[10]点数換算表!$G$17,"")))))))</f>
        <v>0</v>
      </c>
      <c r="AE132" s="17"/>
      <c r="AF132" s="16">
        <f>IF(AE132="",0,IF(AE132="優勝",[10]点数換算表!$B$18,IF(AE132="準優勝",[10]点数換算表!$C$18,IF(AE132="ベスト4",[10]点数換算表!$D$18,IF(AE132="ベスト8",[10]点数換算表!$E$18,[10]点数換算表!$F$18)))))</f>
        <v>0</v>
      </c>
      <c r="AG132" s="17"/>
      <c r="AH132" s="16">
        <f>IF(AG132="",0,IF(AG132="優勝",[10]点数換算表!$B$19,IF(AG132="準優勝",[10]点数換算表!$C$19,IF(AG132="ベスト4",[10]点数換算表!$D$19,IF(AG132="ベスト8",[10]点数換算表!$E$19,[10]点数換算表!$F$19)))))</f>
        <v>0</v>
      </c>
      <c r="AI132" s="16">
        <f t="shared" ref="AI132:AI195" si="2">MAX(H132,J132)+SUM(L132:T132)+MAX(V132,X132)+SUM(Z132:AH132)</f>
        <v>92</v>
      </c>
    </row>
    <row r="133" spans="1:35" x14ac:dyDescent="0.4">
      <c r="A133" s="21">
        <v>126</v>
      </c>
      <c r="B133" s="17" t="s">
        <v>420</v>
      </c>
      <c r="C133" s="17" t="s">
        <v>381</v>
      </c>
      <c r="D133" s="17">
        <v>2</v>
      </c>
      <c r="E133" s="27" t="s">
        <v>382</v>
      </c>
      <c r="F133" s="35" t="s">
        <v>815</v>
      </c>
      <c r="G133" s="17"/>
      <c r="H133" s="31">
        <f>IF(G133="",0,IF(G133="優勝",[4]点数換算表!$B$2,IF(G133="準優勝",[4]点数換算表!$C$2,IF(G133="ベスト4",[4]点数換算表!$D$2,[4]点数換算表!$E$2))))</f>
        <v>0</v>
      </c>
      <c r="I133" s="17"/>
      <c r="J133" s="16">
        <f>IF(I133="",0,IF(I133="優勝",[4]点数換算表!$B$3,IF(I133="準優勝",[4]点数換算表!$C$3,IF(I133="ベスト4",[4]点数換算表!$D$3,[4]点数換算表!$E$3))))</f>
        <v>0</v>
      </c>
      <c r="K133" s="17" t="s">
        <v>6</v>
      </c>
      <c r="L133" s="16">
        <f>IF(K133="",0,IF(K133="優勝",[4]点数換算表!$B$4,IF(K133="準優勝",[4]点数換算表!$C$4,IF(K133="ベスト4",[4]点数換算表!$D$4,IF(K133="ベスト8",[4]点数換算表!$E$4,IF(K133="ベスト16",[4]点数換算表!$F$4,""))))))</f>
        <v>60</v>
      </c>
      <c r="M133" s="17"/>
      <c r="N133" s="16">
        <f>IF(M133="",0,IF(M133="優勝",[4]点数換算表!$B$5,IF(M133="準優勝",[4]点数換算表!$C$5,IF(M133="ベスト4",[4]点数換算表!$D$5,IF(M133="ベスト8",[4]点数換算表!$E$5,IF(M133="ベスト16",[4]点数換算表!$F$5,IF(M133="ベスト32",[4]点数換算表!$G$5,"")))))))</f>
        <v>0</v>
      </c>
      <c r="O133" s="17"/>
      <c r="P133" s="16">
        <f>IF(O133="",0,IF(O133="優勝",[2]点数換算表!$B$6,IF(O133="準優勝",[2]点数換算表!$C$6,IF(O133="ベスト4",[2]点数換算表!$D$6,IF(O133="ベスト8",[2]点数換算表!$E$6,IF(O133="ベスト16",[2]点数換算表!$F$6,IF(O133="ベスト32",[2]点数換算表!$G$6,"")))))))</f>
        <v>0</v>
      </c>
      <c r="Q133" s="17"/>
      <c r="R133" s="16">
        <f>IF(Q133="",0,IF(Q133="優勝",[4]点数換算表!$B$7,IF(Q133="準優勝",[4]点数換算表!$C$7,IF(Q133="ベスト4",[4]点数換算表!$D$7,IF(Q133="ベスト8",[4]点数換算表!$E$7,[4]点数換算表!$F$7)))))</f>
        <v>0</v>
      </c>
      <c r="S133" s="17"/>
      <c r="T133" s="16">
        <f>IF(S133="",0,IF(S133="優勝",[4]点数換算表!$B$8,IF(S133="準優勝",[4]点数換算表!$C$8,IF(S133="ベスト4",[4]点数換算表!$D$8,IF(S133="ベスト8",[4]点数換算表!$E$8,[4]点数換算表!$F$8)))))</f>
        <v>0</v>
      </c>
      <c r="U133" s="17"/>
      <c r="V133" s="31">
        <f>IF(U133="",0,IF(U133="優勝",[4]点数換算表!$B$13,IF(U133="準優勝",[4]点数換算表!$C$13,IF(U133="ベスト4",[4]点数換算表!$D$13,[4]点数換算表!$E$13))))</f>
        <v>0</v>
      </c>
      <c r="W133" s="17"/>
      <c r="X133" s="16">
        <f>IF(W133="",0,IF(W133="優勝",[4]点数換算表!$B$14,IF(W133="準優勝",[4]点数換算表!$C$14,IF(W133="ベスト4",[4]点数換算表!$D$14,[4]点数換算表!$E$14))))</f>
        <v>0</v>
      </c>
      <c r="Y133" s="17" t="s">
        <v>9</v>
      </c>
      <c r="Z133" s="16">
        <f>IF(Y133="",0,IF(Y133="優勝",[4]点数換算表!$B$15,IF(Y133="準優勝",[4]点数換算表!$C$15,IF(Y133="ベスト4",[4]点数換算表!$D$15,IF(Y133="ベスト8",[4]点数換算表!$E$15,IF(Y133="ベスト16",[4]点数換算表!$F$15,""))))))</f>
        <v>32</v>
      </c>
      <c r="AA133" s="17"/>
      <c r="AB133" s="16">
        <f>IF(AA133="",0,IF(AA133="優勝",[4]点数換算表!$B$16,IF(AA133="準優勝",[4]点数換算表!$C$16,IF(AA133="ベスト4",[4]点数換算表!$D$16,IF(AA133="ベスト8",[4]点数換算表!$E$16,IF(AA133="ベスト16",[4]点数換算表!$F$16,IF(AA133="ベスト32",[4]点数換算表!$G$16,"")))))))</f>
        <v>0</v>
      </c>
      <c r="AC133" s="17"/>
      <c r="AD133" s="16">
        <f>IF(AC133="",0,IF(AC133="優勝",[4]点数換算表!$B$17,IF(AC133="準優勝",[4]点数換算表!$C$17,IF(AC133="ベスト4",[4]点数換算表!$D$17,IF(AC133="ベスト8",[4]点数換算表!$E$17,IF(AC133="ベスト16",[4]点数換算表!$F$17,IF(AC133="ベスト32",[4]点数換算表!$G$17,"")))))))</f>
        <v>0</v>
      </c>
      <c r="AE133" s="17"/>
      <c r="AF133" s="16">
        <f>IF(AE133="",0,IF(AE133="優勝",[4]点数換算表!$B$18,IF(AE133="準優勝",[4]点数換算表!$C$18,IF(AE133="ベスト4",[4]点数換算表!$D$18,IF(AE133="ベスト8",[4]点数換算表!$E$18,[4]点数換算表!$F$18)))))</f>
        <v>0</v>
      </c>
      <c r="AG133" s="17"/>
      <c r="AH133" s="16">
        <f>IF(AG133="",0,IF(AG133="優勝",[4]点数換算表!$B$19,IF(AG133="準優勝",[4]点数換算表!$C$19,IF(AG133="ベスト4",[4]点数換算表!$D$19,IF(AG133="ベスト8",[4]点数換算表!$E$19,[4]点数換算表!$F$19)))))</f>
        <v>0</v>
      </c>
      <c r="AI133" s="16">
        <f t="shared" si="2"/>
        <v>92</v>
      </c>
    </row>
    <row r="134" spans="1:35" x14ac:dyDescent="0.4">
      <c r="A134" s="21">
        <v>127</v>
      </c>
      <c r="B134" s="17" t="s">
        <v>472</v>
      </c>
      <c r="C134" s="17" t="s">
        <v>454</v>
      </c>
      <c r="D134" s="17">
        <v>4</v>
      </c>
      <c r="E134" s="28" t="s">
        <v>451</v>
      </c>
      <c r="F134" s="35" t="s">
        <v>815</v>
      </c>
      <c r="G134" s="17"/>
      <c r="H134" s="31">
        <f>IF(G134="",0,IF(G134="優勝",[7]点数換算表!$B$2,IF(G134="準優勝",[7]点数換算表!$C$2,IF(G134="ベスト4",[7]点数換算表!$D$2,[7]点数換算表!$E$2))))</f>
        <v>0</v>
      </c>
      <c r="I134" s="17"/>
      <c r="J134" s="16">
        <f>IF(I134="",0,IF(I134="優勝",[7]点数換算表!$B$3,IF(I134="準優勝",[7]点数換算表!$C$3,IF(I134="ベスト4",[7]点数換算表!$D$3,[7]点数換算表!$E$3))))</f>
        <v>0</v>
      </c>
      <c r="K134" s="17" t="s">
        <v>6</v>
      </c>
      <c r="L134" s="16">
        <f>IF(K134="",0,IF(K134="優勝",[7]点数換算表!$B$4,IF(K134="準優勝",[7]点数換算表!$C$4,IF(K134="ベスト4",[7]点数換算表!$D$4,IF(K134="ベスト8",[7]点数換算表!$E$4,IF(K134="ベスト16",[7]点数換算表!$F$4,""))))))</f>
        <v>60</v>
      </c>
      <c r="M134" s="17"/>
      <c r="N134" s="16">
        <f>IF(M134="",0,IF(M134="優勝",[7]点数換算表!$B$5,IF(M134="準優勝",[7]点数換算表!$C$5,IF(M134="ベスト4",[7]点数換算表!$D$5,IF(M134="ベスト8",[7]点数換算表!$E$5,IF(M134="ベスト16",[7]点数換算表!$F$5,IF(M134="ベスト32",[7]点数換算表!$G$5,"")))))))</f>
        <v>0</v>
      </c>
      <c r="O134" s="17"/>
      <c r="P134" s="16">
        <f>IF(O134="",0,IF(O134="優勝",[2]点数換算表!$B$6,IF(O134="準優勝",[2]点数換算表!$C$6,IF(O134="ベスト4",[2]点数換算表!$D$6,IF(O134="ベスト8",[2]点数換算表!$E$6,IF(O134="ベスト16",[2]点数換算表!$F$6,IF(O134="ベスト32",[2]点数換算表!$G$6,"")))))))</f>
        <v>0</v>
      </c>
      <c r="Q134" s="17"/>
      <c r="R134" s="16">
        <f>IF(Q134="",0,IF(Q134="優勝",[7]点数換算表!$B$7,IF(Q134="準優勝",[7]点数換算表!$C$7,IF(Q134="ベスト4",[7]点数換算表!$D$7,IF(Q134="ベスト8",[7]点数換算表!$E$7,[7]点数換算表!$F$7)))))</f>
        <v>0</v>
      </c>
      <c r="S134" s="17"/>
      <c r="T134" s="16">
        <f>IF(S134="",0,IF(S134="優勝",[7]点数換算表!$B$8,IF(S134="準優勝",[7]点数換算表!$C$8,IF(S134="ベスト4",[7]点数換算表!$D$8,IF(S134="ベスト8",[7]点数換算表!$E$8,[7]点数換算表!$F$8)))))</f>
        <v>0</v>
      </c>
      <c r="U134" s="17"/>
      <c r="V134" s="31">
        <f>IF(U134="",0,IF(U134="優勝",[7]点数換算表!$B$13,IF(U134="準優勝",[7]点数換算表!$C$13,IF(U134="ベスト4",[7]点数換算表!$D$13,[7]点数換算表!$E$13))))</f>
        <v>0</v>
      </c>
      <c r="W134" s="17"/>
      <c r="X134" s="16">
        <f>IF(W134="",0,IF(W134="優勝",[7]点数換算表!$B$14,IF(W134="準優勝",[7]点数換算表!$C$14,IF(W134="ベスト4",[7]点数換算表!$D$14,[7]点数換算表!$E$14))))</f>
        <v>0</v>
      </c>
      <c r="Y134" s="17" t="s">
        <v>9</v>
      </c>
      <c r="Z134" s="16">
        <f>IF(Y134="",0,IF(Y134="優勝",[7]点数換算表!$B$15,IF(Y134="準優勝",[7]点数換算表!$C$15,IF(Y134="ベスト4",[7]点数換算表!$D$15,IF(Y134="ベスト8",[7]点数換算表!$E$15,IF(Y134="ベスト16",[7]点数換算表!$F$15,""))))))</f>
        <v>32</v>
      </c>
      <c r="AA134" s="17"/>
      <c r="AB134" s="16">
        <f>IF(AA134="",0,IF(AA134="優勝",[7]点数換算表!$B$16,IF(AA134="準優勝",[7]点数換算表!$C$16,IF(AA134="ベスト4",[7]点数換算表!$D$16,IF(AA134="ベスト8",[7]点数換算表!$E$16,IF(AA134="ベスト16",[7]点数換算表!$F$16,IF(AA134="ベスト32",[7]点数換算表!$G$16,"")))))))</f>
        <v>0</v>
      </c>
      <c r="AC134" s="17"/>
      <c r="AD134" s="16">
        <f>IF(AC134="",0,IF(AC134="優勝",[7]点数換算表!$B$17,IF(AC134="準優勝",[7]点数換算表!$C$17,IF(AC134="ベスト4",[7]点数換算表!$D$17,IF(AC134="ベスト8",[7]点数換算表!$E$17,IF(AC134="ベスト16",[7]点数換算表!$F$17,IF(AC134="ベスト32",[7]点数換算表!$G$17,"")))))))</f>
        <v>0</v>
      </c>
      <c r="AE134" s="17"/>
      <c r="AF134" s="16">
        <f>IF(AE134="",0,IF(AE134="優勝",[7]点数換算表!$B$18,IF(AE134="準優勝",[7]点数換算表!$C$18,IF(AE134="ベスト4",[7]点数換算表!$D$18,IF(AE134="ベスト8",[7]点数換算表!$E$18,[7]点数換算表!$F$18)))))</f>
        <v>0</v>
      </c>
      <c r="AG134" s="17"/>
      <c r="AH134" s="16">
        <f>IF(AG134="",0,IF(AG134="優勝",[7]点数換算表!$B$19,IF(AG134="準優勝",[7]点数換算表!$C$19,IF(AG134="ベスト4",[7]点数換算表!$D$19,IF(AG134="ベスト8",[7]点数換算表!$E$19,[7]点数換算表!$F$19)))))</f>
        <v>0</v>
      </c>
      <c r="AI134" s="16">
        <f t="shared" si="2"/>
        <v>92</v>
      </c>
    </row>
    <row r="135" spans="1:35" x14ac:dyDescent="0.4">
      <c r="A135" s="21">
        <v>129</v>
      </c>
      <c r="B135" s="17" t="s">
        <v>130</v>
      </c>
      <c r="C135" s="17" t="s">
        <v>64</v>
      </c>
      <c r="D135" s="17">
        <v>4</v>
      </c>
      <c r="E135" s="24" t="s">
        <v>269</v>
      </c>
      <c r="F135" s="34" t="s">
        <v>814</v>
      </c>
      <c r="G135" s="17"/>
      <c r="H135" s="31">
        <f>IF(G135="",0,IF(G135="優勝",点数換算表!$B$2,IF(G135="準優勝",点数換算表!$C$2,IF(G135="ベスト4",点数換算表!$D$2,点数換算表!$E$2))))</f>
        <v>0</v>
      </c>
      <c r="I135" s="17"/>
      <c r="J135" s="16">
        <f>IF(I135="",0,IF(I135="優勝",点数換算表!$B$3,IF(I135="準優勝",点数換算表!$C$3,IF(I135="ベスト4",点数換算表!$D$3,点数換算表!$E$3))))</f>
        <v>0</v>
      </c>
      <c r="K135" s="17"/>
      <c r="L135" s="16">
        <f>IF(K135="",0,IF(K135="優勝",点数換算表!$B$4,IF(K135="準優勝",点数換算表!$C$4,IF(K135="ベスト4",点数換算表!$D$4,IF(K135="ベスト8",点数換算表!$E$4,IF(K135="ベスト16",点数換算表!$F$4,""))))))</f>
        <v>0</v>
      </c>
      <c r="M135" s="17" t="s">
        <v>214</v>
      </c>
      <c r="N135" s="16">
        <f>IF(M135="",0,IF(M135="優勝",点数換算表!$B$5,IF(M135="準優勝",点数換算表!$C$5,IF(M135="ベスト4",点数換算表!$D$5,IF(M135="ベスト8",点数換算表!$E$5,IF(M135="ベスト16",点数換算表!$F$5,IF(M135="ベスト32",点数換算表!$G$5,"")))))))</f>
        <v>50</v>
      </c>
      <c r="O135" s="17"/>
      <c r="P135" s="16">
        <f>IF(O135="",0,IF(O135="優勝",[2]点数換算表!$B$6,IF(O135="準優勝",[2]点数換算表!$C$6,IF(O135="ベスト4",[2]点数換算表!$D$6,IF(O135="ベスト8",[2]点数換算表!$E$6,IF(O135="ベスト16",[2]点数換算表!$F$6,IF(O135="ベスト32",[2]点数換算表!$G$6,"")))))))</f>
        <v>0</v>
      </c>
      <c r="Q135" s="17"/>
      <c r="R135" s="16">
        <f>IF(Q135="",0,IF(Q135="優勝",点数換算表!$B$7,IF(Q135="準優勝",点数換算表!$C$7,IF(Q135="ベスト4",点数換算表!$D$7,IF(Q135="ベスト8",点数換算表!$E$7,点数換算表!$F$7)))))</f>
        <v>0</v>
      </c>
      <c r="S135" s="17"/>
      <c r="T135" s="16">
        <f>IF(S135="",0,IF(S135="優勝",点数換算表!$B$8,IF(S135="準優勝",点数換算表!$C$8,IF(S135="ベスト4",点数換算表!$D$8,IF(S135="ベスト8",点数換算表!$E$8,点数換算表!$F$8)))))</f>
        <v>0</v>
      </c>
      <c r="U135" s="17"/>
      <c r="V135" s="31">
        <f>IF(U135="",0,IF(U135="優勝",点数換算表!$B$13,IF(U135="準優勝",点数換算表!$C$13,IF(U135="ベスト4",点数換算表!$D$13,点数換算表!$E$13))))</f>
        <v>0</v>
      </c>
      <c r="W135" s="17"/>
      <c r="X135" s="16">
        <f>IF(W135="",0,IF(W135="優勝",点数換算表!$B$14,IF(W135="準優勝",点数換算表!$C$14,IF(W135="ベスト4",点数換算表!$D$14,点数換算表!$E$14))))</f>
        <v>0</v>
      </c>
      <c r="Y135" s="17"/>
      <c r="Z135" s="16">
        <f>IF(Y135="",0,IF(Y135="優勝",点数換算表!$B$15,IF(Y135="準優勝",点数換算表!$C$15,IF(Y135="ベスト4",点数換算表!$D$15,IF(Y135="ベスト8",点数換算表!$E$15,IF(Y135="ベスト16",点数換算表!$F$15,""))))))</f>
        <v>0</v>
      </c>
      <c r="AA135" s="17" t="s">
        <v>214</v>
      </c>
      <c r="AB135" s="16">
        <f>IF(AA135="",0,IF(AA135="優勝",点数換算表!$B$16,IF(AA135="準優勝",点数換算表!$C$16,IF(AA135="ベスト4",点数換算表!$D$16,IF(AA135="ベスト8",点数換算表!$E$16,IF(AA135="ベスト16",点数換算表!$F$16,IF(AA135="ベスト32",点数換算表!$G$16,"")))))))</f>
        <v>40</v>
      </c>
      <c r="AC135" s="17"/>
      <c r="AD135" s="16">
        <f>IF(AC135="",0,IF(AC135="優勝",点数換算表!$B$17,IF(AC135="準優勝",点数換算表!$C$17,IF(AC135="ベスト4",点数換算表!$D$17,IF(AC135="ベスト8",点数換算表!$E$17,IF(AC135="ベスト16",点数換算表!$F$17,IF(AC135="ベスト32",点数換算表!$G$17,"")))))))</f>
        <v>0</v>
      </c>
      <c r="AE135" s="17"/>
      <c r="AF135" s="16">
        <f>IF(AE135="",0,IF(AE135="優勝",点数換算表!$B$18,IF(AE135="準優勝",点数換算表!$C$18,IF(AE135="ベスト4",点数換算表!$D$18,IF(AE135="ベスト8",点数換算表!$E$18,点数換算表!$F$18)))))</f>
        <v>0</v>
      </c>
      <c r="AG135" s="17"/>
      <c r="AH135" s="16">
        <f>IF(AG135="",0,IF(AG135="優勝",点数換算表!$B$19,IF(AG135="準優勝",点数換算表!$C$19,IF(AG135="ベスト4",点数換算表!$D$19,IF(AG135="ベスト8",点数換算表!$E$19,点数換算表!$F$19)))))</f>
        <v>0</v>
      </c>
      <c r="AI135" s="16">
        <f t="shared" si="2"/>
        <v>90</v>
      </c>
    </row>
    <row r="136" spans="1:35" x14ac:dyDescent="0.4">
      <c r="A136" s="21">
        <v>130</v>
      </c>
      <c r="B136" s="17" t="s">
        <v>126</v>
      </c>
      <c r="C136" s="17" t="s">
        <v>64</v>
      </c>
      <c r="D136" s="17">
        <v>2</v>
      </c>
      <c r="E136" s="24" t="s">
        <v>269</v>
      </c>
      <c r="F136" s="34" t="s">
        <v>814</v>
      </c>
      <c r="G136" s="17"/>
      <c r="H136" s="31">
        <f>IF(G136="",0,IF(G136="優勝",点数換算表!$B$2,IF(G136="準優勝",点数換算表!$C$2,IF(G136="ベスト4",点数換算表!$D$2,点数換算表!$E$2))))</f>
        <v>0</v>
      </c>
      <c r="I136" s="17"/>
      <c r="J136" s="16">
        <f>IF(I136="",0,IF(I136="優勝",点数換算表!$B$3,IF(I136="準優勝",点数換算表!$C$3,IF(I136="ベスト4",点数換算表!$D$3,点数換算表!$E$3))))</f>
        <v>0</v>
      </c>
      <c r="K136" s="17"/>
      <c r="L136" s="16">
        <f>IF(K136="",0,IF(K136="優勝",点数換算表!$B$4,IF(K136="準優勝",点数換算表!$C$4,IF(K136="ベスト4",点数換算表!$D$4,IF(K136="ベスト8",点数換算表!$E$4,IF(K136="ベスト16",点数換算表!$F$4,""))))))</f>
        <v>0</v>
      </c>
      <c r="M136" s="17" t="s">
        <v>214</v>
      </c>
      <c r="N136" s="16">
        <f>IF(M136="",0,IF(M136="優勝",点数換算表!$B$5,IF(M136="準優勝",点数換算表!$C$5,IF(M136="ベスト4",点数換算表!$D$5,IF(M136="ベスト8",点数換算表!$E$5,IF(M136="ベスト16",点数換算表!$F$5,IF(M136="ベスト32",点数換算表!$G$5,"")))))))</f>
        <v>50</v>
      </c>
      <c r="O136" s="17"/>
      <c r="P136" s="16">
        <f>IF(O136="",0,IF(O136="優勝",[2]点数換算表!$B$6,IF(O136="準優勝",[2]点数換算表!$C$6,IF(O136="ベスト4",[2]点数換算表!$D$6,IF(O136="ベスト8",[2]点数換算表!$E$6,IF(O136="ベスト16",[2]点数換算表!$F$6,IF(O136="ベスト32",[2]点数換算表!$G$6,"")))))))</f>
        <v>0</v>
      </c>
      <c r="Q136" s="17"/>
      <c r="R136" s="16">
        <f>IF(Q136="",0,IF(Q136="優勝",点数換算表!$B$7,IF(Q136="準優勝",点数換算表!$C$7,IF(Q136="ベスト4",点数換算表!$D$7,IF(Q136="ベスト8",点数換算表!$E$7,点数換算表!$F$7)))))</f>
        <v>0</v>
      </c>
      <c r="S136" s="17"/>
      <c r="T136" s="16">
        <f>IF(S136="",0,IF(S136="優勝",点数換算表!$B$8,IF(S136="準優勝",点数換算表!$C$8,IF(S136="ベスト4",点数換算表!$D$8,IF(S136="ベスト8",点数換算表!$E$8,点数換算表!$F$8)))))</f>
        <v>0</v>
      </c>
      <c r="U136" s="17"/>
      <c r="V136" s="31">
        <f>IF(U136="",0,IF(U136="優勝",点数換算表!$B$13,IF(U136="準優勝",点数換算表!$C$13,IF(U136="ベスト4",点数換算表!$D$13,点数換算表!$E$13))))</f>
        <v>0</v>
      </c>
      <c r="W136" s="17"/>
      <c r="X136" s="16">
        <f>IF(W136="",0,IF(W136="優勝",点数換算表!$B$14,IF(W136="準優勝",点数換算表!$C$14,IF(W136="ベスト4",点数換算表!$D$14,点数換算表!$E$14))))</f>
        <v>0</v>
      </c>
      <c r="Y136" s="17"/>
      <c r="Z136" s="16">
        <f>IF(Y136="",0,IF(Y136="優勝",点数換算表!$B$15,IF(Y136="準優勝",点数換算表!$C$15,IF(Y136="ベスト4",点数換算表!$D$15,IF(Y136="ベスト8",点数換算表!$E$15,IF(Y136="ベスト16",点数換算表!$F$15,""))))))</f>
        <v>0</v>
      </c>
      <c r="AA136" s="17" t="s">
        <v>214</v>
      </c>
      <c r="AB136" s="16">
        <f>IF(AA136="",0,IF(AA136="優勝",点数換算表!$B$16,IF(AA136="準優勝",点数換算表!$C$16,IF(AA136="ベスト4",点数換算表!$D$16,IF(AA136="ベスト8",点数換算表!$E$16,IF(AA136="ベスト16",点数換算表!$F$16,IF(AA136="ベスト32",点数換算表!$G$16,"")))))))</f>
        <v>40</v>
      </c>
      <c r="AC136" s="17"/>
      <c r="AD136" s="16">
        <f>IF(AC136="",0,IF(AC136="優勝",点数換算表!$B$17,IF(AC136="準優勝",点数換算表!$C$17,IF(AC136="ベスト4",点数換算表!$D$17,IF(AC136="ベスト8",点数換算表!$E$17,IF(AC136="ベスト16",点数換算表!$F$17,IF(AC136="ベスト32",点数換算表!$G$17,"")))))))</f>
        <v>0</v>
      </c>
      <c r="AE136" s="17"/>
      <c r="AF136" s="16">
        <f>IF(AE136="",0,IF(AE136="優勝",点数換算表!$B$18,IF(AE136="準優勝",点数換算表!$C$18,IF(AE136="ベスト4",点数換算表!$D$18,IF(AE136="ベスト8",点数換算表!$E$18,点数換算表!$F$18)))))</f>
        <v>0</v>
      </c>
      <c r="AG136" s="17"/>
      <c r="AH136" s="16">
        <f>IF(AG136="",0,IF(AG136="優勝",点数換算表!$B$19,IF(AG136="準優勝",点数換算表!$C$19,IF(AG136="ベスト4",点数換算表!$D$19,IF(AG136="ベスト8",点数換算表!$E$19,点数換算表!$F$19)))))</f>
        <v>0</v>
      </c>
      <c r="AI136" s="16">
        <f t="shared" si="2"/>
        <v>90</v>
      </c>
    </row>
    <row r="137" spans="1:35" x14ac:dyDescent="0.4">
      <c r="A137" s="21">
        <v>131</v>
      </c>
      <c r="B137" s="17" t="s">
        <v>152</v>
      </c>
      <c r="C137" s="17" t="s">
        <v>89</v>
      </c>
      <c r="D137" s="17">
        <v>3</v>
      </c>
      <c r="E137" s="24" t="s">
        <v>269</v>
      </c>
      <c r="F137" s="34" t="s">
        <v>814</v>
      </c>
      <c r="G137" s="17"/>
      <c r="H137" s="31">
        <f>IF(G137="",0,IF(G137="優勝",点数換算表!$B$2,IF(G137="準優勝",点数換算表!$C$2,IF(G137="ベスト4",点数換算表!$D$2,点数換算表!$E$2))))</f>
        <v>0</v>
      </c>
      <c r="I137" s="17"/>
      <c r="J137" s="16">
        <f>IF(I137="",0,IF(I137="優勝",点数換算表!$B$3,IF(I137="準優勝",点数換算表!$C$3,IF(I137="ベスト4",点数換算表!$D$3,点数換算表!$E$3))))</f>
        <v>0</v>
      </c>
      <c r="K137" s="17"/>
      <c r="L137" s="16">
        <f>IF(K137="",0,IF(K137="優勝",点数換算表!$B$4,IF(K137="準優勝",点数換算表!$C$4,IF(K137="ベスト4",点数換算表!$D$4,IF(K137="ベスト8",点数換算表!$E$4,IF(K137="ベスト16",点数換算表!$F$4,""))))))</f>
        <v>0</v>
      </c>
      <c r="M137" s="17" t="s">
        <v>214</v>
      </c>
      <c r="N137" s="16">
        <f>IF(M137="",0,IF(M137="優勝",点数換算表!$B$5,IF(M137="準優勝",点数換算表!$C$5,IF(M137="ベスト4",点数換算表!$D$5,IF(M137="ベスト8",点数換算表!$E$5,IF(M137="ベスト16",点数換算表!$F$5,IF(M137="ベスト32",点数換算表!$G$5,"")))))))</f>
        <v>50</v>
      </c>
      <c r="O137" s="17"/>
      <c r="P137" s="16">
        <f>IF(O137="",0,IF(O137="優勝",[2]点数換算表!$B$6,IF(O137="準優勝",[2]点数換算表!$C$6,IF(O137="ベスト4",[2]点数換算表!$D$6,IF(O137="ベスト8",[2]点数換算表!$E$6,IF(O137="ベスト16",[2]点数換算表!$F$6,IF(O137="ベスト32",[2]点数換算表!$G$6,"")))))))</f>
        <v>0</v>
      </c>
      <c r="Q137" s="17"/>
      <c r="R137" s="16">
        <f>IF(Q137="",0,IF(Q137="優勝",点数換算表!$B$7,IF(Q137="準優勝",点数換算表!$C$7,IF(Q137="ベスト4",点数換算表!$D$7,IF(Q137="ベスト8",点数換算表!$E$7,点数換算表!$F$7)))))</f>
        <v>0</v>
      </c>
      <c r="S137" s="17"/>
      <c r="T137" s="16">
        <f>IF(S137="",0,IF(S137="優勝",点数換算表!$B$8,IF(S137="準優勝",点数換算表!$C$8,IF(S137="ベスト4",点数換算表!$D$8,IF(S137="ベスト8",点数換算表!$E$8,点数換算表!$F$8)))))</f>
        <v>0</v>
      </c>
      <c r="U137" s="17"/>
      <c r="V137" s="31">
        <f>IF(U137="",0,IF(U137="優勝",点数換算表!$B$13,IF(U137="準優勝",点数換算表!$C$13,IF(U137="ベスト4",点数換算表!$D$13,点数換算表!$E$13))))</f>
        <v>0</v>
      </c>
      <c r="W137" s="17"/>
      <c r="X137" s="16">
        <f>IF(W137="",0,IF(W137="優勝",点数換算表!$B$14,IF(W137="準優勝",点数換算表!$C$14,IF(W137="ベスト4",点数換算表!$D$14,点数換算表!$E$14))))</f>
        <v>0</v>
      </c>
      <c r="Y137" s="17"/>
      <c r="Z137" s="16">
        <f>IF(Y137="",0,IF(Y137="優勝",点数換算表!$B$15,IF(Y137="準優勝",点数換算表!$C$15,IF(Y137="ベスト4",点数換算表!$D$15,IF(Y137="ベスト8",点数換算表!$E$15,IF(Y137="ベスト16",点数換算表!$F$15,""))))))</f>
        <v>0</v>
      </c>
      <c r="AA137" s="17" t="s">
        <v>214</v>
      </c>
      <c r="AB137" s="16">
        <f>IF(AA137="",0,IF(AA137="優勝",点数換算表!$B$16,IF(AA137="準優勝",点数換算表!$C$16,IF(AA137="ベスト4",点数換算表!$D$16,IF(AA137="ベスト8",点数換算表!$E$16,IF(AA137="ベスト16",点数換算表!$F$16,IF(AA137="ベスト32",点数換算表!$G$16,"")))))))</f>
        <v>40</v>
      </c>
      <c r="AC137" s="17"/>
      <c r="AD137" s="16">
        <f>IF(AC137="",0,IF(AC137="優勝",点数換算表!$B$17,IF(AC137="準優勝",点数換算表!$C$17,IF(AC137="ベスト4",点数換算表!$D$17,IF(AC137="ベスト8",点数換算表!$E$17,IF(AC137="ベスト16",点数換算表!$F$17,IF(AC137="ベスト32",点数換算表!$G$17,"")))))))</f>
        <v>0</v>
      </c>
      <c r="AE137" s="17"/>
      <c r="AF137" s="16">
        <f>IF(AE137="",0,IF(AE137="優勝",点数換算表!$B$18,IF(AE137="準優勝",点数換算表!$C$18,IF(AE137="ベスト4",点数換算表!$D$18,IF(AE137="ベスト8",点数換算表!$E$18,点数換算表!$F$18)))))</f>
        <v>0</v>
      </c>
      <c r="AG137" s="17"/>
      <c r="AH137" s="16">
        <f>IF(AG137="",0,IF(AG137="優勝",点数換算表!$B$19,IF(AG137="準優勝",点数換算表!$C$19,IF(AG137="ベスト4",点数換算表!$D$19,IF(AG137="ベスト8",点数換算表!$E$19,点数換算表!$F$19)))))</f>
        <v>0</v>
      </c>
      <c r="AI137" s="16">
        <f t="shared" si="2"/>
        <v>90</v>
      </c>
    </row>
    <row r="138" spans="1:35" x14ac:dyDescent="0.4">
      <c r="A138" s="21">
        <v>132</v>
      </c>
      <c r="B138" s="17" t="s">
        <v>153</v>
      </c>
      <c r="C138" s="17" t="s">
        <v>39</v>
      </c>
      <c r="D138" s="17">
        <v>2</v>
      </c>
      <c r="E138" s="24" t="s">
        <v>269</v>
      </c>
      <c r="F138" s="34" t="s">
        <v>814</v>
      </c>
      <c r="G138" s="17"/>
      <c r="H138" s="31">
        <f>IF(G138="",0,IF(G138="優勝",点数換算表!$B$2,IF(G138="準優勝",点数換算表!$C$2,IF(G138="ベスト4",点数換算表!$D$2,点数換算表!$E$2))))</f>
        <v>0</v>
      </c>
      <c r="I138" s="17"/>
      <c r="J138" s="16">
        <f>IF(I138="",0,IF(I138="優勝",点数換算表!$B$3,IF(I138="準優勝",点数換算表!$C$3,IF(I138="ベスト4",点数換算表!$D$3,点数換算表!$E$3))))</f>
        <v>0</v>
      </c>
      <c r="K138" s="17"/>
      <c r="L138" s="16">
        <f>IF(K138="",0,IF(K138="優勝",点数換算表!$B$4,IF(K138="準優勝",点数換算表!$C$4,IF(K138="ベスト4",点数換算表!$D$4,IF(K138="ベスト8",点数換算表!$E$4,IF(K138="ベスト16",点数換算表!$F$4,""))))))</f>
        <v>0</v>
      </c>
      <c r="M138" s="17" t="s">
        <v>214</v>
      </c>
      <c r="N138" s="16">
        <f>IF(M138="",0,IF(M138="優勝",点数換算表!$B$5,IF(M138="準優勝",点数換算表!$C$5,IF(M138="ベスト4",点数換算表!$D$5,IF(M138="ベスト8",点数換算表!$E$5,IF(M138="ベスト16",点数換算表!$F$5,IF(M138="ベスト32",点数換算表!$G$5,"")))))))</f>
        <v>50</v>
      </c>
      <c r="O138" s="17"/>
      <c r="P138" s="16">
        <f>IF(O138="",0,IF(O138="優勝",[2]点数換算表!$B$6,IF(O138="準優勝",[2]点数換算表!$C$6,IF(O138="ベスト4",[2]点数換算表!$D$6,IF(O138="ベスト8",[2]点数換算表!$E$6,IF(O138="ベスト16",[2]点数換算表!$F$6,IF(O138="ベスト32",[2]点数換算表!$G$6,"")))))))</f>
        <v>0</v>
      </c>
      <c r="Q138" s="17"/>
      <c r="R138" s="16">
        <f>IF(Q138="",0,IF(Q138="優勝",点数換算表!$B$7,IF(Q138="準優勝",点数換算表!$C$7,IF(Q138="ベスト4",点数換算表!$D$7,IF(Q138="ベスト8",点数換算表!$E$7,点数換算表!$F$7)))))</f>
        <v>0</v>
      </c>
      <c r="S138" s="17"/>
      <c r="T138" s="16">
        <f>IF(S138="",0,IF(S138="優勝",点数換算表!$B$8,IF(S138="準優勝",点数換算表!$C$8,IF(S138="ベスト4",点数換算表!$D$8,IF(S138="ベスト8",点数換算表!$E$8,点数換算表!$F$8)))))</f>
        <v>0</v>
      </c>
      <c r="U138" s="17"/>
      <c r="V138" s="31">
        <f>IF(U138="",0,IF(U138="優勝",点数換算表!$B$13,IF(U138="準優勝",点数換算表!$C$13,IF(U138="ベスト4",点数換算表!$D$13,点数換算表!$E$13))))</f>
        <v>0</v>
      </c>
      <c r="W138" s="17"/>
      <c r="X138" s="16">
        <f>IF(W138="",0,IF(W138="優勝",点数換算表!$B$14,IF(W138="準優勝",点数換算表!$C$14,IF(W138="ベスト4",点数換算表!$D$14,点数換算表!$E$14))))</f>
        <v>0</v>
      </c>
      <c r="Y138" s="17"/>
      <c r="Z138" s="16">
        <f>IF(Y138="",0,IF(Y138="優勝",点数換算表!$B$15,IF(Y138="準優勝",点数換算表!$C$15,IF(Y138="ベスト4",点数換算表!$D$15,IF(Y138="ベスト8",点数換算表!$E$15,IF(Y138="ベスト16",点数換算表!$F$15,""))))))</f>
        <v>0</v>
      </c>
      <c r="AA138" s="17" t="s">
        <v>214</v>
      </c>
      <c r="AB138" s="16">
        <f>IF(AA138="",0,IF(AA138="優勝",点数換算表!$B$16,IF(AA138="準優勝",点数換算表!$C$16,IF(AA138="ベスト4",点数換算表!$D$16,IF(AA138="ベスト8",点数換算表!$E$16,IF(AA138="ベスト16",点数換算表!$F$16,IF(AA138="ベスト32",点数換算表!$G$16,"")))))))</f>
        <v>40</v>
      </c>
      <c r="AC138" s="17"/>
      <c r="AD138" s="16">
        <f>IF(AC138="",0,IF(AC138="優勝",点数換算表!$B$17,IF(AC138="準優勝",点数換算表!$C$17,IF(AC138="ベスト4",点数換算表!$D$17,IF(AC138="ベスト8",点数換算表!$E$17,IF(AC138="ベスト16",点数換算表!$F$17,IF(AC138="ベスト32",点数換算表!$G$17,"")))))))</f>
        <v>0</v>
      </c>
      <c r="AE138" s="17"/>
      <c r="AF138" s="16">
        <f>IF(AE138="",0,IF(AE138="優勝",点数換算表!$B$18,IF(AE138="準優勝",点数換算表!$C$18,IF(AE138="ベスト4",点数換算表!$D$18,IF(AE138="ベスト8",点数換算表!$E$18,点数換算表!$F$18)))))</f>
        <v>0</v>
      </c>
      <c r="AG138" s="17"/>
      <c r="AH138" s="16">
        <f>IF(AG138="",0,IF(AG138="優勝",点数換算表!$B$19,IF(AG138="準優勝",点数換算表!$C$19,IF(AG138="ベスト4",点数換算表!$D$19,IF(AG138="ベスト8",点数換算表!$E$19,点数換算表!$F$19)))))</f>
        <v>0</v>
      </c>
      <c r="AI138" s="16">
        <f t="shared" si="2"/>
        <v>90</v>
      </c>
    </row>
    <row r="139" spans="1:35" x14ac:dyDescent="0.4">
      <c r="A139" s="21">
        <v>133</v>
      </c>
      <c r="B139" s="17" t="s">
        <v>570</v>
      </c>
      <c r="C139" s="17" t="s">
        <v>525</v>
      </c>
      <c r="D139" s="17">
        <v>4</v>
      </c>
      <c r="E139" s="29" t="s">
        <v>526</v>
      </c>
      <c r="F139" s="35" t="s">
        <v>815</v>
      </c>
      <c r="G139" s="17"/>
      <c r="H139" s="31">
        <f>IF(G139="",0,IF(G139="優勝",[1]点数換算表!$B$2,IF(G139="準優勝",[1]点数換算表!$C$2,IF(G139="ベスト4",[1]点数換算表!$D$2,[1]点数換算表!$E$2))))</f>
        <v>0</v>
      </c>
      <c r="I139" s="17"/>
      <c r="J139" s="16">
        <f>IF(I139="",0,IF(I139="優勝",[1]点数換算表!$B$3,IF(I139="準優勝",[1]点数換算表!$C$3,IF(I139="ベスト4",[1]点数換算表!$D$3,[1]点数換算表!$E$3))))</f>
        <v>0</v>
      </c>
      <c r="K139" s="17" t="s">
        <v>9</v>
      </c>
      <c r="L139" s="16">
        <f>IF(K139="",0,IF(K139="優勝",[1]点数換算表!$B$4,IF(K139="準優勝",[1]点数換算表!$C$4,IF(K139="ベスト4",[1]点数換算表!$D$4,IF(K139="ベスト8",[1]点数換算表!$E$4,IF(K139="ベスト16",[1]点数換算表!$F$4,""))))))</f>
        <v>40</v>
      </c>
      <c r="M139" s="17" t="s">
        <v>214</v>
      </c>
      <c r="N139" s="16">
        <f>IF(M139="",0,IF(M139="優勝",[1]点数換算表!$B$5,IF(M139="準優勝",[1]点数換算表!$C$5,IF(M139="ベスト4",[1]点数換算表!$D$5,IF(M139="ベスト8",[1]点数換算表!$E$5,IF(M139="ベスト16",[1]点数換算表!$F$5,IF(M139="ベスト32",[1]点数換算表!$G$5,"")))))))</f>
        <v>50</v>
      </c>
      <c r="O139" s="17"/>
      <c r="P139" s="16">
        <f>IF(O139="",0,IF(O139="優勝",[2]点数換算表!$B$6,IF(O139="準優勝",[2]点数換算表!$C$6,IF(O139="ベスト4",[2]点数換算表!$D$6,IF(O139="ベスト8",[2]点数換算表!$E$6,IF(O139="ベスト16",[2]点数換算表!$F$6,IF(O139="ベスト32",[2]点数換算表!$G$6,"")))))))</f>
        <v>0</v>
      </c>
      <c r="Q139" s="17"/>
      <c r="R139" s="16">
        <f>IF(Q139="",0,IF(Q139="優勝",[1]点数換算表!$B$7,IF(Q139="準優勝",[1]点数換算表!$C$7,IF(Q139="ベスト4",[1]点数換算表!$D$7,IF(Q139="ベスト8",[1]点数換算表!$E$7,[1]点数換算表!$F$7)))))</f>
        <v>0</v>
      </c>
      <c r="S139" s="17"/>
      <c r="T139" s="16">
        <f>IF(S139="",0,IF(S139="優勝",[1]点数換算表!$B$8,IF(S139="準優勝",[1]点数換算表!$C$8,IF(S139="ベスト4",[1]点数換算表!$D$8,IF(S139="ベスト8",[1]点数換算表!$E$8,[1]点数換算表!$F$8)))))</f>
        <v>0</v>
      </c>
      <c r="U139" s="17"/>
      <c r="V139" s="31">
        <f>IF(U139="",0,IF(U139="優勝",[1]点数換算表!$B$13,IF(U139="準優勝",[1]点数換算表!$C$13,IF(U139="ベスト4",[1]点数換算表!$D$13,[1]点数換算表!$E$13))))</f>
        <v>0</v>
      </c>
      <c r="W139" s="17"/>
      <c r="X139" s="16">
        <f>IF(W139="",0,IF(W139="優勝",[1]点数換算表!$B$14,IF(W139="準優勝",[1]点数換算表!$C$14,IF(W139="ベスト4",[1]点数換算表!$D$14,[1]点数換算表!$E$14))))</f>
        <v>0</v>
      </c>
      <c r="Y139" s="17"/>
      <c r="Z139" s="16">
        <f>IF(Y139="",0,IF(Y139="優勝",[1]点数換算表!$B$15,IF(Y139="準優勝",[1]点数換算表!$C$15,IF(Y139="ベスト4",[1]点数換算表!$D$15,IF(Y139="ベスト8",[1]点数換算表!$E$15,IF(Y139="ベスト16",[1]点数換算表!$F$15,""))))))</f>
        <v>0</v>
      </c>
      <c r="AA139" s="17"/>
      <c r="AB139" s="16">
        <f>IF(AA139="",0,IF(AA139="優勝",[1]点数換算表!$B$16,IF(AA139="準優勝",[1]点数換算表!$C$16,IF(AA139="ベスト4",[1]点数換算表!$D$16,IF(AA139="ベスト8",[1]点数換算表!$E$16,IF(AA139="ベスト16",[1]点数換算表!$F$16,IF(AA139="ベスト32",[1]点数換算表!$G$16,"")))))))</f>
        <v>0</v>
      </c>
      <c r="AC139" s="17"/>
      <c r="AD139" s="16">
        <f>IF(AC139="",0,IF(AC139="優勝",[1]点数換算表!$B$17,IF(AC139="準優勝",[1]点数換算表!$C$17,IF(AC139="ベスト4",[1]点数換算表!$D$17,IF(AC139="ベスト8",[1]点数換算表!$E$17,IF(AC139="ベスト16",[1]点数換算表!$F$17,IF(AC139="ベスト32",[1]点数換算表!$G$17,"")))))))</f>
        <v>0</v>
      </c>
      <c r="AE139" s="17"/>
      <c r="AF139" s="16">
        <f>IF(AE139="",0,IF(AE139="優勝",[1]点数換算表!$B$18,IF(AE139="準優勝",[1]点数換算表!$C$18,IF(AE139="ベスト4",[1]点数換算表!$D$18,IF(AE139="ベスト8",[1]点数換算表!$E$18,[1]点数換算表!$F$18)))))</f>
        <v>0</v>
      </c>
      <c r="AG139" s="17"/>
      <c r="AH139" s="16">
        <f>IF(AG139="",0,IF(AG139="優勝",[1]点数換算表!$B$19,IF(AG139="準優勝",[1]点数換算表!$C$19,IF(AG139="ベスト4",[1]点数換算表!$D$19,IF(AG139="ベスト8",[1]点数換算表!$E$19,[1]点数換算表!$F$19)))))</f>
        <v>0</v>
      </c>
      <c r="AI139" s="16">
        <f t="shared" si="2"/>
        <v>90</v>
      </c>
    </row>
    <row r="140" spans="1:35" x14ac:dyDescent="0.4">
      <c r="A140" s="21">
        <v>134</v>
      </c>
      <c r="B140" s="17" t="s">
        <v>803</v>
      </c>
      <c r="C140" s="17" t="s">
        <v>525</v>
      </c>
      <c r="D140" s="17">
        <v>1</v>
      </c>
      <c r="E140" s="29" t="s">
        <v>526</v>
      </c>
      <c r="F140" s="35" t="s">
        <v>815</v>
      </c>
      <c r="G140" s="17"/>
      <c r="H140" s="31">
        <f>IF(G140="",0,IF(G140="優勝",[1]点数換算表!$B$2,IF(G140="準優勝",[1]点数換算表!$C$2,IF(G140="ベスト4",[1]点数換算表!$D$2,[1]点数換算表!$E$2))))</f>
        <v>0</v>
      </c>
      <c r="I140" s="17"/>
      <c r="J140" s="16">
        <f>IF(I140="",0,IF(I140="優勝",[1]点数換算表!$B$3,IF(I140="準優勝",[1]点数換算表!$C$3,IF(I140="ベスト4",[1]点数換算表!$D$3,[1]点数換算表!$E$3))))</f>
        <v>0</v>
      </c>
      <c r="K140" s="17" t="s">
        <v>9</v>
      </c>
      <c r="L140" s="16">
        <f>IF(K140="",0,IF(K140="優勝",[1]点数換算表!$B$4,IF(K140="準優勝",[1]点数換算表!$C$4,IF(K140="ベスト4",[1]点数換算表!$D$4,IF(K140="ベスト8",[1]点数換算表!$E$4,IF(K140="ベスト16",[1]点数換算表!$F$4,""))))))</f>
        <v>40</v>
      </c>
      <c r="M140" s="17" t="s">
        <v>214</v>
      </c>
      <c r="N140" s="16">
        <f>IF(M140="",0,IF(M140="優勝",[1]点数換算表!$B$5,IF(M140="準優勝",[1]点数換算表!$C$5,IF(M140="ベスト4",[1]点数換算表!$D$5,IF(M140="ベスト8",[1]点数換算表!$E$5,IF(M140="ベスト16",[1]点数換算表!$F$5,IF(M140="ベスト32",[1]点数換算表!$G$5,"")))))))</f>
        <v>50</v>
      </c>
      <c r="O140" s="17"/>
      <c r="P140" s="16">
        <f>IF(O140="",0,IF(O140="優勝",[2]点数換算表!$B$6,IF(O140="準優勝",[2]点数換算表!$C$6,IF(O140="ベスト4",[2]点数換算表!$D$6,IF(O140="ベスト8",[2]点数換算表!$E$6,IF(O140="ベスト16",[2]点数換算表!$F$6,IF(O140="ベスト32",[2]点数換算表!$G$6,"")))))))</f>
        <v>0</v>
      </c>
      <c r="Q140" s="17"/>
      <c r="R140" s="16">
        <f>IF(Q140="",0,IF(Q140="優勝",[1]点数換算表!$B$7,IF(Q140="準優勝",[1]点数換算表!$C$7,IF(Q140="ベスト4",[1]点数換算表!$D$7,IF(Q140="ベスト8",[1]点数換算表!$E$7,[1]点数換算表!$F$7)))))</f>
        <v>0</v>
      </c>
      <c r="S140" s="17"/>
      <c r="T140" s="16">
        <f>IF(S140="",0,IF(S140="優勝",[1]点数換算表!$B$8,IF(S140="準優勝",[1]点数換算表!$C$8,IF(S140="ベスト4",[1]点数換算表!$D$8,IF(S140="ベスト8",[1]点数換算表!$E$8,[1]点数換算表!$F$8)))))</f>
        <v>0</v>
      </c>
      <c r="U140" s="17"/>
      <c r="V140" s="31">
        <f>IF(U140="",0,IF(U140="優勝",[1]点数換算表!$B$13,IF(U140="準優勝",[1]点数換算表!$C$13,IF(U140="ベスト4",[1]点数換算表!$D$13,[1]点数換算表!$E$13))))</f>
        <v>0</v>
      </c>
      <c r="W140" s="17"/>
      <c r="X140" s="16">
        <f>IF(W140="",0,IF(W140="優勝",[1]点数換算表!$B$14,IF(W140="準優勝",[1]点数換算表!$C$14,IF(W140="ベスト4",[1]点数換算表!$D$14,[1]点数換算表!$E$14))))</f>
        <v>0</v>
      </c>
      <c r="Y140" s="17"/>
      <c r="Z140" s="16">
        <f>IF(Y140="",0,IF(Y140="優勝",[1]点数換算表!$B$15,IF(Y140="準優勝",[1]点数換算表!$C$15,IF(Y140="ベスト4",[1]点数換算表!$D$15,IF(Y140="ベスト8",[1]点数換算表!$E$15,IF(Y140="ベスト16",[1]点数換算表!$F$15,""))))))</f>
        <v>0</v>
      </c>
      <c r="AA140" s="17"/>
      <c r="AB140" s="16">
        <f>IF(AA140="",0,IF(AA140="優勝",[1]点数換算表!$B$16,IF(AA140="準優勝",[1]点数換算表!$C$16,IF(AA140="ベスト4",[1]点数換算表!$D$16,IF(AA140="ベスト8",[1]点数換算表!$E$16,IF(AA140="ベスト16",[1]点数換算表!$F$16,IF(AA140="ベスト32",[1]点数換算表!$G$16,"")))))))</f>
        <v>0</v>
      </c>
      <c r="AC140" s="17"/>
      <c r="AD140" s="16">
        <f>IF(AC140="",0,IF(AC140="優勝",[1]点数換算表!$B$17,IF(AC140="準優勝",[1]点数換算表!$C$17,IF(AC140="ベスト4",[1]点数換算表!$D$17,IF(AC140="ベスト8",[1]点数換算表!$E$17,IF(AC140="ベスト16",[1]点数換算表!$F$17,IF(AC140="ベスト32",[1]点数換算表!$G$17,"")))))))</f>
        <v>0</v>
      </c>
      <c r="AE140" s="17"/>
      <c r="AF140" s="16">
        <f>IF(AE140="",0,IF(AE140="優勝",[1]点数換算表!$B$18,IF(AE140="準優勝",[1]点数換算表!$C$18,IF(AE140="ベスト4",[1]点数換算表!$D$18,IF(AE140="ベスト8",[1]点数換算表!$E$18,[1]点数換算表!$F$18)))))</f>
        <v>0</v>
      </c>
      <c r="AG140" s="17"/>
      <c r="AH140" s="16">
        <f>IF(AG140="",0,IF(AG140="優勝",[1]点数換算表!$B$19,IF(AG140="準優勝",[1]点数換算表!$C$19,IF(AG140="ベスト4",[1]点数換算表!$D$19,IF(AG140="ベスト8",[1]点数換算表!$E$19,[1]点数換算表!$F$19)))))</f>
        <v>0</v>
      </c>
      <c r="AI140" s="16">
        <f t="shared" si="2"/>
        <v>90</v>
      </c>
    </row>
    <row r="141" spans="1:35" x14ac:dyDescent="0.4">
      <c r="A141" s="21">
        <v>135</v>
      </c>
      <c r="B141" s="17" t="s">
        <v>470</v>
      </c>
      <c r="C141" s="17" t="s">
        <v>453</v>
      </c>
      <c r="D141" s="17">
        <v>4</v>
      </c>
      <c r="E141" s="28" t="s">
        <v>451</v>
      </c>
      <c r="F141" s="35" t="s">
        <v>815</v>
      </c>
      <c r="G141" s="17"/>
      <c r="H141" s="31">
        <f>IF(G141="",0,IF(G141="優勝",[7]点数換算表!$B$2,IF(G141="準優勝",[7]点数換算表!$C$2,IF(G141="ベスト4",[7]点数換算表!$D$2,[7]点数換算表!$E$2))))</f>
        <v>0</v>
      </c>
      <c r="I141" s="17"/>
      <c r="J141" s="16">
        <f>IF(I141="",0,IF(I141="優勝",[7]点数換算表!$B$3,IF(I141="準優勝",[7]点数換算表!$C$3,IF(I141="ベスト4",[7]点数換算表!$D$3,[7]点数換算表!$E$3))))</f>
        <v>0</v>
      </c>
      <c r="K141" s="17" t="s">
        <v>9</v>
      </c>
      <c r="L141" s="16">
        <f>IF(K141="",0,IF(K141="優勝",[7]点数換算表!$B$4,IF(K141="準優勝",[7]点数換算表!$C$4,IF(K141="ベスト4",[7]点数換算表!$D$4,IF(K141="ベスト8",[7]点数換算表!$E$4,IF(K141="ベスト16",[7]点数換算表!$F$4,""))))))</f>
        <v>40</v>
      </c>
      <c r="M141" s="17"/>
      <c r="N141" s="16">
        <f>IF(M141="",0,IF(M141="優勝",[7]点数換算表!$B$5,IF(M141="準優勝",[7]点数換算表!$C$5,IF(M141="ベスト4",[7]点数換算表!$D$5,IF(M141="ベスト8",[7]点数換算表!$E$5,IF(M141="ベスト16",[7]点数換算表!$F$5,IF(M141="ベスト32",[7]点数換算表!$G$5,"")))))))</f>
        <v>0</v>
      </c>
      <c r="O141" s="17"/>
      <c r="P141" s="16">
        <f>IF(O141="",0,IF(O141="優勝",[2]点数換算表!$B$6,IF(O141="準優勝",[2]点数換算表!$C$6,IF(O141="ベスト4",[2]点数換算表!$D$6,IF(O141="ベスト8",[2]点数換算表!$E$6,IF(O141="ベスト16",[2]点数換算表!$F$6,IF(O141="ベスト32",[2]点数換算表!$G$6,"")))))))</f>
        <v>0</v>
      </c>
      <c r="Q141" s="17"/>
      <c r="R141" s="16">
        <f>IF(Q141="",0,IF(Q141="優勝",[7]点数換算表!$B$7,IF(Q141="準優勝",[7]点数換算表!$C$7,IF(Q141="ベスト4",[7]点数換算表!$D$7,IF(Q141="ベスト8",[7]点数換算表!$E$7,[7]点数換算表!$F$7)))))</f>
        <v>0</v>
      </c>
      <c r="S141" s="17"/>
      <c r="T141" s="16">
        <f>IF(S141="",0,IF(S141="優勝",[7]点数換算表!$B$8,IF(S141="準優勝",[7]点数換算表!$C$8,IF(S141="ベスト4",[7]点数換算表!$D$8,IF(S141="ベスト8",[7]点数換算表!$E$8,[7]点数換算表!$F$8)))))</f>
        <v>0</v>
      </c>
      <c r="U141" s="17"/>
      <c r="V141" s="31">
        <f>IF(U141="",0,IF(U141="優勝",[7]点数換算表!$B$13,IF(U141="準優勝",[7]点数換算表!$C$13,IF(U141="ベスト4",[7]点数換算表!$D$13,[7]点数換算表!$E$13))))</f>
        <v>0</v>
      </c>
      <c r="W141" s="17"/>
      <c r="X141" s="16">
        <f>IF(W141="",0,IF(W141="優勝",[7]点数換算表!$B$14,IF(W141="準優勝",[7]点数換算表!$C$14,IF(W141="ベスト4",[7]点数換算表!$D$14,[7]点数換算表!$E$14))))</f>
        <v>0</v>
      </c>
      <c r="Y141" s="17" t="s">
        <v>6</v>
      </c>
      <c r="Z141" s="16">
        <f>IF(Y141="",0,IF(Y141="優勝",[7]点数換算表!$B$15,IF(Y141="準優勝",[7]点数換算表!$C$15,IF(Y141="ベスト4",[7]点数換算表!$D$15,IF(Y141="ベスト8",[7]点数換算表!$E$15,IF(Y141="ベスト16",[7]点数換算表!$F$15,""))))))</f>
        <v>48</v>
      </c>
      <c r="AA141" s="17"/>
      <c r="AB141" s="16">
        <f>IF(AA141="",0,IF(AA141="優勝",[7]点数換算表!$B$16,IF(AA141="準優勝",[7]点数換算表!$C$16,IF(AA141="ベスト4",[7]点数換算表!$D$16,IF(AA141="ベスト8",[7]点数換算表!$E$16,IF(AA141="ベスト16",[7]点数換算表!$F$16,IF(AA141="ベスト32",[7]点数換算表!$G$16,"")))))))</f>
        <v>0</v>
      </c>
      <c r="AC141" s="17"/>
      <c r="AD141" s="16">
        <f>IF(AC141="",0,IF(AC141="優勝",[7]点数換算表!$B$17,IF(AC141="準優勝",[7]点数換算表!$C$17,IF(AC141="ベスト4",[7]点数換算表!$D$17,IF(AC141="ベスト8",[7]点数換算表!$E$17,IF(AC141="ベスト16",[7]点数換算表!$F$17,IF(AC141="ベスト32",[7]点数換算表!$G$17,"")))))))</f>
        <v>0</v>
      </c>
      <c r="AE141" s="17"/>
      <c r="AF141" s="16">
        <f>IF(AE141="",0,IF(AE141="優勝",[7]点数換算表!$B$18,IF(AE141="準優勝",[7]点数換算表!$C$18,IF(AE141="ベスト4",[7]点数換算表!$D$18,IF(AE141="ベスト8",[7]点数換算表!$E$18,[7]点数換算表!$F$18)))))</f>
        <v>0</v>
      </c>
      <c r="AG141" s="17"/>
      <c r="AH141" s="16">
        <f>IF(AG141="",0,IF(AG141="優勝",[7]点数換算表!$B$19,IF(AG141="準優勝",[7]点数換算表!$C$19,IF(AG141="ベスト4",[7]点数換算表!$D$19,IF(AG141="ベスト8",[7]点数換算表!$E$19,[7]点数換算表!$F$19)))))</f>
        <v>0</v>
      </c>
      <c r="AI141" s="16">
        <f t="shared" si="2"/>
        <v>88</v>
      </c>
    </row>
    <row r="142" spans="1:35" x14ac:dyDescent="0.4">
      <c r="A142" s="21">
        <v>138</v>
      </c>
      <c r="B142" s="17" t="s">
        <v>385</v>
      </c>
      <c r="C142" s="17" t="s">
        <v>386</v>
      </c>
      <c r="D142" s="17">
        <v>3</v>
      </c>
      <c r="E142" s="27" t="s">
        <v>382</v>
      </c>
      <c r="F142" s="35" t="s">
        <v>815</v>
      </c>
      <c r="G142" s="17"/>
      <c r="H142" s="31">
        <f>IF(G142="",0,IF(G142="優勝",[4]点数換算表!$B$2,IF(G142="準優勝",[4]点数換算表!$C$2,IF(G142="ベスト4",[4]点数換算表!$D$2,[4]点数換算表!$E$2))))</f>
        <v>0</v>
      </c>
      <c r="I142" s="17"/>
      <c r="J142" s="16">
        <f>IF(I142="",0,IF(I142="優勝",[4]点数換算表!$B$3,IF(I142="準優勝",[4]点数換算表!$C$3,IF(I142="ベスト4",[4]点数換算表!$D$3,[4]点数換算表!$E$3))))</f>
        <v>0</v>
      </c>
      <c r="K142" s="17" t="s">
        <v>9</v>
      </c>
      <c r="L142" s="16">
        <f>IF(K142="",0,IF(K142="優勝",[4]点数換算表!$B$4,IF(K142="準優勝",[4]点数換算表!$C$4,IF(K142="ベスト4",[4]点数換算表!$D$4,IF(K142="ベスト8",[4]点数換算表!$E$4,IF(K142="ベスト16",[4]点数換算表!$F$4,""))))))</f>
        <v>40</v>
      </c>
      <c r="M142" s="17"/>
      <c r="N142" s="16">
        <f>IF(M142="",0,IF(M142="優勝",[4]点数換算表!$B$5,IF(M142="準優勝",[4]点数換算表!$C$5,IF(M142="ベスト4",[4]点数換算表!$D$5,IF(M142="ベスト8",[4]点数換算表!$E$5,IF(M142="ベスト16",[4]点数換算表!$F$5,IF(M142="ベスト32",[4]点数換算表!$G$5,"")))))))</f>
        <v>0</v>
      </c>
      <c r="O142" s="17"/>
      <c r="P142" s="16">
        <f>IF(O142="",0,IF(O142="優勝",[2]点数換算表!$B$6,IF(O142="準優勝",[2]点数換算表!$C$6,IF(O142="ベスト4",[2]点数換算表!$D$6,IF(O142="ベスト8",[2]点数換算表!$E$6,IF(O142="ベスト16",[2]点数換算表!$F$6,IF(O142="ベスト32",[2]点数換算表!$G$6,"")))))))</f>
        <v>0</v>
      </c>
      <c r="Q142" s="17"/>
      <c r="R142" s="16">
        <f>IF(Q142="",0,IF(Q142="優勝",[4]点数換算表!$B$7,IF(Q142="準優勝",[4]点数換算表!$C$7,IF(Q142="ベスト4",[4]点数換算表!$D$7,IF(Q142="ベスト8",[4]点数換算表!$E$7,[4]点数換算表!$F$7)))))</f>
        <v>0</v>
      </c>
      <c r="S142" s="17"/>
      <c r="T142" s="16">
        <f>IF(S142="",0,IF(S142="優勝",[4]点数換算表!$B$8,IF(S142="準優勝",[4]点数換算表!$C$8,IF(S142="ベスト4",[4]点数換算表!$D$8,IF(S142="ベスト8",[4]点数換算表!$E$8,[4]点数換算表!$F$8)))))</f>
        <v>0</v>
      </c>
      <c r="U142" s="17"/>
      <c r="V142" s="31">
        <f>IF(U142="",0,IF(U142="優勝",[4]点数換算表!$B$13,IF(U142="準優勝",[4]点数換算表!$C$13,IF(U142="ベスト4",[4]点数換算表!$D$13,[4]点数換算表!$E$13))))</f>
        <v>0</v>
      </c>
      <c r="W142" s="17"/>
      <c r="X142" s="16">
        <f>IF(W142="",0,IF(W142="優勝",[4]点数換算表!$B$14,IF(W142="準優勝",[4]点数換算表!$C$14,IF(W142="ベスト4",[4]点数換算表!$D$14,[4]点数換算表!$E$14))))</f>
        <v>0</v>
      </c>
      <c r="Y142" s="17" t="s">
        <v>6</v>
      </c>
      <c r="Z142" s="16">
        <f>IF(Y142="",0,IF(Y142="優勝",[4]点数換算表!$B$15,IF(Y142="準優勝",[4]点数換算表!$C$15,IF(Y142="ベスト4",[4]点数換算表!$D$15,IF(Y142="ベスト8",[4]点数換算表!$E$15,IF(Y142="ベスト16",[4]点数換算表!$F$15,""))))))</f>
        <v>48</v>
      </c>
      <c r="AA142" s="17"/>
      <c r="AB142" s="16">
        <f>IF(AA142="",0,IF(AA142="優勝",[4]点数換算表!$B$16,IF(AA142="準優勝",[4]点数換算表!$C$16,IF(AA142="ベスト4",[4]点数換算表!$D$16,IF(AA142="ベスト8",[4]点数換算表!$E$16,IF(AA142="ベスト16",[4]点数換算表!$F$16,IF(AA142="ベスト32",[4]点数換算表!$G$16,"")))))))</f>
        <v>0</v>
      </c>
      <c r="AC142" s="17"/>
      <c r="AD142" s="16">
        <f>IF(AC142="",0,IF(AC142="優勝",[4]点数換算表!$B$17,IF(AC142="準優勝",[4]点数換算表!$C$17,IF(AC142="ベスト4",[4]点数換算表!$D$17,IF(AC142="ベスト8",[4]点数換算表!$E$17,IF(AC142="ベスト16",[4]点数換算表!$F$17,IF(AC142="ベスト32",[4]点数換算表!$G$17,"")))))))</f>
        <v>0</v>
      </c>
      <c r="AE142" s="17"/>
      <c r="AF142" s="16">
        <f>IF(AE142="",0,IF(AE142="優勝",[4]点数換算表!$B$18,IF(AE142="準優勝",[4]点数換算表!$C$18,IF(AE142="ベスト4",[4]点数換算表!$D$18,IF(AE142="ベスト8",[4]点数換算表!$E$18,[4]点数換算表!$F$18)))))</f>
        <v>0</v>
      </c>
      <c r="AG142" s="17"/>
      <c r="AH142" s="16">
        <f>IF(AG142="",0,IF(AG142="優勝",[4]点数換算表!$B$19,IF(AG142="準優勝",[4]点数換算表!$C$19,IF(AG142="ベスト4",[4]点数換算表!$D$19,IF(AG142="ベスト8",[4]点数換算表!$E$19,[4]点数換算表!$F$19)))))</f>
        <v>0</v>
      </c>
      <c r="AI142" s="16">
        <f t="shared" si="2"/>
        <v>88</v>
      </c>
    </row>
    <row r="143" spans="1:35" x14ac:dyDescent="0.4">
      <c r="A143" s="21">
        <v>139</v>
      </c>
      <c r="B143" s="17" t="s">
        <v>493</v>
      </c>
      <c r="C143" s="17" t="s">
        <v>453</v>
      </c>
      <c r="D143" s="17">
        <v>3</v>
      </c>
      <c r="E143" s="28" t="s">
        <v>451</v>
      </c>
      <c r="F143" s="35" t="s">
        <v>815</v>
      </c>
      <c r="G143" s="17"/>
      <c r="H143" s="31">
        <f>IF(G143="",0,IF(G143="優勝",[7]点数換算表!$B$2,IF(G143="準優勝",[7]点数換算表!$C$2,IF(G143="ベスト4",[7]点数換算表!$D$2,[7]点数換算表!$E$2))))</f>
        <v>0</v>
      </c>
      <c r="I143" s="17"/>
      <c r="J143" s="16">
        <f>IF(I143="",0,IF(I143="優勝",[7]点数換算表!$B$3,IF(I143="準優勝",[7]点数換算表!$C$3,IF(I143="ベスト4",[7]点数換算表!$D$3,[7]点数換算表!$E$3))))</f>
        <v>0</v>
      </c>
      <c r="K143" s="17" t="s">
        <v>9</v>
      </c>
      <c r="L143" s="16">
        <f>IF(K143="",0,IF(K143="優勝",[7]点数換算表!$B$4,IF(K143="準優勝",[7]点数換算表!$C$4,IF(K143="ベスト4",[7]点数換算表!$D$4,IF(K143="ベスト8",[7]点数換算表!$E$4,IF(K143="ベスト16",[7]点数換算表!$F$4,""))))))</f>
        <v>40</v>
      </c>
      <c r="M143" s="17"/>
      <c r="N143" s="16">
        <f>IF(M143="",0,IF(M143="優勝",[7]点数換算表!$B$5,IF(M143="準優勝",[7]点数換算表!$C$5,IF(M143="ベスト4",[7]点数換算表!$D$5,IF(M143="ベスト8",[7]点数換算表!$E$5,IF(M143="ベスト16",[7]点数換算表!$F$5,IF(M143="ベスト32",[7]点数換算表!$G$5,"")))))))</f>
        <v>0</v>
      </c>
      <c r="O143" s="17"/>
      <c r="P143" s="16">
        <f>IF(O143="",0,IF(O143="優勝",[2]点数換算表!$B$6,IF(O143="準優勝",[2]点数換算表!$C$6,IF(O143="ベスト4",[2]点数換算表!$D$6,IF(O143="ベスト8",[2]点数換算表!$E$6,IF(O143="ベスト16",[2]点数換算表!$F$6,IF(O143="ベスト32",[2]点数換算表!$G$6,"")))))))</f>
        <v>0</v>
      </c>
      <c r="Q143" s="17"/>
      <c r="R143" s="16">
        <f>IF(Q143="",0,IF(Q143="優勝",[7]点数換算表!$B$7,IF(Q143="準優勝",[7]点数換算表!$C$7,IF(Q143="ベスト4",[7]点数換算表!$D$7,IF(Q143="ベスト8",[7]点数換算表!$E$7,[7]点数換算表!$F$7)))))</f>
        <v>0</v>
      </c>
      <c r="S143" s="17"/>
      <c r="T143" s="16">
        <f>IF(S143="",0,IF(S143="優勝",[7]点数換算表!$B$8,IF(S143="準優勝",[7]点数換算表!$C$8,IF(S143="ベスト4",[7]点数換算表!$D$8,IF(S143="ベスト8",[7]点数換算表!$E$8,[7]点数換算表!$F$8)))))</f>
        <v>0</v>
      </c>
      <c r="U143" s="17"/>
      <c r="V143" s="31">
        <f>IF(U143="",0,IF(U143="優勝",[7]点数換算表!$B$13,IF(U143="準優勝",[7]点数換算表!$C$13,IF(U143="ベスト4",[7]点数換算表!$D$13,[7]点数換算表!$E$13))))</f>
        <v>0</v>
      </c>
      <c r="W143" s="17"/>
      <c r="X143" s="16">
        <f>IF(W143="",0,IF(W143="優勝",[7]点数換算表!$B$14,IF(W143="準優勝",[7]点数換算表!$C$14,IF(W143="ベスト4",[7]点数換算表!$D$14,[7]点数換算表!$E$14))))</f>
        <v>0</v>
      </c>
      <c r="Y143" s="17" t="s">
        <v>6</v>
      </c>
      <c r="Z143" s="16">
        <f>IF(Y143="",0,IF(Y143="優勝",[7]点数換算表!$B$15,IF(Y143="準優勝",[7]点数換算表!$C$15,IF(Y143="ベスト4",[7]点数換算表!$D$15,IF(Y143="ベスト8",[7]点数換算表!$E$15,IF(Y143="ベスト16",[7]点数換算表!$F$15,""))))))</f>
        <v>48</v>
      </c>
      <c r="AA143" s="17"/>
      <c r="AB143" s="16">
        <f>IF(AA143="",0,IF(AA143="優勝",[7]点数換算表!$B$16,IF(AA143="準優勝",[7]点数換算表!$C$16,IF(AA143="ベスト4",[7]点数換算表!$D$16,IF(AA143="ベスト8",[7]点数換算表!$E$16,IF(AA143="ベスト16",[7]点数換算表!$F$16,IF(AA143="ベスト32",[7]点数換算表!$G$16,"")))))))</f>
        <v>0</v>
      </c>
      <c r="AC143" s="17"/>
      <c r="AD143" s="16">
        <f>IF(AC143="",0,IF(AC143="優勝",[7]点数換算表!$B$17,IF(AC143="準優勝",[7]点数換算表!$C$17,IF(AC143="ベスト4",[7]点数換算表!$D$17,IF(AC143="ベスト8",[7]点数換算表!$E$17,IF(AC143="ベスト16",[7]点数換算表!$F$17,IF(AC143="ベスト32",[7]点数換算表!$G$17,"")))))))</f>
        <v>0</v>
      </c>
      <c r="AE143" s="17"/>
      <c r="AF143" s="16">
        <f>IF(AE143="",0,IF(AE143="優勝",[7]点数換算表!$B$18,IF(AE143="準優勝",[7]点数換算表!$C$18,IF(AE143="ベスト4",[7]点数換算表!$D$18,IF(AE143="ベスト8",[7]点数換算表!$E$18,[7]点数換算表!$F$18)))))</f>
        <v>0</v>
      </c>
      <c r="AG143" s="17"/>
      <c r="AH143" s="16">
        <f>IF(AG143="",0,IF(AG143="優勝",[7]点数換算表!$B$19,IF(AG143="準優勝",[7]点数換算表!$C$19,IF(AG143="ベスト4",[7]点数換算表!$D$19,IF(AG143="ベスト8",[7]点数換算表!$E$19,[7]点数換算表!$F$19)))))</f>
        <v>0</v>
      </c>
      <c r="AI143" s="16">
        <f t="shared" si="2"/>
        <v>88</v>
      </c>
    </row>
    <row r="144" spans="1:35" x14ac:dyDescent="0.4">
      <c r="A144" s="21">
        <v>140</v>
      </c>
      <c r="B144" s="17" t="s">
        <v>274</v>
      </c>
      <c r="C144" s="17" t="s">
        <v>275</v>
      </c>
      <c r="D144" s="17">
        <v>4</v>
      </c>
      <c r="E144" s="26" t="s">
        <v>272</v>
      </c>
      <c r="F144" s="35" t="s">
        <v>815</v>
      </c>
      <c r="G144" s="17"/>
      <c r="H144" s="31">
        <f>IF(G144="",0,IF(G144="優勝",[2]点数換算表!$B$2,IF(G144="準優勝",[2]点数換算表!$C$2,IF(G144="ベスト4",[2]点数換算表!$D$2,[2]点数換算表!$E$2))))</f>
        <v>0</v>
      </c>
      <c r="I144" s="17"/>
      <c r="J144" s="16">
        <f>IF(I144="",0,IF(I144="優勝",[2]点数換算表!$B$3,IF(I144="準優勝",[2]点数換算表!$C$3,IF(I144="ベスト4",[2]点数換算表!$D$3,[2]点数換算表!$E$3))))</f>
        <v>0</v>
      </c>
      <c r="K144" s="17"/>
      <c r="L144" s="16">
        <f>IF(K144="",0,IF(K144="優勝",[2]点数換算表!$B$4,IF(K144="準優勝",[2]点数換算表!$C$4,IF(K144="ベスト4",[2]点数換算表!$D$4,IF(K144="ベスト8",[2]点数換算表!$E$4,IF(K144="ベスト16",[2]点数換算表!$F$4,""))))))</f>
        <v>0</v>
      </c>
      <c r="M144" s="17" t="s">
        <v>214</v>
      </c>
      <c r="N144" s="16">
        <f>IF(M144="",0,IF(M144="優勝",[2]点数換算表!$B$5,IF(M144="準優勝",[2]点数換算表!$C$5,IF(M144="ベスト4",[2]点数換算表!$D$5,IF(M144="ベスト8",[2]点数換算表!$E$5,IF(M144="ベスト16",[2]点数換算表!$F$5,IF(M144="ベスト32",[2]点数換算表!$G$5,"")))))))</f>
        <v>50</v>
      </c>
      <c r="O144" s="17"/>
      <c r="P144" s="16">
        <f>IF(O144="",0,IF(O144="優勝",[2]点数換算表!$B$6,IF(O144="準優勝",[2]点数換算表!$C$6,IF(O144="ベスト4",[2]点数換算表!$D$6,IF(O144="ベスト8",[2]点数換算表!$E$6,IF(O144="ベスト16",[2]点数換算表!$F$6,IF(O144="ベスト32",[2]点数換算表!$G$6,"")))))))</f>
        <v>0</v>
      </c>
      <c r="Q144" s="17"/>
      <c r="R144" s="16">
        <f>IF(Q144="",0,IF(Q144="優勝",[2]点数換算表!$B$7,IF(Q144="準優勝",[2]点数換算表!$C$7,IF(Q144="ベスト4",[2]点数換算表!$D$7,IF(Q144="ベスト8",[2]点数換算表!$E$7,[2]点数換算表!$F$7)))))</f>
        <v>0</v>
      </c>
      <c r="S144" s="17"/>
      <c r="T144" s="16">
        <f>IF(S144="",0,IF(S144="優勝",[2]点数換算表!$B$8,IF(S144="準優勝",[2]点数換算表!$C$8,IF(S144="ベスト4",[2]点数換算表!$D$8,IF(S144="ベスト8",[2]点数換算表!$E$8,[2]点数換算表!$F$8)))))</f>
        <v>0</v>
      </c>
      <c r="U144" s="17"/>
      <c r="V144" s="31">
        <f>IF(U144="",0,IF(U144="優勝",[2]点数換算表!$B$13,IF(U144="準優勝",[2]点数換算表!$C$13,IF(U144="ベスト4",[2]点数換算表!$D$13,[2]点数換算表!$E$13))))</f>
        <v>0</v>
      </c>
      <c r="W144" s="17"/>
      <c r="X144" s="16">
        <f>IF(W144="",0,IF(W144="優勝",[2]点数換算表!$B$14,IF(W144="準優勝",[2]点数換算表!$C$14,IF(W144="ベスト4",[2]点数換算表!$D$14,[2]点数換算表!$E$14))))</f>
        <v>0</v>
      </c>
      <c r="Y144" s="17" t="s">
        <v>9</v>
      </c>
      <c r="Z144" s="16">
        <f>IF(Y144="",0,IF(Y144="優勝",[2]点数換算表!$B$15,IF(Y144="準優勝",[2]点数換算表!$C$15,IF(Y144="ベスト4",[2]点数換算表!$D$15,IF(Y144="ベスト8",[2]点数換算表!$E$15,IF(Y144="ベスト16",[2]点数換算表!$F$15,""))))))</f>
        <v>32</v>
      </c>
      <c r="AA144" s="17"/>
      <c r="AB144" s="16">
        <f>IF(AA144="",0,IF(AA144="優勝",[2]点数換算表!$B$16,IF(AA144="準優勝",[2]点数換算表!$C$16,IF(AA144="ベスト4",[2]点数換算表!$D$16,IF(AA144="ベスト8",[2]点数換算表!$E$16,IF(AA144="ベスト16",[2]点数換算表!$F$16,IF(AA144="ベスト32",[2]点数換算表!$G$16,"")))))))</f>
        <v>0</v>
      </c>
      <c r="AC144" s="17"/>
      <c r="AD144" s="16">
        <f>IF(AC144="",0,IF(AC144="優勝",[2]点数換算表!$B$17,IF(AC144="準優勝",[2]点数換算表!$C$17,IF(AC144="ベスト4",[2]点数換算表!$D$17,IF(AC144="ベスト8",[2]点数換算表!$E$17,IF(AC144="ベスト16",[2]点数換算表!$F$17,IF(AC144="ベスト32",[2]点数換算表!$G$17,"")))))))</f>
        <v>0</v>
      </c>
      <c r="AE144" s="17"/>
      <c r="AF144" s="16">
        <f>IF(AE144="",0,IF(AE144="優勝",[2]点数換算表!$B$18,IF(AE144="準優勝",[2]点数換算表!$C$18,IF(AE144="ベスト4",[2]点数換算表!$D$18,IF(AE144="ベスト8",[2]点数換算表!$E$18,[2]点数換算表!$F$18)))))</f>
        <v>0</v>
      </c>
      <c r="AG144" s="17"/>
      <c r="AH144" s="16">
        <f>IF(AG144="",0,IF(AG144="優勝",[2]点数換算表!$B$19,IF(AG144="準優勝",[2]点数換算表!$C$19,IF(AG144="ベスト4",[2]点数換算表!$D$19,IF(AG144="ベスト8",[2]点数換算表!$E$19,[2]点数換算表!$F$19)))))</f>
        <v>0</v>
      </c>
      <c r="AI144" s="16">
        <f t="shared" si="2"/>
        <v>82</v>
      </c>
    </row>
    <row r="145" spans="1:35" x14ac:dyDescent="0.4">
      <c r="A145" s="21">
        <v>141</v>
      </c>
      <c r="B145" s="17" t="s">
        <v>87</v>
      </c>
      <c r="C145" s="17" t="s">
        <v>47</v>
      </c>
      <c r="D145" s="17">
        <v>3</v>
      </c>
      <c r="E145" s="24" t="s">
        <v>269</v>
      </c>
      <c r="F145" s="34" t="s">
        <v>814</v>
      </c>
      <c r="G145" s="17"/>
      <c r="H145" s="31">
        <f>IF(G145="",0,IF(G145="優勝",点数換算表!$B$2,IF(G145="準優勝",点数換算表!$C$2,IF(G145="ベスト4",点数換算表!$D$2,点数換算表!$E$2))))</f>
        <v>0</v>
      </c>
      <c r="I145" s="17"/>
      <c r="J145" s="16">
        <f>IF(I145="",0,IF(I145="優勝",点数換算表!$B$3,IF(I145="準優勝",点数換算表!$C$3,IF(I145="ベスト4",点数換算表!$D$3,点数換算表!$E$3))))</f>
        <v>0</v>
      </c>
      <c r="K145" s="17"/>
      <c r="L145" s="16">
        <f>IF(K145="",0,IF(K145="優勝",点数換算表!$B$4,IF(K145="準優勝",点数換算表!$C$4,IF(K145="ベスト4",点数換算表!$D$4,IF(K145="ベスト8",点数換算表!$E$4,IF(K145="ベスト16",点数換算表!$F$4,""))))))</f>
        <v>0</v>
      </c>
      <c r="M145" s="17" t="s">
        <v>214</v>
      </c>
      <c r="N145" s="16">
        <f>IF(M145="",0,IF(M145="優勝",点数換算表!$B$5,IF(M145="準優勝",点数換算表!$C$5,IF(M145="ベスト4",点数換算表!$D$5,IF(M145="ベスト8",点数換算表!$E$5,IF(M145="ベスト16",点数換算表!$F$5,IF(M145="ベスト32",点数換算表!$G$5,"")))))))</f>
        <v>50</v>
      </c>
      <c r="O145" s="17"/>
      <c r="P145" s="16">
        <f>IF(O145="",0,IF(O145="優勝",[2]点数換算表!$B$6,IF(O145="準優勝",[2]点数換算表!$C$6,IF(O145="ベスト4",[2]点数換算表!$D$6,IF(O145="ベスト8",[2]点数換算表!$E$6,IF(O145="ベスト16",[2]点数換算表!$F$6,IF(O145="ベスト32",[2]点数換算表!$G$6,"")))))))</f>
        <v>0</v>
      </c>
      <c r="Q145" s="17"/>
      <c r="R145" s="16">
        <f>IF(Q145="",0,IF(Q145="優勝",点数換算表!$B$7,IF(Q145="準優勝",点数換算表!$C$7,IF(Q145="ベスト4",点数換算表!$D$7,IF(Q145="ベスト8",点数換算表!$E$7,点数換算表!$F$7)))))</f>
        <v>0</v>
      </c>
      <c r="S145" s="17"/>
      <c r="T145" s="16">
        <f>IF(S145="",0,IF(S145="優勝",点数換算表!$B$8,IF(S145="準優勝",点数換算表!$C$8,IF(S145="ベスト4",点数換算表!$D$8,IF(S145="ベスト8",点数換算表!$E$8,点数換算表!$F$8)))))</f>
        <v>0</v>
      </c>
      <c r="U145" s="17"/>
      <c r="V145" s="31">
        <f>IF(U145="",0,IF(U145="優勝",点数換算表!$B$13,IF(U145="準優勝",点数換算表!$C$13,IF(U145="ベスト4",点数換算表!$D$13,点数換算表!$E$13))))</f>
        <v>0</v>
      </c>
      <c r="W145" s="17"/>
      <c r="X145" s="16">
        <f>IF(W145="",0,IF(W145="優勝",点数換算表!$B$14,IF(W145="準優勝",点数換算表!$C$14,IF(W145="ベスト4",点数換算表!$D$14,点数換算表!$E$14))))</f>
        <v>0</v>
      </c>
      <c r="Y145" s="17" t="s">
        <v>9</v>
      </c>
      <c r="Z145" s="16">
        <f>IF(Y145="",0,IF(Y145="優勝",点数換算表!$B$15,IF(Y145="準優勝",点数換算表!$C$15,IF(Y145="ベスト4",点数換算表!$D$15,IF(Y145="ベスト8",点数換算表!$E$15,IF(Y145="ベスト16",点数換算表!$F$15,""))))))</f>
        <v>32</v>
      </c>
      <c r="AA145" s="17"/>
      <c r="AB145" s="16">
        <f>IF(AA145="",0,IF(AA145="優勝",点数換算表!$B$16,IF(AA145="準優勝",点数換算表!$C$16,IF(AA145="ベスト4",点数換算表!$D$16,IF(AA145="ベスト8",点数換算表!$E$16,IF(AA145="ベスト16",点数換算表!$F$16,IF(AA145="ベスト32",点数換算表!$G$16,"")))))))</f>
        <v>0</v>
      </c>
      <c r="AC145" s="17"/>
      <c r="AD145" s="16">
        <f>IF(AC145="",0,IF(AC145="優勝",点数換算表!$B$17,IF(AC145="準優勝",点数換算表!$C$17,IF(AC145="ベスト4",点数換算表!$D$17,IF(AC145="ベスト8",点数換算表!$E$17,IF(AC145="ベスト16",点数換算表!$F$17,IF(AC145="ベスト32",点数換算表!$G$17,"")))))))</f>
        <v>0</v>
      </c>
      <c r="AE145" s="17"/>
      <c r="AF145" s="16">
        <f>IF(AE145="",0,IF(AE145="優勝",点数換算表!$B$18,IF(AE145="準優勝",点数換算表!$C$18,IF(AE145="ベスト4",点数換算表!$D$18,IF(AE145="ベスト8",点数換算表!$E$18,点数換算表!$F$18)))))</f>
        <v>0</v>
      </c>
      <c r="AG145" s="17"/>
      <c r="AH145" s="16">
        <f>IF(AG145="",0,IF(AG145="優勝",点数換算表!$B$19,IF(AG145="準優勝",点数換算表!$C$19,IF(AG145="ベスト4",点数換算表!$D$19,IF(AG145="ベスト8",点数換算表!$E$19,点数換算表!$F$19)))))</f>
        <v>0</v>
      </c>
      <c r="AI145" s="16">
        <f t="shared" si="2"/>
        <v>82</v>
      </c>
    </row>
    <row r="146" spans="1:35" x14ac:dyDescent="0.4">
      <c r="A146" s="21">
        <v>142</v>
      </c>
      <c r="B146" s="17" t="s">
        <v>136</v>
      </c>
      <c r="C146" s="17" t="s">
        <v>47</v>
      </c>
      <c r="D146" s="17">
        <v>3</v>
      </c>
      <c r="E146" s="24" t="s">
        <v>269</v>
      </c>
      <c r="F146" s="34" t="s">
        <v>814</v>
      </c>
      <c r="G146" s="17"/>
      <c r="H146" s="31">
        <f>IF(G146="",0,IF(G146="優勝",点数換算表!$B$2,IF(G146="準優勝",点数換算表!$C$2,IF(G146="ベスト4",点数換算表!$D$2,点数換算表!$E$2))))</f>
        <v>0</v>
      </c>
      <c r="I146" s="17"/>
      <c r="J146" s="16">
        <f>IF(I146="",0,IF(I146="優勝",点数換算表!$B$3,IF(I146="準優勝",点数換算表!$C$3,IF(I146="ベスト4",点数換算表!$D$3,点数換算表!$E$3))))</f>
        <v>0</v>
      </c>
      <c r="K146" s="17"/>
      <c r="L146" s="16">
        <f>IF(K146="",0,IF(K146="優勝",点数換算表!$B$4,IF(K146="準優勝",点数換算表!$C$4,IF(K146="ベスト4",点数換算表!$D$4,IF(K146="ベスト8",点数換算表!$E$4,IF(K146="ベスト16",点数換算表!$F$4,""))))))</f>
        <v>0</v>
      </c>
      <c r="M146" s="17" t="s">
        <v>214</v>
      </c>
      <c r="N146" s="16">
        <f>IF(M146="",0,IF(M146="優勝",点数換算表!$B$5,IF(M146="準優勝",点数換算表!$C$5,IF(M146="ベスト4",点数換算表!$D$5,IF(M146="ベスト8",点数換算表!$E$5,IF(M146="ベスト16",点数換算表!$F$5,IF(M146="ベスト32",点数換算表!$G$5,"")))))))</f>
        <v>50</v>
      </c>
      <c r="O146" s="17"/>
      <c r="P146" s="16">
        <f>IF(O146="",0,IF(O146="優勝",[2]点数換算表!$B$6,IF(O146="準優勝",[2]点数換算表!$C$6,IF(O146="ベスト4",[2]点数換算表!$D$6,IF(O146="ベスト8",[2]点数換算表!$E$6,IF(O146="ベスト16",[2]点数換算表!$F$6,IF(O146="ベスト32",[2]点数換算表!$G$6,"")))))))</f>
        <v>0</v>
      </c>
      <c r="Q146" s="17"/>
      <c r="R146" s="16">
        <f>IF(Q146="",0,IF(Q146="優勝",点数換算表!$B$7,IF(Q146="準優勝",点数換算表!$C$7,IF(Q146="ベスト4",点数換算表!$D$7,IF(Q146="ベスト8",点数換算表!$E$7,点数換算表!$F$7)))))</f>
        <v>0</v>
      </c>
      <c r="S146" s="17"/>
      <c r="T146" s="16">
        <f>IF(S146="",0,IF(S146="優勝",点数換算表!$B$8,IF(S146="準優勝",点数換算表!$C$8,IF(S146="ベスト4",点数換算表!$D$8,IF(S146="ベスト8",点数換算表!$E$8,点数換算表!$F$8)))))</f>
        <v>0</v>
      </c>
      <c r="U146" s="17"/>
      <c r="V146" s="31">
        <f>IF(U146="",0,IF(U146="優勝",点数換算表!$B$13,IF(U146="準優勝",点数換算表!$C$13,IF(U146="ベスト4",点数換算表!$D$13,点数換算表!$E$13))))</f>
        <v>0</v>
      </c>
      <c r="W146" s="17"/>
      <c r="X146" s="16">
        <f>IF(W146="",0,IF(W146="優勝",点数換算表!$B$14,IF(W146="準優勝",点数換算表!$C$14,IF(W146="ベスト4",点数換算表!$D$14,点数換算表!$E$14))))</f>
        <v>0</v>
      </c>
      <c r="Y146" s="17" t="s">
        <v>9</v>
      </c>
      <c r="Z146" s="16">
        <f>IF(Y146="",0,IF(Y146="優勝",点数換算表!$B$15,IF(Y146="準優勝",点数換算表!$C$15,IF(Y146="ベスト4",点数換算表!$D$15,IF(Y146="ベスト8",点数換算表!$E$15,IF(Y146="ベスト16",点数換算表!$F$15,""))))))</f>
        <v>32</v>
      </c>
      <c r="AA146" s="17"/>
      <c r="AB146" s="16">
        <f>IF(AA146="",0,IF(AA146="優勝",点数換算表!$B$16,IF(AA146="準優勝",点数換算表!$C$16,IF(AA146="ベスト4",点数換算表!$D$16,IF(AA146="ベスト8",点数換算表!$E$16,IF(AA146="ベスト16",点数換算表!$F$16,IF(AA146="ベスト32",点数換算表!$G$16,"")))))))</f>
        <v>0</v>
      </c>
      <c r="AC146" s="17"/>
      <c r="AD146" s="16">
        <f>IF(AC146="",0,IF(AC146="優勝",点数換算表!$B$17,IF(AC146="準優勝",点数換算表!$C$17,IF(AC146="ベスト4",点数換算表!$D$17,IF(AC146="ベスト8",点数換算表!$E$17,IF(AC146="ベスト16",点数換算表!$F$17,IF(AC146="ベスト32",点数換算表!$G$17,"")))))))</f>
        <v>0</v>
      </c>
      <c r="AE146" s="17"/>
      <c r="AF146" s="16">
        <f>IF(AE146="",0,IF(AE146="優勝",点数換算表!$B$18,IF(AE146="準優勝",点数換算表!$C$18,IF(AE146="ベスト4",点数換算表!$D$18,IF(AE146="ベスト8",点数換算表!$E$18,点数換算表!$F$18)))))</f>
        <v>0</v>
      </c>
      <c r="AG146" s="17"/>
      <c r="AH146" s="16">
        <f>IF(AG146="",0,IF(AG146="優勝",点数換算表!$B$19,IF(AG146="準優勝",点数換算表!$C$19,IF(AG146="ベスト4",点数換算表!$D$19,IF(AG146="ベスト8",点数換算表!$E$19,点数換算表!$F$19)))))</f>
        <v>0</v>
      </c>
      <c r="AI146" s="16">
        <f t="shared" si="2"/>
        <v>82</v>
      </c>
    </row>
    <row r="147" spans="1:35" x14ac:dyDescent="0.4">
      <c r="A147" s="21">
        <v>143</v>
      </c>
      <c r="B147" s="17" t="s">
        <v>40</v>
      </c>
      <c r="C147" s="17" t="s">
        <v>74</v>
      </c>
      <c r="D147" s="17">
        <v>2</v>
      </c>
      <c r="E147" s="24" t="s">
        <v>269</v>
      </c>
      <c r="F147" s="34" t="s">
        <v>814</v>
      </c>
      <c r="G147" s="17"/>
      <c r="H147" s="31">
        <f>IF(G147="",0,IF(G147="優勝",点数換算表!$B$2,IF(G147="準優勝",点数換算表!$C$2,IF(G147="ベスト4",点数換算表!$D$2,点数換算表!$E$2))))</f>
        <v>0</v>
      </c>
      <c r="I147" s="17"/>
      <c r="J147" s="16">
        <f>IF(I147="",0,IF(I147="優勝",点数換算表!$B$3,IF(I147="準優勝",点数換算表!$C$3,IF(I147="ベスト4",点数換算表!$D$3,点数換算表!$E$3))))</f>
        <v>0</v>
      </c>
      <c r="K147" s="17"/>
      <c r="L147" s="16">
        <f>IF(K147="",0,IF(K147="優勝",点数換算表!$B$4,IF(K147="準優勝",点数換算表!$C$4,IF(K147="ベスト4",点数換算表!$D$4,IF(K147="ベスト8",点数換算表!$E$4,IF(K147="ベスト16",点数換算表!$F$4,""))))))</f>
        <v>0</v>
      </c>
      <c r="M147" s="17"/>
      <c r="N147" s="16">
        <f>IF(M147="",0,IF(M147="優勝",点数換算表!$B$5,IF(M147="準優勝",点数換算表!$C$5,IF(M147="ベスト4",点数換算表!$D$5,IF(M147="ベスト8",点数換算表!$E$5,IF(M147="ベスト16",点数換算表!$F$5,IF(M147="ベスト32",点数換算表!$G$5,"")))))))</f>
        <v>0</v>
      </c>
      <c r="O147" s="17"/>
      <c r="P147" s="16">
        <f>IF(O147="",0,IF(O147="優勝",[2]点数換算表!$B$6,IF(O147="準優勝",[2]点数換算表!$C$6,IF(O147="ベスト4",[2]点数換算表!$D$6,IF(O147="ベスト8",[2]点数換算表!$E$6,IF(O147="ベスト16",[2]点数換算表!$F$6,IF(O147="ベスト32",[2]点数換算表!$G$6,"")))))))</f>
        <v>0</v>
      </c>
      <c r="Q147" s="17"/>
      <c r="R147" s="16">
        <f>IF(Q147="",0,IF(Q147="優勝",点数換算表!$B$7,IF(Q147="準優勝",点数換算表!$C$7,IF(Q147="ベスト4",点数換算表!$D$7,IF(Q147="ベスト8",点数換算表!$E$7,点数換算表!$F$7)))))</f>
        <v>0</v>
      </c>
      <c r="S147" s="17"/>
      <c r="T147" s="16">
        <f>IF(S147="",0,IF(S147="優勝",点数換算表!$B$8,IF(S147="準優勝",点数換算表!$C$8,IF(S147="ベスト4",点数換算表!$D$8,IF(S147="ベスト8",点数換算表!$E$8,点数換算表!$F$8)))))</f>
        <v>0</v>
      </c>
      <c r="U147" s="17"/>
      <c r="V147" s="31">
        <f>IF(U147="",0,IF(U147="優勝",点数換算表!$B$13,IF(U147="準優勝",点数換算表!$C$13,IF(U147="ベスト4",点数換算表!$D$13,点数換算表!$E$13))))</f>
        <v>0</v>
      </c>
      <c r="W147" s="17"/>
      <c r="X147" s="16">
        <f>IF(W147="",0,IF(W147="優勝",点数換算表!$B$14,IF(W147="準優勝",点数換算表!$C$14,IF(W147="ベスト4",点数換算表!$D$14,点数換算表!$E$14))))</f>
        <v>0</v>
      </c>
      <c r="Y147" s="17"/>
      <c r="Z147" s="16">
        <f>IF(Y147="",0,IF(Y147="優勝",点数換算表!$B$15,IF(Y147="準優勝",点数換算表!$C$15,IF(Y147="ベスト4",点数換算表!$D$15,IF(Y147="ベスト8",点数換算表!$E$15,IF(Y147="ベスト16",点数換算表!$F$15,""))))))</f>
        <v>0</v>
      </c>
      <c r="AA147" s="17" t="s">
        <v>7</v>
      </c>
      <c r="AB147" s="16">
        <f>IF(AA147="",0,IF(AA147="優勝",点数換算表!$B$16,IF(AA147="準優勝",点数換算表!$C$16,IF(AA147="ベスト4",点数換算表!$D$16,IF(AA147="ベスト8",点数換算表!$E$16,IF(AA147="ベスト16",点数換算表!$F$16,IF(AA147="ベスト32",点数換算表!$G$16,"")))))))</f>
        <v>80</v>
      </c>
      <c r="AC147" s="17"/>
      <c r="AD147" s="16">
        <f>IF(AC147="",0,IF(AC147="優勝",点数換算表!$B$17,IF(AC147="準優勝",点数換算表!$C$17,IF(AC147="ベスト4",点数換算表!$D$17,IF(AC147="ベスト8",点数換算表!$E$17,IF(AC147="ベスト16",点数換算表!$F$17,IF(AC147="ベスト32",点数換算表!$G$17,"")))))))</f>
        <v>0</v>
      </c>
      <c r="AE147" s="17"/>
      <c r="AF147" s="16">
        <f>IF(AE147="",0,IF(AE147="優勝",点数換算表!$B$18,IF(AE147="準優勝",点数換算表!$C$18,IF(AE147="ベスト4",点数換算表!$D$18,IF(AE147="ベスト8",点数換算表!$E$18,点数換算表!$F$18)))))</f>
        <v>0</v>
      </c>
      <c r="AG147" s="17"/>
      <c r="AH147" s="16">
        <f>IF(AG147="",0,IF(AG147="優勝",点数換算表!$B$19,IF(AG147="準優勝",点数換算表!$C$19,IF(AG147="ベスト4",点数換算表!$D$19,IF(AG147="ベスト8",点数換算表!$E$19,点数換算表!$F$19)))))</f>
        <v>0</v>
      </c>
      <c r="AI147" s="16">
        <f t="shared" si="2"/>
        <v>80</v>
      </c>
    </row>
    <row r="148" spans="1:35" x14ac:dyDescent="0.4">
      <c r="A148" s="21">
        <v>144</v>
      </c>
      <c r="B148" s="17" t="s">
        <v>337</v>
      </c>
      <c r="C148" s="17" t="s">
        <v>289</v>
      </c>
      <c r="D148" s="17">
        <v>2</v>
      </c>
      <c r="E148" s="26" t="s">
        <v>272</v>
      </c>
      <c r="F148" s="35" t="s">
        <v>815</v>
      </c>
      <c r="G148" s="17"/>
      <c r="H148" s="31">
        <f>IF(G148="",0,IF(G148="優勝",[2]点数換算表!$B$2,IF(G148="準優勝",[2]点数換算表!$C$2,IF(G148="ベスト4",[2]点数換算表!$D$2,[2]点数換算表!$E$2))))</f>
        <v>0</v>
      </c>
      <c r="I148" s="17"/>
      <c r="J148" s="16">
        <f>IF(I148="",0,IF(I148="優勝",[2]点数換算表!$B$3,IF(I148="準優勝",[2]点数換算表!$C$3,IF(I148="ベスト4",[2]点数換算表!$D$3,[2]点数換算表!$E$3))))</f>
        <v>0</v>
      </c>
      <c r="K148" s="17"/>
      <c r="L148" s="16">
        <f>IF(K148="",0,IF(K148="優勝",[2]点数換算表!$B$4,IF(K148="準優勝",[2]点数換算表!$C$4,IF(K148="ベスト4",[2]点数換算表!$D$4,IF(K148="ベスト8",[2]点数換算表!$E$4,IF(K148="ベスト16",[2]点数換算表!$F$4,""))))))</f>
        <v>0</v>
      </c>
      <c r="M148" s="17"/>
      <c r="N148" s="16">
        <f>IF(M148="",0,IF(M148="優勝",[2]点数換算表!$B$5,IF(M148="準優勝",[2]点数換算表!$C$5,IF(M148="ベスト4",[2]点数換算表!$D$5,IF(M148="ベスト8",[2]点数換算表!$E$5,IF(M148="ベスト16",[2]点数換算表!$F$5,IF(M148="ベスト32",[2]点数換算表!$G$5,"")))))))</f>
        <v>0</v>
      </c>
      <c r="O148" s="17"/>
      <c r="P148" s="16">
        <f>IF(O148="",0,IF(O148="優勝",[2]点数換算表!$B$6,IF(O148="準優勝",[2]点数換算表!$C$6,IF(O148="ベスト4",[2]点数換算表!$D$6,IF(O148="ベスト8",[2]点数換算表!$E$6,IF(O148="ベスト16",[2]点数換算表!$F$6,IF(O148="ベスト32",[2]点数換算表!$G$6,"")))))))</f>
        <v>0</v>
      </c>
      <c r="Q148" s="17"/>
      <c r="R148" s="16">
        <f>IF(Q148="",0,IF(Q148="優勝",[2]点数換算表!$B$7,IF(Q148="準優勝",[2]点数換算表!$C$7,IF(Q148="ベスト4",[2]点数換算表!$D$7,IF(Q148="ベスト8",[2]点数換算表!$E$7,[2]点数換算表!$F$7)))))</f>
        <v>0</v>
      </c>
      <c r="S148" s="17"/>
      <c r="T148" s="16">
        <f>IF(S148="",0,IF(S148="優勝",[2]点数換算表!$B$8,IF(S148="準優勝",[2]点数換算表!$C$8,IF(S148="ベスト4",[2]点数換算表!$D$8,IF(S148="ベスト8",[2]点数換算表!$E$8,[2]点数換算表!$F$8)))))</f>
        <v>0</v>
      </c>
      <c r="U148" s="17"/>
      <c r="V148" s="31">
        <f>IF(U148="",0,IF(U148="優勝",[2]点数換算表!$B$13,IF(U148="準優勝",[2]点数換算表!$C$13,IF(U148="ベスト4",[2]点数換算表!$D$13,[2]点数換算表!$E$13))))</f>
        <v>0</v>
      </c>
      <c r="W148" s="17"/>
      <c r="X148" s="16">
        <f>IF(W148="",0,IF(W148="優勝",[2]点数換算表!$B$14,IF(W148="準優勝",[2]点数換算表!$C$14,IF(W148="ベスト4",[2]点数換算表!$D$14,[2]点数換算表!$E$14))))</f>
        <v>0</v>
      </c>
      <c r="Y148" s="17"/>
      <c r="Z148" s="16">
        <f>IF(Y148="",0,IF(Y148="優勝",[2]点数換算表!$B$15,IF(Y148="準優勝",[2]点数換算表!$C$15,IF(Y148="ベスト4",[2]点数換算表!$D$15,IF(Y148="ベスト8",[2]点数換算表!$E$15,IF(Y148="ベスト16",[2]点数換算表!$F$15,""))))))</f>
        <v>0</v>
      </c>
      <c r="AA148" s="17" t="s">
        <v>7</v>
      </c>
      <c r="AB148" s="16">
        <f>IF(AA148="",0,IF(AA148="優勝",[2]点数換算表!$B$16,IF(AA148="準優勝",[2]点数換算表!$C$16,IF(AA148="ベスト4",[2]点数換算表!$D$16,IF(AA148="ベスト8",[2]点数換算表!$E$16,IF(AA148="ベスト16",[2]点数換算表!$F$16,IF(AA148="ベスト32",[2]点数換算表!$G$16,"")))))))</f>
        <v>80</v>
      </c>
      <c r="AC148" s="17"/>
      <c r="AD148" s="16">
        <f>IF(AC148="",0,IF(AC148="優勝",[2]点数換算表!$B$17,IF(AC148="準優勝",[2]点数換算表!$C$17,IF(AC148="ベスト4",[2]点数換算表!$D$17,IF(AC148="ベスト8",[2]点数換算表!$E$17,IF(AC148="ベスト16",[2]点数換算表!$F$17,IF(AC148="ベスト32",[2]点数換算表!$G$17,"")))))))</f>
        <v>0</v>
      </c>
      <c r="AE148" s="17"/>
      <c r="AF148" s="16">
        <f>IF(AE148="",0,IF(AE148="優勝",[2]点数換算表!$B$18,IF(AE148="準優勝",[2]点数換算表!$C$18,IF(AE148="ベスト4",[2]点数換算表!$D$18,IF(AE148="ベスト8",[2]点数換算表!$E$18,[2]点数換算表!$F$18)))))</f>
        <v>0</v>
      </c>
      <c r="AG148" s="17"/>
      <c r="AH148" s="16">
        <f>IF(AG148="",0,IF(AG148="優勝",[2]点数換算表!$B$19,IF(AG148="準優勝",[2]点数換算表!$C$19,IF(AG148="ベスト4",[2]点数換算表!$D$19,IF(AG148="ベスト8",[2]点数換算表!$E$19,[2]点数換算表!$F$19)))))</f>
        <v>0</v>
      </c>
      <c r="AI148" s="16">
        <f t="shared" si="2"/>
        <v>80</v>
      </c>
    </row>
    <row r="149" spans="1:35" x14ac:dyDescent="0.4">
      <c r="A149" s="21">
        <v>145</v>
      </c>
      <c r="B149" s="17" t="s">
        <v>341</v>
      </c>
      <c r="C149" s="17" t="s">
        <v>289</v>
      </c>
      <c r="D149" s="17">
        <v>3</v>
      </c>
      <c r="E149" s="26" t="s">
        <v>272</v>
      </c>
      <c r="F149" s="35" t="s">
        <v>815</v>
      </c>
      <c r="G149" s="17"/>
      <c r="H149" s="31">
        <f>IF(G149="",0,IF(G149="優勝",[2]点数換算表!$B$2,IF(G149="準優勝",[2]点数換算表!$C$2,IF(G149="ベスト4",[2]点数換算表!$D$2,[2]点数換算表!$E$2))))</f>
        <v>0</v>
      </c>
      <c r="I149" s="17"/>
      <c r="J149" s="16">
        <f>IF(I149="",0,IF(I149="優勝",[2]点数換算表!$B$3,IF(I149="準優勝",[2]点数換算表!$C$3,IF(I149="ベスト4",[2]点数換算表!$D$3,[2]点数換算表!$E$3))))</f>
        <v>0</v>
      </c>
      <c r="K149" s="17"/>
      <c r="L149" s="16">
        <f>IF(K149="",0,IF(K149="優勝",[2]点数換算表!$B$4,IF(K149="準優勝",[2]点数換算表!$C$4,IF(K149="ベスト4",[2]点数換算表!$D$4,IF(K149="ベスト8",[2]点数換算表!$E$4,IF(K149="ベスト16",[2]点数換算表!$F$4,""))))))</f>
        <v>0</v>
      </c>
      <c r="M149" s="17"/>
      <c r="N149" s="16">
        <f>IF(M149="",0,IF(M149="優勝",[2]点数換算表!$B$5,IF(M149="準優勝",[2]点数換算表!$C$5,IF(M149="ベスト4",[2]点数換算表!$D$5,IF(M149="ベスト8",[2]点数換算表!$E$5,IF(M149="ベスト16",[2]点数換算表!$F$5,IF(M149="ベスト32",[2]点数換算表!$G$5,"")))))))</f>
        <v>0</v>
      </c>
      <c r="O149" s="17"/>
      <c r="P149" s="16">
        <f>IF(O149="",0,IF(O149="優勝",[2]点数換算表!$B$6,IF(O149="準優勝",[2]点数換算表!$C$6,IF(O149="ベスト4",[2]点数換算表!$D$6,IF(O149="ベスト8",[2]点数換算表!$E$6,IF(O149="ベスト16",[2]点数換算表!$F$6,IF(O149="ベスト32",[2]点数換算表!$G$6,"")))))))</f>
        <v>0</v>
      </c>
      <c r="Q149" s="17"/>
      <c r="R149" s="16">
        <f>IF(Q149="",0,IF(Q149="優勝",[2]点数換算表!$B$7,IF(Q149="準優勝",[2]点数換算表!$C$7,IF(Q149="ベスト4",[2]点数換算表!$D$7,IF(Q149="ベスト8",[2]点数換算表!$E$7,[2]点数換算表!$F$7)))))</f>
        <v>0</v>
      </c>
      <c r="S149" s="17"/>
      <c r="T149" s="16">
        <f>IF(S149="",0,IF(S149="優勝",[2]点数換算表!$B$8,IF(S149="準優勝",[2]点数換算表!$C$8,IF(S149="ベスト4",[2]点数換算表!$D$8,IF(S149="ベスト8",[2]点数換算表!$E$8,[2]点数換算表!$F$8)))))</f>
        <v>0</v>
      </c>
      <c r="U149" s="17"/>
      <c r="V149" s="31">
        <f>IF(U149="",0,IF(U149="優勝",[2]点数換算表!$B$13,IF(U149="準優勝",[2]点数換算表!$C$13,IF(U149="ベスト4",[2]点数換算表!$D$13,[2]点数換算表!$E$13))))</f>
        <v>0</v>
      </c>
      <c r="W149" s="17"/>
      <c r="X149" s="16">
        <f>IF(W149="",0,IF(W149="優勝",[2]点数換算表!$B$14,IF(W149="準優勝",[2]点数換算表!$C$14,IF(W149="ベスト4",[2]点数換算表!$D$14,[2]点数換算表!$E$14))))</f>
        <v>0</v>
      </c>
      <c r="Y149" s="17"/>
      <c r="Z149" s="16">
        <f>IF(Y149="",0,IF(Y149="優勝",[2]点数換算表!$B$15,IF(Y149="準優勝",[2]点数換算表!$C$15,IF(Y149="ベスト4",[2]点数換算表!$D$15,IF(Y149="ベスト8",[2]点数換算表!$E$15,IF(Y149="ベスト16",[2]点数換算表!$F$15,""))))))</f>
        <v>0</v>
      </c>
      <c r="AA149" s="17" t="s">
        <v>7</v>
      </c>
      <c r="AB149" s="16">
        <f>IF(AA149="",0,IF(AA149="優勝",[2]点数換算表!$B$16,IF(AA149="準優勝",[2]点数換算表!$C$16,IF(AA149="ベスト4",[2]点数換算表!$D$16,IF(AA149="ベスト8",[2]点数換算表!$E$16,IF(AA149="ベスト16",[2]点数換算表!$F$16,IF(AA149="ベスト32",[2]点数換算表!$G$16,"")))))))</f>
        <v>80</v>
      </c>
      <c r="AC149" s="17"/>
      <c r="AD149" s="16">
        <f>IF(AC149="",0,IF(AC149="優勝",[2]点数換算表!$B$17,IF(AC149="準優勝",[2]点数換算表!$C$17,IF(AC149="ベスト4",[2]点数換算表!$D$17,IF(AC149="ベスト8",[2]点数換算表!$E$17,IF(AC149="ベスト16",[2]点数換算表!$F$17,IF(AC149="ベスト32",[2]点数換算表!$G$17,"")))))))</f>
        <v>0</v>
      </c>
      <c r="AE149" s="17"/>
      <c r="AF149" s="16">
        <f>IF(AE149="",0,IF(AE149="優勝",[2]点数換算表!$B$18,IF(AE149="準優勝",[2]点数換算表!$C$18,IF(AE149="ベスト4",[2]点数換算表!$D$18,IF(AE149="ベスト8",[2]点数換算表!$E$18,[2]点数換算表!$F$18)))))</f>
        <v>0</v>
      </c>
      <c r="AG149" s="17"/>
      <c r="AH149" s="16">
        <f>IF(AG149="",0,IF(AG149="優勝",[2]点数換算表!$B$19,IF(AG149="準優勝",[2]点数換算表!$C$19,IF(AG149="ベスト4",[2]点数換算表!$D$19,IF(AG149="ベスト8",[2]点数換算表!$E$19,[2]点数換算表!$F$19)))))</f>
        <v>0</v>
      </c>
      <c r="AI149" s="16">
        <f t="shared" si="2"/>
        <v>80</v>
      </c>
    </row>
    <row r="150" spans="1:35" x14ac:dyDescent="0.4">
      <c r="A150" s="21">
        <v>146</v>
      </c>
      <c r="B150" s="17" t="s">
        <v>295</v>
      </c>
      <c r="C150" s="17" t="s">
        <v>275</v>
      </c>
      <c r="D150" s="17">
        <v>3</v>
      </c>
      <c r="E150" s="26" t="s">
        <v>272</v>
      </c>
      <c r="F150" s="35" t="s">
        <v>815</v>
      </c>
      <c r="G150" s="17"/>
      <c r="H150" s="31">
        <f>IF(G150="",0,IF(G150="優勝",[2]点数換算表!$B$2,IF(G150="準優勝",[2]点数換算表!$C$2,IF(G150="ベスト4",[2]点数換算表!$D$2,[2]点数換算表!$E$2))))</f>
        <v>0</v>
      </c>
      <c r="I150" s="17"/>
      <c r="J150" s="16">
        <f>IF(I150="",0,IF(I150="優勝",[2]点数換算表!$B$3,IF(I150="準優勝",[2]点数換算表!$C$3,IF(I150="ベスト4",[2]点数換算表!$D$3,[2]点数換算表!$E$3))))</f>
        <v>0</v>
      </c>
      <c r="K150" s="17"/>
      <c r="L150" s="16">
        <f>IF(K150="",0,IF(K150="優勝",[2]点数換算表!$B$4,IF(K150="準優勝",[2]点数換算表!$C$4,IF(K150="ベスト4",[2]点数換算表!$D$4,IF(K150="ベスト8",[2]点数換算表!$E$4,IF(K150="ベスト16",[2]点数換算表!$F$4,""))))))</f>
        <v>0</v>
      </c>
      <c r="M150" s="17"/>
      <c r="N150" s="16">
        <f>IF(M150="",0,IF(M150="優勝",[2]点数換算表!$B$5,IF(M150="準優勝",[2]点数換算表!$C$5,IF(M150="ベスト4",[2]点数換算表!$D$5,IF(M150="ベスト8",[2]点数換算表!$E$5,IF(M150="ベスト16",[2]点数換算表!$F$5,IF(M150="ベスト32",[2]点数換算表!$G$5,"")))))))</f>
        <v>0</v>
      </c>
      <c r="O150" s="17"/>
      <c r="P150" s="16">
        <f>IF(O150="",0,IF(O150="優勝",[2]点数換算表!$B$6,IF(O150="準優勝",[2]点数換算表!$C$6,IF(O150="ベスト4",[2]点数換算表!$D$6,IF(O150="ベスト8",[2]点数換算表!$E$6,IF(O150="ベスト16",[2]点数換算表!$F$6,IF(O150="ベスト32",[2]点数換算表!$G$6,"")))))))</f>
        <v>0</v>
      </c>
      <c r="Q150" s="17"/>
      <c r="R150" s="16">
        <f>IF(Q150="",0,IF(Q150="優勝",[2]点数換算表!$B$7,IF(Q150="準優勝",[2]点数換算表!$C$7,IF(Q150="ベスト4",[2]点数換算表!$D$7,IF(Q150="ベスト8",[2]点数換算表!$E$7,[2]点数換算表!$F$7)))))</f>
        <v>0</v>
      </c>
      <c r="S150" s="17"/>
      <c r="T150" s="16">
        <f>IF(S150="",0,IF(S150="優勝",[2]点数換算表!$B$8,IF(S150="準優勝",[2]点数換算表!$C$8,IF(S150="ベスト4",[2]点数換算表!$D$8,IF(S150="ベスト8",[2]点数換算表!$E$8,[2]点数換算表!$F$8)))))</f>
        <v>0</v>
      </c>
      <c r="U150" s="17"/>
      <c r="V150" s="31">
        <f>IF(U150="",0,IF(U150="優勝",[2]点数換算表!$B$13,IF(U150="準優勝",[2]点数換算表!$C$13,IF(U150="ベスト4",[2]点数換算表!$D$13,[2]点数換算表!$E$13))))</f>
        <v>0</v>
      </c>
      <c r="W150" s="17"/>
      <c r="X150" s="16">
        <f>IF(W150="",0,IF(W150="優勝",[2]点数換算表!$B$14,IF(W150="準優勝",[2]点数換算表!$C$14,IF(W150="ベスト4",[2]点数換算表!$D$14,[2]点数換算表!$E$14))))</f>
        <v>0</v>
      </c>
      <c r="Y150" s="17"/>
      <c r="Z150" s="16">
        <f>IF(Y150="",0,IF(Y150="優勝",[2]点数換算表!$B$15,IF(Y150="準優勝",[2]点数換算表!$C$15,IF(Y150="ベスト4",[2]点数換算表!$D$15,IF(Y150="ベスト8",[2]点数換算表!$E$15,IF(Y150="ベスト16",[2]点数換算表!$F$15,""))))))</f>
        <v>0</v>
      </c>
      <c r="AA150" s="17" t="s">
        <v>7</v>
      </c>
      <c r="AB150" s="16">
        <f>IF(AA150="",0,IF(AA150="優勝",[2]点数換算表!$B$16,IF(AA150="準優勝",[2]点数換算表!$C$16,IF(AA150="ベスト4",[2]点数換算表!$D$16,IF(AA150="ベスト8",[2]点数換算表!$E$16,IF(AA150="ベスト16",[2]点数換算表!$F$16,IF(AA150="ベスト32",[2]点数換算表!$G$16,"")))))))</f>
        <v>80</v>
      </c>
      <c r="AC150" s="17"/>
      <c r="AD150" s="16">
        <f>IF(AC150="",0,IF(AC150="優勝",[2]点数換算表!$B$17,IF(AC150="準優勝",[2]点数換算表!$C$17,IF(AC150="ベスト4",[2]点数換算表!$D$17,IF(AC150="ベスト8",[2]点数換算表!$E$17,IF(AC150="ベスト16",[2]点数換算表!$F$17,IF(AC150="ベスト32",[2]点数換算表!$G$17,"")))))))</f>
        <v>0</v>
      </c>
      <c r="AE150" s="17"/>
      <c r="AF150" s="16">
        <f>IF(AE150="",0,IF(AE150="優勝",[2]点数換算表!$B$18,IF(AE150="準優勝",[2]点数換算表!$C$18,IF(AE150="ベスト4",[2]点数換算表!$D$18,IF(AE150="ベスト8",[2]点数換算表!$E$18,[2]点数換算表!$F$18)))))</f>
        <v>0</v>
      </c>
      <c r="AG150" s="17"/>
      <c r="AH150" s="16">
        <f>IF(AG150="",0,IF(AG150="優勝",[2]点数換算表!$B$19,IF(AG150="準優勝",[2]点数換算表!$C$19,IF(AG150="ベスト4",[2]点数換算表!$D$19,IF(AG150="ベスト8",[2]点数換算表!$E$19,[2]点数換算表!$F$19)))))</f>
        <v>0</v>
      </c>
      <c r="AI150" s="16">
        <f t="shared" si="2"/>
        <v>80</v>
      </c>
    </row>
    <row r="151" spans="1:35" x14ac:dyDescent="0.4">
      <c r="A151" s="21">
        <v>147</v>
      </c>
      <c r="B151" s="17" t="s">
        <v>573</v>
      </c>
      <c r="C151" s="17" t="s">
        <v>525</v>
      </c>
      <c r="D151" s="17">
        <v>4</v>
      </c>
      <c r="E151" s="29" t="s">
        <v>526</v>
      </c>
      <c r="F151" s="35" t="s">
        <v>815</v>
      </c>
      <c r="G151" s="17"/>
      <c r="H151" s="31">
        <f>IF(G151="",0,IF(G151="優勝",[1]点数換算表!$B$2,IF(G151="準優勝",[1]点数換算表!$C$2,IF(G151="ベスト4",[1]点数換算表!$D$2,[1]点数換算表!$E$2))))</f>
        <v>0</v>
      </c>
      <c r="I151" s="17"/>
      <c r="J151" s="16">
        <f>IF(I151="",0,IF(I151="優勝",[1]点数換算表!$B$3,IF(I151="準優勝",[1]点数換算表!$C$3,IF(I151="ベスト4",[1]点数換算表!$D$3,[1]点数換算表!$E$3))))</f>
        <v>0</v>
      </c>
      <c r="K151" s="17" t="s">
        <v>8</v>
      </c>
      <c r="L151" s="16">
        <f>IF(K151="",0,IF(K151="優勝",[1]点数換算表!$B$4,IF(K151="準優勝",[1]点数換算表!$C$4,IF(K151="ベスト4",[1]点数換算表!$D$4,IF(K151="ベスト8",[1]点数換算表!$E$4,IF(K151="ベスト16",[1]点数換算表!$F$4,""))))))</f>
        <v>80</v>
      </c>
      <c r="M151" s="17"/>
      <c r="N151" s="16">
        <f>IF(M151="",0,IF(M151="優勝",[1]点数換算表!$B$5,IF(M151="準優勝",[1]点数換算表!$C$5,IF(M151="ベスト4",[1]点数換算表!$D$5,IF(M151="ベスト8",[1]点数換算表!$E$5,IF(M151="ベスト16",[1]点数換算表!$F$5,IF(M151="ベスト32",[1]点数換算表!$G$5,"")))))))</f>
        <v>0</v>
      </c>
      <c r="O151" s="17"/>
      <c r="P151" s="16">
        <f>IF(O151="",0,IF(O151="優勝",[2]点数換算表!$B$6,IF(O151="準優勝",[2]点数換算表!$C$6,IF(O151="ベスト4",[2]点数換算表!$D$6,IF(O151="ベスト8",[2]点数換算表!$E$6,IF(O151="ベスト16",[2]点数換算表!$F$6,IF(O151="ベスト32",[2]点数換算表!$G$6,"")))))))</f>
        <v>0</v>
      </c>
      <c r="Q151" s="17"/>
      <c r="R151" s="16">
        <f>IF(Q151="",0,IF(Q151="優勝",[1]点数換算表!$B$7,IF(Q151="準優勝",[1]点数換算表!$C$7,IF(Q151="ベスト4",[1]点数換算表!$D$7,IF(Q151="ベスト8",[1]点数換算表!$E$7,[1]点数換算表!$F$7)))))</f>
        <v>0</v>
      </c>
      <c r="S151" s="17"/>
      <c r="T151" s="16">
        <f>IF(S151="",0,IF(S151="優勝",[1]点数換算表!$B$8,IF(S151="準優勝",[1]点数換算表!$C$8,IF(S151="ベスト4",[1]点数換算表!$D$8,IF(S151="ベスト8",[1]点数換算表!$E$8,[1]点数換算表!$F$8)))))</f>
        <v>0</v>
      </c>
      <c r="U151" s="17"/>
      <c r="V151" s="31">
        <f>IF(U151="",0,IF(U151="優勝",[1]点数換算表!$B$13,IF(U151="準優勝",[1]点数換算表!$C$13,IF(U151="ベスト4",[1]点数換算表!$D$13,[1]点数換算表!$E$13))))</f>
        <v>0</v>
      </c>
      <c r="W151" s="17"/>
      <c r="X151" s="16">
        <f>IF(W151="",0,IF(W151="優勝",[1]点数換算表!$B$14,IF(W151="準優勝",[1]点数換算表!$C$14,IF(W151="ベスト4",[1]点数換算表!$D$14,[1]点数換算表!$E$14))))</f>
        <v>0</v>
      </c>
      <c r="Y151" s="17"/>
      <c r="Z151" s="16">
        <f>IF(Y151="",0,IF(Y151="優勝",[1]点数換算表!$B$15,IF(Y151="準優勝",[1]点数換算表!$C$15,IF(Y151="ベスト4",[1]点数換算表!$D$15,IF(Y151="ベスト8",[1]点数換算表!$E$15,IF(Y151="ベスト16",[1]点数換算表!$F$15,""))))))</f>
        <v>0</v>
      </c>
      <c r="AA151" s="17"/>
      <c r="AB151" s="16">
        <f>IF(AA151="",0,IF(AA151="優勝",[1]点数換算表!$B$16,IF(AA151="準優勝",[1]点数換算表!$C$16,IF(AA151="ベスト4",[1]点数換算表!$D$16,IF(AA151="ベスト8",[1]点数換算表!$E$16,IF(AA151="ベスト16",[1]点数換算表!$F$16,IF(AA151="ベスト32",[1]点数換算表!$G$16,"")))))))</f>
        <v>0</v>
      </c>
      <c r="AC151" s="17"/>
      <c r="AD151" s="16">
        <f>IF(AC151="",0,IF(AC151="優勝",[1]点数換算表!$B$17,IF(AC151="準優勝",[1]点数換算表!$C$17,IF(AC151="ベスト4",[1]点数換算表!$D$17,IF(AC151="ベスト8",[1]点数換算表!$E$17,IF(AC151="ベスト16",[1]点数換算表!$F$17,IF(AC151="ベスト32",[1]点数換算表!$G$17,"")))))))</f>
        <v>0</v>
      </c>
      <c r="AE151" s="17"/>
      <c r="AF151" s="16">
        <f>IF(AE151="",0,IF(AE151="優勝",[1]点数換算表!$B$18,IF(AE151="準優勝",[1]点数換算表!$C$18,IF(AE151="ベスト4",[1]点数換算表!$D$18,IF(AE151="ベスト8",[1]点数換算表!$E$18,[1]点数換算表!$F$18)))))</f>
        <v>0</v>
      </c>
      <c r="AG151" s="17"/>
      <c r="AH151" s="16">
        <f>IF(AG151="",0,IF(AG151="優勝",[1]点数換算表!$B$19,IF(AG151="準優勝",[1]点数換算表!$C$19,IF(AG151="ベスト4",[1]点数換算表!$D$19,IF(AG151="ベスト8",[1]点数換算表!$E$19,[1]点数換算表!$F$19)))))</f>
        <v>0</v>
      </c>
      <c r="AI151" s="16">
        <f t="shared" si="2"/>
        <v>80</v>
      </c>
    </row>
    <row r="152" spans="1:35" x14ac:dyDescent="0.4">
      <c r="A152" s="21">
        <v>148</v>
      </c>
      <c r="B152" s="17" t="s">
        <v>533</v>
      </c>
      <c r="C152" s="17" t="s">
        <v>525</v>
      </c>
      <c r="D152" s="17">
        <v>4</v>
      </c>
      <c r="E152" s="29" t="s">
        <v>526</v>
      </c>
      <c r="F152" s="35" t="s">
        <v>815</v>
      </c>
      <c r="G152" s="17"/>
      <c r="H152" s="31">
        <f>IF(G152="",0,IF(G152="優勝",[1]点数換算表!$B$2,IF(G152="準優勝",[1]点数換算表!$C$2,IF(G152="ベスト4",[1]点数換算表!$D$2,[1]点数換算表!$E$2))))</f>
        <v>0</v>
      </c>
      <c r="I152" s="17"/>
      <c r="J152" s="16">
        <f>IF(I152="",0,IF(I152="優勝",[1]点数換算表!$B$3,IF(I152="準優勝",[1]点数換算表!$C$3,IF(I152="ベスト4",[1]点数換算表!$D$3,[1]点数換算表!$E$3))))</f>
        <v>0</v>
      </c>
      <c r="K152" s="17" t="s">
        <v>8</v>
      </c>
      <c r="L152" s="16">
        <f>IF(K152="",0,IF(K152="優勝",[1]点数換算表!$B$4,IF(K152="準優勝",[1]点数換算表!$C$4,IF(K152="ベスト4",[1]点数換算表!$D$4,IF(K152="ベスト8",[1]点数換算表!$E$4,IF(K152="ベスト16",[1]点数換算表!$F$4,""))))))</f>
        <v>80</v>
      </c>
      <c r="M152" s="17"/>
      <c r="N152" s="16">
        <f>IF(M152="",0,IF(M152="優勝",[1]点数換算表!$B$5,IF(M152="準優勝",[1]点数換算表!$C$5,IF(M152="ベスト4",[1]点数換算表!$D$5,IF(M152="ベスト8",[1]点数換算表!$E$5,IF(M152="ベスト16",[1]点数換算表!$F$5,IF(M152="ベスト32",[1]点数換算表!$G$5,"")))))))</f>
        <v>0</v>
      </c>
      <c r="O152" s="17"/>
      <c r="P152" s="16">
        <f>IF(O152="",0,IF(O152="優勝",[2]点数換算表!$B$6,IF(O152="準優勝",[2]点数換算表!$C$6,IF(O152="ベスト4",[2]点数換算表!$D$6,IF(O152="ベスト8",[2]点数換算表!$E$6,IF(O152="ベスト16",[2]点数換算表!$F$6,IF(O152="ベスト32",[2]点数換算表!$G$6,"")))))))</f>
        <v>0</v>
      </c>
      <c r="Q152" s="17"/>
      <c r="R152" s="16">
        <f>IF(Q152="",0,IF(Q152="優勝",[1]点数換算表!$B$7,IF(Q152="準優勝",[1]点数換算表!$C$7,IF(Q152="ベスト4",[1]点数換算表!$D$7,IF(Q152="ベスト8",[1]点数換算表!$E$7,[1]点数換算表!$F$7)))))</f>
        <v>0</v>
      </c>
      <c r="S152" s="17"/>
      <c r="T152" s="16">
        <f>IF(S152="",0,IF(S152="優勝",[1]点数換算表!$B$8,IF(S152="準優勝",[1]点数換算表!$C$8,IF(S152="ベスト4",[1]点数換算表!$D$8,IF(S152="ベスト8",[1]点数換算表!$E$8,[1]点数換算表!$F$8)))))</f>
        <v>0</v>
      </c>
      <c r="U152" s="17"/>
      <c r="V152" s="31">
        <f>IF(U152="",0,IF(U152="優勝",[1]点数換算表!$B$13,IF(U152="準優勝",[1]点数換算表!$C$13,IF(U152="ベスト4",[1]点数換算表!$D$13,[1]点数換算表!$E$13))))</f>
        <v>0</v>
      </c>
      <c r="W152" s="17"/>
      <c r="X152" s="16">
        <f>IF(W152="",0,IF(W152="優勝",[1]点数換算表!$B$14,IF(W152="準優勝",[1]点数換算表!$C$14,IF(W152="ベスト4",[1]点数換算表!$D$14,[1]点数換算表!$E$14))))</f>
        <v>0</v>
      </c>
      <c r="Y152" s="17"/>
      <c r="Z152" s="16">
        <f>IF(Y152="",0,IF(Y152="優勝",[1]点数換算表!$B$15,IF(Y152="準優勝",[1]点数換算表!$C$15,IF(Y152="ベスト4",[1]点数換算表!$D$15,IF(Y152="ベスト8",[1]点数換算表!$E$15,IF(Y152="ベスト16",[1]点数換算表!$F$15,""))))))</f>
        <v>0</v>
      </c>
      <c r="AA152" s="17"/>
      <c r="AB152" s="16">
        <f>IF(AA152="",0,IF(AA152="優勝",[1]点数換算表!$B$16,IF(AA152="準優勝",[1]点数換算表!$C$16,IF(AA152="ベスト4",[1]点数換算表!$D$16,IF(AA152="ベスト8",[1]点数換算表!$E$16,IF(AA152="ベスト16",[1]点数換算表!$F$16,IF(AA152="ベスト32",[1]点数換算表!$G$16,"")))))))</f>
        <v>0</v>
      </c>
      <c r="AC152" s="17"/>
      <c r="AD152" s="16">
        <f>IF(AC152="",0,IF(AC152="優勝",[1]点数換算表!$B$17,IF(AC152="準優勝",[1]点数換算表!$C$17,IF(AC152="ベスト4",[1]点数換算表!$D$17,IF(AC152="ベスト8",[1]点数換算表!$E$17,IF(AC152="ベスト16",[1]点数換算表!$F$17,IF(AC152="ベスト32",[1]点数換算表!$G$17,"")))))))</f>
        <v>0</v>
      </c>
      <c r="AE152" s="17"/>
      <c r="AF152" s="16">
        <f>IF(AE152="",0,IF(AE152="優勝",[1]点数換算表!$B$18,IF(AE152="準優勝",[1]点数換算表!$C$18,IF(AE152="ベスト4",[1]点数換算表!$D$18,IF(AE152="ベスト8",[1]点数換算表!$E$18,[1]点数換算表!$F$18)))))</f>
        <v>0</v>
      </c>
      <c r="AG152" s="17"/>
      <c r="AH152" s="16">
        <f>IF(AG152="",0,IF(AG152="優勝",[1]点数換算表!$B$19,IF(AG152="準優勝",[1]点数換算表!$C$19,IF(AG152="ベスト4",[1]点数換算表!$D$19,IF(AG152="ベスト8",[1]点数換算表!$E$19,[1]点数換算表!$F$19)))))</f>
        <v>0</v>
      </c>
      <c r="AI152" s="16">
        <f t="shared" si="2"/>
        <v>80</v>
      </c>
    </row>
    <row r="153" spans="1:35" x14ac:dyDescent="0.4">
      <c r="A153" s="21">
        <v>149</v>
      </c>
      <c r="B153" s="17" t="s">
        <v>720</v>
      </c>
      <c r="C153" s="17" t="s">
        <v>716</v>
      </c>
      <c r="D153" s="17">
        <v>4</v>
      </c>
      <c r="E153" s="33" t="s">
        <v>717</v>
      </c>
      <c r="F153" s="34" t="s">
        <v>814</v>
      </c>
      <c r="G153" s="17"/>
      <c r="H153" s="31">
        <f>IF(G153="",0,IF(G153="優勝",[5]点数換算表!$B$2,IF(G153="準優勝",[5]点数換算表!$C$2,IF(G153="ベスト4",[5]点数換算表!$D$2,[5]点数換算表!$E$2))))</f>
        <v>0</v>
      </c>
      <c r="I153" s="17"/>
      <c r="J153" s="16">
        <f>IF(I153="",0,IF(I153="優勝",[5]点数換算表!$B$3,IF(I153="準優勝",[5]点数換算表!$C$3,IF(I153="ベスト4",[5]点数換算表!$D$3,[5]点数換算表!$E$3))))</f>
        <v>0</v>
      </c>
      <c r="K153" s="17" t="s">
        <v>8</v>
      </c>
      <c r="L153" s="16">
        <f>IF(K153="",0,IF(K153="優勝",[5]点数換算表!$B$4,IF(K153="準優勝",[5]点数換算表!$C$4,IF(K153="ベスト4",[5]点数換算表!$D$4,IF(K153="ベスト8",[5]点数換算表!$E$4,IF(K153="ベスト16",[5]点数換算表!$F$4,""))))))</f>
        <v>80</v>
      </c>
      <c r="M153" s="17"/>
      <c r="N153" s="16">
        <f>IF(M153="",0,IF(M153="優勝",[5]点数換算表!$B$5,IF(M153="準優勝",[5]点数換算表!$C$5,IF(M153="ベスト4",[5]点数換算表!$D$5,IF(M153="ベスト8",[5]点数換算表!$E$5,IF(M153="ベスト16",[5]点数換算表!$F$5,IF(M153="ベスト32",[5]点数換算表!$G$5,"")))))))</f>
        <v>0</v>
      </c>
      <c r="O153" s="17"/>
      <c r="P153" s="16">
        <f>IF(O153="",0,IF(O153="優勝",[2]点数換算表!$B$6,IF(O153="準優勝",[2]点数換算表!$C$6,IF(O153="ベスト4",[2]点数換算表!$D$6,IF(O153="ベスト8",[2]点数換算表!$E$6,IF(O153="ベスト16",[2]点数換算表!$F$6,IF(O153="ベスト32",[2]点数換算表!$G$6,"")))))))</f>
        <v>0</v>
      </c>
      <c r="Q153" s="17"/>
      <c r="R153" s="16">
        <f>IF(Q153="",0,IF(Q153="優勝",[5]点数換算表!$B$7,IF(Q153="準優勝",[5]点数換算表!$C$7,IF(Q153="ベスト4",[5]点数換算表!$D$7,IF(Q153="ベスト8",[5]点数換算表!$E$7,[5]点数換算表!$F$7)))))</f>
        <v>0</v>
      </c>
      <c r="S153" s="17"/>
      <c r="T153" s="16">
        <f>IF(S153="",0,IF(S153="優勝",[5]点数換算表!$B$8,IF(S153="準優勝",[5]点数換算表!$C$8,IF(S153="ベスト4",[5]点数換算表!$D$8,IF(S153="ベスト8",[5]点数換算表!$E$8,[5]点数換算表!$F$8)))))</f>
        <v>0</v>
      </c>
      <c r="U153" s="17"/>
      <c r="V153" s="31">
        <f>IF(U153="",0,IF(U153="優勝",[5]点数換算表!$B$13,IF(U153="準優勝",[5]点数換算表!$C$13,IF(U153="ベスト4",[5]点数換算表!$D$13,[5]点数換算表!$E$13))))</f>
        <v>0</v>
      </c>
      <c r="W153" s="17"/>
      <c r="X153" s="16">
        <f>IF(W153="",0,IF(W153="優勝",[5]点数換算表!$B$14,IF(W153="準優勝",[5]点数換算表!$C$14,IF(W153="ベスト4",[5]点数換算表!$D$14,[5]点数換算表!$E$14))))</f>
        <v>0</v>
      </c>
      <c r="Y153" s="17"/>
      <c r="Z153" s="16">
        <f>IF(Y153="",0,IF(Y153="優勝",[5]点数換算表!$B$15,IF(Y153="準優勝",[5]点数換算表!$C$15,IF(Y153="ベスト4",[5]点数換算表!$D$15,IF(Y153="ベスト8",[5]点数換算表!$E$15,IF(Y153="ベスト16",[5]点数換算表!$F$15,""))))))</f>
        <v>0</v>
      </c>
      <c r="AA153" s="17"/>
      <c r="AB153" s="16">
        <f>IF(AA153="",0,IF(AA153="優勝",[5]点数換算表!$B$16,IF(AA153="準優勝",[5]点数換算表!$C$16,IF(AA153="ベスト4",[5]点数換算表!$D$16,IF(AA153="ベスト8",[5]点数換算表!$E$16,IF(AA153="ベスト16",[5]点数換算表!$F$16,IF(AA153="ベスト32",[5]点数換算表!$G$16,"")))))))</f>
        <v>0</v>
      </c>
      <c r="AC153" s="17"/>
      <c r="AD153" s="16">
        <f>IF(AC153="",0,IF(AC153="優勝",[5]点数換算表!$B$17,IF(AC153="準優勝",[5]点数換算表!$C$17,IF(AC153="ベスト4",[5]点数換算表!$D$17,IF(AC153="ベスト8",[5]点数換算表!$E$17,IF(AC153="ベスト16",[5]点数換算表!$F$17,IF(AC153="ベスト32",[5]点数換算表!$G$17,"")))))))</f>
        <v>0</v>
      </c>
      <c r="AE153" s="17"/>
      <c r="AF153" s="16">
        <f>IF(AE153="",0,IF(AE153="優勝",[5]点数換算表!$B$18,IF(AE153="準優勝",[5]点数換算表!$C$18,IF(AE153="ベスト4",[5]点数換算表!$D$18,IF(AE153="ベスト8",[5]点数換算表!$E$18,[5]点数換算表!$F$18)))))</f>
        <v>0</v>
      </c>
      <c r="AG153" s="17"/>
      <c r="AH153" s="16">
        <f>IF(AG153="",0,IF(AG153="優勝",[5]点数換算表!$B$19,IF(AG153="準優勝",[5]点数換算表!$C$19,IF(AG153="ベスト4",[5]点数換算表!$D$19,IF(AG153="ベスト8",[5]点数換算表!$E$19,[5]点数換算表!$F$19)))))</f>
        <v>0</v>
      </c>
      <c r="AI153" s="16">
        <f t="shared" si="2"/>
        <v>80</v>
      </c>
    </row>
    <row r="154" spans="1:35" x14ac:dyDescent="0.4">
      <c r="A154" s="21">
        <v>150</v>
      </c>
      <c r="B154" s="17" t="s">
        <v>724</v>
      </c>
      <c r="C154" s="17" t="s">
        <v>716</v>
      </c>
      <c r="D154" s="17">
        <v>3</v>
      </c>
      <c r="E154" s="33" t="s">
        <v>717</v>
      </c>
      <c r="F154" s="34" t="s">
        <v>814</v>
      </c>
      <c r="G154" s="17"/>
      <c r="H154" s="31">
        <f>IF(G154="",0,IF(G154="優勝",[5]点数換算表!$B$2,IF(G154="準優勝",[5]点数換算表!$C$2,IF(G154="ベスト4",[5]点数換算表!$D$2,[5]点数換算表!$E$2))))</f>
        <v>0</v>
      </c>
      <c r="I154" s="17"/>
      <c r="J154" s="16">
        <f>IF(I154="",0,IF(I154="優勝",[5]点数換算表!$B$3,IF(I154="準優勝",[5]点数換算表!$C$3,IF(I154="ベスト4",[5]点数換算表!$D$3,[5]点数換算表!$E$3))))</f>
        <v>0</v>
      </c>
      <c r="K154" s="17" t="s">
        <v>8</v>
      </c>
      <c r="L154" s="16">
        <f>IF(K154="",0,IF(K154="優勝",[5]点数換算表!$B$4,IF(K154="準優勝",[5]点数換算表!$C$4,IF(K154="ベスト4",[5]点数換算表!$D$4,IF(K154="ベスト8",[5]点数換算表!$E$4,IF(K154="ベスト16",[5]点数換算表!$F$4,""))))))</f>
        <v>80</v>
      </c>
      <c r="M154" s="17"/>
      <c r="N154" s="16">
        <f>IF(M154="",0,IF(M154="優勝",[5]点数換算表!$B$5,IF(M154="準優勝",[5]点数換算表!$C$5,IF(M154="ベスト4",[5]点数換算表!$D$5,IF(M154="ベスト8",[5]点数換算表!$E$5,IF(M154="ベスト16",[5]点数換算表!$F$5,IF(M154="ベスト32",[5]点数換算表!$G$5,"")))))))</f>
        <v>0</v>
      </c>
      <c r="O154" s="17"/>
      <c r="P154" s="16">
        <f>IF(O154="",0,IF(O154="優勝",[2]点数換算表!$B$6,IF(O154="準優勝",[2]点数換算表!$C$6,IF(O154="ベスト4",[2]点数換算表!$D$6,IF(O154="ベスト8",[2]点数換算表!$E$6,IF(O154="ベスト16",[2]点数換算表!$F$6,IF(O154="ベスト32",[2]点数換算表!$G$6,"")))))))</f>
        <v>0</v>
      </c>
      <c r="Q154" s="17"/>
      <c r="R154" s="16">
        <f>IF(Q154="",0,IF(Q154="優勝",[5]点数換算表!$B$7,IF(Q154="準優勝",[5]点数換算表!$C$7,IF(Q154="ベスト4",[5]点数換算表!$D$7,IF(Q154="ベスト8",[5]点数換算表!$E$7,[5]点数換算表!$F$7)))))</f>
        <v>0</v>
      </c>
      <c r="S154" s="17"/>
      <c r="T154" s="16">
        <f>IF(S154="",0,IF(S154="優勝",[5]点数換算表!$B$8,IF(S154="準優勝",[5]点数換算表!$C$8,IF(S154="ベスト4",[5]点数換算表!$D$8,IF(S154="ベスト8",[5]点数換算表!$E$8,[5]点数換算表!$F$8)))))</f>
        <v>0</v>
      </c>
      <c r="U154" s="17"/>
      <c r="V154" s="31">
        <f>IF(U154="",0,IF(U154="優勝",[5]点数換算表!$B$13,IF(U154="準優勝",[5]点数換算表!$C$13,IF(U154="ベスト4",[5]点数換算表!$D$13,[5]点数換算表!$E$13))))</f>
        <v>0</v>
      </c>
      <c r="W154" s="17"/>
      <c r="X154" s="16">
        <f>IF(W154="",0,IF(W154="優勝",[5]点数換算表!$B$14,IF(W154="準優勝",[5]点数換算表!$C$14,IF(W154="ベスト4",[5]点数換算表!$D$14,[5]点数換算表!$E$14))))</f>
        <v>0</v>
      </c>
      <c r="Y154" s="17"/>
      <c r="Z154" s="16">
        <f>IF(Y154="",0,IF(Y154="優勝",[5]点数換算表!$B$15,IF(Y154="準優勝",[5]点数換算表!$C$15,IF(Y154="ベスト4",[5]点数換算表!$D$15,IF(Y154="ベスト8",[5]点数換算表!$E$15,IF(Y154="ベスト16",[5]点数換算表!$F$15,""))))))</f>
        <v>0</v>
      </c>
      <c r="AA154" s="17"/>
      <c r="AB154" s="16">
        <f>IF(AA154="",0,IF(AA154="優勝",[5]点数換算表!$B$16,IF(AA154="準優勝",[5]点数換算表!$C$16,IF(AA154="ベスト4",[5]点数換算表!$D$16,IF(AA154="ベスト8",[5]点数換算表!$E$16,IF(AA154="ベスト16",[5]点数換算表!$F$16,IF(AA154="ベスト32",[5]点数換算表!$G$16,"")))))))</f>
        <v>0</v>
      </c>
      <c r="AC154" s="17"/>
      <c r="AD154" s="16">
        <f>IF(AC154="",0,IF(AC154="優勝",[5]点数換算表!$B$17,IF(AC154="準優勝",[5]点数換算表!$C$17,IF(AC154="ベスト4",[5]点数換算表!$D$17,IF(AC154="ベスト8",[5]点数換算表!$E$17,IF(AC154="ベスト16",[5]点数換算表!$F$17,IF(AC154="ベスト32",[5]点数換算表!$G$17,"")))))))</f>
        <v>0</v>
      </c>
      <c r="AE154" s="17"/>
      <c r="AF154" s="16">
        <f>IF(AE154="",0,IF(AE154="優勝",[5]点数換算表!$B$18,IF(AE154="準優勝",[5]点数換算表!$C$18,IF(AE154="ベスト4",[5]点数換算表!$D$18,IF(AE154="ベスト8",[5]点数換算表!$E$18,[5]点数換算表!$F$18)))))</f>
        <v>0</v>
      </c>
      <c r="AG154" s="17"/>
      <c r="AH154" s="16">
        <f>IF(AG154="",0,IF(AG154="優勝",[5]点数換算表!$B$19,IF(AG154="準優勝",[5]点数換算表!$C$19,IF(AG154="ベスト4",[5]点数換算表!$D$19,IF(AG154="ベスト8",[5]点数換算表!$E$19,[5]点数換算表!$F$19)))))</f>
        <v>0</v>
      </c>
      <c r="AI154" s="16">
        <f t="shared" si="2"/>
        <v>80</v>
      </c>
    </row>
    <row r="155" spans="1:35" x14ac:dyDescent="0.4">
      <c r="A155" s="21">
        <v>151</v>
      </c>
      <c r="B155" s="17" t="s">
        <v>948</v>
      </c>
      <c r="C155" s="17" t="s">
        <v>920</v>
      </c>
      <c r="D155" s="17">
        <v>2</v>
      </c>
      <c r="E155" s="28" t="s">
        <v>451</v>
      </c>
      <c r="F155" s="35" t="s">
        <v>815</v>
      </c>
      <c r="G155" s="17"/>
      <c r="H155" s="31">
        <f>IF(G155="",0,IF(G155="優勝",点数換算表!$B$2,IF(G155="準優勝",点数換算表!$C$2,IF(G155="ベスト4",点数換算表!$D$2,点数換算表!$E$2))))</f>
        <v>0</v>
      </c>
      <c r="I155" s="17"/>
      <c r="J155" s="16">
        <f>IF(I155="",0,IF(I155="優勝",点数換算表!$B$3,IF(I155="準優勝",点数換算表!$C$3,IF(I155="ベスト4",点数換算表!$D$3,点数換算表!$E$3))))</f>
        <v>0</v>
      </c>
      <c r="K155" s="17" t="s">
        <v>8</v>
      </c>
      <c r="L155" s="16">
        <f>IF(K155="",0,IF(K155="優勝",点数換算表!$B$4,IF(K155="準優勝",点数換算表!$C$4,IF(K155="ベスト4",点数換算表!$D$4,IF(K155="ベスト8",点数換算表!$E$4,IF(K155="ベスト16",点数換算表!$F$4,""))))))</f>
        <v>80</v>
      </c>
      <c r="M155" s="17"/>
      <c r="N155" s="16">
        <f>IF(M155="",0,IF(M155="優勝",点数換算表!$B$5,IF(M155="準優勝",点数換算表!$C$5,IF(M155="ベスト4",点数換算表!$D$5,IF(M155="ベスト8",点数換算表!$E$5,IF(M155="ベスト16",点数換算表!$F$5,IF(M155="ベスト32",点数換算表!$G$5,"")))))))</f>
        <v>0</v>
      </c>
      <c r="O155" s="17"/>
      <c r="P155" s="16">
        <f>IF(O155="",0,IF(O155="優勝",[2]点数換算表!$B$6,IF(O155="準優勝",[2]点数換算表!$C$6,IF(O155="ベスト4",[2]点数換算表!$D$6,IF(O155="ベスト8",[2]点数換算表!$E$6,IF(O155="ベスト16",[2]点数換算表!$F$6,IF(O155="ベスト32",[2]点数換算表!$G$6,"")))))))</f>
        <v>0</v>
      </c>
      <c r="Q155" s="17"/>
      <c r="R155" s="16">
        <f>IF(Q155="",0,IF(Q155="優勝",点数換算表!$B$7,IF(Q155="準優勝",点数換算表!$C$7,IF(Q155="ベスト4",点数換算表!$D$7,IF(Q155="ベスト8",点数換算表!$E$7,点数換算表!$F$7)))))</f>
        <v>0</v>
      </c>
      <c r="S155" s="17"/>
      <c r="T155" s="16">
        <f>IF(S155="",0,IF(S155="優勝",点数換算表!$B$8,IF(S155="準優勝",点数換算表!$C$8,IF(S155="ベスト4",点数換算表!$D$8,IF(S155="ベスト8",点数換算表!$E$8,点数換算表!$F$8)))))</f>
        <v>0</v>
      </c>
      <c r="U155" s="17"/>
      <c r="V155" s="31">
        <f>IF(U155="",0,IF(U155="優勝",点数換算表!$B$13,IF(U155="準優勝",点数換算表!$C$13,IF(U155="ベスト4",点数換算表!$D$13,点数換算表!$E$13))))</f>
        <v>0</v>
      </c>
      <c r="W155" s="17"/>
      <c r="X155" s="16">
        <f>IF(W155="",0,IF(W155="優勝",点数換算表!$B$14,IF(W155="準優勝",点数換算表!$C$14,IF(W155="ベスト4",点数換算表!$D$14,点数換算表!$E$14))))</f>
        <v>0</v>
      </c>
      <c r="Y155" s="17"/>
      <c r="Z155" s="16">
        <f>IF(Y155="",0,IF(Y155="優勝",点数換算表!$B$15,IF(Y155="準優勝",点数換算表!$C$15,IF(Y155="ベスト4",点数換算表!$D$15,IF(Y155="ベスト8",点数換算表!$E$15,IF(Y155="ベスト16",点数換算表!$F$15,""))))))</f>
        <v>0</v>
      </c>
      <c r="AA155" s="17"/>
      <c r="AB155" s="16">
        <f>IF(AA155="",0,IF(AA155="優勝",点数換算表!$B$16,IF(AA155="準優勝",点数換算表!$C$16,IF(AA155="ベスト4",点数換算表!$D$16,IF(AA155="ベスト8",点数換算表!$E$16,IF(AA155="ベスト16",点数換算表!$F$16,IF(AA155="ベスト32",点数換算表!$G$16,"")))))))</f>
        <v>0</v>
      </c>
      <c r="AC155" s="17"/>
      <c r="AD155" s="16">
        <f>IF(AC155="",0,IF(AC155="優勝",点数換算表!$B$17,IF(AC155="準優勝",点数換算表!$C$17,IF(AC155="ベスト4",点数換算表!$D$17,IF(AC155="ベスト8",点数換算表!$E$17,IF(AC155="ベスト16",点数換算表!$F$17,IF(AC155="ベスト32",点数換算表!$G$17,"")))))))</f>
        <v>0</v>
      </c>
      <c r="AE155" s="17"/>
      <c r="AF155" s="16">
        <f>IF(AE155="",0,IF(AE155="優勝",点数換算表!$B$18,IF(AE155="準優勝",点数換算表!$C$18,IF(AE155="ベスト4",点数換算表!$D$18,IF(AE155="ベスト8",点数換算表!$E$18,点数換算表!$F$18)))))</f>
        <v>0</v>
      </c>
      <c r="AG155" s="17"/>
      <c r="AH155" s="16">
        <f>IF(AG155="",0,IF(AG155="優勝",点数換算表!$B$19,IF(AG155="準優勝",点数換算表!$C$19,IF(AG155="ベスト4",点数換算表!$D$19,IF(AG155="ベスト8",点数換算表!$E$19,点数換算表!$F$19)))))</f>
        <v>0</v>
      </c>
      <c r="AI155" s="16">
        <f t="shared" si="2"/>
        <v>80</v>
      </c>
    </row>
    <row r="156" spans="1:35" x14ac:dyDescent="0.4">
      <c r="A156" s="21">
        <v>152</v>
      </c>
      <c r="B156" s="21" t="s">
        <v>949</v>
      </c>
      <c r="C156" s="17" t="s">
        <v>920</v>
      </c>
      <c r="D156" s="21">
        <v>2</v>
      </c>
      <c r="E156" s="28" t="s">
        <v>451</v>
      </c>
      <c r="F156" s="35" t="s">
        <v>815</v>
      </c>
      <c r="G156" s="17"/>
      <c r="H156" s="31">
        <f>IF(G156="",0,IF(G156="優勝",点数換算表!$B$2,IF(G156="準優勝",点数換算表!$C$2,IF(G156="ベスト4",点数換算表!$D$2,点数換算表!$E$2))))</f>
        <v>0</v>
      </c>
      <c r="I156" s="17"/>
      <c r="J156" s="16">
        <f>IF(I156="",0,IF(I156="優勝",点数換算表!$B$3,IF(I156="準優勝",点数換算表!$C$3,IF(I156="ベスト4",点数換算表!$D$3,点数換算表!$E$3))))</f>
        <v>0</v>
      </c>
      <c r="K156" s="17" t="s">
        <v>8</v>
      </c>
      <c r="L156" s="16">
        <f>IF(K156="",0,IF(K156="優勝",点数換算表!$B$4,IF(K156="準優勝",点数換算表!$C$4,IF(K156="ベスト4",点数換算表!$D$4,IF(K156="ベスト8",点数換算表!$E$4,IF(K156="ベスト16",点数換算表!$F$4,""))))))</f>
        <v>80</v>
      </c>
      <c r="M156" s="17"/>
      <c r="N156" s="16">
        <f>IF(M156="",0,IF(M156="優勝",点数換算表!$B$5,IF(M156="準優勝",点数換算表!$C$5,IF(M156="ベスト4",点数換算表!$D$5,IF(M156="ベスト8",点数換算表!$E$5,IF(M156="ベスト16",点数換算表!$F$5,IF(M156="ベスト32",点数換算表!$G$5,"")))))))</f>
        <v>0</v>
      </c>
      <c r="O156" s="17"/>
      <c r="P156" s="16">
        <f>IF(O156="",0,IF(O156="優勝",[2]点数換算表!$B$6,IF(O156="準優勝",[2]点数換算表!$C$6,IF(O156="ベスト4",[2]点数換算表!$D$6,IF(O156="ベスト8",[2]点数換算表!$E$6,IF(O156="ベスト16",[2]点数換算表!$F$6,IF(O156="ベスト32",[2]点数換算表!$G$6,"")))))))</f>
        <v>0</v>
      </c>
      <c r="Q156" s="17"/>
      <c r="R156" s="16">
        <f>IF(Q156="",0,IF(Q156="優勝",点数換算表!$B$7,IF(Q156="準優勝",点数換算表!$C$7,IF(Q156="ベスト4",点数換算表!$D$7,IF(Q156="ベスト8",点数換算表!$E$7,点数換算表!$F$7)))))</f>
        <v>0</v>
      </c>
      <c r="S156" s="17"/>
      <c r="T156" s="16">
        <f>IF(S156="",0,IF(S156="優勝",点数換算表!$B$8,IF(S156="準優勝",点数換算表!$C$8,IF(S156="ベスト4",点数換算表!$D$8,IF(S156="ベスト8",点数換算表!$E$8,点数換算表!$F$8)))))</f>
        <v>0</v>
      </c>
      <c r="U156" s="17"/>
      <c r="V156" s="31">
        <f>IF(U156="",0,IF(U156="優勝",点数換算表!$B$13,IF(U156="準優勝",点数換算表!$C$13,IF(U156="ベスト4",点数換算表!$D$13,点数換算表!$E$13))))</f>
        <v>0</v>
      </c>
      <c r="W156" s="17"/>
      <c r="X156" s="16">
        <f>IF(W156="",0,IF(W156="優勝",点数換算表!$B$14,IF(W156="準優勝",点数換算表!$C$14,IF(W156="ベスト4",点数換算表!$D$14,点数換算表!$E$14))))</f>
        <v>0</v>
      </c>
      <c r="Y156" s="17"/>
      <c r="Z156" s="16">
        <f>IF(Y156="",0,IF(Y156="優勝",点数換算表!$B$15,IF(Y156="準優勝",点数換算表!$C$15,IF(Y156="ベスト4",点数換算表!$D$15,IF(Y156="ベスト8",点数換算表!$E$15,IF(Y156="ベスト16",点数換算表!$F$15,""))))))</f>
        <v>0</v>
      </c>
      <c r="AA156" s="17"/>
      <c r="AB156" s="16">
        <f>IF(AA156="",0,IF(AA156="優勝",点数換算表!$B$16,IF(AA156="準優勝",点数換算表!$C$16,IF(AA156="ベスト4",点数換算表!$D$16,IF(AA156="ベスト8",点数換算表!$E$16,IF(AA156="ベスト16",点数換算表!$F$16,IF(AA156="ベスト32",点数換算表!$G$16,"")))))))</f>
        <v>0</v>
      </c>
      <c r="AC156" s="17"/>
      <c r="AD156" s="16">
        <f>IF(AC156="",0,IF(AC156="優勝",点数換算表!$B$17,IF(AC156="準優勝",点数換算表!$C$17,IF(AC156="ベスト4",点数換算表!$D$17,IF(AC156="ベスト8",点数換算表!$E$17,IF(AC156="ベスト16",点数換算表!$F$17,IF(AC156="ベスト32",点数換算表!$G$17,"")))))))</f>
        <v>0</v>
      </c>
      <c r="AE156" s="17"/>
      <c r="AF156" s="16">
        <f>IF(AE156="",0,IF(AE156="優勝",点数換算表!$B$18,IF(AE156="準優勝",点数換算表!$C$18,IF(AE156="ベスト4",点数換算表!$D$18,IF(AE156="ベスト8",点数換算表!$E$18,点数換算表!$F$18)))))</f>
        <v>0</v>
      </c>
      <c r="AG156" s="17"/>
      <c r="AH156" s="16">
        <f>IF(AG156="",0,IF(AG156="優勝",点数換算表!$B$19,IF(AG156="準優勝",点数換算表!$C$19,IF(AG156="ベスト4",点数換算表!$D$19,IF(AG156="ベスト8",点数換算表!$E$19,点数換算表!$F$19)))))</f>
        <v>0</v>
      </c>
      <c r="AI156" s="16">
        <f t="shared" si="2"/>
        <v>80</v>
      </c>
    </row>
    <row r="157" spans="1:35" x14ac:dyDescent="0.4">
      <c r="A157" s="21">
        <v>153</v>
      </c>
      <c r="B157" s="17" t="s">
        <v>675</v>
      </c>
      <c r="C157" s="17" t="s">
        <v>622</v>
      </c>
      <c r="D157" s="17">
        <v>3</v>
      </c>
      <c r="E157" s="30" t="s">
        <v>620</v>
      </c>
      <c r="F157" s="34" t="s">
        <v>814</v>
      </c>
      <c r="G157" s="17"/>
      <c r="H157" s="31">
        <f>IF(G157="",0,IF(G157="優勝",[10]点数換算表!$B$2,IF(G157="準優勝",[10]点数換算表!$C$2,IF(G157="ベスト4",[10]点数換算表!$D$2,[10]点数換算表!$E$2))))</f>
        <v>0</v>
      </c>
      <c r="I157" s="17"/>
      <c r="J157" s="16">
        <f>IF(I157="",0,IF(I157="優勝",[10]点数換算表!$B$3,IF(I157="準優勝",[10]点数換算表!$C$3,IF(I157="ベスト4",[10]点数換算表!$D$3,[10]点数換算表!$E$3))))</f>
        <v>0</v>
      </c>
      <c r="K157" s="17" t="s">
        <v>6</v>
      </c>
      <c r="L157" s="16">
        <f>IF(K157="",0,IF(K157="優勝",[10]点数換算表!$B$4,IF(K157="準優勝",[10]点数換算表!$C$4,IF(K157="ベスト4",[10]点数換算表!$D$4,IF(K157="ベスト8",[10]点数換算表!$E$4,IF(K157="ベスト16",[10]点数換算表!$F$4,""))))))</f>
        <v>60</v>
      </c>
      <c r="M157" s="17"/>
      <c r="N157" s="16">
        <f>IF(M157="",0,IF(M157="優勝",[10]点数換算表!$B$5,IF(M157="準優勝",[10]点数換算表!$C$5,IF(M157="ベスト4",[10]点数換算表!$D$5,IF(M157="ベスト8",[10]点数換算表!$E$5,IF(M157="ベスト16",[10]点数換算表!$F$5,IF(M157="ベスト32",[10]点数換算表!$G$5,"")))))))</f>
        <v>0</v>
      </c>
      <c r="O157" s="17"/>
      <c r="P157" s="16">
        <f>IF(O157="",0,IF(O157="優勝",[2]点数換算表!$B$6,IF(O157="準優勝",[2]点数換算表!$C$6,IF(O157="ベスト4",[2]点数換算表!$D$6,IF(O157="ベスト8",[2]点数換算表!$E$6,IF(O157="ベスト16",[2]点数換算表!$F$6,IF(O157="ベスト32",[2]点数換算表!$G$6,"")))))))</f>
        <v>0</v>
      </c>
      <c r="Q157" s="17"/>
      <c r="R157" s="16">
        <f>IF(Q157="",0,IF(Q157="優勝",[10]点数換算表!$B$7,IF(Q157="準優勝",[10]点数換算表!$C$7,IF(Q157="ベスト4",[10]点数換算表!$D$7,IF(Q157="ベスト8",[10]点数換算表!$E$7,[10]点数換算表!$F$7)))))</f>
        <v>0</v>
      </c>
      <c r="S157" s="17"/>
      <c r="T157" s="16">
        <f>IF(S157="",0,IF(S157="優勝",[10]点数換算表!$B$8,IF(S157="準優勝",[10]点数換算表!$C$8,IF(S157="ベスト4",[10]点数換算表!$D$8,IF(S157="ベスト8",[10]点数換算表!$E$8,[10]点数換算表!$F$8)))))</f>
        <v>0</v>
      </c>
      <c r="U157" s="17"/>
      <c r="V157" s="31">
        <f>IF(U157="",0,IF(U157="優勝",[10]点数換算表!$B$13,IF(U157="準優勝",[10]点数換算表!$C$13,IF(U157="ベスト4",[10]点数換算表!$D$13,[10]点数換算表!$E$13))))</f>
        <v>0</v>
      </c>
      <c r="W157" s="17"/>
      <c r="X157" s="16">
        <f>IF(W157="",0,IF(W157="優勝",[10]点数換算表!$B$14,IF(W157="準優勝",[10]点数換算表!$C$14,IF(W157="ベスト4",[10]点数換算表!$D$14,[10]点数換算表!$E$14))))</f>
        <v>0</v>
      </c>
      <c r="Y157" s="17" t="s">
        <v>7</v>
      </c>
      <c r="Z157" s="16">
        <f>IF(Y157="",0,IF(Y157="優勝",[10]点数換算表!$B$15,IF(Y157="準優勝",[10]点数換算表!$C$15,IF(Y157="ベスト4",[10]点数換算表!$D$15,IF(Y157="ベスト8",[10]点数換算表!$E$15,IF(Y157="ベスト16",[10]点数換算表!$F$15,""))))))</f>
        <v>16</v>
      </c>
      <c r="AA157" s="17"/>
      <c r="AB157" s="16">
        <f>IF(AA157="",0,IF(AA157="優勝",[10]点数換算表!$B$16,IF(AA157="準優勝",[10]点数換算表!$C$16,IF(AA157="ベスト4",[10]点数換算表!$D$16,IF(AA157="ベスト8",[10]点数換算表!$E$16,IF(AA157="ベスト16",[10]点数換算表!$F$16,IF(AA157="ベスト32",[10]点数換算表!$G$16,"")))))))</f>
        <v>0</v>
      </c>
      <c r="AC157" s="17"/>
      <c r="AD157" s="16">
        <f>IF(AC157="",0,IF(AC157="優勝",[10]点数換算表!$B$17,IF(AC157="準優勝",[10]点数換算表!$C$17,IF(AC157="ベスト4",[10]点数換算表!$D$17,IF(AC157="ベスト8",[10]点数換算表!$E$17,IF(AC157="ベスト16",[10]点数換算表!$F$17,IF(AC157="ベスト32",[10]点数換算表!$G$17,"")))))))</f>
        <v>0</v>
      </c>
      <c r="AE157" s="17"/>
      <c r="AF157" s="16">
        <f>IF(AE157="",0,IF(AE157="優勝",[10]点数換算表!$B$18,IF(AE157="準優勝",[10]点数換算表!$C$18,IF(AE157="ベスト4",[10]点数換算表!$D$18,IF(AE157="ベスト8",[10]点数換算表!$E$18,[10]点数換算表!$F$18)))))</f>
        <v>0</v>
      </c>
      <c r="AG157" s="17"/>
      <c r="AH157" s="16">
        <f>IF(AG157="",0,IF(AG157="優勝",[10]点数換算表!$B$19,IF(AG157="準優勝",[10]点数換算表!$C$19,IF(AG157="ベスト4",[10]点数換算表!$D$19,IF(AG157="ベスト8",[10]点数換算表!$E$19,[10]点数換算表!$F$19)))))</f>
        <v>0</v>
      </c>
      <c r="AI157" s="16">
        <f t="shared" si="2"/>
        <v>76</v>
      </c>
    </row>
    <row r="158" spans="1:35" x14ac:dyDescent="0.4">
      <c r="A158" s="21">
        <v>154</v>
      </c>
      <c r="B158" s="17" t="s">
        <v>506</v>
      </c>
      <c r="C158" s="17" t="s">
        <v>453</v>
      </c>
      <c r="D158" s="17">
        <v>4</v>
      </c>
      <c r="E158" s="28" t="s">
        <v>451</v>
      </c>
      <c r="F158" s="35" t="s">
        <v>815</v>
      </c>
      <c r="G158" s="17"/>
      <c r="H158" s="31">
        <f>IF(G158="",0,IF(G158="優勝",[7]点数換算表!$B$2,IF(G158="準優勝",[7]点数換算表!$C$2,IF(G158="ベスト4",[7]点数換算表!$D$2,[7]点数換算表!$E$2))))</f>
        <v>0</v>
      </c>
      <c r="I158" s="17"/>
      <c r="J158" s="16">
        <f>IF(I158="",0,IF(I158="優勝",[7]点数換算表!$B$3,IF(I158="準優勝",[7]点数換算表!$C$3,IF(I158="ベスト4",[7]点数換算表!$D$3,[7]点数換算表!$E$3))))</f>
        <v>0</v>
      </c>
      <c r="K158" s="17" t="s">
        <v>6</v>
      </c>
      <c r="L158" s="16">
        <f>IF(K158="",0,IF(K158="優勝",[7]点数換算表!$B$4,IF(K158="準優勝",[7]点数換算表!$C$4,IF(K158="ベスト4",[7]点数換算表!$D$4,IF(K158="ベスト8",[7]点数換算表!$E$4,IF(K158="ベスト16",[7]点数換算表!$F$4,""))))))</f>
        <v>60</v>
      </c>
      <c r="M158" s="17"/>
      <c r="N158" s="16"/>
      <c r="O158" s="17"/>
      <c r="P158" s="16">
        <f>IF(O158="",0,IF(O158="優勝",[2]点数換算表!$B$6,IF(O158="準優勝",[2]点数換算表!$C$6,IF(O158="ベスト4",[2]点数換算表!$D$6,IF(O158="ベスト8",[2]点数換算表!$E$6,IF(O158="ベスト16",[2]点数換算表!$F$6,IF(O158="ベスト32",[2]点数換算表!$G$6,"")))))))</f>
        <v>0</v>
      </c>
      <c r="Q158" s="17"/>
      <c r="R158" s="16">
        <f>IF(Q158="",0,IF(Q158="優勝",[7]点数換算表!$B$7,IF(Q158="準優勝",[7]点数換算表!$C$7,IF(Q158="ベスト4",[7]点数換算表!$D$7,IF(Q158="ベスト8",[7]点数換算表!$E$7,[7]点数換算表!$F$7)))))</f>
        <v>0</v>
      </c>
      <c r="S158" s="17"/>
      <c r="T158" s="16">
        <f>IF(S158="",0,IF(S158="優勝",[7]点数換算表!$B$8,IF(S158="準優勝",[7]点数換算表!$C$8,IF(S158="ベスト4",[7]点数換算表!$D$8,IF(S158="ベスト8",[7]点数換算表!$E$8,[7]点数換算表!$F$8)))))</f>
        <v>0</v>
      </c>
      <c r="U158" s="17"/>
      <c r="V158" s="31">
        <f>IF(U158="",0,IF(U158="優勝",[7]点数換算表!$B$13,IF(U158="準優勝",[7]点数換算表!$C$13,IF(U158="ベスト4",[7]点数換算表!$D$13,[7]点数換算表!$E$13))))</f>
        <v>0</v>
      </c>
      <c r="W158" s="17"/>
      <c r="X158" s="16">
        <f>IF(W158="",0,IF(W158="優勝",[7]点数換算表!$B$14,IF(W158="準優勝",[7]点数換算表!$C$14,IF(W158="ベスト4",[7]点数換算表!$D$14,[7]点数換算表!$E$14))))</f>
        <v>0</v>
      </c>
      <c r="Y158" s="17" t="s">
        <v>7</v>
      </c>
      <c r="Z158" s="16">
        <f>IF(Y158="",0,IF(Y158="優勝",[7]点数換算表!$B$15,IF(Y158="準優勝",[7]点数換算表!$C$15,IF(Y158="ベスト4",[7]点数換算表!$D$15,IF(Y158="ベスト8",[7]点数換算表!$E$15,IF(Y158="ベスト16",[7]点数換算表!$F$15,""))))))</f>
        <v>16</v>
      </c>
      <c r="AA158" s="17"/>
      <c r="AB158" s="16">
        <f>IF(AA158="",0,IF(AA158="優勝",[7]点数換算表!$B$16,IF(AA158="準優勝",[7]点数換算表!$C$16,IF(AA158="ベスト4",[7]点数換算表!$D$16,IF(AA158="ベスト8",[7]点数換算表!$E$16,IF(AA158="ベスト16",[7]点数換算表!$F$16,IF(AA158="ベスト32",[7]点数換算表!$G$16,"")))))))</f>
        <v>0</v>
      </c>
      <c r="AC158" s="17"/>
      <c r="AD158" s="16">
        <f>IF(AC158="",0,IF(AC158="優勝",[7]点数換算表!$B$17,IF(AC158="準優勝",[7]点数換算表!$C$17,IF(AC158="ベスト4",[7]点数換算表!$D$17,IF(AC158="ベスト8",[7]点数換算表!$E$17,IF(AC158="ベスト16",[7]点数換算表!$F$17,IF(AC158="ベスト32",[7]点数換算表!$G$17,"")))))))</f>
        <v>0</v>
      </c>
      <c r="AE158" s="17"/>
      <c r="AF158" s="16">
        <f>IF(AE158="",0,IF(AE158="優勝",[7]点数換算表!$B$18,IF(AE158="準優勝",[7]点数換算表!$C$18,IF(AE158="ベスト4",[7]点数換算表!$D$18,IF(AE158="ベスト8",[7]点数換算表!$E$18,[7]点数換算表!$F$18)))))</f>
        <v>0</v>
      </c>
      <c r="AG158" s="17"/>
      <c r="AH158" s="16">
        <f>IF(AG158="",0,IF(AG158="優勝",[7]点数換算表!$B$19,IF(AG158="準優勝",[7]点数換算表!$C$19,IF(AG158="ベスト4",[7]点数換算表!$D$19,IF(AG158="ベスト8",[7]点数換算表!$E$19,[7]点数換算表!$F$19)))))</f>
        <v>0</v>
      </c>
      <c r="AI158" s="16">
        <f t="shared" si="2"/>
        <v>76</v>
      </c>
    </row>
    <row r="159" spans="1:35" x14ac:dyDescent="0.4">
      <c r="A159" s="21">
        <v>155</v>
      </c>
      <c r="B159" s="17" t="s">
        <v>477</v>
      </c>
      <c r="C159" s="17" t="s">
        <v>454</v>
      </c>
      <c r="D159" s="17">
        <v>4</v>
      </c>
      <c r="E159" s="28" t="s">
        <v>451</v>
      </c>
      <c r="F159" s="35" t="s">
        <v>815</v>
      </c>
      <c r="G159" s="17"/>
      <c r="H159" s="31">
        <f>IF(G159="",0,IF(G159="優勝",[7]点数換算表!$B$2,IF(G159="準優勝",[7]点数換算表!$C$2,IF(G159="ベスト4",[7]点数換算表!$D$2,[7]点数換算表!$E$2))))</f>
        <v>0</v>
      </c>
      <c r="I159" s="17"/>
      <c r="J159" s="16">
        <f>IF(I159="",0,IF(I159="優勝",[7]点数換算表!$B$3,IF(I159="準優勝",[7]点数換算表!$C$3,IF(I159="ベスト4",[7]点数換算表!$D$3,[7]点数換算表!$E$3))))</f>
        <v>0</v>
      </c>
      <c r="K159" s="17"/>
      <c r="L159" s="16">
        <f>IF(K159="",0,IF(K159="優勝",[7]点数換算表!$B$4,IF(K159="準優勝",[7]点数換算表!$C$4,IF(K159="ベスト4",[7]点数換算表!$D$4,IF(K159="ベスト8",[7]点数換算表!$E$4,IF(K159="ベスト16",[7]点数換算表!$F$4,""))))))</f>
        <v>0</v>
      </c>
      <c r="M159" s="17"/>
      <c r="N159" s="16">
        <f>IF(M159="",0,IF(M159="優勝",[7]点数換算表!$B$5,IF(M159="準優勝",[7]点数換算表!$C$5,IF(M159="ベスト4",[7]点数換算表!$D$5,IF(M159="ベスト8",[7]点数換算表!$E$5,IF(M159="ベスト16",[7]点数換算表!$F$5,IF(M159="ベスト32",[7]点数換算表!$G$5,"")))))))</f>
        <v>0</v>
      </c>
      <c r="O159" s="17"/>
      <c r="P159" s="16">
        <f>IF(O159="",0,IF(O159="優勝",[2]点数換算表!$B$6,IF(O159="準優勝",[2]点数換算表!$C$6,IF(O159="ベスト4",[2]点数換算表!$D$6,IF(O159="ベスト8",[2]点数換算表!$E$6,IF(O159="ベスト16",[2]点数換算表!$F$6,IF(O159="ベスト32",[2]点数換算表!$G$6,"")))))))</f>
        <v>0</v>
      </c>
      <c r="Q159" s="17"/>
      <c r="R159" s="16">
        <f>IF(Q159="",0,IF(Q159="優勝",[7]点数換算表!$B$7,IF(Q159="準優勝",[7]点数換算表!$C$7,IF(Q159="ベスト4",[7]点数換算表!$D$7,IF(Q159="ベスト8",[7]点数換算表!$E$7,[7]点数換算表!$F$7)))))</f>
        <v>0</v>
      </c>
      <c r="S159" s="17"/>
      <c r="T159" s="16">
        <f>IF(S159="",0,IF(S159="優勝",[7]点数換算表!$B$8,IF(S159="準優勝",[7]点数換算表!$C$8,IF(S159="ベスト4",[7]点数換算表!$D$8,IF(S159="ベスト8",[7]点数換算表!$E$8,[7]点数換算表!$F$8)))))</f>
        <v>0</v>
      </c>
      <c r="U159" s="17"/>
      <c r="V159" s="31">
        <f>IF(U159="",0,IF(U159="優勝",[7]点数換算表!$B$13,IF(U159="準優勝",[7]点数換算表!$C$13,IF(U159="ベスト4",[7]点数換算表!$D$13,[7]点数換算表!$E$13))))</f>
        <v>0</v>
      </c>
      <c r="W159" s="17"/>
      <c r="X159" s="16">
        <f>IF(W159="",0,IF(W159="優勝",[7]点数換算表!$B$14,IF(W159="準優勝",[7]点数換算表!$C$14,IF(W159="ベスト4",[7]点数換算表!$D$14,[7]点数換算表!$E$14))))</f>
        <v>0</v>
      </c>
      <c r="Y159" s="17" t="s">
        <v>9</v>
      </c>
      <c r="Z159" s="16">
        <f>IF(Y159="",0,IF(Y159="優勝",[7]点数換算表!$B$15,IF(Y159="準優勝",[7]点数換算表!$C$15,IF(Y159="ベスト4",[7]点数換算表!$D$15,IF(Y159="ベスト8",[7]点数換算表!$E$15,IF(Y159="ベスト16",[7]点数換算表!$F$15,""))))))</f>
        <v>32</v>
      </c>
      <c r="AA159" s="17" t="s">
        <v>214</v>
      </c>
      <c r="AB159" s="16">
        <f>IF(AA159="",0,IF(AA159="優勝",[7]点数換算表!$B$16,IF(AA159="準優勝",[7]点数換算表!$C$16,IF(AA159="ベスト4",[7]点数換算表!$D$16,IF(AA159="ベスト8",[7]点数換算表!$E$16,IF(AA159="ベスト16",[7]点数換算表!$F$16,IF(AA159="ベスト32",[7]点数換算表!$G$16,"")))))))</f>
        <v>40</v>
      </c>
      <c r="AC159" s="17"/>
      <c r="AD159" s="16">
        <f>IF(AC159="",0,IF(AC159="優勝",[7]点数換算表!$B$17,IF(AC159="準優勝",[7]点数換算表!$C$17,IF(AC159="ベスト4",[7]点数換算表!$D$17,IF(AC159="ベスト8",[7]点数換算表!$E$17,IF(AC159="ベスト16",[7]点数換算表!$F$17,IF(AC159="ベスト32",[7]点数換算表!$G$17,"")))))))</f>
        <v>0</v>
      </c>
      <c r="AE159" s="17"/>
      <c r="AF159" s="16">
        <f>IF(AE159="",0,IF(AE159="優勝",[7]点数換算表!$B$18,IF(AE159="準優勝",[7]点数換算表!$C$18,IF(AE159="ベスト4",[7]点数換算表!$D$18,IF(AE159="ベスト8",[7]点数換算表!$E$18,[7]点数換算表!$F$18)))))</f>
        <v>0</v>
      </c>
      <c r="AG159" s="17"/>
      <c r="AH159" s="16">
        <f>IF(AG159="",0,IF(AG159="優勝",[7]点数換算表!$B$19,IF(AG159="準優勝",[7]点数換算表!$C$19,IF(AG159="ベスト4",[7]点数換算表!$D$19,IF(AG159="ベスト8",[7]点数換算表!$E$19,[7]点数換算表!$F$19)))))</f>
        <v>0</v>
      </c>
      <c r="AI159" s="16">
        <f t="shared" si="2"/>
        <v>72</v>
      </c>
    </row>
    <row r="160" spans="1:35" x14ac:dyDescent="0.4">
      <c r="A160" s="21">
        <v>156</v>
      </c>
      <c r="B160" s="17" t="s">
        <v>419</v>
      </c>
      <c r="C160" s="17" t="s">
        <v>381</v>
      </c>
      <c r="D160" s="17">
        <v>4</v>
      </c>
      <c r="E160" s="27" t="s">
        <v>382</v>
      </c>
      <c r="F160" s="35" t="s">
        <v>815</v>
      </c>
      <c r="G160" s="17"/>
      <c r="H160" s="31">
        <f>IF(G160="",0,IF(G160="優勝",[4]点数換算表!$B$2,IF(G160="準優勝",[4]点数換算表!$C$2,IF(G160="ベスト4",[4]点数換算表!$D$2,[4]点数換算表!$E$2))))</f>
        <v>0</v>
      </c>
      <c r="I160" s="17"/>
      <c r="J160" s="16">
        <f>IF(I160="",0,IF(I160="優勝",[4]点数換算表!$B$3,IF(I160="準優勝",[4]点数換算表!$C$3,IF(I160="ベスト4",[4]点数換算表!$D$3,[4]点数換算表!$E$3))))</f>
        <v>0</v>
      </c>
      <c r="K160" s="17" t="s">
        <v>9</v>
      </c>
      <c r="L160" s="16">
        <f>IF(K160="",0,IF(K160="優勝",[4]点数換算表!$B$4,IF(K160="準優勝",[4]点数換算表!$C$4,IF(K160="ベスト4",[4]点数換算表!$D$4,IF(K160="ベスト8",[4]点数換算表!$E$4,IF(K160="ベスト16",[4]点数換算表!$F$4,""))))))</f>
        <v>40</v>
      </c>
      <c r="M160" s="17"/>
      <c r="N160" s="16">
        <f>IF(M160="",0,IF(M160="優勝",[4]点数換算表!$B$5,IF(M160="準優勝",[4]点数換算表!$C$5,IF(M160="ベスト4",[4]点数換算表!$D$5,IF(M160="ベスト8",[4]点数換算表!$E$5,IF(M160="ベスト16",[4]点数換算表!$F$5,IF(M160="ベスト32",[4]点数換算表!$G$5,"")))))))</f>
        <v>0</v>
      </c>
      <c r="O160" s="17"/>
      <c r="P160" s="16">
        <f>IF(O160="",0,IF(O160="優勝",[2]点数換算表!$B$6,IF(O160="準優勝",[2]点数換算表!$C$6,IF(O160="ベスト4",[2]点数換算表!$D$6,IF(O160="ベスト8",[2]点数換算表!$E$6,IF(O160="ベスト16",[2]点数換算表!$F$6,IF(O160="ベスト32",[2]点数換算表!$G$6,"")))))))</f>
        <v>0</v>
      </c>
      <c r="Q160" s="17"/>
      <c r="R160" s="16">
        <f>IF(Q160="",0,IF(Q160="優勝",[4]点数換算表!$B$7,IF(Q160="準優勝",[4]点数換算表!$C$7,IF(Q160="ベスト4",[4]点数換算表!$D$7,IF(Q160="ベスト8",[4]点数換算表!$E$7,[4]点数換算表!$F$7)))))</f>
        <v>0</v>
      </c>
      <c r="S160" s="17"/>
      <c r="T160" s="16">
        <f>IF(S160="",0,IF(S160="優勝",[4]点数換算表!$B$8,IF(S160="準優勝",[4]点数換算表!$C$8,IF(S160="ベスト4",[4]点数換算表!$D$8,IF(S160="ベスト8",[4]点数換算表!$E$8,[4]点数換算表!$F$8)))))</f>
        <v>0</v>
      </c>
      <c r="U160" s="17"/>
      <c r="V160" s="31">
        <f>IF(U160="",0,IF(U160="優勝",[4]点数換算表!$B$13,IF(U160="準優勝",[4]点数換算表!$C$13,IF(U160="ベスト4",[4]点数換算表!$D$13,[4]点数換算表!$E$13))))</f>
        <v>0</v>
      </c>
      <c r="W160" s="17"/>
      <c r="X160" s="16">
        <f>IF(W160="",0,IF(W160="優勝",[4]点数換算表!$B$14,IF(W160="準優勝",[4]点数換算表!$C$14,IF(W160="ベスト4",[4]点数換算表!$D$14,[4]点数換算表!$E$14))))</f>
        <v>0</v>
      </c>
      <c r="Y160" s="17" t="s">
        <v>9</v>
      </c>
      <c r="Z160" s="16">
        <f>IF(Y160="",0,IF(Y160="優勝",[4]点数換算表!$B$15,IF(Y160="準優勝",[4]点数換算表!$C$15,IF(Y160="ベスト4",[4]点数換算表!$D$15,IF(Y160="ベスト8",[4]点数換算表!$E$15,IF(Y160="ベスト16",[4]点数換算表!$F$15,""))))))</f>
        <v>32</v>
      </c>
      <c r="AA160" s="17"/>
      <c r="AB160" s="16">
        <f>IF(AA160="",0,IF(AA160="優勝",[4]点数換算表!$B$16,IF(AA160="準優勝",[4]点数換算表!$C$16,IF(AA160="ベスト4",[4]点数換算表!$D$16,IF(AA160="ベスト8",[4]点数換算表!$E$16,IF(AA160="ベスト16",[4]点数換算表!$F$16,IF(AA160="ベスト32",[4]点数換算表!$G$16,"")))))))</f>
        <v>0</v>
      </c>
      <c r="AC160" s="17"/>
      <c r="AD160" s="16">
        <f>IF(AC160="",0,IF(AC160="優勝",[4]点数換算表!$B$17,IF(AC160="準優勝",[4]点数換算表!$C$17,IF(AC160="ベスト4",[4]点数換算表!$D$17,IF(AC160="ベスト8",[4]点数換算表!$E$17,IF(AC160="ベスト16",[4]点数換算表!$F$17,IF(AC160="ベスト32",[4]点数換算表!$G$17,"")))))))</f>
        <v>0</v>
      </c>
      <c r="AE160" s="17"/>
      <c r="AF160" s="16">
        <f>IF(AE160="",0,IF(AE160="優勝",[4]点数換算表!$B$18,IF(AE160="準優勝",[4]点数換算表!$C$18,IF(AE160="ベスト4",[4]点数換算表!$D$18,IF(AE160="ベスト8",[4]点数換算表!$E$18,[4]点数換算表!$F$18)))))</f>
        <v>0</v>
      </c>
      <c r="AG160" s="17"/>
      <c r="AH160" s="16">
        <f>IF(AG160="",0,IF(AG160="優勝",[4]点数換算表!$B$19,IF(AG160="準優勝",[4]点数換算表!$C$19,IF(AG160="ベスト4",[4]点数換算表!$D$19,IF(AG160="ベスト8",[4]点数換算表!$E$19,[4]点数換算表!$F$19)))))</f>
        <v>0</v>
      </c>
      <c r="AI160" s="16">
        <f t="shared" si="2"/>
        <v>72</v>
      </c>
    </row>
    <row r="161" spans="1:35" x14ac:dyDescent="0.4">
      <c r="A161" s="21">
        <v>157</v>
      </c>
      <c r="B161" s="17" t="s">
        <v>155</v>
      </c>
      <c r="C161" s="17" t="s">
        <v>74</v>
      </c>
      <c r="D161" s="17">
        <v>2</v>
      </c>
      <c r="E161" s="24" t="s">
        <v>269</v>
      </c>
      <c r="F161" s="34" t="s">
        <v>814</v>
      </c>
      <c r="G161" s="17"/>
      <c r="H161" s="31">
        <f>IF(G161="",0,IF(G161="優勝",点数換算表!$B$2,IF(G161="準優勝",点数換算表!$C$2,IF(G161="ベスト4",点数換算表!$D$2,点数換算表!$E$2))))</f>
        <v>0</v>
      </c>
      <c r="I161" s="17"/>
      <c r="J161" s="16">
        <f>IF(I161="",0,IF(I161="優勝",点数換算表!$B$3,IF(I161="準優勝",点数換算表!$C$3,IF(I161="ベスト4",点数換算表!$D$3,点数換算表!$E$3))))</f>
        <v>0</v>
      </c>
      <c r="K161" s="17"/>
      <c r="L161" s="16">
        <f>IF(K161="",0,IF(K161="優勝",点数換算表!$B$4,IF(K161="準優勝",点数換算表!$C$4,IF(K161="ベスト4",点数換算表!$D$4,IF(K161="ベスト8",点数換算表!$E$4,IF(K161="ベスト16",点数換算表!$F$4,""))))))</f>
        <v>0</v>
      </c>
      <c r="M161" s="17"/>
      <c r="N161" s="16">
        <f>IF(M161="",0,IF(M161="優勝",点数換算表!$B$5,IF(M161="準優勝",点数換算表!$C$5,IF(M161="ベスト4",点数換算表!$D$5,IF(M161="ベスト8",点数換算表!$E$5,IF(M161="ベスト16",点数換算表!$F$5,IF(M161="ベスト32",点数換算表!$G$5,"")))))))</f>
        <v>0</v>
      </c>
      <c r="O161" s="17"/>
      <c r="P161" s="16">
        <f>IF(O161="",0,IF(O161="優勝",[2]点数換算表!$B$6,IF(O161="準優勝",[2]点数換算表!$C$6,IF(O161="ベスト4",[2]点数換算表!$D$6,IF(O161="ベスト8",[2]点数換算表!$E$6,IF(O161="ベスト16",[2]点数換算表!$F$6,IF(O161="ベスト32",[2]点数換算表!$G$6,"")))))))</f>
        <v>0</v>
      </c>
      <c r="Q161" s="17"/>
      <c r="R161" s="16">
        <f>IF(Q161="",0,IF(Q161="優勝",点数換算表!$B$7,IF(Q161="準優勝",点数換算表!$C$7,IF(Q161="ベスト4",点数換算表!$D$7,IF(Q161="ベスト8",点数換算表!$E$7,点数換算表!$F$7)))))</f>
        <v>0</v>
      </c>
      <c r="S161" s="17"/>
      <c r="T161" s="16">
        <f>IF(S161="",0,IF(S161="優勝",点数換算表!$B$8,IF(S161="準優勝",点数換算表!$C$8,IF(S161="ベスト4",点数換算表!$D$8,IF(S161="ベスト8",点数換算表!$E$8,点数換算表!$F$8)))))</f>
        <v>0</v>
      </c>
      <c r="U161" s="17" t="s">
        <v>6</v>
      </c>
      <c r="V161" s="31">
        <f>IF(U161="",0,IF(U161="優勝",点数換算表!$B$13,IF(U161="準優勝",点数換算表!$C$13,IF(U161="ベスト4",点数換算表!$D$13,点数換算表!$E$13))))</f>
        <v>40</v>
      </c>
      <c r="W161" s="17" t="s">
        <v>9</v>
      </c>
      <c r="X161" s="16">
        <f>IF(W161="",0,IF(W161="優勝",点数換算表!$B$14,IF(W161="準優勝",点数換算表!$C$14,IF(W161="ベスト4",点数換算表!$D$14,点数換算表!$E$14))))</f>
        <v>40</v>
      </c>
      <c r="Y161" s="17" t="s">
        <v>9</v>
      </c>
      <c r="Z161" s="16">
        <f>IF(Y161="",0,IF(Y161="優勝",点数換算表!$B$15,IF(Y161="準優勝",点数換算表!$C$15,IF(Y161="ベスト4",点数換算表!$D$15,IF(Y161="ベスト8",点数換算表!$E$15,IF(Y161="ベスト16",点数換算表!$F$15,""))))))</f>
        <v>32</v>
      </c>
      <c r="AA161" s="17"/>
      <c r="AB161" s="16">
        <f>IF(AA161="",0,IF(AA161="優勝",点数換算表!$B$16,IF(AA161="準優勝",点数換算表!$C$16,IF(AA161="ベスト4",点数換算表!$D$16,IF(AA161="ベスト8",点数換算表!$E$16,IF(AA161="ベスト16",点数換算表!$F$16,IF(AA161="ベスト32",点数換算表!$G$16,"")))))))</f>
        <v>0</v>
      </c>
      <c r="AC161" s="17"/>
      <c r="AD161" s="16">
        <f>IF(AC161="",0,IF(AC161="優勝",点数換算表!$B$17,IF(AC161="準優勝",点数換算表!$C$17,IF(AC161="ベスト4",点数換算表!$D$17,IF(AC161="ベスト8",点数換算表!$E$17,IF(AC161="ベスト16",点数換算表!$F$17,IF(AC161="ベスト32",点数換算表!$G$17,"")))))))</f>
        <v>0</v>
      </c>
      <c r="AE161" s="17"/>
      <c r="AF161" s="16">
        <f>IF(AE161="",0,IF(AE161="優勝",点数換算表!$B$18,IF(AE161="準優勝",点数換算表!$C$18,IF(AE161="ベスト4",点数換算表!$D$18,IF(AE161="ベスト8",点数換算表!$E$18,点数換算表!$F$18)))))</f>
        <v>0</v>
      </c>
      <c r="AG161" s="17"/>
      <c r="AH161" s="16">
        <f>IF(AG161="",0,IF(AG161="優勝",点数換算表!$B$19,IF(AG161="準優勝",点数換算表!$C$19,IF(AG161="ベスト4",点数換算表!$D$19,IF(AG161="ベスト8",点数換算表!$E$19,点数換算表!$F$19)))))</f>
        <v>0</v>
      </c>
      <c r="AI161" s="16">
        <f t="shared" si="2"/>
        <v>72</v>
      </c>
    </row>
    <row r="162" spans="1:35" x14ac:dyDescent="0.4">
      <c r="A162" s="21">
        <v>158</v>
      </c>
      <c r="B162" s="17" t="s">
        <v>621</v>
      </c>
      <c r="C162" s="17" t="s">
        <v>622</v>
      </c>
      <c r="D162" s="17">
        <v>3</v>
      </c>
      <c r="E162" s="30" t="s">
        <v>620</v>
      </c>
      <c r="F162" s="34" t="s">
        <v>814</v>
      </c>
      <c r="G162" s="17"/>
      <c r="H162" s="31">
        <f>IF(G162="",0,IF(G162="優勝",[10]点数換算表!$B$2,IF(G162="準優勝",[10]点数換算表!$C$2,IF(G162="ベスト4",[10]点数換算表!$D$2,[10]点数換算表!$E$2))))</f>
        <v>0</v>
      </c>
      <c r="I162" s="17"/>
      <c r="J162" s="16">
        <f>IF(I162="",0,IF(I162="優勝",[10]点数換算表!$B$3,IF(I162="準優勝",[10]点数換算表!$C$3,IF(I162="ベスト4",[10]点数換算表!$D$3,[10]点数換算表!$E$3))))</f>
        <v>0</v>
      </c>
      <c r="K162" s="17" t="s">
        <v>9</v>
      </c>
      <c r="L162" s="16">
        <f>IF(K162="",0,IF(K162="優勝",[10]点数換算表!$B$4,IF(K162="準優勝",[10]点数換算表!$C$4,IF(K162="ベスト4",[10]点数換算表!$D$4,IF(K162="ベスト8",[10]点数換算表!$E$4,IF(K162="ベスト16",[10]点数換算表!$F$4,""))))))</f>
        <v>40</v>
      </c>
      <c r="M162" s="17"/>
      <c r="N162" s="16">
        <f>IF(M162="",0,IF(M162="優勝",[10]点数換算表!$B$5,IF(M162="準優勝",[10]点数換算表!$C$5,IF(M162="ベスト4",[10]点数換算表!$D$5,IF(M162="ベスト8",[10]点数換算表!$E$5,IF(M162="ベスト16",[10]点数換算表!$F$5,IF(M162="ベスト32",[10]点数換算表!$G$5,"")))))))</f>
        <v>0</v>
      </c>
      <c r="O162" s="17"/>
      <c r="P162" s="16">
        <f>IF(O162="",0,IF(O162="優勝",[2]点数換算表!$B$6,IF(O162="準優勝",[2]点数換算表!$C$6,IF(O162="ベスト4",[2]点数換算表!$D$6,IF(O162="ベスト8",[2]点数換算表!$E$6,IF(O162="ベスト16",[2]点数換算表!$F$6,IF(O162="ベスト32",[2]点数換算表!$G$6,"")))))))</f>
        <v>0</v>
      </c>
      <c r="Q162" s="17"/>
      <c r="R162" s="16">
        <f>IF(Q162="",0,IF(Q162="優勝",[10]点数換算表!$B$7,IF(Q162="準優勝",[10]点数換算表!$C$7,IF(Q162="ベスト4",[10]点数換算表!$D$7,IF(Q162="ベスト8",[10]点数換算表!$E$7,[10]点数換算表!$F$7)))))</f>
        <v>0</v>
      </c>
      <c r="S162" s="17"/>
      <c r="T162" s="16">
        <f>IF(S162="",0,IF(S162="優勝",[10]点数換算表!$B$8,IF(S162="準優勝",[10]点数換算表!$C$8,IF(S162="ベスト4",[10]点数換算表!$D$8,IF(S162="ベスト8",[10]点数換算表!$E$8,[10]点数換算表!$F$8)))))</f>
        <v>0</v>
      </c>
      <c r="U162" s="17"/>
      <c r="V162" s="31">
        <f>IF(U162="",0,IF(U162="優勝",[10]点数換算表!$B$13,IF(U162="準優勝",[10]点数換算表!$C$13,IF(U162="ベスト4",[10]点数換算表!$D$13,[10]点数換算表!$E$13))))</f>
        <v>0</v>
      </c>
      <c r="W162" s="17"/>
      <c r="X162" s="16">
        <f>IF(W162="",0,IF(W162="優勝",[10]点数換算表!$B$14,IF(W162="準優勝",[10]点数換算表!$C$14,IF(W162="ベスト4",[10]点数換算表!$D$14,[10]点数換算表!$E$14))))</f>
        <v>0</v>
      </c>
      <c r="Y162" s="17" t="s">
        <v>9</v>
      </c>
      <c r="Z162" s="16">
        <f>IF(Y162="",0,IF(Y162="優勝",[10]点数換算表!$B$15,IF(Y162="準優勝",[10]点数換算表!$C$15,IF(Y162="ベスト4",[10]点数換算表!$D$15,IF(Y162="ベスト8",[10]点数換算表!$E$15,IF(Y162="ベスト16",[10]点数換算表!$F$15,""))))))</f>
        <v>32</v>
      </c>
      <c r="AA162" s="17"/>
      <c r="AB162" s="16">
        <f>IF(AA162="",0,IF(AA162="優勝",[10]点数換算表!$B$16,IF(AA162="準優勝",[10]点数換算表!$C$16,IF(AA162="ベスト4",[10]点数換算表!$D$16,IF(AA162="ベスト8",[10]点数換算表!$E$16,IF(AA162="ベスト16",[10]点数換算表!$F$16,IF(AA162="ベスト32",[10]点数換算表!$G$16,"")))))))</f>
        <v>0</v>
      </c>
      <c r="AC162" s="17"/>
      <c r="AD162" s="16">
        <f>IF(AC162="",0,IF(AC162="優勝",[10]点数換算表!$B$17,IF(AC162="準優勝",[10]点数換算表!$C$17,IF(AC162="ベスト4",[10]点数換算表!$D$17,IF(AC162="ベスト8",[10]点数換算表!$E$17,IF(AC162="ベスト16",[10]点数換算表!$F$17,IF(AC162="ベスト32",[10]点数換算表!$G$17,"")))))))</f>
        <v>0</v>
      </c>
      <c r="AE162" s="17"/>
      <c r="AF162" s="16">
        <f>IF(AE162="",0,IF(AE162="優勝",[10]点数換算表!$B$18,IF(AE162="準優勝",[10]点数換算表!$C$18,IF(AE162="ベスト4",[10]点数換算表!$D$18,IF(AE162="ベスト8",[10]点数換算表!$E$18,[10]点数換算表!$F$18)))))</f>
        <v>0</v>
      </c>
      <c r="AG162" s="17"/>
      <c r="AH162" s="16">
        <f>IF(AG162="",0,IF(AG162="優勝",[10]点数換算表!$B$19,IF(AG162="準優勝",[10]点数換算表!$C$19,IF(AG162="ベスト4",[10]点数換算表!$D$19,IF(AG162="ベスト8",[10]点数換算表!$E$19,[10]点数換算表!$F$19)))))</f>
        <v>0</v>
      </c>
      <c r="AI162" s="16">
        <f t="shared" si="2"/>
        <v>72</v>
      </c>
    </row>
    <row r="163" spans="1:35" x14ac:dyDescent="0.4">
      <c r="A163" s="21">
        <v>159</v>
      </c>
      <c r="B163" s="17" t="s">
        <v>680</v>
      </c>
      <c r="C163" s="17" t="s">
        <v>622</v>
      </c>
      <c r="D163" s="17">
        <v>3</v>
      </c>
      <c r="E163" s="30" t="s">
        <v>620</v>
      </c>
      <c r="F163" s="34" t="s">
        <v>814</v>
      </c>
      <c r="G163" s="17"/>
      <c r="H163" s="31">
        <f>IF(G163="",0,IF(G163="優勝",[10]点数換算表!$B$2,IF(G163="準優勝",[10]点数換算表!$C$2,IF(G163="ベスト4",[10]点数換算表!$D$2,[10]点数換算表!$E$2))))</f>
        <v>0</v>
      </c>
      <c r="I163" s="17"/>
      <c r="J163" s="16">
        <f>IF(I163="",0,IF(I163="優勝",[10]点数換算表!$B$3,IF(I163="準優勝",[10]点数換算表!$C$3,IF(I163="ベスト4",[10]点数換算表!$D$3,[10]点数換算表!$E$3))))</f>
        <v>0</v>
      </c>
      <c r="K163" s="17" t="s">
        <v>9</v>
      </c>
      <c r="L163" s="16">
        <f>IF(K163="",0,IF(K163="優勝",[10]点数換算表!$B$4,IF(K163="準優勝",[10]点数換算表!$C$4,IF(K163="ベスト4",[10]点数換算表!$D$4,IF(K163="ベスト8",[10]点数換算表!$E$4,IF(K163="ベスト16",[10]点数換算表!$F$4,""))))))</f>
        <v>40</v>
      </c>
      <c r="M163" s="17"/>
      <c r="N163" s="16">
        <f>IF(M163="",0,IF(M163="優勝",[10]点数換算表!$B$5,IF(M163="準優勝",[10]点数換算表!$C$5,IF(M163="ベスト4",[10]点数換算表!$D$5,IF(M163="ベスト8",[10]点数換算表!$E$5,IF(M163="ベスト16",[10]点数換算表!$F$5,IF(M163="ベスト32",[10]点数換算表!$G$5,"")))))))</f>
        <v>0</v>
      </c>
      <c r="O163" s="17"/>
      <c r="P163" s="16">
        <f>IF(O163="",0,IF(O163="優勝",[2]点数換算表!$B$6,IF(O163="準優勝",[2]点数換算表!$C$6,IF(O163="ベスト4",[2]点数換算表!$D$6,IF(O163="ベスト8",[2]点数換算表!$E$6,IF(O163="ベスト16",[2]点数換算表!$F$6,IF(O163="ベスト32",[2]点数換算表!$G$6,"")))))))</f>
        <v>0</v>
      </c>
      <c r="Q163" s="17"/>
      <c r="R163" s="16">
        <f>IF(Q163="",0,IF(Q163="優勝",[10]点数換算表!$B$7,IF(Q163="準優勝",[10]点数換算表!$C$7,IF(Q163="ベスト4",[10]点数換算表!$D$7,IF(Q163="ベスト8",[10]点数換算表!$E$7,[10]点数換算表!$F$7)))))</f>
        <v>0</v>
      </c>
      <c r="S163" s="17"/>
      <c r="T163" s="16">
        <f>IF(S163="",0,IF(S163="優勝",[10]点数換算表!$B$8,IF(S163="準優勝",[10]点数換算表!$C$8,IF(S163="ベスト4",[10]点数換算表!$D$8,IF(S163="ベスト8",[10]点数換算表!$E$8,[10]点数換算表!$F$8)))))</f>
        <v>0</v>
      </c>
      <c r="U163" s="17"/>
      <c r="V163" s="31">
        <f>IF(U163="",0,IF(U163="優勝",[10]点数換算表!$B$13,IF(U163="準優勝",[10]点数換算表!$C$13,IF(U163="ベスト4",[10]点数換算表!$D$13,[10]点数換算表!$E$13))))</f>
        <v>0</v>
      </c>
      <c r="W163" s="17"/>
      <c r="X163" s="16">
        <f>IF(W163="",0,IF(W163="優勝",[10]点数換算表!$B$14,IF(W163="準優勝",[10]点数換算表!$C$14,IF(W163="ベスト4",[10]点数換算表!$D$14,[10]点数換算表!$E$14))))</f>
        <v>0</v>
      </c>
      <c r="Y163" s="17" t="s">
        <v>9</v>
      </c>
      <c r="Z163" s="16">
        <f>IF(Y163="",0,IF(Y163="優勝",[10]点数換算表!$B$15,IF(Y163="準優勝",[10]点数換算表!$C$15,IF(Y163="ベスト4",[10]点数換算表!$D$15,IF(Y163="ベスト8",[10]点数換算表!$E$15,IF(Y163="ベスト16",[10]点数換算表!$F$15,""))))))</f>
        <v>32</v>
      </c>
      <c r="AA163" s="17"/>
      <c r="AB163" s="16">
        <f>IF(AA163="",0,IF(AA163="優勝",[10]点数換算表!$B$16,IF(AA163="準優勝",[10]点数換算表!$C$16,IF(AA163="ベスト4",[10]点数換算表!$D$16,IF(AA163="ベスト8",[10]点数換算表!$E$16,IF(AA163="ベスト16",[10]点数換算表!$F$16,IF(AA163="ベスト32",[10]点数換算表!$G$16,"")))))))</f>
        <v>0</v>
      </c>
      <c r="AC163" s="17"/>
      <c r="AD163" s="16">
        <f>IF(AC163="",0,IF(AC163="優勝",[10]点数換算表!$B$17,IF(AC163="準優勝",[10]点数換算表!$C$17,IF(AC163="ベスト4",[10]点数換算表!$D$17,IF(AC163="ベスト8",[10]点数換算表!$E$17,IF(AC163="ベスト16",[10]点数換算表!$F$17,IF(AC163="ベスト32",[10]点数換算表!$G$17,"")))))))</f>
        <v>0</v>
      </c>
      <c r="AE163" s="17"/>
      <c r="AF163" s="16">
        <f>IF(AE163="",0,IF(AE163="優勝",[10]点数換算表!$B$18,IF(AE163="準優勝",[10]点数換算表!$C$18,IF(AE163="ベスト4",[10]点数換算表!$D$18,IF(AE163="ベスト8",[10]点数換算表!$E$18,[10]点数換算表!$F$18)))))</f>
        <v>0</v>
      </c>
      <c r="AG163" s="17"/>
      <c r="AH163" s="16">
        <f>IF(AG163="",0,IF(AG163="優勝",[10]点数換算表!$B$19,IF(AG163="準優勝",[10]点数換算表!$C$19,IF(AG163="ベスト4",[10]点数換算表!$D$19,IF(AG163="ベスト8",[10]点数換算表!$E$19,[10]点数換算表!$F$19)))))</f>
        <v>0</v>
      </c>
      <c r="AI163" s="16">
        <f t="shared" si="2"/>
        <v>72</v>
      </c>
    </row>
    <row r="164" spans="1:35" x14ac:dyDescent="0.4">
      <c r="A164" s="21">
        <v>160</v>
      </c>
      <c r="B164" s="17" t="s">
        <v>757</v>
      </c>
      <c r="C164" s="17" t="s">
        <v>758</v>
      </c>
      <c r="D164" s="17">
        <v>4</v>
      </c>
      <c r="E164" s="33" t="s">
        <v>717</v>
      </c>
      <c r="F164" s="34" t="s">
        <v>814</v>
      </c>
      <c r="G164" s="17"/>
      <c r="H164" s="31">
        <f>IF(G164="",0,IF(G164="優勝",[5]点数換算表!$B$2,IF(G164="準優勝",[5]点数換算表!$C$2,IF(G164="ベスト4",[5]点数換算表!$D$2,[5]点数換算表!$E$2))))</f>
        <v>0</v>
      </c>
      <c r="I164" s="17"/>
      <c r="J164" s="16">
        <f>IF(I164="",0,IF(I164="優勝",[5]点数換算表!$B$3,IF(I164="準優勝",[5]点数換算表!$C$3,IF(I164="ベスト4",[5]点数換算表!$D$3,[5]点数換算表!$E$3))))</f>
        <v>0</v>
      </c>
      <c r="K164" s="17" t="s">
        <v>9</v>
      </c>
      <c r="L164" s="16">
        <f>IF(K164="",0,IF(K164="優勝",[5]点数換算表!$B$4,IF(K164="準優勝",[5]点数換算表!$C$4,IF(K164="ベスト4",[5]点数換算表!$D$4,IF(K164="ベスト8",[5]点数換算表!$E$4,IF(K164="ベスト16",[5]点数換算表!$F$4,""))))))</f>
        <v>40</v>
      </c>
      <c r="M164" s="17"/>
      <c r="N164" s="16">
        <f>IF(M164="",0,IF(M164="優勝",[5]点数換算表!$B$5,IF(M164="準優勝",[5]点数換算表!$C$5,IF(M164="ベスト4",[5]点数換算表!$D$5,IF(M164="ベスト8",[5]点数換算表!$E$5,IF(M164="ベスト16",[5]点数換算表!$F$5,IF(M164="ベスト32",[5]点数換算表!$G$5,"")))))))</f>
        <v>0</v>
      </c>
      <c r="O164" s="17"/>
      <c r="P164" s="16">
        <f>IF(O164="",0,IF(O164="優勝",[2]点数換算表!$B$6,IF(O164="準優勝",[2]点数換算表!$C$6,IF(O164="ベスト4",[2]点数換算表!$D$6,IF(O164="ベスト8",[2]点数換算表!$E$6,IF(O164="ベスト16",[2]点数換算表!$F$6,IF(O164="ベスト32",[2]点数換算表!$G$6,"")))))))</f>
        <v>0</v>
      </c>
      <c r="Q164" s="17"/>
      <c r="R164" s="16">
        <f>IF(Q164="",0,IF(Q164="優勝",[5]点数換算表!$B$7,IF(Q164="準優勝",[5]点数換算表!$C$7,IF(Q164="ベスト4",[5]点数換算表!$D$7,IF(Q164="ベスト8",[5]点数換算表!$E$7,[5]点数換算表!$F$7)))))</f>
        <v>0</v>
      </c>
      <c r="S164" s="17"/>
      <c r="T164" s="16">
        <f>IF(S164="",0,IF(S164="優勝",[5]点数換算表!$B$8,IF(S164="準優勝",[5]点数換算表!$C$8,IF(S164="ベスト4",[5]点数換算表!$D$8,IF(S164="ベスト8",[5]点数換算表!$E$8,[5]点数換算表!$F$8)))))</f>
        <v>0</v>
      </c>
      <c r="U164" s="17"/>
      <c r="V164" s="31">
        <f>IF(U164="",0,IF(U164="優勝",[5]点数換算表!$B$13,IF(U164="準優勝",[5]点数換算表!$C$13,IF(U164="ベスト4",[5]点数換算表!$D$13,[5]点数換算表!$E$13))))</f>
        <v>0</v>
      </c>
      <c r="W164" s="17"/>
      <c r="X164" s="16">
        <f>IF(W164="",0,IF(W164="優勝",[5]点数換算表!$B$14,IF(W164="準優勝",[5]点数換算表!$C$14,IF(W164="ベスト4",[5]点数換算表!$D$14,[5]点数換算表!$E$14))))</f>
        <v>0</v>
      </c>
      <c r="Y164" s="17" t="s">
        <v>9</v>
      </c>
      <c r="Z164" s="16">
        <f>IF(Y164="",0,IF(Y164="優勝",[5]点数換算表!$B$15,IF(Y164="準優勝",[5]点数換算表!$C$15,IF(Y164="ベスト4",[5]点数換算表!$D$15,IF(Y164="ベスト8",[5]点数換算表!$E$15,IF(Y164="ベスト16",[5]点数換算表!$F$15,""))))))</f>
        <v>32</v>
      </c>
      <c r="AA164" s="17"/>
      <c r="AB164" s="16">
        <f>IF(AA164="",0,IF(AA164="優勝",[5]点数換算表!$B$16,IF(AA164="準優勝",[5]点数換算表!$C$16,IF(AA164="ベスト4",[5]点数換算表!$D$16,IF(AA164="ベスト8",[5]点数換算表!$E$16,IF(AA164="ベスト16",[5]点数換算表!$F$16,IF(AA164="ベスト32",[5]点数換算表!$G$16,"")))))))</f>
        <v>0</v>
      </c>
      <c r="AC164" s="17"/>
      <c r="AD164" s="16">
        <f>IF(AC164="",0,IF(AC164="優勝",[5]点数換算表!$B$17,IF(AC164="準優勝",[5]点数換算表!$C$17,IF(AC164="ベスト4",[5]点数換算表!$D$17,IF(AC164="ベスト8",[5]点数換算表!$E$17,IF(AC164="ベスト16",[5]点数換算表!$F$17,IF(AC164="ベスト32",[5]点数換算表!$G$17,"")))))))</f>
        <v>0</v>
      </c>
      <c r="AE164" s="17"/>
      <c r="AF164" s="16">
        <f>IF(AE164="",0,IF(AE164="優勝",[5]点数換算表!$B$18,IF(AE164="準優勝",[5]点数換算表!$C$18,IF(AE164="ベスト4",[5]点数換算表!$D$18,IF(AE164="ベスト8",[5]点数換算表!$E$18,[5]点数換算表!$F$18)))))</f>
        <v>0</v>
      </c>
      <c r="AG164" s="17"/>
      <c r="AH164" s="16">
        <f>IF(AG164="",0,IF(AG164="優勝",[5]点数換算表!$B$19,IF(AG164="準優勝",[5]点数換算表!$C$19,IF(AG164="ベスト4",[5]点数換算表!$D$19,IF(AG164="ベスト8",[5]点数換算表!$E$19,[5]点数換算表!$F$19)))))</f>
        <v>0</v>
      </c>
      <c r="AI164" s="16">
        <f t="shared" si="2"/>
        <v>72</v>
      </c>
    </row>
    <row r="165" spans="1:35" x14ac:dyDescent="0.4">
      <c r="A165" s="21">
        <v>161</v>
      </c>
      <c r="B165" s="17" t="s">
        <v>759</v>
      </c>
      <c r="C165" s="17" t="s">
        <v>758</v>
      </c>
      <c r="D165" s="17">
        <v>4</v>
      </c>
      <c r="E165" s="33" t="s">
        <v>717</v>
      </c>
      <c r="F165" s="34" t="s">
        <v>814</v>
      </c>
      <c r="G165" s="17"/>
      <c r="H165" s="31">
        <f>IF(G165="",0,IF(G165="優勝",[5]点数換算表!$B$2,IF(G165="準優勝",[5]点数換算表!$C$2,IF(G165="ベスト4",[5]点数換算表!$D$2,[5]点数換算表!$E$2))))</f>
        <v>0</v>
      </c>
      <c r="I165" s="17"/>
      <c r="J165" s="16">
        <f>IF(I165="",0,IF(I165="優勝",[5]点数換算表!$B$3,IF(I165="準優勝",[5]点数換算表!$C$3,IF(I165="ベスト4",[5]点数換算表!$D$3,[5]点数換算表!$E$3))))</f>
        <v>0</v>
      </c>
      <c r="K165" s="17" t="s">
        <v>9</v>
      </c>
      <c r="L165" s="16">
        <f>IF(K165="",0,IF(K165="優勝",[5]点数換算表!$B$4,IF(K165="準優勝",[5]点数換算表!$C$4,IF(K165="ベスト4",[5]点数換算表!$D$4,IF(K165="ベスト8",[5]点数換算表!$E$4,IF(K165="ベスト16",[5]点数換算表!$F$4,""))))))</f>
        <v>40</v>
      </c>
      <c r="M165" s="17"/>
      <c r="N165" s="16">
        <f>IF(M165="",0,IF(M165="優勝",[5]点数換算表!$B$5,IF(M165="準優勝",[5]点数換算表!$C$5,IF(M165="ベスト4",[5]点数換算表!$D$5,IF(M165="ベスト8",[5]点数換算表!$E$5,IF(M165="ベスト16",[5]点数換算表!$F$5,IF(M165="ベスト32",[5]点数換算表!$G$5,"")))))))</f>
        <v>0</v>
      </c>
      <c r="O165" s="17"/>
      <c r="P165" s="16">
        <f>IF(O165="",0,IF(O165="優勝",[2]点数換算表!$B$6,IF(O165="準優勝",[2]点数換算表!$C$6,IF(O165="ベスト4",[2]点数換算表!$D$6,IF(O165="ベスト8",[2]点数換算表!$E$6,IF(O165="ベスト16",[2]点数換算表!$F$6,IF(O165="ベスト32",[2]点数換算表!$G$6,"")))))))</f>
        <v>0</v>
      </c>
      <c r="Q165" s="17"/>
      <c r="R165" s="16">
        <f>IF(Q165="",0,IF(Q165="優勝",[5]点数換算表!$B$7,IF(Q165="準優勝",[5]点数換算表!$C$7,IF(Q165="ベスト4",[5]点数換算表!$D$7,IF(Q165="ベスト8",[5]点数換算表!$E$7,[5]点数換算表!$F$7)))))</f>
        <v>0</v>
      </c>
      <c r="S165" s="17"/>
      <c r="T165" s="16">
        <f>IF(S165="",0,IF(S165="優勝",[5]点数換算表!$B$8,IF(S165="準優勝",[5]点数換算表!$C$8,IF(S165="ベスト4",[5]点数換算表!$D$8,IF(S165="ベスト8",[5]点数換算表!$E$8,[5]点数換算表!$F$8)))))</f>
        <v>0</v>
      </c>
      <c r="U165" s="17"/>
      <c r="V165" s="31">
        <f>IF(U165="",0,IF(U165="優勝",[5]点数換算表!$B$13,IF(U165="準優勝",[5]点数換算表!$C$13,IF(U165="ベスト4",[5]点数換算表!$D$13,[5]点数換算表!$E$13))))</f>
        <v>0</v>
      </c>
      <c r="W165" s="17"/>
      <c r="X165" s="16">
        <f>IF(W165="",0,IF(W165="優勝",[5]点数換算表!$B$14,IF(W165="準優勝",[5]点数換算表!$C$14,IF(W165="ベスト4",[5]点数換算表!$D$14,[5]点数換算表!$E$14))))</f>
        <v>0</v>
      </c>
      <c r="Y165" s="17" t="s">
        <v>9</v>
      </c>
      <c r="Z165" s="16">
        <f>IF(Y165="",0,IF(Y165="優勝",[5]点数換算表!$B$15,IF(Y165="準優勝",[5]点数換算表!$C$15,IF(Y165="ベスト4",[5]点数換算表!$D$15,IF(Y165="ベスト8",[5]点数換算表!$E$15,IF(Y165="ベスト16",[5]点数換算表!$F$15,""))))))</f>
        <v>32</v>
      </c>
      <c r="AA165" s="17"/>
      <c r="AB165" s="16">
        <f>IF(AA165="",0,IF(AA165="優勝",[5]点数換算表!$B$16,IF(AA165="準優勝",[5]点数換算表!$C$16,IF(AA165="ベスト4",[5]点数換算表!$D$16,IF(AA165="ベスト8",[5]点数換算表!$E$16,IF(AA165="ベスト16",[5]点数換算表!$F$16,IF(AA165="ベスト32",[5]点数換算表!$G$16,"")))))))</f>
        <v>0</v>
      </c>
      <c r="AC165" s="17"/>
      <c r="AD165" s="16">
        <f>IF(AC165="",0,IF(AC165="優勝",[5]点数換算表!$B$17,IF(AC165="準優勝",[5]点数換算表!$C$17,IF(AC165="ベスト4",[5]点数換算表!$D$17,IF(AC165="ベスト8",[5]点数換算表!$E$17,IF(AC165="ベスト16",[5]点数換算表!$F$17,IF(AC165="ベスト32",[5]点数換算表!$G$17,"")))))))</f>
        <v>0</v>
      </c>
      <c r="AE165" s="17"/>
      <c r="AF165" s="16">
        <f>IF(AE165="",0,IF(AE165="優勝",[5]点数換算表!$B$18,IF(AE165="準優勝",[5]点数換算表!$C$18,IF(AE165="ベスト4",[5]点数換算表!$D$18,IF(AE165="ベスト8",[5]点数換算表!$E$18,[5]点数換算表!$F$18)))))</f>
        <v>0</v>
      </c>
      <c r="AG165" s="17"/>
      <c r="AH165" s="16">
        <f>IF(AG165="",0,IF(AG165="優勝",[5]点数換算表!$B$19,IF(AG165="準優勝",[5]点数換算表!$C$19,IF(AG165="ベスト4",[5]点数換算表!$D$19,IF(AG165="ベスト8",[5]点数換算表!$E$19,[5]点数換算表!$F$19)))))</f>
        <v>0</v>
      </c>
      <c r="AI165" s="16">
        <f t="shared" si="2"/>
        <v>72</v>
      </c>
    </row>
    <row r="166" spans="1:35" x14ac:dyDescent="0.4">
      <c r="A166" s="21">
        <v>162</v>
      </c>
      <c r="B166" s="17" t="s">
        <v>149</v>
      </c>
      <c r="C166" s="17" t="s">
        <v>91</v>
      </c>
      <c r="D166" s="17">
        <v>3</v>
      </c>
      <c r="E166" s="24" t="s">
        <v>269</v>
      </c>
      <c r="F166" s="34" t="s">
        <v>814</v>
      </c>
      <c r="G166" s="17"/>
      <c r="H166" s="31">
        <f>IF(G166="",0,IF(G166="優勝",点数換算表!$B$2,IF(G166="準優勝",点数換算表!$C$2,IF(G166="ベスト4",点数換算表!$D$2,点数換算表!$E$2))))</f>
        <v>0</v>
      </c>
      <c r="I166" s="17"/>
      <c r="J166" s="16">
        <f>IF(I166="",0,IF(I166="優勝",点数換算表!$B$3,IF(I166="準優勝",点数換算表!$C$3,IF(I166="ベスト4",点数換算表!$D$3,点数換算表!$E$3))))</f>
        <v>0</v>
      </c>
      <c r="K166" s="17"/>
      <c r="L166" s="16">
        <f>IF(K166="",0,IF(K166="優勝",点数換算表!$B$4,IF(K166="準優勝",点数換算表!$C$4,IF(K166="ベスト4",点数換算表!$D$4,IF(K166="ベスト8",点数換算表!$E$4,IF(K166="ベスト16",点数換算表!$F$4,""))))))</f>
        <v>0</v>
      </c>
      <c r="M166" s="17" t="s">
        <v>214</v>
      </c>
      <c r="N166" s="16">
        <f>IF(M166="",0,IF(M166="優勝",点数換算表!$B$5,IF(M166="準優勝",点数換算表!$C$5,IF(M166="ベスト4",点数換算表!$D$5,IF(M166="ベスト8",点数換算表!$E$5,IF(M166="ベスト16",点数換算表!$F$5,IF(M166="ベスト32",点数換算表!$G$5,"")))))))</f>
        <v>50</v>
      </c>
      <c r="O166" s="17"/>
      <c r="P166" s="16">
        <f>IF(O166="",0,IF(O166="優勝",[2]点数換算表!$B$6,IF(O166="準優勝",[2]点数換算表!$C$6,IF(O166="ベスト4",[2]点数換算表!$D$6,IF(O166="ベスト8",[2]点数換算表!$E$6,IF(O166="ベスト16",[2]点数換算表!$F$6,IF(O166="ベスト32",[2]点数換算表!$G$6,"")))))))</f>
        <v>0</v>
      </c>
      <c r="Q166" s="17"/>
      <c r="R166" s="16">
        <f>IF(Q166="",0,IF(Q166="優勝",点数換算表!$B$7,IF(Q166="準優勝",点数換算表!$C$7,IF(Q166="ベスト4",点数換算表!$D$7,IF(Q166="ベスト8",点数換算表!$E$7,点数換算表!$F$7)))))</f>
        <v>0</v>
      </c>
      <c r="S166" s="17"/>
      <c r="T166" s="16">
        <f>IF(S166="",0,IF(S166="優勝",点数換算表!$B$8,IF(S166="準優勝",点数換算表!$C$8,IF(S166="ベスト4",点数換算表!$D$8,IF(S166="ベスト8",点数換算表!$E$8,点数換算表!$F$8)))))</f>
        <v>0</v>
      </c>
      <c r="U166" s="17"/>
      <c r="V166" s="31">
        <f>IF(U166="",0,IF(U166="優勝",点数換算表!$B$13,IF(U166="準優勝",点数換算表!$C$13,IF(U166="ベスト4",点数換算表!$D$13,点数換算表!$E$13))))</f>
        <v>0</v>
      </c>
      <c r="W166" s="17"/>
      <c r="X166" s="16">
        <f>IF(W166="",0,IF(W166="優勝",点数換算表!$B$14,IF(W166="準優勝",点数換算表!$C$14,IF(W166="ベスト4",点数換算表!$D$14,点数換算表!$E$14))))</f>
        <v>0</v>
      </c>
      <c r="Y166" s="17" t="s">
        <v>7</v>
      </c>
      <c r="Z166" s="16">
        <f>IF(Y166="",0,IF(Y166="優勝",点数換算表!$B$15,IF(Y166="準優勝",点数換算表!$C$15,IF(Y166="ベスト4",点数換算表!$D$15,IF(Y166="ベスト8",点数換算表!$E$15,IF(Y166="ベスト16",点数換算表!$F$15,""))))))</f>
        <v>16</v>
      </c>
      <c r="AA166" s="17"/>
      <c r="AB166" s="16">
        <f>IF(AA166="",0,IF(AA166="優勝",点数換算表!$B$16,IF(AA166="準優勝",点数換算表!$C$16,IF(AA166="ベスト4",点数換算表!$D$16,IF(AA166="ベスト8",点数換算表!$E$16,IF(AA166="ベスト16",点数換算表!$F$16,IF(AA166="ベスト32",点数換算表!$G$16,"")))))))</f>
        <v>0</v>
      </c>
      <c r="AC166" s="17"/>
      <c r="AD166" s="16">
        <f>IF(AC166="",0,IF(AC166="優勝",点数換算表!$B$17,IF(AC166="準優勝",点数換算表!$C$17,IF(AC166="ベスト4",点数換算表!$D$17,IF(AC166="ベスト8",点数換算表!$E$17,IF(AC166="ベスト16",点数換算表!$F$17,IF(AC166="ベスト32",点数換算表!$G$17,"")))))))</f>
        <v>0</v>
      </c>
      <c r="AE166" s="17"/>
      <c r="AF166" s="16">
        <f>IF(AE166="",0,IF(AE166="優勝",点数換算表!$B$18,IF(AE166="準優勝",点数換算表!$C$18,IF(AE166="ベスト4",点数換算表!$D$18,IF(AE166="ベスト8",点数換算表!$E$18,点数換算表!$F$18)))))</f>
        <v>0</v>
      </c>
      <c r="AG166" s="17"/>
      <c r="AH166" s="16">
        <f>IF(AG166="",0,IF(AG166="優勝",点数換算表!$B$19,IF(AG166="準優勝",点数換算表!$C$19,IF(AG166="ベスト4",点数換算表!$D$19,IF(AG166="ベスト8",点数換算表!$E$19,点数換算表!$F$19)))))</f>
        <v>0</v>
      </c>
      <c r="AI166" s="16">
        <f t="shared" si="2"/>
        <v>66</v>
      </c>
    </row>
    <row r="167" spans="1:35" x14ac:dyDescent="0.4">
      <c r="A167" s="21">
        <v>163</v>
      </c>
      <c r="B167" s="17" t="s">
        <v>229</v>
      </c>
      <c r="C167" s="17" t="s">
        <v>61</v>
      </c>
      <c r="D167" s="17">
        <v>2</v>
      </c>
      <c r="E167" s="24" t="s">
        <v>269</v>
      </c>
      <c r="F167" s="34" t="s">
        <v>814</v>
      </c>
      <c r="G167" s="17"/>
      <c r="H167" s="31">
        <f>IF(G167="",0,IF(G167="優勝",点数換算表!$B$2,IF(G167="準優勝",点数換算表!$C$2,IF(G167="ベスト4",点数換算表!$D$2,点数換算表!$E$2))))</f>
        <v>0</v>
      </c>
      <c r="I167" s="17"/>
      <c r="J167" s="16">
        <f>IF(I167="",0,IF(I167="優勝",点数換算表!$B$3,IF(I167="準優勝",点数換算表!$C$3,IF(I167="ベスト4",点数換算表!$D$3,点数換算表!$E$3))))</f>
        <v>0</v>
      </c>
      <c r="K167" s="17"/>
      <c r="L167" s="16">
        <f>IF(K167="",0,IF(K167="優勝",[7]点数換算表!$B$4,IF(K167="準優勝",[7]点数換算表!$C$4,IF(K167="ベスト4",[7]点数換算表!$D$4,IF(K167="ベスト8",[7]点数換算表!$E$4,IF(K167="ベスト16",[7]点数換算表!$F$4,""))))))</f>
        <v>0</v>
      </c>
      <c r="M167" s="17" t="s">
        <v>214</v>
      </c>
      <c r="N167" s="16">
        <f>IF(M167="",0,IF(M167="優勝",点数換算表!$B$5,IF(M167="準優勝",点数換算表!$C$5,IF(M167="ベスト4",点数換算表!$D$5,IF(M167="ベスト8",点数換算表!$E$5,IF(M167="ベスト16",点数換算表!$F$5,IF(M167="ベスト32",点数換算表!$G$5,"")))))))</f>
        <v>50</v>
      </c>
      <c r="O167" s="17"/>
      <c r="P167" s="16">
        <f>IF(O167="",0,IF(O167="優勝",[2]点数換算表!$B$6,IF(O167="準優勝",[2]点数換算表!$C$6,IF(O167="ベスト4",[2]点数換算表!$D$6,IF(O167="ベスト8",[2]点数換算表!$E$6,IF(O167="ベスト16",[2]点数換算表!$F$6,IF(O167="ベスト32",[2]点数換算表!$G$6,"")))))))</f>
        <v>0</v>
      </c>
      <c r="Q167" s="17"/>
      <c r="R167" s="16">
        <f>IF(Q167="",0,IF(Q167="優勝",点数換算表!$B$7,IF(Q167="準優勝",点数換算表!$C$7,IF(Q167="ベスト4",点数換算表!$D$7,IF(Q167="ベスト8",点数換算表!$E$7,点数換算表!$F$7)))))</f>
        <v>0</v>
      </c>
      <c r="S167" s="17"/>
      <c r="T167" s="16">
        <f>IF(S167="",0,IF(S167="優勝",点数換算表!$B$8,IF(S167="準優勝",点数換算表!$C$8,IF(S167="ベスト4",点数換算表!$D$8,IF(S167="ベスト8",点数換算表!$E$8,点数換算表!$F$8)))))</f>
        <v>0</v>
      </c>
      <c r="U167" s="17" t="s">
        <v>9</v>
      </c>
      <c r="V167" s="31">
        <f>IF(U167="",0,IF(U167="優勝",点数換算表!$B$13,IF(U167="準優勝",点数換算表!$C$13,IF(U167="ベスト4",点数換算表!$D$13,点数換算表!$E$13))))</f>
        <v>16</v>
      </c>
      <c r="W167" s="17"/>
      <c r="X167" s="16">
        <f>IF(W167="",0,IF(W167="優勝",点数換算表!$B$14,IF(W167="準優勝",点数換算表!$C$14,IF(W167="ベスト4",点数換算表!$D$14,点数換算表!$E$14))))</f>
        <v>0</v>
      </c>
      <c r="Y167" s="17"/>
      <c r="Z167" s="16">
        <f>IF(Y167="",0,IF(Y167="優勝",[7]点数換算表!$B$15,IF(Y167="準優勝",[7]点数換算表!$C$15,IF(Y167="ベスト4",[7]点数換算表!$D$15,IF(Y167="ベスト8",[7]点数換算表!$E$15,IF(Y167="ベスト16",[7]点数換算表!$F$15,""))))))</f>
        <v>0</v>
      </c>
      <c r="AA167" s="17"/>
      <c r="AB167" s="16">
        <f>IF(AA167="",0,IF(AA167="優勝",点数換算表!$B$16,IF(AA167="準優勝",点数換算表!$C$16,IF(AA167="ベスト4",点数換算表!$D$16,IF(AA167="ベスト8",点数換算表!$E$16,IF(AA167="ベスト16",点数換算表!$F$16,IF(AA167="ベスト32",点数換算表!$G$16,"")))))))</f>
        <v>0</v>
      </c>
      <c r="AC167" s="17"/>
      <c r="AD167" s="16">
        <f>IF(AC167="",0,IF(AC167="優勝",点数換算表!$B$17,IF(AC167="準優勝",点数換算表!$C$17,IF(AC167="ベスト4",点数換算表!$D$17,IF(AC167="ベスト8",点数換算表!$E$17,IF(AC167="ベスト16",点数換算表!$F$17,IF(AC167="ベスト32",点数換算表!$G$17,"")))))))</f>
        <v>0</v>
      </c>
      <c r="AE167" s="17"/>
      <c r="AF167" s="16">
        <f>IF(AE167="",0,IF(AE167="優勝",点数換算表!$B$18,IF(AE167="準優勝",点数換算表!$C$18,IF(AE167="ベスト4",点数換算表!$D$18,IF(AE167="ベスト8",点数換算表!$E$18,点数換算表!$F$18)))))</f>
        <v>0</v>
      </c>
      <c r="AG167" s="17"/>
      <c r="AH167" s="16">
        <f>IF(AG167="",0,IF(AG167="優勝",点数換算表!$B$19,IF(AG167="準優勝",点数換算表!$C$19,IF(AG167="ベスト4",点数換算表!$D$19,IF(AG167="ベスト8",点数換算表!$E$19,点数換算表!$F$19)))))</f>
        <v>0</v>
      </c>
      <c r="AI167" s="16">
        <f t="shared" si="2"/>
        <v>66</v>
      </c>
    </row>
    <row r="168" spans="1:35" x14ac:dyDescent="0.4">
      <c r="A168" s="21">
        <v>164</v>
      </c>
      <c r="B168" s="17" t="s">
        <v>159</v>
      </c>
      <c r="C168" s="17" t="s">
        <v>61</v>
      </c>
      <c r="D168" s="17">
        <v>4</v>
      </c>
      <c r="E168" s="24" t="s">
        <v>269</v>
      </c>
      <c r="F168" s="34" t="s">
        <v>814</v>
      </c>
      <c r="G168" s="17"/>
      <c r="H168" s="31">
        <f>IF(G168="",0,IF(G168="優勝",点数換算表!$B$2,IF(G168="準優勝",点数換算表!$C$2,IF(G168="ベスト4",点数換算表!$D$2,点数換算表!$E$2))))</f>
        <v>0</v>
      </c>
      <c r="I168" s="17"/>
      <c r="J168" s="16">
        <f>IF(I168="",0,IF(I168="優勝",点数換算表!$B$3,IF(I168="準優勝",点数換算表!$C$3,IF(I168="ベスト4",点数換算表!$D$3,点数換算表!$E$3))))</f>
        <v>0</v>
      </c>
      <c r="K168" s="17" t="s">
        <v>6</v>
      </c>
      <c r="L168" s="16">
        <f>IF(K168="",0,IF(K168="優勝",点数換算表!$B$4,IF(K168="準優勝",点数換算表!$C$4,IF(K168="ベスト4",点数換算表!$D$4,IF(K168="ベスト8",点数換算表!$E$4,IF(K168="ベスト16",点数換算表!$F$4,""))))))</f>
        <v>60</v>
      </c>
      <c r="M168" s="17"/>
      <c r="N168" s="16">
        <f>IF(M168="",0,IF(M168="優勝",点数換算表!$B$5,IF(M168="準優勝",点数換算表!$C$5,IF(M168="ベスト4",点数換算表!$D$5,IF(M168="ベスト8",点数換算表!$E$5,IF(M168="ベスト16",点数換算表!$F$5,IF(M168="ベスト32",点数換算表!$G$5,"")))))))</f>
        <v>0</v>
      </c>
      <c r="O168" s="17"/>
      <c r="P168" s="16">
        <f>IF(O168="",0,IF(O168="優勝",[2]点数換算表!$B$6,IF(O168="準優勝",[2]点数換算表!$C$6,IF(O168="ベスト4",[2]点数換算表!$D$6,IF(O168="ベスト8",[2]点数換算表!$E$6,IF(O168="ベスト16",[2]点数換算表!$F$6,IF(O168="ベスト32",[2]点数換算表!$G$6,"")))))))</f>
        <v>0</v>
      </c>
      <c r="Q168" s="17"/>
      <c r="R168" s="16">
        <f>IF(Q168="",0,IF(Q168="優勝",点数換算表!$B$7,IF(Q168="準優勝",点数換算表!$C$7,IF(Q168="ベスト4",点数換算表!$D$7,IF(Q168="ベスト8",点数換算表!$E$7,点数換算表!$F$7)))))</f>
        <v>0</v>
      </c>
      <c r="S168" s="17"/>
      <c r="T168" s="16">
        <f>IF(S168="",0,IF(S168="優勝",点数換算表!$B$8,IF(S168="準優勝",点数換算表!$C$8,IF(S168="ベスト4",点数換算表!$D$8,IF(S168="ベスト8",点数換算表!$E$8,点数換算表!$F$8)))))</f>
        <v>0</v>
      </c>
      <c r="U168" s="17"/>
      <c r="V168" s="31">
        <f>IF(U168="",0,IF(U168="優勝",点数換算表!$B$13,IF(U168="準優勝",点数換算表!$C$13,IF(U168="ベスト4",点数換算表!$D$13,点数換算表!$E$13))))</f>
        <v>0</v>
      </c>
      <c r="W168" s="17"/>
      <c r="X168" s="16">
        <f>IF(W168="",0,IF(W168="優勝",点数換算表!$B$14,IF(W168="準優勝",点数換算表!$C$14,IF(W168="ベスト4",点数換算表!$D$14,点数換算表!$E$14))))</f>
        <v>0</v>
      </c>
      <c r="Y168" s="17"/>
      <c r="Z168" s="16">
        <f>IF(Y168="",0,IF(Y168="優勝",点数換算表!$B$15,IF(Y168="準優勝",点数換算表!$C$15,IF(Y168="ベスト4",点数換算表!$D$15,IF(Y168="ベスト8",点数換算表!$E$15,IF(Y168="ベスト16",点数換算表!$F$15,""))))))</f>
        <v>0</v>
      </c>
      <c r="AA168" s="17"/>
      <c r="AB168" s="16">
        <f>IF(AA168="",0,IF(AA168="優勝",点数換算表!$B$16,IF(AA168="準優勝",点数換算表!$C$16,IF(AA168="ベスト4",点数換算表!$D$16,IF(AA168="ベスト8",点数換算表!$E$16,IF(AA168="ベスト16",点数換算表!$F$16,IF(AA168="ベスト32",点数換算表!$G$16,"")))))))</f>
        <v>0</v>
      </c>
      <c r="AC168" s="17"/>
      <c r="AD168" s="16">
        <f>IF(AC168="",0,IF(AC168="優勝",点数換算表!$B$17,IF(AC168="準優勝",点数換算表!$C$17,IF(AC168="ベスト4",点数換算表!$D$17,IF(AC168="ベスト8",点数換算表!$E$17,IF(AC168="ベスト16",点数換算表!$F$17,IF(AC168="ベスト32",点数換算表!$G$17,"")))))))</f>
        <v>0</v>
      </c>
      <c r="AE168" s="17"/>
      <c r="AF168" s="16">
        <f>IF(AE168="",0,IF(AE168="優勝",点数換算表!$B$18,IF(AE168="準優勝",点数換算表!$C$18,IF(AE168="ベスト4",点数換算表!$D$18,IF(AE168="ベスト8",点数換算表!$E$18,点数換算表!$F$18)))))</f>
        <v>0</v>
      </c>
      <c r="AG168" s="17"/>
      <c r="AH168" s="16">
        <f>IF(AG168="",0,IF(AG168="優勝",点数換算表!$B$19,IF(AG168="準優勝",点数換算表!$C$19,IF(AG168="ベスト4",点数換算表!$D$19,IF(AG168="ベスト8",点数換算表!$E$19,点数換算表!$F$19)))))</f>
        <v>0</v>
      </c>
      <c r="AI168" s="16">
        <f t="shared" si="2"/>
        <v>60</v>
      </c>
    </row>
    <row r="169" spans="1:35" x14ac:dyDescent="0.4">
      <c r="A169" s="21">
        <v>165</v>
      </c>
      <c r="B169" s="17" t="s">
        <v>345</v>
      </c>
      <c r="C169" s="17" t="s">
        <v>271</v>
      </c>
      <c r="D169" s="17">
        <v>2</v>
      </c>
      <c r="E169" s="26" t="s">
        <v>272</v>
      </c>
      <c r="F169" s="35" t="s">
        <v>815</v>
      </c>
      <c r="G169" s="17"/>
      <c r="H169" s="31">
        <f>IF(G169="",0,IF(G169="優勝",[2]点数換算表!$B$2,IF(G169="準優勝",[2]点数換算表!$C$2,IF(G169="ベスト4",[2]点数換算表!$D$2,[2]点数換算表!$E$2))))</f>
        <v>0</v>
      </c>
      <c r="I169" s="17"/>
      <c r="J169" s="16">
        <f>IF(I169="",0,IF(I169="優勝",[2]点数換算表!$B$3,IF(I169="準優勝",[2]点数換算表!$C$3,IF(I169="ベスト4",[2]点数換算表!$D$3,[2]点数換算表!$E$3))))</f>
        <v>0</v>
      </c>
      <c r="K169" s="17" t="s">
        <v>7</v>
      </c>
      <c r="L169" s="16">
        <f>IF(K169="",0,IF(K169="優勝",[2]点数換算表!$B$4,IF(K169="準優勝",[2]点数換算表!$C$4,IF(K169="ベスト4",[2]点数換算表!$D$4,IF(K169="ベスト8",[2]点数換算表!$E$4,IF(K169="ベスト16",[2]点数換算表!$F$4,""))))))</f>
        <v>20</v>
      </c>
      <c r="M169" s="17"/>
      <c r="N169" s="16">
        <f>IF(M169="",0,IF(M169="優勝",[2]点数換算表!$B$5,IF(M169="準優勝",[2]点数換算表!$C$5,IF(M169="ベスト4",[2]点数換算表!$D$5,IF(M169="ベスト8",[2]点数換算表!$E$5,IF(M169="ベスト16",[2]点数換算表!$F$5,IF(M169="ベスト32",[2]点数換算表!$G$5,"")))))))</f>
        <v>0</v>
      </c>
      <c r="O169" s="17"/>
      <c r="P169" s="16">
        <f>IF(O169="",0,IF(O169="優勝",[2]点数換算表!$B$6,IF(O169="準優勝",[2]点数換算表!$C$6,IF(O169="ベスト4",[2]点数換算表!$D$6,IF(O169="ベスト8",[2]点数換算表!$E$6,IF(O169="ベスト16",[2]点数換算表!$F$6,IF(O169="ベスト32",[2]点数換算表!$G$6,"")))))))</f>
        <v>0</v>
      </c>
      <c r="Q169" s="17"/>
      <c r="R169" s="16">
        <f>IF(Q169="",0,IF(Q169="優勝",[2]点数換算表!$B$7,IF(Q169="準優勝",[2]点数換算表!$C$7,IF(Q169="ベスト4",[2]点数換算表!$D$7,IF(Q169="ベスト8",[2]点数換算表!$E$7,[2]点数換算表!$F$7)))))</f>
        <v>0</v>
      </c>
      <c r="S169" s="17"/>
      <c r="T169" s="16">
        <f>IF(S169="",0,IF(S169="優勝",[2]点数換算表!$B$8,IF(S169="準優勝",[2]点数換算表!$C$8,IF(S169="ベスト4",[2]点数換算表!$D$8,IF(S169="ベスト8",[2]点数換算表!$E$8,[2]点数換算表!$F$8)))))</f>
        <v>0</v>
      </c>
      <c r="U169" s="17"/>
      <c r="V169" s="31">
        <f>IF(U169="",0,IF(U169="優勝",[2]点数換算表!$B$13,IF(U169="準優勝",[2]点数換算表!$C$13,IF(U169="ベスト4",[2]点数換算表!$D$13,[2]点数換算表!$E$13))))</f>
        <v>0</v>
      </c>
      <c r="W169" s="17"/>
      <c r="X169" s="16">
        <f>IF(W169="",0,IF(W169="優勝",[2]点数換算表!$B$14,IF(W169="準優勝",[2]点数換算表!$C$14,IF(W169="ベスト4",[2]点数換算表!$D$14,[2]点数換算表!$E$14))))</f>
        <v>0</v>
      </c>
      <c r="Y169" s="17"/>
      <c r="Z169" s="16">
        <f>IF(Y169="",0,IF(Y169="優勝",[2]点数換算表!$B$15,IF(Y169="準優勝",[2]点数換算表!$C$15,IF(Y169="ベスト4",[2]点数換算表!$D$15,IF(Y169="ベスト8",[2]点数換算表!$E$15,IF(Y169="ベスト16",[2]点数換算表!$F$15,""))))))</f>
        <v>0</v>
      </c>
      <c r="AA169" s="17" t="s">
        <v>214</v>
      </c>
      <c r="AB169" s="16">
        <f>IF(AA169="",0,IF(AA169="優勝",[2]点数換算表!$B$16,IF(AA169="準優勝",[2]点数換算表!$C$16,IF(AA169="ベスト4",[2]点数換算表!$D$16,IF(AA169="ベスト8",[2]点数換算表!$E$16,IF(AA169="ベスト16",[2]点数換算表!$F$16,IF(AA169="ベスト32",[2]点数換算表!$G$16,"")))))))</f>
        <v>40</v>
      </c>
      <c r="AC169" s="17"/>
      <c r="AD169" s="16">
        <f>IF(AC169="",0,IF(AC169="優勝",[2]点数換算表!$B$17,IF(AC169="準優勝",[2]点数換算表!$C$17,IF(AC169="ベスト4",[2]点数換算表!$D$17,IF(AC169="ベスト8",[2]点数換算表!$E$17,IF(AC169="ベスト16",[2]点数換算表!$F$17,IF(AC169="ベスト32",[2]点数換算表!$G$17,"")))))))</f>
        <v>0</v>
      </c>
      <c r="AE169" s="17"/>
      <c r="AF169" s="16">
        <f>IF(AE169="",0,IF(AE169="優勝",[2]点数換算表!$B$18,IF(AE169="準優勝",[2]点数換算表!$C$18,IF(AE169="ベスト4",[2]点数換算表!$D$18,IF(AE169="ベスト8",[2]点数換算表!$E$18,[2]点数換算表!$F$18)))))</f>
        <v>0</v>
      </c>
      <c r="AG169" s="17"/>
      <c r="AH169" s="16">
        <f>IF(AG169="",0,IF(AG169="優勝",[2]点数換算表!$B$19,IF(AG169="準優勝",[2]点数換算表!$C$19,IF(AG169="ベスト4",[2]点数換算表!$D$19,IF(AG169="ベスト8",[2]点数換算表!$E$19,[2]点数換算表!$F$19)))))</f>
        <v>0</v>
      </c>
      <c r="AI169" s="16">
        <f t="shared" si="2"/>
        <v>60</v>
      </c>
    </row>
    <row r="170" spans="1:35" x14ac:dyDescent="0.4">
      <c r="A170" s="21">
        <v>166</v>
      </c>
      <c r="B170" s="17" t="s">
        <v>346</v>
      </c>
      <c r="C170" s="17" t="s">
        <v>271</v>
      </c>
      <c r="D170" s="17">
        <v>2</v>
      </c>
      <c r="E170" s="26" t="s">
        <v>272</v>
      </c>
      <c r="F170" s="35" t="s">
        <v>815</v>
      </c>
      <c r="G170" s="17"/>
      <c r="H170" s="31">
        <f>IF(G170="",0,IF(G170="優勝",[2]点数換算表!$B$2,IF(G170="準優勝",[2]点数換算表!$C$2,IF(G170="ベスト4",[2]点数換算表!$D$2,[2]点数換算表!$E$2))))</f>
        <v>0</v>
      </c>
      <c r="I170" s="17"/>
      <c r="J170" s="16">
        <f>IF(I170="",0,IF(I170="優勝",[2]点数換算表!$B$3,IF(I170="準優勝",[2]点数換算表!$C$3,IF(I170="ベスト4",[2]点数換算表!$D$3,[2]点数換算表!$E$3))))</f>
        <v>0</v>
      </c>
      <c r="K170" s="17" t="s">
        <v>7</v>
      </c>
      <c r="L170" s="16">
        <f>IF(K170="",0,IF(K170="優勝",[2]点数換算表!$B$4,IF(K170="準優勝",[2]点数換算表!$C$4,IF(K170="ベスト4",[2]点数換算表!$D$4,IF(K170="ベスト8",[2]点数換算表!$E$4,IF(K170="ベスト16",[2]点数換算表!$F$4,""))))))</f>
        <v>20</v>
      </c>
      <c r="M170" s="17"/>
      <c r="N170" s="16">
        <f>IF(M170="",0,IF(M170="優勝",[2]点数換算表!$B$5,IF(M170="準優勝",[2]点数換算表!$C$5,IF(M170="ベスト4",[2]点数換算表!$D$5,IF(M170="ベスト8",[2]点数換算表!$E$5,IF(M170="ベスト16",[2]点数換算表!$F$5,IF(M170="ベスト32",[2]点数換算表!$G$5,"")))))))</f>
        <v>0</v>
      </c>
      <c r="O170" s="17"/>
      <c r="P170" s="16">
        <f>IF(O170="",0,IF(O170="優勝",[2]点数換算表!$B$6,IF(O170="準優勝",[2]点数換算表!$C$6,IF(O170="ベスト4",[2]点数換算表!$D$6,IF(O170="ベスト8",[2]点数換算表!$E$6,IF(O170="ベスト16",[2]点数換算表!$F$6,IF(O170="ベスト32",[2]点数換算表!$G$6,"")))))))</f>
        <v>0</v>
      </c>
      <c r="Q170" s="17"/>
      <c r="R170" s="16">
        <f>IF(Q170="",0,IF(Q170="優勝",[2]点数換算表!$B$7,IF(Q170="準優勝",[2]点数換算表!$C$7,IF(Q170="ベスト4",[2]点数換算表!$D$7,IF(Q170="ベスト8",[2]点数換算表!$E$7,[2]点数換算表!$F$7)))))</f>
        <v>0</v>
      </c>
      <c r="S170" s="17"/>
      <c r="T170" s="16">
        <f>IF(S170="",0,IF(S170="優勝",[2]点数換算表!$B$8,IF(S170="準優勝",[2]点数換算表!$C$8,IF(S170="ベスト4",[2]点数換算表!$D$8,IF(S170="ベスト8",[2]点数換算表!$E$8,[2]点数換算表!$F$8)))))</f>
        <v>0</v>
      </c>
      <c r="U170" s="17"/>
      <c r="V170" s="31">
        <f>IF(U170="",0,IF(U170="優勝",[2]点数換算表!$B$13,IF(U170="準優勝",[2]点数換算表!$C$13,IF(U170="ベスト4",[2]点数換算表!$D$13,[2]点数換算表!$E$13))))</f>
        <v>0</v>
      </c>
      <c r="W170" s="17"/>
      <c r="X170" s="16">
        <f>IF(W170="",0,IF(W170="優勝",[2]点数換算表!$B$14,IF(W170="準優勝",[2]点数換算表!$C$14,IF(W170="ベスト4",[2]点数換算表!$D$14,[2]点数換算表!$E$14))))</f>
        <v>0</v>
      </c>
      <c r="Y170" s="17"/>
      <c r="Z170" s="16">
        <f>IF(Y170="",0,IF(Y170="優勝",[2]点数換算表!$B$15,IF(Y170="準優勝",[2]点数換算表!$C$15,IF(Y170="ベスト4",[2]点数換算表!$D$15,IF(Y170="ベスト8",[2]点数換算表!$E$15,IF(Y170="ベスト16",[2]点数換算表!$F$15,""))))))</f>
        <v>0</v>
      </c>
      <c r="AA170" s="17" t="s">
        <v>214</v>
      </c>
      <c r="AB170" s="16">
        <f>IF(AA170="",0,IF(AA170="優勝",[2]点数換算表!$B$16,IF(AA170="準優勝",[2]点数換算表!$C$16,IF(AA170="ベスト4",[2]点数換算表!$D$16,IF(AA170="ベスト8",[2]点数換算表!$E$16,IF(AA170="ベスト16",[2]点数換算表!$F$16,IF(AA170="ベスト32",[2]点数換算表!$G$16,"")))))))</f>
        <v>40</v>
      </c>
      <c r="AC170" s="17"/>
      <c r="AD170" s="16">
        <f>IF(AC170="",0,IF(AC170="優勝",[2]点数換算表!$B$17,IF(AC170="準優勝",[2]点数換算表!$C$17,IF(AC170="ベスト4",[2]点数換算表!$D$17,IF(AC170="ベスト8",[2]点数換算表!$E$17,IF(AC170="ベスト16",[2]点数換算表!$F$17,IF(AC170="ベスト32",[2]点数換算表!$G$17,"")))))))</f>
        <v>0</v>
      </c>
      <c r="AE170" s="17"/>
      <c r="AF170" s="16">
        <f>IF(AE170="",0,IF(AE170="優勝",[2]点数換算表!$B$18,IF(AE170="準優勝",[2]点数換算表!$C$18,IF(AE170="ベスト4",[2]点数換算表!$D$18,IF(AE170="ベスト8",[2]点数換算表!$E$18,[2]点数換算表!$F$18)))))</f>
        <v>0</v>
      </c>
      <c r="AG170" s="17"/>
      <c r="AH170" s="16">
        <f>IF(AG170="",0,IF(AG170="優勝",[2]点数換算表!$B$19,IF(AG170="準優勝",[2]点数換算表!$C$19,IF(AG170="ベスト4",[2]点数換算表!$D$19,IF(AG170="ベスト8",[2]点数換算表!$E$19,[2]点数換算表!$F$19)))))</f>
        <v>0</v>
      </c>
      <c r="AI170" s="16">
        <f t="shared" si="2"/>
        <v>60</v>
      </c>
    </row>
    <row r="171" spans="1:35" x14ac:dyDescent="0.4">
      <c r="A171" s="21">
        <v>167</v>
      </c>
      <c r="B171" s="17" t="s">
        <v>618</v>
      </c>
      <c r="C171" s="17" t="s">
        <v>619</v>
      </c>
      <c r="D171" s="17">
        <v>2</v>
      </c>
      <c r="E171" s="30" t="s">
        <v>620</v>
      </c>
      <c r="F171" s="34" t="s">
        <v>814</v>
      </c>
      <c r="G171" s="17"/>
      <c r="H171" s="31">
        <f>IF(G171="",0,IF(G171="優勝",[10]点数換算表!$B$2,IF(G171="準優勝",[10]点数換算表!$C$2,IF(G171="ベスト4",[10]点数換算表!$D$2,[10]点数換算表!$E$2))))</f>
        <v>0</v>
      </c>
      <c r="I171" s="17"/>
      <c r="J171" s="16">
        <f>IF(I171="",0,IF(I171="優勝",[10]点数換算表!$B$3,IF(I171="準優勝",[10]点数換算表!$C$3,IF(I171="ベスト4",[10]点数換算表!$D$3,[10]点数換算表!$E$3))))</f>
        <v>0</v>
      </c>
      <c r="K171" s="17" t="s">
        <v>6</v>
      </c>
      <c r="L171" s="16">
        <f>IF(K171="",0,IF(K171="優勝",[10]点数換算表!$B$4,IF(K171="準優勝",[10]点数換算表!$C$4,IF(K171="ベスト4",[10]点数換算表!$D$4,IF(K171="ベスト8",[10]点数換算表!$E$4,IF(K171="ベスト16",[10]点数換算表!$F$4,""))))))</f>
        <v>60</v>
      </c>
      <c r="M171" s="17"/>
      <c r="N171" s="16">
        <f>IF(M171="",0,IF(M171="優勝",[10]点数換算表!$B$5,IF(M171="準優勝",[10]点数換算表!$C$5,IF(M171="ベスト4",[10]点数換算表!$D$5,IF(M171="ベスト8",[10]点数換算表!$E$5,IF(M171="ベスト16",[10]点数換算表!$F$5,IF(M171="ベスト32",[10]点数換算表!$G$5,"")))))))</f>
        <v>0</v>
      </c>
      <c r="O171" s="17"/>
      <c r="P171" s="16">
        <f>IF(O171="",0,IF(O171="優勝",[2]点数換算表!$B$6,IF(O171="準優勝",[2]点数換算表!$C$6,IF(O171="ベスト4",[2]点数換算表!$D$6,IF(O171="ベスト8",[2]点数換算表!$E$6,IF(O171="ベスト16",[2]点数換算表!$F$6,IF(O171="ベスト32",[2]点数換算表!$G$6,"")))))))</f>
        <v>0</v>
      </c>
      <c r="Q171" s="17"/>
      <c r="R171" s="16">
        <f>IF(Q171="",0,IF(Q171="優勝",[10]点数換算表!$B$7,IF(Q171="準優勝",[10]点数換算表!$C$7,IF(Q171="ベスト4",[10]点数換算表!$D$7,IF(Q171="ベスト8",[10]点数換算表!$E$7,[10]点数換算表!$F$7)))))</f>
        <v>0</v>
      </c>
      <c r="S171" s="17"/>
      <c r="T171" s="16">
        <f>IF(S171="",0,IF(S171="優勝",[10]点数換算表!$B$8,IF(S171="準優勝",[10]点数換算表!$C$8,IF(S171="ベスト4",[10]点数換算表!$D$8,IF(S171="ベスト8",[10]点数換算表!$E$8,[10]点数換算表!$F$8)))))</f>
        <v>0</v>
      </c>
      <c r="U171" s="17"/>
      <c r="V171" s="31">
        <f>IF(U171="",0,IF(U171="優勝",[10]点数換算表!$B$13,IF(U171="準優勝",[10]点数換算表!$C$13,IF(U171="ベスト4",[10]点数換算表!$D$13,[10]点数換算表!$E$13))))</f>
        <v>0</v>
      </c>
      <c r="W171" s="17"/>
      <c r="X171" s="16">
        <f>IF(W171="",0,IF(W171="優勝",[10]点数換算表!$B$14,IF(W171="準優勝",[10]点数換算表!$C$14,IF(W171="ベスト4",[10]点数換算表!$D$14,[10]点数換算表!$E$14))))</f>
        <v>0</v>
      </c>
      <c r="Y171" s="17"/>
      <c r="Z171" s="16">
        <f>IF(Y171="",0,IF(Y171="優勝",[10]点数換算表!$B$15,IF(Y171="準優勝",[10]点数換算表!$C$15,IF(Y171="ベスト4",[10]点数換算表!$D$15,IF(Y171="ベスト8",[10]点数換算表!$E$15,IF(Y171="ベスト16",[10]点数換算表!$F$15,""))))))</f>
        <v>0</v>
      </c>
      <c r="AA171" s="17"/>
      <c r="AB171" s="16">
        <f>IF(AA171="",0,IF(AA171="優勝",[10]点数換算表!$B$16,IF(AA171="準優勝",[10]点数換算表!$C$16,IF(AA171="ベスト4",[10]点数換算表!$D$16,IF(AA171="ベスト8",[10]点数換算表!$E$16,IF(AA171="ベスト16",[10]点数換算表!$F$16,IF(AA171="ベスト32",[10]点数換算表!$G$16,"")))))))</f>
        <v>0</v>
      </c>
      <c r="AC171" s="17"/>
      <c r="AD171" s="16">
        <f>IF(AC171="",0,IF(AC171="優勝",[10]点数換算表!$B$17,IF(AC171="準優勝",[10]点数換算表!$C$17,IF(AC171="ベスト4",[10]点数換算表!$D$17,IF(AC171="ベスト8",[10]点数換算表!$E$17,IF(AC171="ベスト16",[10]点数換算表!$F$17,IF(AC171="ベスト32",[10]点数換算表!$G$17,"")))))))</f>
        <v>0</v>
      </c>
      <c r="AE171" s="17"/>
      <c r="AF171" s="16">
        <f>IF(AE171="",0,IF(AE171="優勝",[10]点数換算表!$B$18,IF(AE171="準優勝",[10]点数換算表!$C$18,IF(AE171="ベスト4",[10]点数換算表!$D$18,IF(AE171="ベスト8",[10]点数換算表!$E$18,[10]点数換算表!$F$18)))))</f>
        <v>0</v>
      </c>
      <c r="AG171" s="17"/>
      <c r="AH171" s="16">
        <f>IF(AG171="",0,IF(AG171="優勝",[10]点数換算表!$B$19,IF(AG171="準優勝",[10]点数換算表!$C$19,IF(AG171="ベスト4",[10]点数換算表!$D$19,IF(AG171="ベスト8",[10]点数換算表!$E$19,[10]点数換算表!$F$19)))))</f>
        <v>0</v>
      </c>
      <c r="AI171" s="16">
        <f t="shared" si="2"/>
        <v>60</v>
      </c>
    </row>
    <row r="172" spans="1:35" x14ac:dyDescent="0.4">
      <c r="A172" s="21">
        <v>168</v>
      </c>
      <c r="B172" s="17" t="s">
        <v>674</v>
      </c>
      <c r="C172" s="17" t="s">
        <v>619</v>
      </c>
      <c r="D172" s="17">
        <v>2</v>
      </c>
      <c r="E172" s="30" t="s">
        <v>620</v>
      </c>
      <c r="F172" s="34" t="s">
        <v>814</v>
      </c>
      <c r="G172" s="17"/>
      <c r="H172" s="31">
        <f>IF(G172="",0,IF(G172="優勝",[10]点数換算表!$B$2,IF(G172="準優勝",[10]点数換算表!$C$2,IF(G172="ベスト4",[10]点数換算表!$D$2,[10]点数換算表!$E$2))))</f>
        <v>0</v>
      </c>
      <c r="I172" s="17"/>
      <c r="J172" s="16">
        <f>IF(I172="",0,IF(I172="優勝",[10]点数換算表!$B$3,IF(I172="準優勝",[10]点数換算表!$C$3,IF(I172="ベスト4",[10]点数換算表!$D$3,[10]点数換算表!$E$3))))</f>
        <v>0</v>
      </c>
      <c r="K172" s="17" t="s">
        <v>6</v>
      </c>
      <c r="L172" s="16">
        <f>IF(K172="",0,IF(K172="優勝",[10]点数換算表!$B$4,IF(K172="準優勝",[10]点数換算表!$C$4,IF(K172="ベスト4",[10]点数換算表!$D$4,IF(K172="ベスト8",[10]点数換算表!$E$4,IF(K172="ベスト16",[10]点数換算表!$F$4,""))))))</f>
        <v>60</v>
      </c>
      <c r="M172" s="17"/>
      <c r="N172" s="16">
        <f>IF(M172="",0,IF(M172="優勝",[10]点数換算表!$B$5,IF(M172="準優勝",[10]点数換算表!$C$5,IF(M172="ベスト4",[10]点数換算表!$D$5,IF(M172="ベスト8",[10]点数換算表!$E$5,IF(M172="ベスト16",[10]点数換算表!$F$5,IF(M172="ベスト32",[10]点数換算表!$G$5,"")))))))</f>
        <v>0</v>
      </c>
      <c r="O172" s="17"/>
      <c r="P172" s="16">
        <f>IF(O172="",0,IF(O172="優勝",[2]点数換算表!$B$6,IF(O172="準優勝",[2]点数換算表!$C$6,IF(O172="ベスト4",[2]点数換算表!$D$6,IF(O172="ベスト8",[2]点数換算表!$E$6,IF(O172="ベスト16",[2]点数換算表!$F$6,IF(O172="ベスト32",[2]点数換算表!$G$6,"")))))))</f>
        <v>0</v>
      </c>
      <c r="Q172" s="17"/>
      <c r="R172" s="16">
        <f>IF(Q172="",0,IF(Q172="優勝",[10]点数換算表!$B$7,IF(Q172="準優勝",[10]点数換算表!$C$7,IF(Q172="ベスト4",[10]点数換算表!$D$7,IF(Q172="ベスト8",[10]点数換算表!$E$7,[10]点数換算表!$F$7)))))</f>
        <v>0</v>
      </c>
      <c r="S172" s="17"/>
      <c r="T172" s="16">
        <f>IF(S172="",0,IF(S172="優勝",[10]点数換算表!$B$8,IF(S172="準優勝",[10]点数換算表!$C$8,IF(S172="ベスト4",[10]点数換算表!$D$8,IF(S172="ベスト8",[10]点数換算表!$E$8,[10]点数換算表!$F$8)))))</f>
        <v>0</v>
      </c>
      <c r="U172" s="17"/>
      <c r="V172" s="31">
        <f>IF(U172="",0,IF(U172="優勝",[10]点数換算表!$B$13,IF(U172="準優勝",[10]点数換算表!$C$13,IF(U172="ベスト4",[10]点数換算表!$D$13,[10]点数換算表!$E$13))))</f>
        <v>0</v>
      </c>
      <c r="W172" s="17"/>
      <c r="X172" s="16">
        <f>IF(W172="",0,IF(W172="優勝",[10]点数換算表!$B$14,IF(W172="準優勝",[10]点数換算表!$C$14,IF(W172="ベスト4",[10]点数換算表!$D$14,[10]点数換算表!$E$14))))</f>
        <v>0</v>
      </c>
      <c r="Y172" s="17"/>
      <c r="Z172" s="16">
        <f>IF(Y172="",0,IF(Y172="優勝",[10]点数換算表!$B$15,IF(Y172="準優勝",[10]点数換算表!$C$15,IF(Y172="ベスト4",[10]点数換算表!$D$15,IF(Y172="ベスト8",[10]点数換算表!$E$15,IF(Y172="ベスト16",[10]点数換算表!$F$15,""))))))</f>
        <v>0</v>
      </c>
      <c r="AA172" s="17"/>
      <c r="AB172" s="16">
        <f>IF(AA172="",0,IF(AA172="優勝",[10]点数換算表!$B$16,IF(AA172="準優勝",[10]点数換算表!$C$16,IF(AA172="ベスト4",[10]点数換算表!$D$16,IF(AA172="ベスト8",[10]点数換算表!$E$16,IF(AA172="ベスト16",[10]点数換算表!$F$16,IF(AA172="ベスト32",[10]点数換算表!$G$16,"")))))))</f>
        <v>0</v>
      </c>
      <c r="AC172" s="17"/>
      <c r="AD172" s="16">
        <f>IF(AC172="",0,IF(AC172="優勝",[10]点数換算表!$B$17,IF(AC172="準優勝",[10]点数換算表!$C$17,IF(AC172="ベスト4",[10]点数換算表!$D$17,IF(AC172="ベスト8",[10]点数換算表!$E$17,IF(AC172="ベスト16",[10]点数換算表!$F$17,IF(AC172="ベスト32",[10]点数換算表!$G$17,"")))))))</f>
        <v>0</v>
      </c>
      <c r="AE172" s="17"/>
      <c r="AF172" s="16">
        <f>IF(AE172="",0,IF(AE172="優勝",[10]点数換算表!$B$18,IF(AE172="準優勝",[10]点数換算表!$C$18,IF(AE172="ベスト4",[10]点数換算表!$D$18,IF(AE172="ベスト8",[10]点数換算表!$E$18,[10]点数換算表!$F$18)))))</f>
        <v>0</v>
      </c>
      <c r="AG172" s="17"/>
      <c r="AH172" s="16">
        <f>IF(AG172="",0,IF(AG172="優勝",[10]点数換算表!$B$19,IF(AG172="準優勝",[10]点数換算表!$C$19,IF(AG172="ベスト4",[10]点数換算表!$D$19,IF(AG172="ベスト8",[10]点数換算表!$E$19,[10]点数換算表!$F$19)))))</f>
        <v>0</v>
      </c>
      <c r="AI172" s="16">
        <f t="shared" si="2"/>
        <v>60</v>
      </c>
    </row>
    <row r="173" spans="1:35" x14ac:dyDescent="0.4">
      <c r="A173" s="21">
        <v>169</v>
      </c>
      <c r="B173" s="21" t="s">
        <v>950</v>
      </c>
      <c r="C173" s="17" t="s">
        <v>925</v>
      </c>
      <c r="D173" s="21">
        <v>1</v>
      </c>
      <c r="E173" s="28" t="s">
        <v>451</v>
      </c>
      <c r="F173" s="35" t="s">
        <v>815</v>
      </c>
      <c r="G173" s="17"/>
      <c r="H173" s="31">
        <f>IF(G173="",0,IF(G173="優勝",点数換算表!$B$2,IF(G173="準優勝",点数換算表!$C$2,IF(G173="ベスト4",点数換算表!$D$2,点数換算表!$E$2))))</f>
        <v>0</v>
      </c>
      <c r="I173" s="17"/>
      <c r="J173" s="16">
        <f>IF(I173="",0,IF(I173="優勝",点数換算表!$B$3,IF(I173="準優勝",点数換算表!$C$3,IF(I173="ベスト4",点数換算表!$D$3,点数換算表!$E$3))))</f>
        <v>0</v>
      </c>
      <c r="K173" s="17" t="s">
        <v>6</v>
      </c>
      <c r="L173" s="16">
        <f>IF(K173="",0,IF(K173="優勝",点数換算表!$B$4,IF(K173="準優勝",点数換算表!$C$4,IF(K173="ベスト4",点数換算表!$D$4,IF(K173="ベスト8",点数換算表!$E$4,IF(K173="ベスト16",点数換算表!$F$4,""))))))</f>
        <v>60</v>
      </c>
      <c r="M173" s="17"/>
      <c r="N173" s="16">
        <f>IF(M173="",0,IF(M173="優勝",点数換算表!$B$5,IF(M173="準優勝",点数換算表!$C$5,IF(M173="ベスト4",点数換算表!$D$5,IF(M173="ベスト8",点数換算表!$E$5,IF(M173="ベスト16",点数換算表!$F$5,IF(M173="ベスト32",点数換算表!$G$5,"")))))))</f>
        <v>0</v>
      </c>
      <c r="O173" s="17"/>
      <c r="P173" s="16">
        <f>IF(O173="",0,IF(O173="優勝",[2]点数換算表!$B$6,IF(O173="準優勝",[2]点数換算表!$C$6,IF(O173="ベスト4",[2]点数換算表!$D$6,IF(O173="ベスト8",[2]点数換算表!$E$6,IF(O173="ベスト16",[2]点数換算表!$F$6,IF(O173="ベスト32",[2]点数換算表!$G$6,"")))))))</f>
        <v>0</v>
      </c>
      <c r="Q173" s="17"/>
      <c r="R173" s="16">
        <f>IF(Q173="",0,IF(Q173="優勝",点数換算表!$B$7,IF(Q173="準優勝",点数換算表!$C$7,IF(Q173="ベスト4",点数換算表!$D$7,IF(Q173="ベスト8",点数換算表!$E$7,点数換算表!$F$7)))))</f>
        <v>0</v>
      </c>
      <c r="S173" s="17"/>
      <c r="T173" s="16">
        <f>IF(S173="",0,IF(S173="優勝",点数換算表!$B$8,IF(S173="準優勝",点数換算表!$C$8,IF(S173="ベスト4",点数換算表!$D$8,IF(S173="ベスト8",点数換算表!$E$8,点数換算表!$F$8)))))</f>
        <v>0</v>
      </c>
      <c r="U173" s="17"/>
      <c r="V173" s="31">
        <f>IF(U173="",0,IF(U173="優勝",点数換算表!$B$13,IF(U173="準優勝",点数換算表!$C$13,IF(U173="ベスト4",点数換算表!$D$13,点数換算表!$E$13))))</f>
        <v>0</v>
      </c>
      <c r="W173" s="17"/>
      <c r="X173" s="16">
        <f>IF(W173="",0,IF(W173="優勝",点数換算表!$B$14,IF(W173="準優勝",点数換算表!$C$14,IF(W173="ベスト4",点数換算表!$D$14,点数換算表!$E$14))))</f>
        <v>0</v>
      </c>
      <c r="Y173" s="17"/>
      <c r="Z173" s="16">
        <f>IF(Y173="",0,IF(Y173="優勝",点数換算表!$B$15,IF(Y173="準優勝",点数換算表!$C$15,IF(Y173="ベスト4",点数換算表!$D$15,IF(Y173="ベスト8",点数換算表!$E$15,IF(Y173="ベスト16",点数換算表!$F$15,""))))))</f>
        <v>0</v>
      </c>
      <c r="AA173" s="17"/>
      <c r="AB173" s="16">
        <f>IF(AA173="",0,IF(AA173="優勝",点数換算表!$B$16,IF(AA173="準優勝",点数換算表!$C$16,IF(AA173="ベスト4",点数換算表!$D$16,IF(AA173="ベスト8",点数換算表!$E$16,IF(AA173="ベスト16",点数換算表!$F$16,IF(AA173="ベスト32",点数換算表!$G$16,"")))))))</f>
        <v>0</v>
      </c>
      <c r="AC173" s="17"/>
      <c r="AD173" s="16">
        <f>IF(AC173="",0,IF(AC173="優勝",点数換算表!$B$17,IF(AC173="準優勝",点数換算表!$C$17,IF(AC173="ベスト4",点数換算表!$D$17,IF(AC173="ベスト8",点数換算表!$E$17,IF(AC173="ベスト16",点数換算表!$F$17,IF(AC173="ベスト32",点数換算表!$G$17,"")))))))</f>
        <v>0</v>
      </c>
      <c r="AE173" s="17"/>
      <c r="AF173" s="16">
        <f>IF(AE173="",0,IF(AE173="優勝",点数換算表!$B$18,IF(AE173="準優勝",点数換算表!$C$18,IF(AE173="ベスト4",点数換算表!$D$18,IF(AE173="ベスト8",点数換算表!$E$18,点数換算表!$F$18)))))</f>
        <v>0</v>
      </c>
      <c r="AG173" s="17"/>
      <c r="AH173" s="16">
        <f>IF(AG173="",0,IF(AG173="優勝",点数換算表!$B$19,IF(AG173="準優勝",点数換算表!$C$19,IF(AG173="ベスト4",点数換算表!$D$19,IF(AG173="ベスト8",点数換算表!$E$19,点数換算表!$F$19)))))</f>
        <v>0</v>
      </c>
      <c r="AI173" s="16">
        <f t="shared" si="2"/>
        <v>60</v>
      </c>
    </row>
    <row r="174" spans="1:35" x14ac:dyDescent="0.4">
      <c r="A174" s="21">
        <v>170</v>
      </c>
      <c r="B174" s="17" t="s">
        <v>578</v>
      </c>
      <c r="C174" s="17" t="s">
        <v>525</v>
      </c>
      <c r="D174" s="17">
        <v>2</v>
      </c>
      <c r="E174" s="29" t="s">
        <v>526</v>
      </c>
      <c r="F174" s="35" t="s">
        <v>815</v>
      </c>
      <c r="G174" s="17"/>
      <c r="H174" s="31">
        <f>IF(G174="",0,IF(G174="優勝",[1]点数換算表!$B$2,IF(G174="準優勝",[1]点数換算表!$C$2,IF(G174="ベスト4",[1]点数換算表!$D$2,[1]点数換算表!$E$2))))</f>
        <v>0</v>
      </c>
      <c r="I174" s="17"/>
      <c r="J174" s="16">
        <f>IF(I174="",0,IF(I174="優勝",[1]点数換算表!$B$3,IF(I174="準優勝",[1]点数換算表!$C$3,IF(I174="ベスト4",[1]点数換算表!$D$3,[1]点数換算表!$E$3))))</f>
        <v>0</v>
      </c>
      <c r="K174" s="17" t="s">
        <v>9</v>
      </c>
      <c r="L174" s="16">
        <f>IF(K174="",0,IF(K174="優勝",[1]点数換算表!$B$4,IF(K174="準優勝",[1]点数換算表!$C$4,IF(K174="ベスト4",[1]点数換算表!$D$4,IF(K174="ベスト8",[1]点数換算表!$E$4,IF(K174="ベスト16",[1]点数換算表!$F$4,""))))))</f>
        <v>40</v>
      </c>
      <c r="M174" s="17"/>
      <c r="N174" s="16">
        <f>IF(M174="",0,IF(M174="優勝",[1]点数換算表!$B$5,IF(M174="準優勝",[1]点数換算表!$C$5,IF(M174="ベスト4",[1]点数換算表!$D$5,IF(M174="ベスト8",[1]点数換算表!$E$5,IF(M174="ベスト16",[1]点数換算表!$F$5,IF(M174="ベスト32",[1]点数換算表!$G$5,"")))))))</f>
        <v>0</v>
      </c>
      <c r="O174" s="17"/>
      <c r="P174" s="16">
        <f>IF(O174="",0,IF(O174="優勝",[2]点数換算表!$B$6,IF(O174="準優勝",[2]点数換算表!$C$6,IF(O174="ベスト4",[2]点数換算表!$D$6,IF(O174="ベスト8",[2]点数換算表!$E$6,IF(O174="ベスト16",[2]点数換算表!$F$6,IF(O174="ベスト32",[2]点数換算表!$G$6,"")))))))</f>
        <v>0</v>
      </c>
      <c r="Q174" s="17"/>
      <c r="R174" s="16">
        <f>IF(Q174="",0,IF(Q174="優勝",[1]点数換算表!$B$7,IF(Q174="準優勝",[1]点数換算表!$C$7,IF(Q174="ベスト4",[1]点数換算表!$D$7,IF(Q174="ベスト8",[1]点数換算表!$E$7,[1]点数換算表!$F$7)))))</f>
        <v>0</v>
      </c>
      <c r="S174" s="17"/>
      <c r="T174" s="16">
        <f>IF(S174="",0,IF(S174="優勝",[1]点数換算表!$B$8,IF(S174="準優勝",[1]点数換算表!$C$8,IF(S174="ベスト4",[1]点数換算表!$D$8,IF(S174="ベスト8",[1]点数換算表!$E$8,[1]点数換算表!$F$8)))))</f>
        <v>0</v>
      </c>
      <c r="U174" s="17"/>
      <c r="V174" s="31">
        <f>IF(U174="",0,IF(U174="優勝",[1]点数換算表!$B$13,IF(U174="準優勝",[1]点数換算表!$C$13,IF(U174="ベスト4",[1]点数換算表!$D$13,[1]点数換算表!$E$13))))</f>
        <v>0</v>
      </c>
      <c r="W174" s="17"/>
      <c r="X174" s="16">
        <f>IF(W174="",0,IF(W174="優勝",[1]点数換算表!$B$14,IF(W174="準優勝",[1]点数換算表!$C$14,IF(W174="ベスト4",[1]点数換算表!$D$14,[1]点数換算表!$E$14))))</f>
        <v>0</v>
      </c>
      <c r="Y174" s="17" t="s">
        <v>7</v>
      </c>
      <c r="Z174" s="16">
        <f>IF(Y174="",0,IF(Y174="優勝",[1]点数換算表!$B$15,IF(Y174="準優勝",[1]点数換算表!$C$15,IF(Y174="ベスト4",[1]点数換算表!$D$15,IF(Y174="ベスト8",[1]点数換算表!$E$15,IF(Y174="ベスト16",[1]点数換算表!$F$15,""))))))</f>
        <v>16</v>
      </c>
      <c r="AA174" s="17"/>
      <c r="AB174" s="16">
        <f>IF(AA174="",0,IF(AA174="優勝",[1]点数換算表!$B$16,IF(AA174="準優勝",[1]点数換算表!$C$16,IF(AA174="ベスト4",[1]点数換算表!$D$16,IF(AA174="ベスト8",[1]点数換算表!$E$16,IF(AA174="ベスト16",[1]点数換算表!$F$16,IF(AA174="ベスト32",[1]点数換算表!$G$16,"")))))))</f>
        <v>0</v>
      </c>
      <c r="AC174" s="17"/>
      <c r="AD174" s="16">
        <f>IF(AC174="",0,IF(AC174="優勝",[1]点数換算表!$B$17,IF(AC174="準優勝",[1]点数換算表!$C$17,IF(AC174="ベスト4",[1]点数換算表!$D$17,IF(AC174="ベスト8",[1]点数換算表!$E$17,IF(AC174="ベスト16",[1]点数換算表!$F$17,IF(AC174="ベスト32",[1]点数換算表!$G$17,"")))))))</f>
        <v>0</v>
      </c>
      <c r="AE174" s="17"/>
      <c r="AF174" s="16">
        <f>IF(AE174="",0,IF(AE174="優勝",[1]点数換算表!$B$18,IF(AE174="準優勝",[1]点数換算表!$C$18,IF(AE174="ベスト4",[1]点数換算表!$D$18,IF(AE174="ベスト8",[1]点数換算表!$E$18,[1]点数換算表!$F$18)))))</f>
        <v>0</v>
      </c>
      <c r="AG174" s="17"/>
      <c r="AH174" s="16">
        <f>IF(AG174="",0,IF(AG174="優勝",[1]点数換算表!$B$19,IF(AG174="準優勝",[1]点数換算表!$C$19,IF(AG174="ベスト4",[1]点数換算表!$D$19,IF(AG174="ベスト8",[1]点数換算表!$E$19,[1]点数換算表!$F$19)))))</f>
        <v>0</v>
      </c>
      <c r="AI174" s="16">
        <f t="shared" si="2"/>
        <v>56</v>
      </c>
    </row>
    <row r="175" spans="1:35" x14ac:dyDescent="0.4">
      <c r="A175" s="21">
        <v>172</v>
      </c>
      <c r="B175" s="17" t="s">
        <v>732</v>
      </c>
      <c r="C175" s="17" t="s">
        <v>733</v>
      </c>
      <c r="D175" s="17">
        <v>4</v>
      </c>
      <c r="E175" s="33" t="s">
        <v>717</v>
      </c>
      <c r="F175" s="34" t="s">
        <v>814</v>
      </c>
      <c r="G175" s="17"/>
      <c r="H175" s="31">
        <f>IF(G175="",0,IF(G175="優勝",[5]点数換算表!$B$2,IF(G175="準優勝",[5]点数換算表!$C$2,IF(G175="ベスト4",[5]点数換算表!$D$2,[5]点数換算表!$E$2))))</f>
        <v>0</v>
      </c>
      <c r="I175" s="17"/>
      <c r="J175" s="16">
        <f>IF(I175="",0,IF(I175="優勝",[5]点数換算表!$B$3,IF(I175="準優勝",[5]点数換算表!$C$3,IF(I175="ベスト4",[5]点数換算表!$D$3,[5]点数換算表!$E$3))))</f>
        <v>0</v>
      </c>
      <c r="K175" s="17" t="s">
        <v>9</v>
      </c>
      <c r="L175" s="16">
        <f>IF(K175="",0,IF(K175="優勝",[5]点数換算表!$B$4,IF(K175="準優勝",[5]点数換算表!$C$4,IF(K175="ベスト4",[5]点数換算表!$D$4,IF(K175="ベスト8",[5]点数換算表!$E$4,IF(K175="ベスト16",[5]点数換算表!$F$4,""))))))</f>
        <v>40</v>
      </c>
      <c r="M175" s="17"/>
      <c r="N175" s="16">
        <f>IF(M175="",0,IF(M175="優勝",[5]点数換算表!$B$5,IF(M175="準優勝",[5]点数換算表!$C$5,IF(M175="ベスト4",[5]点数換算表!$D$5,IF(M175="ベスト8",[5]点数換算表!$E$5,IF(M175="ベスト16",[5]点数換算表!$F$5,IF(M175="ベスト32",[5]点数換算表!$G$5,"")))))))</f>
        <v>0</v>
      </c>
      <c r="O175" s="17"/>
      <c r="P175" s="16">
        <f>IF(O175="",0,IF(O175="優勝",[2]点数換算表!$B$6,IF(O175="準優勝",[2]点数換算表!$C$6,IF(O175="ベスト4",[2]点数換算表!$D$6,IF(O175="ベスト8",[2]点数換算表!$E$6,IF(O175="ベスト16",[2]点数換算表!$F$6,IF(O175="ベスト32",[2]点数換算表!$G$6,"")))))))</f>
        <v>0</v>
      </c>
      <c r="Q175" s="17"/>
      <c r="R175" s="16">
        <f>IF(Q175="",0,IF(Q175="優勝",[5]点数換算表!$B$7,IF(Q175="準優勝",[5]点数換算表!$C$7,IF(Q175="ベスト4",[5]点数換算表!$D$7,IF(Q175="ベスト8",[5]点数換算表!$E$7,[5]点数換算表!$F$7)))))</f>
        <v>0</v>
      </c>
      <c r="S175" s="17"/>
      <c r="T175" s="16">
        <f>IF(S175="",0,IF(S175="優勝",[5]点数換算表!$B$8,IF(S175="準優勝",[5]点数換算表!$C$8,IF(S175="ベスト4",[5]点数換算表!$D$8,IF(S175="ベスト8",[5]点数換算表!$E$8,[5]点数換算表!$F$8)))))</f>
        <v>0</v>
      </c>
      <c r="U175" s="17"/>
      <c r="V175" s="31">
        <f>IF(U175="",0,IF(U175="優勝",[5]点数換算表!$B$13,IF(U175="準優勝",[5]点数換算表!$C$13,IF(U175="ベスト4",[5]点数換算表!$D$13,[5]点数換算表!$E$13))))</f>
        <v>0</v>
      </c>
      <c r="W175" s="17"/>
      <c r="X175" s="16">
        <f>IF(W175="",0,IF(W175="優勝",[5]点数換算表!$B$14,IF(W175="準優勝",[5]点数換算表!$C$14,IF(W175="ベスト4",[5]点数換算表!$D$14,[5]点数換算表!$E$14))))</f>
        <v>0</v>
      </c>
      <c r="Y175" s="17" t="s">
        <v>7</v>
      </c>
      <c r="Z175" s="16">
        <f>IF(Y175="",0,IF(Y175="優勝",[5]点数換算表!$B$15,IF(Y175="準優勝",[5]点数換算表!$C$15,IF(Y175="ベスト4",[5]点数換算表!$D$15,IF(Y175="ベスト8",[5]点数換算表!$E$15,IF(Y175="ベスト16",[5]点数換算表!$F$15,""))))))</f>
        <v>16</v>
      </c>
      <c r="AA175" s="17"/>
      <c r="AB175" s="16">
        <f>IF(AA175="",0,IF(AA175="優勝",[5]点数換算表!$B$16,IF(AA175="準優勝",[5]点数換算表!$C$16,IF(AA175="ベスト4",[5]点数換算表!$D$16,IF(AA175="ベスト8",[5]点数換算表!$E$16,IF(AA175="ベスト16",[5]点数換算表!$F$16,IF(AA175="ベスト32",[5]点数換算表!$G$16,"")))))))</f>
        <v>0</v>
      </c>
      <c r="AC175" s="17"/>
      <c r="AD175" s="16">
        <f>IF(AC175="",0,IF(AC175="優勝",[5]点数換算表!$B$17,IF(AC175="準優勝",[5]点数換算表!$C$17,IF(AC175="ベスト4",[5]点数換算表!$D$17,IF(AC175="ベスト8",[5]点数換算表!$E$17,IF(AC175="ベスト16",[5]点数換算表!$F$17,IF(AC175="ベスト32",[5]点数換算表!$G$17,"")))))))</f>
        <v>0</v>
      </c>
      <c r="AE175" s="17"/>
      <c r="AF175" s="16">
        <f>IF(AE175="",0,IF(AE175="優勝",[5]点数換算表!$B$18,IF(AE175="準優勝",[5]点数換算表!$C$18,IF(AE175="ベスト4",[5]点数換算表!$D$18,IF(AE175="ベスト8",[5]点数換算表!$E$18,[5]点数換算表!$F$18)))))</f>
        <v>0</v>
      </c>
      <c r="AG175" s="17"/>
      <c r="AH175" s="16">
        <f>IF(AG175="",0,IF(AG175="優勝",[5]点数換算表!$B$19,IF(AG175="準優勝",[5]点数換算表!$C$19,IF(AG175="ベスト4",[5]点数換算表!$D$19,IF(AG175="ベスト8",[5]点数換算表!$E$19,[5]点数換算表!$F$19)))))</f>
        <v>0</v>
      </c>
      <c r="AI175" s="16">
        <f t="shared" si="2"/>
        <v>56</v>
      </c>
    </row>
    <row r="176" spans="1:35" x14ac:dyDescent="0.4">
      <c r="A176" s="21">
        <v>173</v>
      </c>
      <c r="B176" s="17" t="s">
        <v>761</v>
      </c>
      <c r="C176" s="17" t="s">
        <v>733</v>
      </c>
      <c r="D176" s="17">
        <v>4</v>
      </c>
      <c r="E176" s="33" t="s">
        <v>717</v>
      </c>
      <c r="F176" s="34" t="s">
        <v>814</v>
      </c>
      <c r="G176" s="17"/>
      <c r="H176" s="31">
        <f>IF(G176="",0,IF(G176="優勝",[5]点数換算表!$B$2,IF(G176="準優勝",[5]点数換算表!$C$2,IF(G176="ベスト4",[5]点数換算表!$D$2,[5]点数換算表!$E$2))))</f>
        <v>0</v>
      </c>
      <c r="I176" s="17"/>
      <c r="J176" s="16">
        <f>IF(I176="",0,IF(I176="優勝",[5]点数換算表!$B$3,IF(I176="準優勝",[5]点数換算表!$C$3,IF(I176="ベスト4",[5]点数換算表!$D$3,[5]点数換算表!$E$3))))</f>
        <v>0</v>
      </c>
      <c r="K176" s="17" t="s">
        <v>9</v>
      </c>
      <c r="L176" s="16">
        <f>IF(K176="",0,IF(K176="優勝",[5]点数換算表!$B$4,IF(K176="準優勝",[5]点数換算表!$C$4,IF(K176="ベスト4",[5]点数換算表!$D$4,IF(K176="ベスト8",[5]点数換算表!$E$4,IF(K176="ベスト16",[5]点数換算表!$F$4,""))))))</f>
        <v>40</v>
      </c>
      <c r="M176" s="17"/>
      <c r="N176" s="16">
        <f>IF(M176="",0,IF(M176="優勝",[5]点数換算表!$B$5,IF(M176="準優勝",[5]点数換算表!$C$5,IF(M176="ベスト4",[5]点数換算表!$D$5,IF(M176="ベスト8",[5]点数換算表!$E$5,IF(M176="ベスト16",[5]点数換算表!$F$5,IF(M176="ベスト32",[5]点数換算表!$G$5,"")))))))</f>
        <v>0</v>
      </c>
      <c r="O176" s="17"/>
      <c r="P176" s="16">
        <f>IF(O176="",0,IF(O176="優勝",[2]点数換算表!$B$6,IF(O176="準優勝",[2]点数換算表!$C$6,IF(O176="ベスト4",[2]点数換算表!$D$6,IF(O176="ベスト8",[2]点数換算表!$E$6,IF(O176="ベスト16",[2]点数換算表!$F$6,IF(O176="ベスト32",[2]点数換算表!$G$6,"")))))))</f>
        <v>0</v>
      </c>
      <c r="Q176" s="17"/>
      <c r="R176" s="16">
        <f>IF(Q176="",0,IF(Q176="優勝",[5]点数換算表!$B$7,IF(Q176="準優勝",[5]点数換算表!$C$7,IF(Q176="ベスト4",[5]点数換算表!$D$7,IF(Q176="ベスト8",[5]点数換算表!$E$7,[5]点数換算表!$F$7)))))</f>
        <v>0</v>
      </c>
      <c r="S176" s="17"/>
      <c r="T176" s="16">
        <f>IF(S176="",0,IF(S176="優勝",[5]点数換算表!$B$8,IF(S176="準優勝",[5]点数換算表!$C$8,IF(S176="ベスト4",[5]点数換算表!$D$8,IF(S176="ベスト8",[5]点数換算表!$E$8,[5]点数換算表!$F$8)))))</f>
        <v>0</v>
      </c>
      <c r="U176" s="17"/>
      <c r="V176" s="31">
        <f>IF(U176="",0,IF(U176="優勝",[5]点数換算表!$B$13,IF(U176="準優勝",[5]点数換算表!$C$13,IF(U176="ベスト4",[5]点数換算表!$D$13,[5]点数換算表!$E$13))))</f>
        <v>0</v>
      </c>
      <c r="W176" s="17"/>
      <c r="X176" s="16">
        <f>IF(W176="",0,IF(W176="優勝",[5]点数換算表!$B$14,IF(W176="準優勝",[5]点数換算表!$C$14,IF(W176="ベスト4",[5]点数換算表!$D$14,[5]点数換算表!$E$14))))</f>
        <v>0</v>
      </c>
      <c r="Y176" s="17" t="s">
        <v>7</v>
      </c>
      <c r="Z176" s="16">
        <f>IF(Y176="",0,IF(Y176="優勝",[5]点数換算表!$B$15,IF(Y176="準優勝",[5]点数換算表!$C$15,IF(Y176="ベスト4",[5]点数換算表!$D$15,IF(Y176="ベスト8",[5]点数換算表!$E$15,IF(Y176="ベスト16",[5]点数換算表!$F$15,""))))))</f>
        <v>16</v>
      </c>
      <c r="AA176" s="17"/>
      <c r="AB176" s="16">
        <f>IF(AA176="",0,IF(AA176="優勝",[5]点数換算表!$B$16,IF(AA176="準優勝",[5]点数換算表!$C$16,IF(AA176="ベスト4",[5]点数換算表!$D$16,IF(AA176="ベスト8",[5]点数換算表!$E$16,IF(AA176="ベスト16",[5]点数換算表!$F$16,IF(AA176="ベスト32",[5]点数換算表!$G$16,"")))))))</f>
        <v>0</v>
      </c>
      <c r="AC176" s="17"/>
      <c r="AD176" s="16">
        <f>IF(AC176="",0,IF(AC176="優勝",[5]点数換算表!$B$17,IF(AC176="準優勝",[5]点数換算表!$C$17,IF(AC176="ベスト4",[5]点数換算表!$D$17,IF(AC176="ベスト8",[5]点数換算表!$E$17,IF(AC176="ベスト16",[5]点数換算表!$F$17,IF(AC176="ベスト32",[5]点数換算表!$G$17,"")))))))</f>
        <v>0</v>
      </c>
      <c r="AE176" s="17"/>
      <c r="AF176" s="16">
        <f>IF(AE176="",0,IF(AE176="優勝",[5]点数換算表!$B$18,IF(AE176="準優勝",[5]点数換算表!$C$18,IF(AE176="ベスト4",[5]点数換算表!$D$18,IF(AE176="ベスト8",[5]点数換算表!$E$18,[5]点数換算表!$F$18)))))</f>
        <v>0</v>
      </c>
      <c r="AG176" s="17"/>
      <c r="AH176" s="16">
        <f>IF(AG176="",0,IF(AG176="優勝",[5]点数換算表!$B$19,IF(AG176="準優勝",[5]点数換算表!$C$19,IF(AG176="ベスト4",[5]点数換算表!$D$19,IF(AG176="ベスト8",[5]点数換算表!$E$19,[5]点数換算表!$F$19)))))</f>
        <v>0</v>
      </c>
      <c r="AI176" s="16">
        <f t="shared" si="2"/>
        <v>56</v>
      </c>
    </row>
    <row r="177" spans="1:35" x14ac:dyDescent="0.4">
      <c r="A177" s="21">
        <v>174</v>
      </c>
      <c r="B177" s="17" t="s">
        <v>468</v>
      </c>
      <c r="C177" s="17" t="s">
        <v>450</v>
      </c>
      <c r="D177" s="17">
        <v>3</v>
      </c>
      <c r="E177" s="28" t="s">
        <v>451</v>
      </c>
      <c r="F177" s="35" t="s">
        <v>815</v>
      </c>
      <c r="G177" s="17"/>
      <c r="H177" s="31">
        <f>IF(G177="",0,IF(G177="優勝",[7]点数換算表!$B$2,IF(G177="準優勝",[7]点数換算表!$C$2,IF(G177="ベスト4",[7]点数換算表!$D$2,[7]点数換算表!$E$2))))</f>
        <v>0</v>
      </c>
      <c r="I177" s="17"/>
      <c r="J177" s="16">
        <f>IF(I177="",0,IF(I177="優勝",[7]点数換算表!$B$3,IF(I177="準優勝",[7]点数換算表!$C$3,IF(I177="ベスト4",[7]点数換算表!$D$3,[7]点数換算表!$E$3))))</f>
        <v>0</v>
      </c>
      <c r="K177" s="17" t="s">
        <v>9</v>
      </c>
      <c r="L177" s="16">
        <f>IF(K177="",0,IF(K177="優勝",[7]点数換算表!$B$4,IF(K177="準優勝",[7]点数換算表!$C$4,IF(K177="ベスト4",[7]点数換算表!$D$4,IF(K177="ベスト8",[7]点数換算表!$E$4,IF(K177="ベスト16",[7]点数換算表!$F$4,""))))))</f>
        <v>40</v>
      </c>
      <c r="M177" s="17"/>
      <c r="N177" s="16">
        <f>IF(M177="",0,IF(M177="優勝",[7]点数換算表!$B$5,IF(M177="準優勝",[7]点数換算表!$C$5,IF(M177="ベスト4",[7]点数換算表!$D$5,IF(M177="ベスト8",[7]点数換算表!$E$5,IF(M177="ベスト16",[7]点数換算表!$F$5,IF(M177="ベスト32",[7]点数換算表!$G$5,"")))))))</f>
        <v>0</v>
      </c>
      <c r="O177" s="17"/>
      <c r="P177" s="16">
        <f>IF(O177="",0,IF(O177="優勝",[2]点数換算表!$B$6,IF(O177="準優勝",[2]点数換算表!$C$6,IF(O177="ベスト4",[2]点数換算表!$D$6,IF(O177="ベスト8",[2]点数換算表!$E$6,IF(O177="ベスト16",[2]点数換算表!$F$6,IF(O177="ベスト32",[2]点数換算表!$G$6,"")))))))</f>
        <v>0</v>
      </c>
      <c r="Q177" s="17"/>
      <c r="R177" s="16">
        <f>IF(Q177="",0,IF(Q177="優勝",[7]点数換算表!$B$7,IF(Q177="準優勝",[7]点数換算表!$C$7,IF(Q177="ベスト4",[7]点数換算表!$D$7,IF(Q177="ベスト8",[7]点数換算表!$E$7,[7]点数換算表!$F$7)))))</f>
        <v>0</v>
      </c>
      <c r="S177" s="17"/>
      <c r="T177" s="16">
        <f>IF(S177="",0,IF(S177="優勝",[7]点数換算表!$B$8,IF(S177="準優勝",[7]点数換算表!$C$8,IF(S177="ベスト4",[7]点数換算表!$D$8,IF(S177="ベスト8",[7]点数換算表!$E$8,[7]点数換算表!$F$8)))))</f>
        <v>0</v>
      </c>
      <c r="U177" s="17"/>
      <c r="V177" s="31">
        <f>IF(U177="",0,IF(U177="優勝",[7]点数換算表!$B$13,IF(U177="準優勝",[7]点数換算表!$C$13,IF(U177="ベスト4",[7]点数換算表!$D$13,[7]点数換算表!$E$13))))</f>
        <v>0</v>
      </c>
      <c r="W177" s="17"/>
      <c r="X177" s="16">
        <f>IF(W177="",0,IF(W177="優勝",[7]点数換算表!$B$14,IF(W177="準優勝",[7]点数換算表!$C$14,IF(W177="ベスト4",[7]点数換算表!$D$14,[7]点数換算表!$E$14))))</f>
        <v>0</v>
      </c>
      <c r="Y177" s="17" t="s">
        <v>7</v>
      </c>
      <c r="Z177" s="16">
        <f>IF(Y177="",0,IF(Y177="優勝",[7]点数換算表!$B$15,IF(Y177="準優勝",[7]点数換算表!$C$15,IF(Y177="ベスト4",[7]点数換算表!$D$15,IF(Y177="ベスト8",[7]点数換算表!$E$15,IF(Y177="ベスト16",[7]点数換算表!$F$15,""))))))</f>
        <v>16</v>
      </c>
      <c r="AA177" s="17"/>
      <c r="AB177" s="16">
        <f>IF(AA177="",0,IF(AA177="優勝",[7]点数換算表!$B$16,IF(AA177="準優勝",[7]点数換算表!$C$16,IF(AA177="ベスト4",[7]点数換算表!$D$16,IF(AA177="ベスト8",[7]点数換算表!$E$16,IF(AA177="ベスト16",[7]点数換算表!$F$16,IF(AA177="ベスト32",[7]点数換算表!$G$16,"")))))))</f>
        <v>0</v>
      </c>
      <c r="AC177" s="17"/>
      <c r="AD177" s="16">
        <f>IF(AC177="",0,IF(AC177="優勝",[7]点数換算表!$B$17,IF(AC177="準優勝",[7]点数換算表!$C$17,IF(AC177="ベスト4",[7]点数換算表!$D$17,IF(AC177="ベスト8",[7]点数換算表!$E$17,IF(AC177="ベスト16",[7]点数換算表!$F$17,IF(AC177="ベスト32",[7]点数換算表!$G$17,"")))))))</f>
        <v>0</v>
      </c>
      <c r="AE177" s="17"/>
      <c r="AF177" s="16">
        <f>IF(AE177="",0,IF(AE177="優勝",[7]点数換算表!$B$18,IF(AE177="準優勝",[7]点数換算表!$C$18,IF(AE177="ベスト4",[7]点数換算表!$D$18,IF(AE177="ベスト8",[7]点数換算表!$E$18,[7]点数換算表!$F$18)))))</f>
        <v>0</v>
      </c>
      <c r="AG177" s="17"/>
      <c r="AH177" s="16">
        <f>IF(AG177="",0,IF(AG177="優勝",[7]点数換算表!$B$19,IF(AG177="準優勝",[7]点数換算表!$C$19,IF(AG177="ベスト4",[7]点数換算表!$D$19,IF(AG177="ベスト8",[7]点数換算表!$E$19,[7]点数換算表!$F$19)))))</f>
        <v>0</v>
      </c>
      <c r="AI177" s="16">
        <f t="shared" si="2"/>
        <v>56</v>
      </c>
    </row>
    <row r="178" spans="1:35" x14ac:dyDescent="0.4">
      <c r="A178" s="21">
        <v>175</v>
      </c>
      <c r="B178" s="17" t="s">
        <v>429</v>
      </c>
      <c r="C178" s="17" t="s">
        <v>381</v>
      </c>
      <c r="D178" s="17">
        <v>2</v>
      </c>
      <c r="E178" s="27" t="s">
        <v>382</v>
      </c>
      <c r="F178" s="35" t="s">
        <v>815</v>
      </c>
      <c r="G178" s="17"/>
      <c r="H178" s="31">
        <f>IF(G178="",0,IF(G178="優勝",[4]点数換算表!$B$2,IF(G178="準優勝",[4]点数換算表!$C$2,IF(G178="ベスト4",[4]点数換算表!$D$2,[4]点数換算表!$E$2))))</f>
        <v>0</v>
      </c>
      <c r="I178" s="17"/>
      <c r="J178" s="16">
        <f>IF(I178="",0,IF(I178="優勝",[4]点数換算表!$B$3,IF(I178="準優勝",[4]点数換算表!$C$3,IF(I178="ベスト4",[4]点数換算表!$D$3,[4]点数換算表!$E$3))))</f>
        <v>0</v>
      </c>
      <c r="K178" s="17" t="s">
        <v>9</v>
      </c>
      <c r="L178" s="16">
        <f>IF(K178="",0,IF(K178="優勝",[4]点数換算表!$B$4,IF(K178="準優勝",[4]点数換算表!$C$4,IF(K178="ベスト4",[4]点数換算表!$D$4,IF(K178="ベスト8",[4]点数換算表!$E$4,IF(K178="ベスト16",[4]点数換算表!$F$4,""))))))</f>
        <v>40</v>
      </c>
      <c r="M178" s="17"/>
      <c r="N178" s="16">
        <f>IF(M178="",0,IF(M178="優勝",[4]点数換算表!$B$5,IF(M178="準優勝",[4]点数換算表!$C$5,IF(M178="ベスト4",[4]点数換算表!$D$5,IF(M178="ベスト8",[4]点数換算表!$E$5,IF(M178="ベスト16",[4]点数換算表!$F$5,IF(M178="ベスト32",[4]点数換算表!$G$5,"")))))))</f>
        <v>0</v>
      </c>
      <c r="O178" s="17"/>
      <c r="P178" s="16">
        <f>IF(O178="",0,IF(O178="優勝",[2]点数換算表!$B$6,IF(O178="準優勝",[2]点数換算表!$C$6,IF(O178="ベスト4",[2]点数換算表!$D$6,IF(O178="ベスト8",[2]点数換算表!$E$6,IF(O178="ベスト16",[2]点数換算表!$F$6,IF(O178="ベスト32",[2]点数換算表!$G$6,"")))))))</f>
        <v>0</v>
      </c>
      <c r="Q178" s="17"/>
      <c r="R178" s="16">
        <f>IF(Q178="",0,IF(Q178="優勝",[4]点数換算表!$B$7,IF(Q178="準優勝",[4]点数換算表!$C$7,IF(Q178="ベスト4",[4]点数換算表!$D$7,IF(Q178="ベスト8",[4]点数換算表!$E$7,[4]点数換算表!$F$7)))))</f>
        <v>0</v>
      </c>
      <c r="S178" s="17"/>
      <c r="T178" s="16">
        <f>IF(S178="",0,IF(S178="優勝",[4]点数換算表!$B$8,IF(S178="準優勝",[4]点数換算表!$C$8,IF(S178="ベスト4",[4]点数換算表!$D$8,IF(S178="ベスト8",[4]点数換算表!$E$8,[4]点数換算表!$F$8)))))</f>
        <v>0</v>
      </c>
      <c r="U178" s="17"/>
      <c r="V178" s="31">
        <f>IF(U178="",0,IF(U178="優勝",[4]点数換算表!$B$13,IF(U178="準優勝",[4]点数換算表!$C$13,IF(U178="ベスト4",[4]点数換算表!$D$13,[4]点数換算表!$E$13))))</f>
        <v>0</v>
      </c>
      <c r="W178" s="17"/>
      <c r="X178" s="16">
        <f>IF(W178="",0,IF(W178="優勝",[4]点数換算表!$B$14,IF(W178="準優勝",[4]点数換算表!$C$14,IF(W178="ベスト4",[4]点数換算表!$D$14,[4]点数換算表!$E$14))))</f>
        <v>0</v>
      </c>
      <c r="Y178" s="17" t="s">
        <v>7</v>
      </c>
      <c r="Z178" s="16">
        <f>IF(Y178="",0,IF(Y178="優勝",[4]点数換算表!$B$15,IF(Y178="準優勝",[4]点数換算表!$C$15,IF(Y178="ベスト4",[4]点数換算表!$D$15,IF(Y178="ベスト8",[4]点数換算表!$E$15,IF(Y178="ベスト16",[4]点数換算表!$F$15,""))))))</f>
        <v>16</v>
      </c>
      <c r="AA178" s="17"/>
      <c r="AB178" s="16">
        <f>IF(AA178="",0,IF(AA178="優勝",[4]点数換算表!$B$16,IF(AA178="準優勝",[4]点数換算表!$C$16,IF(AA178="ベスト4",[4]点数換算表!$D$16,IF(AA178="ベスト8",[4]点数換算表!$E$16,IF(AA178="ベスト16",[4]点数換算表!$F$16,IF(AA178="ベスト32",[4]点数換算表!$G$16,"")))))))</f>
        <v>0</v>
      </c>
      <c r="AC178" s="17"/>
      <c r="AD178" s="16">
        <f>IF(AC178="",0,IF(AC178="優勝",[4]点数換算表!$B$17,IF(AC178="準優勝",[4]点数換算表!$C$17,IF(AC178="ベスト4",[4]点数換算表!$D$17,IF(AC178="ベスト8",[4]点数換算表!$E$17,IF(AC178="ベスト16",[4]点数換算表!$F$17,IF(AC178="ベスト32",[4]点数換算表!$G$17,"")))))))</f>
        <v>0</v>
      </c>
      <c r="AE178" s="17"/>
      <c r="AF178" s="16">
        <f>IF(AE178="",0,IF(AE178="優勝",[4]点数換算表!$B$18,IF(AE178="準優勝",[4]点数換算表!$C$18,IF(AE178="ベスト4",[4]点数換算表!$D$18,IF(AE178="ベスト8",[4]点数換算表!$E$18,[4]点数換算表!$F$18)))))</f>
        <v>0</v>
      </c>
      <c r="AG178" s="17"/>
      <c r="AH178" s="16">
        <f>IF(AG178="",0,IF(AG178="優勝",[4]点数換算表!$B$19,IF(AG178="準優勝",[4]点数換算表!$C$19,IF(AG178="ベスト4",[4]点数換算表!$D$19,IF(AG178="ベスト8",[4]点数換算表!$E$19,[4]点数換算表!$F$19)))))</f>
        <v>0</v>
      </c>
      <c r="AI178" s="16">
        <f t="shared" si="2"/>
        <v>56</v>
      </c>
    </row>
    <row r="179" spans="1:35" x14ac:dyDescent="0.4">
      <c r="A179" s="21">
        <v>176</v>
      </c>
      <c r="B179" s="17" t="s">
        <v>430</v>
      </c>
      <c r="C179" s="17" t="s">
        <v>381</v>
      </c>
      <c r="D179" s="17">
        <v>2</v>
      </c>
      <c r="E179" s="27" t="s">
        <v>382</v>
      </c>
      <c r="F179" s="35" t="s">
        <v>815</v>
      </c>
      <c r="G179" s="17"/>
      <c r="H179" s="31">
        <f>IF(G179="",0,IF(G179="優勝",[4]点数換算表!$B$2,IF(G179="準優勝",[4]点数換算表!$C$2,IF(G179="ベスト4",[4]点数換算表!$D$2,[4]点数換算表!$E$2))))</f>
        <v>0</v>
      </c>
      <c r="I179" s="17"/>
      <c r="J179" s="16">
        <f>IF(I179="",0,IF(I179="優勝",[4]点数換算表!$B$3,IF(I179="準優勝",[4]点数換算表!$C$3,IF(I179="ベスト4",[4]点数換算表!$D$3,[4]点数換算表!$E$3))))</f>
        <v>0</v>
      </c>
      <c r="K179" s="17" t="s">
        <v>9</v>
      </c>
      <c r="L179" s="16">
        <f>IF(K179="",0,IF(K179="優勝",[4]点数換算表!$B$4,IF(K179="準優勝",[4]点数換算表!$C$4,IF(K179="ベスト4",[4]点数換算表!$D$4,IF(K179="ベスト8",[4]点数換算表!$E$4,IF(K179="ベスト16",[4]点数換算表!$F$4,""))))))</f>
        <v>40</v>
      </c>
      <c r="M179" s="17"/>
      <c r="N179" s="16">
        <f>IF(M179="",0,IF(M179="優勝",[4]点数換算表!$B$5,IF(M179="準優勝",[4]点数換算表!$C$5,IF(M179="ベスト4",[4]点数換算表!$D$5,IF(M179="ベスト8",[4]点数換算表!$E$5,IF(M179="ベスト16",[4]点数換算表!$F$5,IF(M179="ベスト32",[4]点数換算表!$G$5,"")))))))</f>
        <v>0</v>
      </c>
      <c r="O179" s="17"/>
      <c r="P179" s="16">
        <f>IF(O179="",0,IF(O179="優勝",[2]点数換算表!$B$6,IF(O179="準優勝",[2]点数換算表!$C$6,IF(O179="ベスト4",[2]点数換算表!$D$6,IF(O179="ベスト8",[2]点数換算表!$E$6,IF(O179="ベスト16",[2]点数換算表!$F$6,IF(O179="ベスト32",[2]点数換算表!$G$6,"")))))))</f>
        <v>0</v>
      </c>
      <c r="Q179" s="17"/>
      <c r="R179" s="16">
        <f>IF(Q179="",0,IF(Q179="優勝",[4]点数換算表!$B$7,IF(Q179="準優勝",[4]点数換算表!$C$7,IF(Q179="ベスト4",[4]点数換算表!$D$7,IF(Q179="ベスト8",[4]点数換算表!$E$7,[4]点数換算表!$F$7)))))</f>
        <v>0</v>
      </c>
      <c r="S179" s="17"/>
      <c r="T179" s="16">
        <f>IF(S179="",0,IF(S179="優勝",[4]点数換算表!$B$8,IF(S179="準優勝",[4]点数換算表!$C$8,IF(S179="ベスト4",[4]点数換算表!$D$8,IF(S179="ベスト8",[4]点数換算表!$E$8,[4]点数換算表!$F$8)))))</f>
        <v>0</v>
      </c>
      <c r="U179" s="17"/>
      <c r="V179" s="31">
        <f>IF(U179="",0,IF(U179="優勝",[4]点数換算表!$B$13,IF(U179="準優勝",[4]点数換算表!$C$13,IF(U179="ベスト4",[4]点数換算表!$D$13,[4]点数換算表!$E$13))))</f>
        <v>0</v>
      </c>
      <c r="W179" s="17"/>
      <c r="X179" s="16">
        <f>IF(W179="",0,IF(W179="優勝",[4]点数換算表!$B$14,IF(W179="準優勝",[4]点数換算表!$C$14,IF(W179="ベスト4",[4]点数換算表!$D$14,[4]点数換算表!$E$14))))</f>
        <v>0</v>
      </c>
      <c r="Y179" s="17" t="s">
        <v>7</v>
      </c>
      <c r="Z179" s="16">
        <f>IF(Y179="",0,IF(Y179="優勝",[4]点数換算表!$B$15,IF(Y179="準優勝",[4]点数換算表!$C$15,IF(Y179="ベスト4",[4]点数換算表!$D$15,IF(Y179="ベスト8",[4]点数換算表!$E$15,IF(Y179="ベスト16",[4]点数換算表!$F$15,""))))))</f>
        <v>16</v>
      </c>
      <c r="AA179" s="17"/>
      <c r="AB179" s="16">
        <f>IF(AA179="",0,IF(AA179="優勝",[4]点数換算表!$B$16,IF(AA179="準優勝",[4]点数換算表!$C$16,IF(AA179="ベスト4",[4]点数換算表!$D$16,IF(AA179="ベスト8",[4]点数換算表!$E$16,IF(AA179="ベスト16",[4]点数換算表!$F$16,IF(AA179="ベスト32",[4]点数換算表!$G$16,"")))))))</f>
        <v>0</v>
      </c>
      <c r="AC179" s="17"/>
      <c r="AD179" s="16">
        <f>IF(AC179="",0,IF(AC179="優勝",[4]点数換算表!$B$17,IF(AC179="準優勝",[4]点数換算表!$C$17,IF(AC179="ベスト4",[4]点数換算表!$D$17,IF(AC179="ベスト8",[4]点数換算表!$E$17,IF(AC179="ベスト16",[4]点数換算表!$F$17,IF(AC179="ベスト32",[4]点数換算表!$G$17,"")))))))</f>
        <v>0</v>
      </c>
      <c r="AE179" s="17"/>
      <c r="AF179" s="16">
        <f>IF(AE179="",0,IF(AE179="優勝",[4]点数換算表!$B$18,IF(AE179="準優勝",[4]点数換算表!$C$18,IF(AE179="ベスト4",[4]点数換算表!$D$18,IF(AE179="ベスト8",[4]点数換算表!$E$18,[4]点数換算表!$F$18)))))</f>
        <v>0</v>
      </c>
      <c r="AG179" s="17"/>
      <c r="AH179" s="16">
        <f>IF(AG179="",0,IF(AG179="優勝",[4]点数換算表!$B$19,IF(AG179="準優勝",[4]点数換算表!$C$19,IF(AG179="ベスト4",[4]点数換算表!$D$19,IF(AG179="ベスト8",[4]点数換算表!$E$19,[4]点数換算表!$F$19)))))</f>
        <v>0</v>
      </c>
      <c r="AI179" s="16">
        <f t="shared" si="2"/>
        <v>56</v>
      </c>
    </row>
    <row r="180" spans="1:35" x14ac:dyDescent="0.4">
      <c r="A180" s="21">
        <v>177</v>
      </c>
      <c r="B180" s="17" t="s">
        <v>501</v>
      </c>
      <c r="C180" s="17" t="s">
        <v>467</v>
      </c>
      <c r="D180" s="17">
        <v>2</v>
      </c>
      <c r="E180" s="28" t="s">
        <v>451</v>
      </c>
      <c r="F180" s="35" t="s">
        <v>815</v>
      </c>
      <c r="G180" s="17"/>
      <c r="H180" s="31">
        <f>IF(G180="",0,IF(G180="優勝",[7]点数換算表!$B$2,IF(G180="準優勝",[7]点数換算表!$C$2,IF(G180="ベスト4",[7]点数換算表!$D$2,[7]点数換算表!$E$2))))</f>
        <v>0</v>
      </c>
      <c r="I180" s="17"/>
      <c r="J180" s="16">
        <f>IF(I180="",0,IF(I180="優勝",[7]点数換算表!$B$3,IF(I180="準優勝",[7]点数換算表!$C$3,IF(I180="ベスト4",[7]点数換算表!$D$3,[7]点数換算表!$E$3))))</f>
        <v>0</v>
      </c>
      <c r="K180" s="17" t="s">
        <v>9</v>
      </c>
      <c r="L180" s="16">
        <f>IF(K180="",0,IF(K180="優勝",[7]点数換算表!$B$4,IF(K180="準優勝",[7]点数換算表!$C$4,IF(K180="ベスト4",[7]点数換算表!$D$4,IF(K180="ベスト8",[7]点数換算表!$E$4,IF(K180="ベスト16",[7]点数換算表!$F$4,""))))))</f>
        <v>40</v>
      </c>
      <c r="M180" s="17"/>
      <c r="N180" s="16">
        <f>IF(M180="",0,IF(M180="優勝",[7]点数換算表!$B$5,IF(M180="準優勝",[7]点数換算表!$C$5,IF(M180="ベスト4",[7]点数換算表!$D$5,IF(M180="ベスト8",[7]点数換算表!$E$5,IF(M180="ベスト16",[7]点数換算表!$F$5,IF(M180="ベスト32",[7]点数換算表!$G$5,"")))))))</f>
        <v>0</v>
      </c>
      <c r="O180" s="17"/>
      <c r="P180" s="16">
        <f>IF(O180="",0,IF(O180="優勝",[2]点数換算表!$B$6,IF(O180="準優勝",[2]点数換算表!$C$6,IF(O180="ベスト4",[2]点数換算表!$D$6,IF(O180="ベスト8",[2]点数換算表!$E$6,IF(O180="ベスト16",[2]点数換算表!$F$6,IF(O180="ベスト32",[2]点数換算表!$G$6,"")))))))</f>
        <v>0</v>
      </c>
      <c r="Q180" s="17"/>
      <c r="R180" s="16">
        <f>IF(Q180="",0,IF(Q180="優勝",[7]点数換算表!$B$7,IF(Q180="準優勝",[7]点数換算表!$C$7,IF(Q180="ベスト4",[7]点数換算表!$D$7,IF(Q180="ベスト8",[7]点数換算表!$E$7,[7]点数換算表!$F$7)))))</f>
        <v>0</v>
      </c>
      <c r="S180" s="17"/>
      <c r="T180" s="16">
        <f>IF(S180="",0,IF(S180="優勝",[7]点数換算表!$B$8,IF(S180="準優勝",[7]点数換算表!$C$8,IF(S180="ベスト4",[7]点数換算表!$D$8,IF(S180="ベスト8",[7]点数換算表!$E$8,[7]点数換算表!$F$8)))))</f>
        <v>0</v>
      </c>
      <c r="U180" s="17"/>
      <c r="V180" s="31">
        <f>IF(U180="",0,IF(U180="優勝",[7]点数換算表!$B$13,IF(U180="準優勝",[7]点数換算表!$C$13,IF(U180="ベスト4",[7]点数換算表!$D$13,[7]点数換算表!$E$13))))</f>
        <v>0</v>
      </c>
      <c r="W180" s="17"/>
      <c r="X180" s="16">
        <f>IF(W180="",0,IF(W180="優勝",[7]点数換算表!$B$14,IF(W180="準優勝",[7]点数換算表!$C$14,IF(W180="ベスト4",[7]点数換算表!$D$14,[7]点数換算表!$E$14))))</f>
        <v>0</v>
      </c>
      <c r="Y180" s="17" t="s">
        <v>7</v>
      </c>
      <c r="Z180" s="16">
        <f>IF(Y180="",0,IF(Y180="優勝",[7]点数換算表!$B$15,IF(Y180="準優勝",[7]点数換算表!$C$15,IF(Y180="ベスト4",[7]点数換算表!$D$15,IF(Y180="ベスト8",[7]点数換算表!$E$15,IF(Y180="ベスト16",[7]点数換算表!$F$15,""))))))</f>
        <v>16</v>
      </c>
      <c r="AA180" s="17"/>
      <c r="AB180" s="16">
        <f>IF(AA180="",0,IF(AA180="優勝",[7]点数換算表!$B$16,IF(AA180="準優勝",[7]点数換算表!$C$16,IF(AA180="ベスト4",[7]点数換算表!$D$16,IF(AA180="ベスト8",[7]点数換算表!$E$16,IF(AA180="ベスト16",[7]点数換算表!$F$16,IF(AA180="ベスト32",[7]点数換算表!$G$16,"")))))))</f>
        <v>0</v>
      </c>
      <c r="AC180" s="17"/>
      <c r="AD180" s="16">
        <f>IF(AC180="",0,IF(AC180="優勝",[7]点数換算表!$B$17,IF(AC180="準優勝",[7]点数換算表!$C$17,IF(AC180="ベスト4",[7]点数換算表!$D$17,IF(AC180="ベスト8",[7]点数換算表!$E$17,IF(AC180="ベスト16",[7]点数換算表!$F$17,IF(AC180="ベスト32",[7]点数換算表!$G$17,"")))))))</f>
        <v>0</v>
      </c>
      <c r="AE180" s="17"/>
      <c r="AF180" s="16">
        <f>IF(AE180="",0,IF(AE180="優勝",[7]点数換算表!$B$18,IF(AE180="準優勝",[7]点数換算表!$C$18,IF(AE180="ベスト4",[7]点数換算表!$D$18,IF(AE180="ベスト8",[7]点数換算表!$E$18,[7]点数換算表!$F$18)))))</f>
        <v>0</v>
      </c>
      <c r="AG180" s="17"/>
      <c r="AH180" s="16">
        <f>IF(AG180="",0,IF(AG180="優勝",[7]点数換算表!$B$19,IF(AG180="準優勝",[7]点数換算表!$C$19,IF(AG180="ベスト4",[7]点数換算表!$D$19,IF(AG180="ベスト8",[7]点数換算表!$E$19,[7]点数換算表!$F$19)))))</f>
        <v>0</v>
      </c>
      <c r="AI180" s="16">
        <f t="shared" si="2"/>
        <v>56</v>
      </c>
    </row>
    <row r="181" spans="1:35" x14ac:dyDescent="0.4">
      <c r="A181" s="21">
        <v>178</v>
      </c>
      <c r="B181" s="17" t="s">
        <v>398</v>
      </c>
      <c r="C181" s="17" t="s">
        <v>386</v>
      </c>
      <c r="D181" s="17">
        <v>4</v>
      </c>
      <c r="E181" s="27" t="s">
        <v>382</v>
      </c>
      <c r="F181" s="35" t="s">
        <v>815</v>
      </c>
      <c r="G181" s="17"/>
      <c r="H181" s="31">
        <f>IF(G181="",0,IF(G181="優勝",[4]点数換算表!$B$2,IF(G181="準優勝",[4]点数換算表!$C$2,IF(G181="ベスト4",[4]点数換算表!$D$2,[4]点数換算表!$E$2))))</f>
        <v>0</v>
      </c>
      <c r="I181" s="17"/>
      <c r="J181" s="16">
        <f>IF(I181="",0,IF(I181="優勝",[4]点数換算表!$B$3,IF(I181="準優勝",[4]点数換算表!$C$3,IF(I181="ベスト4",[4]点数換算表!$D$3,[4]点数換算表!$E$3))))</f>
        <v>0</v>
      </c>
      <c r="K181" s="17" t="s">
        <v>7</v>
      </c>
      <c r="L181" s="16">
        <f>IF(K181="",0,IF(K181="優勝",[4]点数換算表!$B$4,IF(K181="準優勝",[4]点数換算表!$C$4,IF(K181="ベスト4",[4]点数換算表!$D$4,IF(K181="ベスト8",[4]点数換算表!$E$4,IF(K181="ベスト16",[4]点数換算表!$F$4,""))))))</f>
        <v>20</v>
      </c>
      <c r="M181" s="17"/>
      <c r="N181" s="16">
        <f>IF(M181="",0,IF(M181="優勝",[4]点数換算表!$B$5,IF(M181="準優勝",[4]点数換算表!$C$5,IF(M181="ベスト4",[4]点数換算表!$D$5,IF(M181="ベスト8",[4]点数換算表!$E$5,IF(M181="ベスト16",[4]点数換算表!$F$5,IF(M181="ベスト32",[4]点数換算表!$G$5,"")))))))</f>
        <v>0</v>
      </c>
      <c r="O181" s="17"/>
      <c r="P181" s="16">
        <f>IF(O181="",0,IF(O181="優勝",[2]点数換算表!$B$6,IF(O181="準優勝",[2]点数換算表!$C$6,IF(O181="ベスト4",[2]点数換算表!$D$6,IF(O181="ベスト8",[2]点数換算表!$E$6,IF(O181="ベスト16",[2]点数換算表!$F$6,IF(O181="ベスト32",[2]点数換算表!$G$6,"")))))))</f>
        <v>0</v>
      </c>
      <c r="Q181" s="17"/>
      <c r="R181" s="16">
        <f>IF(Q181="",0,IF(Q181="優勝",[4]点数換算表!$B$7,IF(Q181="準優勝",[4]点数換算表!$C$7,IF(Q181="ベスト4",[4]点数換算表!$D$7,IF(Q181="ベスト8",[4]点数換算表!$E$7,[4]点数換算表!$F$7)))))</f>
        <v>0</v>
      </c>
      <c r="S181" s="17"/>
      <c r="T181" s="16">
        <f>IF(S181="",0,IF(S181="優勝",[4]点数換算表!$B$8,IF(S181="準優勝",[4]点数換算表!$C$8,IF(S181="ベスト4",[4]点数換算表!$D$8,IF(S181="ベスト8",[4]点数換算表!$E$8,[4]点数換算表!$F$8)))))</f>
        <v>0</v>
      </c>
      <c r="U181" s="17"/>
      <c r="V181" s="31">
        <f>IF(U181="",0,IF(U181="優勝",[4]点数換算表!$B$13,IF(U181="準優勝",[4]点数換算表!$C$13,IF(U181="ベスト4",[4]点数換算表!$D$13,[4]点数換算表!$E$13))))</f>
        <v>0</v>
      </c>
      <c r="W181" s="17"/>
      <c r="X181" s="16">
        <f>IF(W181="",0,IF(W181="優勝",[4]点数換算表!$B$14,IF(W181="準優勝",[4]点数換算表!$C$14,IF(W181="ベスト4",[4]点数換算表!$D$14,[4]点数換算表!$E$14))))</f>
        <v>0</v>
      </c>
      <c r="Y181" s="17" t="s">
        <v>9</v>
      </c>
      <c r="Z181" s="16">
        <f>IF(Y181="",0,IF(Y181="優勝",[4]点数換算表!$B$15,IF(Y181="準優勝",[4]点数換算表!$C$15,IF(Y181="ベスト4",[4]点数換算表!$D$15,IF(Y181="ベスト8",[4]点数換算表!$E$15,IF(Y181="ベスト16",[4]点数換算表!$F$15,""))))))</f>
        <v>32</v>
      </c>
      <c r="AA181" s="17"/>
      <c r="AB181" s="16">
        <f>IF(AA181="",0,IF(AA181="優勝",[4]点数換算表!$B$16,IF(AA181="準優勝",[4]点数換算表!$C$16,IF(AA181="ベスト4",[4]点数換算表!$D$16,IF(AA181="ベスト8",[4]点数換算表!$E$16,IF(AA181="ベスト16",[4]点数換算表!$F$16,IF(AA181="ベスト32",[4]点数換算表!$G$16,"")))))))</f>
        <v>0</v>
      </c>
      <c r="AC181" s="17"/>
      <c r="AD181" s="16">
        <f>IF(AC181="",0,IF(AC181="優勝",[4]点数換算表!$B$17,IF(AC181="準優勝",[4]点数換算表!$C$17,IF(AC181="ベスト4",[4]点数換算表!$D$17,IF(AC181="ベスト8",[4]点数換算表!$E$17,IF(AC181="ベスト16",[4]点数換算表!$F$17,IF(AC181="ベスト32",[4]点数換算表!$G$17,"")))))))</f>
        <v>0</v>
      </c>
      <c r="AE181" s="17"/>
      <c r="AF181" s="16">
        <f>IF(AE181="",0,IF(AE181="優勝",[4]点数換算表!$B$18,IF(AE181="準優勝",[4]点数換算表!$C$18,IF(AE181="ベスト4",[4]点数換算表!$D$18,IF(AE181="ベスト8",[4]点数換算表!$E$18,[4]点数換算表!$F$18)))))</f>
        <v>0</v>
      </c>
      <c r="AG181" s="17"/>
      <c r="AH181" s="16">
        <f>IF(AG181="",0,IF(AG181="優勝",[4]点数換算表!$B$19,IF(AG181="準優勝",[4]点数換算表!$C$19,IF(AG181="ベスト4",[4]点数換算表!$D$19,IF(AG181="ベスト8",[4]点数換算表!$E$19,[4]点数換算表!$F$19)))))</f>
        <v>0</v>
      </c>
      <c r="AI181" s="16">
        <f t="shared" si="2"/>
        <v>52</v>
      </c>
    </row>
    <row r="182" spans="1:35" x14ac:dyDescent="0.4">
      <c r="A182" s="21">
        <v>179</v>
      </c>
      <c r="B182" s="17" t="s">
        <v>237</v>
      </c>
      <c r="C182" s="17" t="s">
        <v>32</v>
      </c>
      <c r="D182" s="17">
        <v>1</v>
      </c>
      <c r="E182" s="24" t="s">
        <v>269</v>
      </c>
      <c r="F182" s="34" t="s">
        <v>814</v>
      </c>
      <c r="G182" s="17"/>
      <c r="H182" s="31">
        <f>IF(G182="",0,IF(G182="優勝",点数換算表!$B$2,IF(G182="準優勝",点数換算表!$C$2,IF(G182="ベスト4",点数換算表!$D$2,点数換算表!$E$2))))</f>
        <v>0</v>
      </c>
      <c r="I182" s="17" t="s">
        <v>9</v>
      </c>
      <c r="J182" s="16">
        <f>IF(I182="",0,IF(I182="優勝",点数換算表!$B$3,IF(I182="準優勝",点数換算表!$C$3,IF(I182="ベスト4",点数換算表!$D$3,点数換算表!$E$3))))</f>
        <v>50</v>
      </c>
      <c r="K182" s="17"/>
      <c r="L182" s="16">
        <f>IF(K182="",0,IF(K182="優勝",点数換算表!$B$4,IF(K182="準優勝",点数換算表!$C$4,IF(K182="ベスト4",点数換算表!$D$4,IF(K182="ベスト8",点数換算表!$E$4,IF(K182="ベスト16",点数換算表!$F$4,""))))))</f>
        <v>0</v>
      </c>
      <c r="M182" s="17"/>
      <c r="N182" s="16">
        <f>IF(M182="",0,IF(M182="優勝",点数換算表!$B$5,IF(M182="準優勝",点数換算表!$C$5,IF(M182="ベスト4",点数換算表!$D$5,IF(M182="ベスト8",点数換算表!$E$5,IF(M182="ベスト16",点数換算表!$F$5,IF(M182="ベスト32",点数換算表!$G$5,"")))))))</f>
        <v>0</v>
      </c>
      <c r="O182" s="17"/>
      <c r="P182" s="16">
        <f>IF(O182="",0,IF(O182="優勝",[2]点数換算表!$B$6,IF(O182="準優勝",[2]点数換算表!$C$6,IF(O182="ベスト4",[2]点数換算表!$D$6,IF(O182="ベスト8",[2]点数換算表!$E$6,IF(O182="ベスト16",[2]点数換算表!$F$6,IF(O182="ベスト32",[2]点数換算表!$G$6,"")))))))</f>
        <v>0</v>
      </c>
      <c r="Q182" s="17"/>
      <c r="R182" s="16">
        <f>IF(Q182="",0,IF(Q182="優勝",点数換算表!$B$7,IF(Q182="準優勝",点数換算表!$C$7,IF(Q182="ベスト4",点数換算表!$D$7,IF(Q182="ベスト8",点数換算表!$E$7,点数換算表!$F$7)))))</f>
        <v>0</v>
      </c>
      <c r="S182" s="17"/>
      <c r="T182" s="16">
        <f>IF(S182="",0,IF(S182="優勝",点数換算表!$B$8,IF(S182="準優勝",点数換算表!$C$8,IF(S182="ベスト4",点数換算表!$D$8,IF(S182="ベスト8",点数換算表!$E$8,点数換算表!$F$8)))))</f>
        <v>0</v>
      </c>
      <c r="U182" s="17"/>
      <c r="V182" s="31">
        <f>IF(U182="",0,IF(U182="優勝",点数換算表!$B$13,IF(U182="準優勝",点数換算表!$C$13,IF(U182="ベスト4",点数換算表!$D$13,点数換算表!$E$13))))</f>
        <v>0</v>
      </c>
      <c r="W182" s="17"/>
      <c r="X182" s="16">
        <f>IF(W182="",0,IF(W182="優勝",点数換算表!$B$14,IF(W182="準優勝",点数換算表!$C$14,IF(W182="ベスト4",点数換算表!$D$14,点数換算表!$E$14))))</f>
        <v>0</v>
      </c>
      <c r="Y182" s="17"/>
      <c r="Z182" s="16">
        <f>IF(Y182="",0,IF(Y182="優勝",点数換算表!$B$15,IF(Y182="準優勝",点数換算表!$C$15,IF(Y182="ベスト4",点数換算表!$D$15,IF(Y182="ベスト8",点数換算表!$E$15,IF(Y182="ベスト16",点数換算表!$F$15,""))))))</f>
        <v>0</v>
      </c>
      <c r="AA182" s="17"/>
      <c r="AB182" s="16">
        <f>IF(AA182="",0,IF(AA182="優勝",点数換算表!$B$16,IF(AA182="準優勝",点数換算表!$C$16,IF(AA182="ベスト4",点数換算表!$D$16,IF(AA182="ベスト8",点数換算表!$E$16,IF(AA182="ベスト16",点数換算表!$F$16,IF(AA182="ベスト32",点数換算表!$G$16,"")))))))</f>
        <v>0</v>
      </c>
      <c r="AC182" s="17"/>
      <c r="AD182" s="16">
        <f>IF(AC182="",0,IF(AC182="優勝",点数換算表!$B$17,IF(AC182="準優勝",点数換算表!$C$17,IF(AC182="ベスト4",点数換算表!$D$17,IF(AC182="ベスト8",点数換算表!$E$17,IF(AC182="ベスト16",点数換算表!$F$17,IF(AC182="ベスト32",点数換算表!$G$17,"")))))))</f>
        <v>0</v>
      </c>
      <c r="AE182" s="17"/>
      <c r="AF182" s="16">
        <f>IF(AE182="",0,IF(AE182="優勝",点数換算表!$B$18,IF(AE182="準優勝",点数換算表!$C$18,IF(AE182="ベスト4",点数換算表!$D$18,IF(AE182="ベスト8",点数換算表!$E$18,点数換算表!$F$18)))))</f>
        <v>0</v>
      </c>
      <c r="AG182" s="17"/>
      <c r="AH182" s="16">
        <f>IF(AG182="",0,IF(AG182="優勝",点数換算表!$B$19,IF(AG182="準優勝",点数換算表!$C$19,IF(AG182="ベスト4",点数換算表!$D$19,IF(AG182="ベスト8",点数換算表!$E$19,点数換算表!$F$19)))))</f>
        <v>0</v>
      </c>
      <c r="AI182" s="16">
        <f t="shared" si="2"/>
        <v>50</v>
      </c>
    </row>
    <row r="183" spans="1:35" x14ac:dyDescent="0.4">
      <c r="A183" s="21">
        <v>180</v>
      </c>
      <c r="B183" s="17" t="s">
        <v>238</v>
      </c>
      <c r="C183" s="17" t="s">
        <v>32</v>
      </c>
      <c r="D183" s="17">
        <v>1</v>
      </c>
      <c r="E183" s="24" t="s">
        <v>269</v>
      </c>
      <c r="F183" s="34" t="s">
        <v>814</v>
      </c>
      <c r="G183" s="17" t="s">
        <v>6</v>
      </c>
      <c r="H183" s="31">
        <f>IF(G183="",0,IF(G183="優勝",点数換算表!$B$2,IF(G183="準優勝",点数換算表!$C$2,IF(G183="ベスト4",点数換算表!$D$2,点数換算表!$E$2))))</f>
        <v>50</v>
      </c>
      <c r="I183" s="17"/>
      <c r="J183" s="16">
        <f>IF(I183="",0,IF(I183="優勝",点数換算表!$B$3,IF(I183="準優勝",点数換算表!$C$3,IF(I183="ベスト4",点数換算表!$D$3,点数換算表!$E$3))))</f>
        <v>0</v>
      </c>
      <c r="K183" s="17"/>
      <c r="L183" s="16">
        <f>IF(K183="",0,IF(K183="優勝",点数換算表!$B$4,IF(K183="準優勝",点数換算表!$C$4,IF(K183="ベスト4",点数換算表!$D$4,IF(K183="ベスト8",点数換算表!$E$4,IF(K183="ベスト16",点数換算表!$F$4,""))))))</f>
        <v>0</v>
      </c>
      <c r="M183" s="17"/>
      <c r="N183" s="16">
        <f>IF(M183="",0,IF(M183="優勝",点数換算表!$B$5,IF(M183="準優勝",点数換算表!$C$5,IF(M183="ベスト4",点数換算表!$D$5,IF(M183="ベスト8",点数換算表!$E$5,IF(M183="ベスト16",点数換算表!$F$5,IF(M183="ベスト32",点数換算表!$G$5,"")))))))</f>
        <v>0</v>
      </c>
      <c r="O183" s="17"/>
      <c r="P183" s="16">
        <f>IF(O183="",0,IF(O183="優勝",[2]点数換算表!$B$6,IF(O183="準優勝",[2]点数換算表!$C$6,IF(O183="ベスト4",[2]点数換算表!$D$6,IF(O183="ベスト8",[2]点数換算表!$E$6,IF(O183="ベスト16",[2]点数換算表!$F$6,IF(O183="ベスト32",[2]点数換算表!$G$6,"")))))))</f>
        <v>0</v>
      </c>
      <c r="Q183" s="17"/>
      <c r="R183" s="16">
        <f>IF(Q183="",0,IF(Q183="優勝",点数換算表!$B$7,IF(Q183="準優勝",点数換算表!$C$7,IF(Q183="ベスト4",点数換算表!$D$7,IF(Q183="ベスト8",点数換算表!$E$7,点数換算表!$F$7)))))</f>
        <v>0</v>
      </c>
      <c r="S183" s="17"/>
      <c r="T183" s="16">
        <f>IF(S183="",0,IF(S183="優勝",点数換算表!$B$8,IF(S183="準優勝",点数換算表!$C$8,IF(S183="ベスト4",点数換算表!$D$8,IF(S183="ベスト8",点数換算表!$E$8,点数換算表!$F$8)))))</f>
        <v>0</v>
      </c>
      <c r="U183" s="17"/>
      <c r="V183" s="31">
        <f>IF(U183="",0,IF(U183="優勝",点数換算表!$B$13,IF(U183="準優勝",点数換算表!$C$13,IF(U183="ベスト4",点数換算表!$D$13,点数換算表!$E$13))))</f>
        <v>0</v>
      </c>
      <c r="W183" s="17"/>
      <c r="X183" s="16">
        <f>IF(W183="",0,IF(W183="優勝",点数換算表!$B$14,IF(W183="準優勝",点数換算表!$C$14,IF(W183="ベスト4",点数換算表!$D$14,点数換算表!$E$14))))</f>
        <v>0</v>
      </c>
      <c r="Y183" s="17"/>
      <c r="Z183" s="16">
        <f>IF(Y183="",0,IF(Y183="優勝",点数換算表!$B$15,IF(Y183="準優勝",点数換算表!$C$15,IF(Y183="ベスト4",点数換算表!$D$15,IF(Y183="ベスト8",点数換算表!$E$15,IF(Y183="ベスト16",点数換算表!$F$15,""))))))</f>
        <v>0</v>
      </c>
      <c r="AA183" s="17"/>
      <c r="AB183" s="16">
        <f>IF(AA183="",0,IF(AA183="優勝",点数換算表!$B$16,IF(AA183="準優勝",点数換算表!$C$16,IF(AA183="ベスト4",点数換算表!$D$16,IF(AA183="ベスト8",点数換算表!$E$16,IF(AA183="ベスト16",点数換算表!$F$16,IF(AA183="ベスト32",点数換算表!$G$16,"")))))))</f>
        <v>0</v>
      </c>
      <c r="AC183" s="17"/>
      <c r="AD183" s="16">
        <f>IF(AC183="",0,IF(AC183="優勝",点数換算表!$B$17,IF(AC183="準優勝",点数換算表!$C$17,IF(AC183="ベスト4",点数換算表!$D$17,IF(AC183="ベスト8",点数換算表!$E$17,IF(AC183="ベスト16",点数換算表!$F$17,IF(AC183="ベスト32",点数換算表!$G$17,"")))))))</f>
        <v>0</v>
      </c>
      <c r="AE183" s="17"/>
      <c r="AF183" s="16">
        <f>IF(AE183="",0,IF(AE183="優勝",点数換算表!$B$18,IF(AE183="準優勝",点数換算表!$C$18,IF(AE183="ベスト4",点数換算表!$D$18,IF(AE183="ベスト8",点数換算表!$E$18,点数換算表!$F$18)))))</f>
        <v>0</v>
      </c>
      <c r="AG183" s="17"/>
      <c r="AH183" s="16">
        <f>IF(AG183="",0,IF(AG183="優勝",点数換算表!$B$19,IF(AG183="準優勝",点数換算表!$C$19,IF(AG183="ベスト4",点数換算表!$D$19,IF(AG183="ベスト8",点数換算表!$E$19,点数換算表!$F$19)))))</f>
        <v>0</v>
      </c>
      <c r="AI183" s="16">
        <f t="shared" si="2"/>
        <v>50</v>
      </c>
    </row>
    <row r="184" spans="1:35" x14ac:dyDescent="0.4">
      <c r="A184" s="21">
        <v>181</v>
      </c>
      <c r="B184" s="17" t="s">
        <v>286</v>
      </c>
      <c r="C184" s="17" t="s">
        <v>275</v>
      </c>
      <c r="D184" s="17">
        <v>4</v>
      </c>
      <c r="E184" s="26" t="s">
        <v>272</v>
      </c>
      <c r="F184" s="35" t="s">
        <v>815</v>
      </c>
      <c r="G184" s="17"/>
      <c r="H184" s="31">
        <f>IF(G184="",0,IF(G184="優勝",[2]点数換算表!$B$2,IF(G184="準優勝",[2]点数換算表!$C$2,IF(G184="ベスト4",[2]点数換算表!$D$2,[2]点数換算表!$E$2))))</f>
        <v>0</v>
      </c>
      <c r="I184" s="17"/>
      <c r="J184" s="16">
        <f>IF(I184="",0,IF(I184="優勝",[2]点数換算表!$B$3,IF(I184="準優勝",[2]点数換算表!$C$3,IF(I184="ベスト4",[2]点数換算表!$D$3,[2]点数換算表!$E$3))))</f>
        <v>0</v>
      </c>
      <c r="K184" s="17"/>
      <c r="L184" s="16">
        <f>IF(K184="",0,IF(K184="優勝",[2]点数換算表!$B$4,IF(K184="準優勝",[2]点数換算表!$C$4,IF(K184="ベスト4",[2]点数換算表!$D$4,IF(K184="ベスト8",[2]点数換算表!$E$4,IF(K184="ベスト16",[2]点数換算表!$F$4,""))))))</f>
        <v>0</v>
      </c>
      <c r="M184" s="17" t="s">
        <v>214</v>
      </c>
      <c r="N184" s="16">
        <f>IF(M184="",0,IF(M184="優勝",[2]点数換算表!$B$5,IF(M184="準優勝",[2]点数換算表!$C$5,IF(M184="ベスト4",[2]点数換算表!$D$5,IF(M184="ベスト8",[2]点数換算表!$E$5,IF(M184="ベスト16",[2]点数換算表!$F$5,IF(M184="ベスト32",[2]点数換算表!$G$5,"")))))))</f>
        <v>50</v>
      </c>
      <c r="O184" s="17"/>
      <c r="P184" s="16">
        <f>IF(O184="",0,IF(O184="優勝",[2]点数換算表!$B$6,IF(O184="準優勝",[2]点数換算表!$C$6,IF(O184="ベスト4",[2]点数換算表!$D$6,IF(O184="ベスト8",[2]点数換算表!$E$6,IF(O184="ベスト16",[2]点数換算表!$F$6,IF(O184="ベスト32",[2]点数換算表!$G$6,"")))))))</f>
        <v>0</v>
      </c>
      <c r="Q184" s="17"/>
      <c r="R184" s="16">
        <f>IF(Q184="",0,IF(Q184="優勝",[2]点数換算表!$B$7,IF(Q184="準優勝",[2]点数換算表!$C$7,IF(Q184="ベスト4",[2]点数換算表!$D$7,IF(Q184="ベスト8",[2]点数換算表!$E$7,[2]点数換算表!$F$7)))))</f>
        <v>0</v>
      </c>
      <c r="S184" s="17"/>
      <c r="T184" s="16">
        <f>IF(S184="",0,IF(S184="優勝",[2]点数換算表!$B$8,IF(S184="準優勝",[2]点数換算表!$C$8,IF(S184="ベスト4",[2]点数換算表!$D$8,IF(S184="ベスト8",[2]点数換算表!$E$8,[2]点数換算表!$F$8)))))</f>
        <v>0</v>
      </c>
      <c r="U184" s="17"/>
      <c r="V184" s="31">
        <f>IF(U184="",0,IF(U184="優勝",[2]点数換算表!$B$13,IF(U184="準優勝",[2]点数換算表!$C$13,IF(U184="ベスト4",[2]点数換算表!$D$13,[2]点数換算表!$E$13))))</f>
        <v>0</v>
      </c>
      <c r="W184" s="17"/>
      <c r="X184" s="16">
        <f>IF(W184="",0,IF(W184="優勝",[2]点数換算表!$B$14,IF(W184="準優勝",[2]点数換算表!$C$14,IF(W184="ベスト4",[2]点数換算表!$D$14,[2]点数換算表!$E$14))))</f>
        <v>0</v>
      </c>
      <c r="Y184" s="17"/>
      <c r="Z184" s="16">
        <f>IF(Y184="",0,IF(Y184="優勝",[2]点数換算表!$B$15,IF(Y184="準優勝",[2]点数換算表!$C$15,IF(Y184="ベスト4",[2]点数換算表!$D$15,IF(Y184="ベスト8",[2]点数換算表!$E$15,IF(Y184="ベスト16",[2]点数換算表!$F$15,""))))))</f>
        <v>0</v>
      </c>
      <c r="AA184" s="17"/>
      <c r="AB184" s="16">
        <f>IF(AA184="",0,IF(AA184="優勝",[2]点数換算表!$B$16,IF(AA184="準優勝",[2]点数換算表!$C$16,IF(AA184="ベスト4",[2]点数換算表!$D$16,IF(AA184="ベスト8",[2]点数換算表!$E$16,IF(AA184="ベスト16",[2]点数換算表!$F$16,IF(AA184="ベスト32",[2]点数換算表!$G$16,"")))))))</f>
        <v>0</v>
      </c>
      <c r="AC184" s="17"/>
      <c r="AD184" s="16">
        <f>IF(AC184="",0,IF(AC184="優勝",[2]点数換算表!$B$17,IF(AC184="準優勝",[2]点数換算表!$C$17,IF(AC184="ベスト4",[2]点数換算表!$D$17,IF(AC184="ベスト8",[2]点数換算表!$E$17,IF(AC184="ベスト16",[2]点数換算表!$F$17,IF(AC184="ベスト32",[2]点数換算表!$G$17,"")))))))</f>
        <v>0</v>
      </c>
      <c r="AE184" s="17"/>
      <c r="AF184" s="16">
        <f>IF(AE184="",0,IF(AE184="優勝",[2]点数換算表!$B$18,IF(AE184="準優勝",[2]点数換算表!$C$18,IF(AE184="ベスト4",[2]点数換算表!$D$18,IF(AE184="ベスト8",[2]点数換算表!$E$18,[2]点数換算表!$F$18)))))</f>
        <v>0</v>
      </c>
      <c r="AG184" s="17"/>
      <c r="AH184" s="16">
        <f>IF(AG184="",0,IF(AG184="優勝",[2]点数換算表!$B$19,IF(AG184="準優勝",[2]点数換算表!$C$19,IF(AG184="ベスト4",[2]点数換算表!$D$19,IF(AG184="ベスト8",[2]点数換算表!$E$19,[2]点数換算表!$F$19)))))</f>
        <v>0</v>
      </c>
      <c r="AI184" s="16">
        <f t="shared" si="2"/>
        <v>50</v>
      </c>
    </row>
    <row r="185" spans="1:35" x14ac:dyDescent="0.4">
      <c r="A185" s="21">
        <v>182</v>
      </c>
      <c r="B185" s="17" t="s">
        <v>1267</v>
      </c>
      <c r="C185" s="17" t="s">
        <v>1241</v>
      </c>
      <c r="D185" s="17">
        <v>2</v>
      </c>
      <c r="E185" s="26" t="s">
        <v>272</v>
      </c>
      <c r="F185" s="35" t="s">
        <v>815</v>
      </c>
      <c r="G185" s="17"/>
      <c r="H185" s="31">
        <f>IF(G185="",0,IF(G185="優勝",[1]点数換算表!$B$2,IF(G185="準優勝",[1]点数換算表!$C$2,IF(G185="ベスト4",[1]点数換算表!$D$2,[1]点数換算表!$E$2))))</f>
        <v>0</v>
      </c>
      <c r="I185" s="17"/>
      <c r="J185" s="16">
        <f>IF(I185="",0,IF(I185="優勝",[1]点数換算表!$B$3,IF(I185="準優勝",[1]点数換算表!$C$3,IF(I185="ベスト4",[1]点数換算表!$D$3,[1]点数換算表!$E$3))))</f>
        <v>0</v>
      </c>
      <c r="K185" s="17"/>
      <c r="L185" s="16">
        <f>IF(K185="",0,IF(K185="優勝",[7]点数換算表!$B$4,IF(K185="準優勝",[7]点数換算表!$C$4,IF(K185="ベスト4",[7]点数換算表!$D$4,IF(K185="ベスト8",[7]点数換算表!$E$4,IF(K185="ベスト16",[7]点数換算表!$F$4,""))))))</f>
        <v>0</v>
      </c>
      <c r="M185" s="17" t="s">
        <v>214</v>
      </c>
      <c r="N185" s="16">
        <f>IF(M185="",0,IF(M185="優勝",点数換算表!$B$5,IF(M185="準優勝",点数換算表!$C$5,IF(M185="ベスト4",点数換算表!$D$5,IF(M185="ベスト8",点数換算表!$E$5,IF(M185="ベスト16",点数換算表!$F$5,IF(M185="ベスト32",点数換算表!$G$5,"")))))))</f>
        <v>50</v>
      </c>
      <c r="O185" s="17"/>
      <c r="P185" s="16">
        <f>IF(O185="",0,IF(O185="優勝",[2]点数換算表!$B$6,IF(O185="準優勝",[2]点数換算表!$C$6,IF(O185="ベスト4",[2]点数換算表!$D$6,IF(O185="ベスト8",[2]点数換算表!$E$6,IF(O185="ベスト16",[2]点数換算表!$F$6,IF(O185="ベスト32",[2]点数換算表!$G$6,"")))))))</f>
        <v>0</v>
      </c>
      <c r="Q185" s="17"/>
      <c r="R185" s="16">
        <f>IF(Q185="",0,IF(Q185="優勝",[10]点数換算表!$B$7,IF(Q185="準優勝",[10]点数換算表!$C$7,IF(Q185="ベスト4",[10]点数換算表!$D$7,IF(Q185="ベスト8",[10]点数換算表!$E$7,[10]点数換算表!$F$7)))))</f>
        <v>0</v>
      </c>
      <c r="S185" s="17"/>
      <c r="T185" s="16">
        <f>IF(S185="",0,IF(S185="優勝",[10]点数換算表!$B$8,IF(S185="準優勝",[10]点数換算表!$C$8,IF(S185="ベスト4",[10]点数換算表!$D$8,IF(S185="ベスト8",[10]点数換算表!$E$8,[10]点数換算表!$F$8)))))</f>
        <v>0</v>
      </c>
      <c r="U185" s="17"/>
      <c r="V185" s="31">
        <f>IF(U185="",0,IF(U185="優勝",[10]点数換算表!$B$13,IF(U185="準優勝",[10]点数換算表!$C$13,IF(U185="ベスト4",[10]点数換算表!$D$13,[10]点数換算表!$E$13))))</f>
        <v>0</v>
      </c>
      <c r="W185" s="17"/>
      <c r="X185" s="16">
        <f>IF(W185="",0,IF(W185="優勝",[10]点数換算表!$B$14,IF(W185="準優勝",[10]点数換算表!$C$14,IF(W185="ベスト4",[10]点数換算表!$D$14,[10]点数換算表!$E$14))))</f>
        <v>0</v>
      </c>
      <c r="Y185" s="17"/>
      <c r="Z185" s="16">
        <f>IF(Y185="",0,IF(Y185="優勝",[7]点数換算表!$B$15,IF(Y185="準優勝",[7]点数換算表!$C$15,IF(Y185="ベスト4",[7]点数換算表!$D$15,IF(Y185="ベスト8",[7]点数換算表!$E$15,IF(Y185="ベスト16",[7]点数換算表!$F$15,""))))))</f>
        <v>0</v>
      </c>
      <c r="AA185" s="17"/>
      <c r="AB185" s="16">
        <f>IF(AA185="",0,IF(AA185="優勝",[2]点数換算表!$B$16,IF(AA185="準優勝",[2]点数換算表!$C$16,IF(AA185="ベスト4",[2]点数換算表!$D$16,IF(AA185="ベスト8",[2]点数換算表!$E$16,IF(AA185="ベスト16",[2]点数換算表!$F$16,IF(AA185="ベスト32",[2]点数換算表!$G$16,"")))))))</f>
        <v>0</v>
      </c>
      <c r="AC185" s="17"/>
      <c r="AD185" s="16">
        <f>IF(AC185="",0,IF(AC185="優勝",[2]点数換算表!$B$17,IF(AC185="準優勝",[2]点数換算表!$C$17,IF(AC185="ベスト4",[2]点数換算表!$D$17,IF(AC185="ベスト8",[2]点数換算表!$E$17,IF(AC185="ベスト16",[2]点数換算表!$F$17,IF(AC185="ベスト32",[2]点数換算表!$G$17,"")))))))</f>
        <v>0</v>
      </c>
      <c r="AE185" s="17"/>
      <c r="AF185" s="16">
        <f>IF(AE185="",0,IF(AE185="優勝",[2]点数換算表!$B$18,IF(AE185="準優勝",[2]点数換算表!$C$18,IF(AE185="ベスト4",[2]点数換算表!$D$18,IF(AE185="ベスト8",[2]点数換算表!$E$18,[2]点数換算表!$F$18)))))</f>
        <v>0</v>
      </c>
      <c r="AG185" s="17"/>
      <c r="AH185" s="16">
        <f>IF(AG185="",0,IF(AG185="優勝",[2]点数換算表!$B$19,IF(AG185="準優勝",[2]点数換算表!$C$19,IF(AG185="ベスト4",[2]点数換算表!$D$19,IF(AG185="ベスト8",[2]点数換算表!$E$19,[2]点数換算表!$F$19)))))</f>
        <v>0</v>
      </c>
      <c r="AI185" s="16">
        <f t="shared" si="2"/>
        <v>50</v>
      </c>
    </row>
    <row r="186" spans="1:35" x14ac:dyDescent="0.4">
      <c r="A186" s="21">
        <v>183</v>
      </c>
      <c r="B186" s="17" t="s">
        <v>1268</v>
      </c>
      <c r="C186" s="17" t="s">
        <v>1241</v>
      </c>
      <c r="D186" s="17">
        <v>2</v>
      </c>
      <c r="E186" s="26" t="s">
        <v>272</v>
      </c>
      <c r="F186" s="35" t="s">
        <v>815</v>
      </c>
      <c r="G186" s="17"/>
      <c r="H186" s="31">
        <f>IF(G186="",0,IF(G186="優勝",[1]点数換算表!$B$2,IF(G186="準優勝",[1]点数換算表!$C$2,IF(G186="ベスト4",[1]点数換算表!$D$2,[1]点数換算表!$E$2))))</f>
        <v>0</v>
      </c>
      <c r="I186" s="17"/>
      <c r="J186" s="16">
        <f>IF(I186="",0,IF(I186="優勝",[1]点数換算表!$B$3,IF(I186="準優勝",[1]点数換算表!$C$3,IF(I186="ベスト4",[1]点数換算表!$D$3,[1]点数換算表!$E$3))))</f>
        <v>0</v>
      </c>
      <c r="K186" s="17"/>
      <c r="L186" s="16">
        <f>IF(K186="",0,IF(K186="優勝",[7]点数換算表!$B$4,IF(K186="準優勝",[7]点数換算表!$C$4,IF(K186="ベスト4",[7]点数換算表!$D$4,IF(K186="ベスト8",[7]点数換算表!$E$4,IF(K186="ベスト16",[7]点数換算表!$F$4,""))))))</f>
        <v>0</v>
      </c>
      <c r="M186" s="17" t="s">
        <v>214</v>
      </c>
      <c r="N186" s="16">
        <f>IF(M186="",0,IF(M186="優勝",点数換算表!$B$5,IF(M186="準優勝",点数換算表!$C$5,IF(M186="ベスト4",点数換算表!$D$5,IF(M186="ベスト8",点数換算表!$E$5,IF(M186="ベスト16",点数換算表!$F$5,IF(M186="ベスト32",点数換算表!$G$5,"")))))))</f>
        <v>50</v>
      </c>
      <c r="O186" s="17"/>
      <c r="P186" s="16">
        <f>IF(O186="",0,IF(O186="優勝",[2]点数換算表!$B$6,IF(O186="準優勝",[2]点数換算表!$C$6,IF(O186="ベスト4",[2]点数換算表!$D$6,IF(O186="ベスト8",[2]点数換算表!$E$6,IF(O186="ベスト16",[2]点数換算表!$F$6,IF(O186="ベスト32",[2]点数換算表!$G$6,"")))))))</f>
        <v>0</v>
      </c>
      <c r="Q186" s="17"/>
      <c r="R186" s="16">
        <f>IF(Q186="",0,IF(Q186="優勝",[10]点数換算表!$B$7,IF(Q186="準優勝",[10]点数換算表!$C$7,IF(Q186="ベスト4",[10]点数換算表!$D$7,IF(Q186="ベスト8",[10]点数換算表!$E$7,[10]点数換算表!$F$7)))))</f>
        <v>0</v>
      </c>
      <c r="S186" s="17"/>
      <c r="T186" s="16">
        <f>IF(S186="",0,IF(S186="優勝",[10]点数換算表!$B$8,IF(S186="準優勝",[10]点数換算表!$C$8,IF(S186="ベスト4",[10]点数換算表!$D$8,IF(S186="ベスト8",[10]点数換算表!$E$8,[10]点数換算表!$F$8)))))</f>
        <v>0</v>
      </c>
      <c r="U186" s="17"/>
      <c r="V186" s="31">
        <f>IF(U186="",0,IF(U186="優勝",[10]点数換算表!$B$13,IF(U186="準優勝",[10]点数換算表!$C$13,IF(U186="ベスト4",[10]点数換算表!$D$13,[10]点数換算表!$E$13))))</f>
        <v>0</v>
      </c>
      <c r="W186" s="17"/>
      <c r="X186" s="16">
        <f>IF(W186="",0,IF(W186="優勝",[10]点数換算表!$B$14,IF(W186="準優勝",[10]点数換算表!$C$14,IF(W186="ベスト4",[10]点数換算表!$D$14,[10]点数換算表!$E$14))))</f>
        <v>0</v>
      </c>
      <c r="Y186" s="17"/>
      <c r="Z186" s="16">
        <f>IF(Y186="",0,IF(Y186="優勝",[7]点数換算表!$B$15,IF(Y186="準優勝",[7]点数換算表!$C$15,IF(Y186="ベスト4",[7]点数換算表!$D$15,IF(Y186="ベスト8",[7]点数換算表!$E$15,IF(Y186="ベスト16",[7]点数換算表!$F$15,""))))))</f>
        <v>0</v>
      </c>
      <c r="AA186" s="17"/>
      <c r="AB186" s="16">
        <f>IF(AA186="",0,IF(AA186="優勝",[2]点数換算表!$B$16,IF(AA186="準優勝",[2]点数換算表!$C$16,IF(AA186="ベスト4",[2]点数換算表!$D$16,IF(AA186="ベスト8",[2]点数換算表!$E$16,IF(AA186="ベスト16",[2]点数換算表!$F$16,IF(AA186="ベスト32",[2]点数換算表!$G$16,"")))))))</f>
        <v>0</v>
      </c>
      <c r="AC186" s="17"/>
      <c r="AD186" s="16">
        <f>IF(AC186="",0,IF(AC186="優勝",[2]点数換算表!$B$17,IF(AC186="準優勝",[2]点数換算表!$C$17,IF(AC186="ベスト4",[2]点数換算表!$D$17,IF(AC186="ベスト8",[2]点数換算表!$E$17,IF(AC186="ベスト16",[2]点数換算表!$F$17,IF(AC186="ベスト32",[2]点数換算表!$G$17,"")))))))</f>
        <v>0</v>
      </c>
      <c r="AE186" s="17"/>
      <c r="AF186" s="16">
        <f>IF(AE186="",0,IF(AE186="優勝",[2]点数換算表!$B$18,IF(AE186="準優勝",[2]点数換算表!$C$18,IF(AE186="ベスト4",[2]点数換算表!$D$18,IF(AE186="ベスト8",[2]点数換算表!$E$18,[2]点数換算表!$F$18)))))</f>
        <v>0</v>
      </c>
      <c r="AG186" s="17"/>
      <c r="AH186" s="16">
        <f>IF(AG186="",0,IF(AG186="優勝",[2]点数換算表!$B$19,IF(AG186="準優勝",[2]点数換算表!$C$19,IF(AG186="ベスト4",[2]点数換算表!$D$19,IF(AG186="ベスト8",[2]点数換算表!$E$19,[2]点数換算表!$F$19)))))</f>
        <v>0</v>
      </c>
      <c r="AI186" s="16">
        <f t="shared" si="2"/>
        <v>50</v>
      </c>
    </row>
    <row r="187" spans="1:35" x14ac:dyDescent="0.4">
      <c r="A187" s="21">
        <v>184</v>
      </c>
      <c r="B187" s="17" t="s">
        <v>1269</v>
      </c>
      <c r="C187" s="17" t="s">
        <v>1241</v>
      </c>
      <c r="D187" s="17">
        <v>3</v>
      </c>
      <c r="E187" s="26" t="s">
        <v>272</v>
      </c>
      <c r="F187" s="35" t="s">
        <v>815</v>
      </c>
      <c r="G187" s="17"/>
      <c r="H187" s="31">
        <f>IF(G187="",0,IF(G187="優勝",[1]点数換算表!$B$2,IF(G187="準優勝",[1]点数換算表!$C$2,IF(G187="ベスト4",[1]点数換算表!$D$2,[1]点数換算表!$E$2))))</f>
        <v>0</v>
      </c>
      <c r="I187" s="17"/>
      <c r="J187" s="16">
        <f>IF(I187="",0,IF(I187="優勝",[1]点数換算表!$B$3,IF(I187="準優勝",[1]点数換算表!$C$3,IF(I187="ベスト4",[1]点数換算表!$D$3,[1]点数換算表!$E$3))))</f>
        <v>0</v>
      </c>
      <c r="K187" s="17"/>
      <c r="L187" s="16">
        <f>IF(K187="",0,IF(K187="優勝",[7]点数換算表!$B$4,IF(K187="準優勝",[7]点数換算表!$C$4,IF(K187="ベスト4",[7]点数換算表!$D$4,IF(K187="ベスト8",[7]点数換算表!$E$4,IF(K187="ベスト16",[7]点数換算表!$F$4,""))))))</f>
        <v>0</v>
      </c>
      <c r="M187" s="17" t="s">
        <v>214</v>
      </c>
      <c r="N187" s="16">
        <f>IF(M187="",0,IF(M187="優勝",点数換算表!$B$5,IF(M187="準優勝",点数換算表!$C$5,IF(M187="ベスト4",点数換算表!$D$5,IF(M187="ベスト8",点数換算表!$E$5,IF(M187="ベスト16",点数換算表!$F$5,IF(M187="ベスト32",点数換算表!$G$5,"")))))))</f>
        <v>50</v>
      </c>
      <c r="O187" s="17"/>
      <c r="P187" s="16">
        <f>IF(O187="",0,IF(O187="優勝",[2]点数換算表!$B$6,IF(O187="準優勝",[2]点数換算表!$C$6,IF(O187="ベスト4",[2]点数換算表!$D$6,IF(O187="ベスト8",[2]点数換算表!$E$6,IF(O187="ベスト16",[2]点数換算表!$F$6,IF(O187="ベスト32",[2]点数換算表!$G$6,"")))))))</f>
        <v>0</v>
      </c>
      <c r="Q187" s="17"/>
      <c r="R187" s="16">
        <f>IF(Q187="",0,IF(Q187="優勝",[10]点数換算表!$B$7,IF(Q187="準優勝",[10]点数換算表!$C$7,IF(Q187="ベスト4",[10]点数換算表!$D$7,IF(Q187="ベスト8",[10]点数換算表!$E$7,[10]点数換算表!$F$7)))))</f>
        <v>0</v>
      </c>
      <c r="S187" s="17"/>
      <c r="T187" s="16">
        <f>IF(S187="",0,IF(S187="優勝",[10]点数換算表!$B$8,IF(S187="準優勝",[10]点数換算表!$C$8,IF(S187="ベスト4",[10]点数換算表!$D$8,IF(S187="ベスト8",[10]点数換算表!$E$8,[10]点数換算表!$F$8)))))</f>
        <v>0</v>
      </c>
      <c r="U187" s="17"/>
      <c r="V187" s="31">
        <f>IF(U187="",0,IF(U187="優勝",[10]点数換算表!$B$13,IF(U187="準優勝",[10]点数換算表!$C$13,IF(U187="ベスト4",[10]点数換算表!$D$13,[10]点数換算表!$E$13))))</f>
        <v>0</v>
      </c>
      <c r="W187" s="17"/>
      <c r="X187" s="16">
        <f>IF(W187="",0,IF(W187="優勝",[10]点数換算表!$B$14,IF(W187="準優勝",[10]点数換算表!$C$14,IF(W187="ベスト4",[10]点数換算表!$D$14,[10]点数換算表!$E$14))))</f>
        <v>0</v>
      </c>
      <c r="Y187" s="17"/>
      <c r="Z187" s="16">
        <f>IF(Y187="",0,IF(Y187="優勝",[7]点数換算表!$B$15,IF(Y187="準優勝",[7]点数換算表!$C$15,IF(Y187="ベスト4",[7]点数換算表!$D$15,IF(Y187="ベスト8",[7]点数換算表!$E$15,IF(Y187="ベスト16",[7]点数換算表!$F$15,""))))))</f>
        <v>0</v>
      </c>
      <c r="AA187" s="17"/>
      <c r="AB187" s="16">
        <f>IF(AA187="",0,IF(AA187="優勝",[2]点数換算表!$B$16,IF(AA187="準優勝",[2]点数換算表!$C$16,IF(AA187="ベスト4",[2]点数換算表!$D$16,IF(AA187="ベスト8",[2]点数換算表!$E$16,IF(AA187="ベスト16",[2]点数換算表!$F$16,IF(AA187="ベスト32",[2]点数換算表!$G$16,"")))))))</f>
        <v>0</v>
      </c>
      <c r="AC187" s="17"/>
      <c r="AD187" s="16">
        <f>IF(AC187="",0,IF(AC187="優勝",[2]点数換算表!$B$17,IF(AC187="準優勝",[2]点数換算表!$C$17,IF(AC187="ベスト4",[2]点数換算表!$D$17,IF(AC187="ベスト8",[2]点数換算表!$E$17,IF(AC187="ベスト16",[2]点数換算表!$F$17,IF(AC187="ベスト32",[2]点数換算表!$G$17,"")))))))</f>
        <v>0</v>
      </c>
      <c r="AE187" s="17"/>
      <c r="AF187" s="16">
        <f>IF(AE187="",0,IF(AE187="優勝",[2]点数換算表!$B$18,IF(AE187="準優勝",[2]点数換算表!$C$18,IF(AE187="ベスト4",[2]点数換算表!$D$18,IF(AE187="ベスト8",[2]点数換算表!$E$18,[2]点数換算表!$F$18)))))</f>
        <v>0</v>
      </c>
      <c r="AG187" s="17"/>
      <c r="AH187" s="16">
        <f>IF(AG187="",0,IF(AG187="優勝",[2]点数換算表!$B$19,IF(AG187="準優勝",[2]点数換算表!$C$19,IF(AG187="ベスト4",[2]点数換算表!$D$19,IF(AG187="ベスト8",[2]点数換算表!$E$19,[2]点数換算表!$F$19)))))</f>
        <v>0</v>
      </c>
      <c r="AI187" s="16">
        <f t="shared" si="2"/>
        <v>50</v>
      </c>
    </row>
    <row r="188" spans="1:35" x14ac:dyDescent="0.4">
      <c r="A188" s="21">
        <v>185</v>
      </c>
      <c r="B188" s="17" t="s">
        <v>1270</v>
      </c>
      <c r="C188" s="17" t="s">
        <v>1241</v>
      </c>
      <c r="D188" s="17">
        <v>1</v>
      </c>
      <c r="E188" s="26" t="s">
        <v>272</v>
      </c>
      <c r="F188" s="35" t="s">
        <v>815</v>
      </c>
      <c r="G188" s="17"/>
      <c r="H188" s="31">
        <f>IF(G188="",0,IF(G188="優勝",[1]点数換算表!$B$2,IF(G188="準優勝",[1]点数換算表!$C$2,IF(G188="ベスト4",[1]点数換算表!$D$2,[1]点数換算表!$E$2))))</f>
        <v>0</v>
      </c>
      <c r="I188" s="17"/>
      <c r="J188" s="16">
        <f>IF(I188="",0,IF(I188="優勝",[1]点数換算表!$B$3,IF(I188="準優勝",[1]点数換算表!$C$3,IF(I188="ベスト4",[1]点数換算表!$D$3,[1]点数換算表!$E$3))))</f>
        <v>0</v>
      </c>
      <c r="K188" s="17"/>
      <c r="L188" s="16">
        <f>IF(K188="",0,IF(K188="優勝",[7]点数換算表!$B$4,IF(K188="準優勝",[7]点数換算表!$C$4,IF(K188="ベスト4",[7]点数換算表!$D$4,IF(K188="ベスト8",[7]点数換算表!$E$4,IF(K188="ベスト16",[7]点数換算表!$F$4,""))))))</f>
        <v>0</v>
      </c>
      <c r="M188" s="17" t="s">
        <v>214</v>
      </c>
      <c r="N188" s="16">
        <f>IF(M188="",0,IF(M188="優勝",点数換算表!$B$5,IF(M188="準優勝",点数換算表!$C$5,IF(M188="ベスト4",点数換算表!$D$5,IF(M188="ベスト8",点数換算表!$E$5,IF(M188="ベスト16",点数換算表!$F$5,IF(M188="ベスト32",点数換算表!$G$5,"")))))))</f>
        <v>50</v>
      </c>
      <c r="O188" s="17"/>
      <c r="P188" s="16">
        <f>IF(O188="",0,IF(O188="優勝",[2]点数換算表!$B$6,IF(O188="準優勝",[2]点数換算表!$C$6,IF(O188="ベスト4",[2]点数換算表!$D$6,IF(O188="ベスト8",[2]点数換算表!$E$6,IF(O188="ベスト16",[2]点数換算表!$F$6,IF(O188="ベスト32",[2]点数換算表!$G$6,"")))))))</f>
        <v>0</v>
      </c>
      <c r="Q188" s="17"/>
      <c r="R188" s="16">
        <f>IF(Q188="",0,IF(Q188="優勝",[10]点数換算表!$B$7,IF(Q188="準優勝",[10]点数換算表!$C$7,IF(Q188="ベスト4",[10]点数換算表!$D$7,IF(Q188="ベスト8",[10]点数換算表!$E$7,[10]点数換算表!$F$7)))))</f>
        <v>0</v>
      </c>
      <c r="S188" s="17"/>
      <c r="T188" s="16">
        <f>IF(S188="",0,IF(S188="優勝",[10]点数換算表!$B$8,IF(S188="準優勝",[10]点数換算表!$C$8,IF(S188="ベスト4",[10]点数換算表!$D$8,IF(S188="ベスト8",[10]点数換算表!$E$8,[10]点数換算表!$F$8)))))</f>
        <v>0</v>
      </c>
      <c r="U188" s="17"/>
      <c r="V188" s="31">
        <f>IF(U188="",0,IF(U188="優勝",[10]点数換算表!$B$13,IF(U188="準優勝",[10]点数換算表!$C$13,IF(U188="ベスト4",[10]点数換算表!$D$13,[10]点数換算表!$E$13))))</f>
        <v>0</v>
      </c>
      <c r="W188" s="17"/>
      <c r="X188" s="16">
        <f>IF(W188="",0,IF(W188="優勝",[10]点数換算表!$B$14,IF(W188="準優勝",[10]点数換算表!$C$14,IF(W188="ベスト4",[10]点数換算表!$D$14,[10]点数換算表!$E$14))))</f>
        <v>0</v>
      </c>
      <c r="Y188" s="17"/>
      <c r="Z188" s="16">
        <f>IF(Y188="",0,IF(Y188="優勝",[7]点数換算表!$B$15,IF(Y188="準優勝",[7]点数換算表!$C$15,IF(Y188="ベスト4",[7]点数換算表!$D$15,IF(Y188="ベスト8",[7]点数換算表!$E$15,IF(Y188="ベスト16",[7]点数換算表!$F$15,""))))))</f>
        <v>0</v>
      </c>
      <c r="AA188" s="17"/>
      <c r="AB188" s="16">
        <f>IF(AA188="",0,IF(AA188="優勝",[2]点数換算表!$B$16,IF(AA188="準優勝",[2]点数換算表!$C$16,IF(AA188="ベスト4",[2]点数換算表!$D$16,IF(AA188="ベスト8",[2]点数換算表!$E$16,IF(AA188="ベスト16",[2]点数換算表!$F$16,IF(AA188="ベスト32",[2]点数換算表!$G$16,"")))))))</f>
        <v>0</v>
      </c>
      <c r="AC188" s="17"/>
      <c r="AD188" s="16">
        <f>IF(AC188="",0,IF(AC188="優勝",[2]点数換算表!$B$17,IF(AC188="準優勝",[2]点数換算表!$C$17,IF(AC188="ベスト4",[2]点数換算表!$D$17,IF(AC188="ベスト8",[2]点数換算表!$E$17,IF(AC188="ベスト16",[2]点数換算表!$F$17,IF(AC188="ベスト32",[2]点数換算表!$G$17,"")))))))</f>
        <v>0</v>
      </c>
      <c r="AE188" s="17"/>
      <c r="AF188" s="16">
        <f>IF(AE188="",0,IF(AE188="優勝",[2]点数換算表!$B$18,IF(AE188="準優勝",[2]点数換算表!$C$18,IF(AE188="ベスト4",[2]点数換算表!$D$18,IF(AE188="ベスト8",[2]点数換算表!$E$18,[2]点数換算表!$F$18)))))</f>
        <v>0</v>
      </c>
      <c r="AG188" s="17"/>
      <c r="AH188" s="16">
        <f>IF(AG188="",0,IF(AG188="優勝",[2]点数換算表!$B$19,IF(AG188="準優勝",[2]点数換算表!$C$19,IF(AG188="ベスト4",[2]点数換算表!$D$19,IF(AG188="ベスト8",[2]点数換算表!$E$19,[2]点数換算表!$F$19)))))</f>
        <v>0</v>
      </c>
      <c r="AI188" s="16">
        <f t="shared" si="2"/>
        <v>50</v>
      </c>
    </row>
    <row r="189" spans="1:35" x14ac:dyDescent="0.4">
      <c r="A189" s="21">
        <v>186</v>
      </c>
      <c r="B189" s="17" t="s">
        <v>1271</v>
      </c>
      <c r="C189" s="17" t="s">
        <v>848</v>
      </c>
      <c r="D189" s="17">
        <v>4</v>
      </c>
      <c r="E189" s="26" t="s">
        <v>272</v>
      </c>
      <c r="F189" s="35" t="s">
        <v>815</v>
      </c>
      <c r="G189" s="17"/>
      <c r="H189" s="31">
        <f>IF(G189="",0,IF(G189="優勝",[1]点数換算表!$B$2,IF(G189="準優勝",[1]点数換算表!$C$2,IF(G189="ベスト4",[1]点数換算表!$D$2,[1]点数換算表!$E$2))))</f>
        <v>0</v>
      </c>
      <c r="I189" s="17"/>
      <c r="J189" s="16">
        <f>IF(I189="",0,IF(I189="優勝",[1]点数換算表!$B$3,IF(I189="準優勝",[1]点数換算表!$C$3,IF(I189="ベスト4",[1]点数換算表!$D$3,[1]点数換算表!$E$3))))</f>
        <v>0</v>
      </c>
      <c r="K189" s="17"/>
      <c r="L189" s="16">
        <f>IF(K189="",0,IF(K189="優勝",[7]点数換算表!$B$4,IF(K189="準優勝",[7]点数換算表!$C$4,IF(K189="ベスト4",[7]点数換算表!$D$4,IF(K189="ベスト8",[7]点数換算表!$E$4,IF(K189="ベスト16",[7]点数換算表!$F$4,""))))))</f>
        <v>0</v>
      </c>
      <c r="M189" s="17" t="s">
        <v>214</v>
      </c>
      <c r="N189" s="16">
        <f>IF(M189="",0,IF(M189="優勝",点数換算表!$B$5,IF(M189="準優勝",点数換算表!$C$5,IF(M189="ベスト4",点数換算表!$D$5,IF(M189="ベスト8",点数換算表!$E$5,IF(M189="ベスト16",点数換算表!$F$5,IF(M189="ベスト32",点数換算表!$G$5,"")))))))</f>
        <v>50</v>
      </c>
      <c r="O189" s="17"/>
      <c r="P189" s="16">
        <f>IF(O189="",0,IF(O189="優勝",[2]点数換算表!$B$6,IF(O189="準優勝",[2]点数換算表!$C$6,IF(O189="ベスト4",[2]点数換算表!$D$6,IF(O189="ベスト8",[2]点数換算表!$E$6,IF(O189="ベスト16",[2]点数換算表!$F$6,IF(O189="ベスト32",[2]点数換算表!$G$6,"")))))))</f>
        <v>0</v>
      </c>
      <c r="Q189" s="17"/>
      <c r="R189" s="16">
        <f>IF(Q189="",0,IF(Q189="優勝",[10]点数換算表!$B$7,IF(Q189="準優勝",[10]点数換算表!$C$7,IF(Q189="ベスト4",[10]点数換算表!$D$7,IF(Q189="ベスト8",[10]点数換算表!$E$7,[10]点数換算表!$F$7)))))</f>
        <v>0</v>
      </c>
      <c r="S189" s="17"/>
      <c r="T189" s="16">
        <f>IF(S189="",0,IF(S189="優勝",[10]点数換算表!$B$8,IF(S189="準優勝",[10]点数換算表!$C$8,IF(S189="ベスト4",[10]点数換算表!$D$8,IF(S189="ベスト8",[10]点数換算表!$E$8,[10]点数換算表!$F$8)))))</f>
        <v>0</v>
      </c>
      <c r="U189" s="17"/>
      <c r="V189" s="31">
        <f>IF(U189="",0,IF(U189="優勝",[10]点数換算表!$B$13,IF(U189="準優勝",[10]点数換算表!$C$13,IF(U189="ベスト4",[10]点数換算表!$D$13,[10]点数換算表!$E$13))))</f>
        <v>0</v>
      </c>
      <c r="W189" s="17"/>
      <c r="X189" s="16">
        <f>IF(W189="",0,IF(W189="優勝",[10]点数換算表!$B$14,IF(W189="準優勝",[10]点数換算表!$C$14,IF(W189="ベスト4",[10]点数換算表!$D$14,[10]点数換算表!$E$14))))</f>
        <v>0</v>
      </c>
      <c r="Y189" s="17"/>
      <c r="Z189" s="16">
        <f>IF(Y189="",0,IF(Y189="優勝",[7]点数換算表!$B$15,IF(Y189="準優勝",[7]点数換算表!$C$15,IF(Y189="ベスト4",[7]点数換算表!$D$15,IF(Y189="ベスト8",[7]点数換算表!$E$15,IF(Y189="ベスト16",[7]点数換算表!$F$15,""))))))</f>
        <v>0</v>
      </c>
      <c r="AA189" s="17"/>
      <c r="AB189" s="16">
        <f>IF(AA189="",0,IF(AA189="優勝",[2]点数換算表!$B$16,IF(AA189="準優勝",[2]点数換算表!$C$16,IF(AA189="ベスト4",[2]点数換算表!$D$16,IF(AA189="ベスト8",[2]点数換算表!$E$16,IF(AA189="ベスト16",[2]点数換算表!$F$16,IF(AA189="ベスト32",[2]点数換算表!$G$16,"")))))))</f>
        <v>0</v>
      </c>
      <c r="AC189" s="17"/>
      <c r="AD189" s="16">
        <f>IF(AC189="",0,IF(AC189="優勝",[2]点数換算表!$B$17,IF(AC189="準優勝",[2]点数換算表!$C$17,IF(AC189="ベスト4",[2]点数換算表!$D$17,IF(AC189="ベスト8",[2]点数換算表!$E$17,IF(AC189="ベスト16",[2]点数換算表!$F$17,IF(AC189="ベスト32",[2]点数換算表!$G$17,"")))))))</f>
        <v>0</v>
      </c>
      <c r="AE189" s="17"/>
      <c r="AF189" s="16">
        <f>IF(AE189="",0,IF(AE189="優勝",[2]点数換算表!$B$18,IF(AE189="準優勝",[2]点数換算表!$C$18,IF(AE189="ベスト4",[2]点数換算表!$D$18,IF(AE189="ベスト8",[2]点数換算表!$E$18,[2]点数換算表!$F$18)))))</f>
        <v>0</v>
      </c>
      <c r="AG189" s="17"/>
      <c r="AH189" s="16">
        <f>IF(AG189="",0,IF(AG189="優勝",[2]点数換算表!$B$19,IF(AG189="準優勝",[2]点数換算表!$C$19,IF(AG189="ベスト4",[2]点数換算表!$D$19,IF(AG189="ベスト8",[2]点数換算表!$E$19,[2]点数換算表!$F$19)))))</f>
        <v>0</v>
      </c>
      <c r="AI189" s="16">
        <f t="shared" si="2"/>
        <v>50</v>
      </c>
    </row>
    <row r="190" spans="1:35" x14ac:dyDescent="0.4">
      <c r="A190" s="21">
        <v>187</v>
      </c>
      <c r="B190" s="17" t="s">
        <v>1272</v>
      </c>
      <c r="C190" s="17" t="s">
        <v>848</v>
      </c>
      <c r="D190" s="17">
        <v>2</v>
      </c>
      <c r="E190" s="26" t="s">
        <v>272</v>
      </c>
      <c r="F190" s="35" t="s">
        <v>815</v>
      </c>
      <c r="G190" s="17"/>
      <c r="H190" s="31">
        <f>IF(G190="",0,IF(G190="優勝",[1]点数換算表!$B$2,IF(G190="準優勝",[1]点数換算表!$C$2,IF(G190="ベスト4",[1]点数換算表!$D$2,[1]点数換算表!$E$2))))</f>
        <v>0</v>
      </c>
      <c r="I190" s="17"/>
      <c r="J190" s="16">
        <f>IF(I190="",0,IF(I190="優勝",[1]点数換算表!$B$3,IF(I190="準優勝",[1]点数換算表!$C$3,IF(I190="ベスト4",[1]点数換算表!$D$3,[1]点数換算表!$E$3))))</f>
        <v>0</v>
      </c>
      <c r="K190" s="17"/>
      <c r="L190" s="16">
        <f>IF(K190="",0,IF(K190="優勝",[7]点数換算表!$B$4,IF(K190="準優勝",[7]点数換算表!$C$4,IF(K190="ベスト4",[7]点数換算表!$D$4,IF(K190="ベスト8",[7]点数換算表!$E$4,IF(K190="ベスト16",[7]点数換算表!$F$4,""))))))</f>
        <v>0</v>
      </c>
      <c r="M190" s="17" t="s">
        <v>214</v>
      </c>
      <c r="N190" s="16">
        <f>IF(M190="",0,IF(M190="優勝",点数換算表!$B$5,IF(M190="準優勝",点数換算表!$C$5,IF(M190="ベスト4",点数換算表!$D$5,IF(M190="ベスト8",点数換算表!$E$5,IF(M190="ベスト16",点数換算表!$F$5,IF(M190="ベスト32",点数換算表!$G$5,"")))))))</f>
        <v>50</v>
      </c>
      <c r="O190" s="17"/>
      <c r="P190" s="16">
        <f>IF(O190="",0,IF(O190="優勝",[2]点数換算表!$B$6,IF(O190="準優勝",[2]点数換算表!$C$6,IF(O190="ベスト4",[2]点数換算表!$D$6,IF(O190="ベスト8",[2]点数換算表!$E$6,IF(O190="ベスト16",[2]点数換算表!$F$6,IF(O190="ベスト32",[2]点数換算表!$G$6,"")))))))</f>
        <v>0</v>
      </c>
      <c r="Q190" s="17"/>
      <c r="R190" s="16">
        <f>IF(Q190="",0,IF(Q190="優勝",[10]点数換算表!$B$7,IF(Q190="準優勝",[10]点数換算表!$C$7,IF(Q190="ベスト4",[10]点数換算表!$D$7,IF(Q190="ベスト8",[10]点数換算表!$E$7,[10]点数換算表!$F$7)))))</f>
        <v>0</v>
      </c>
      <c r="S190" s="17"/>
      <c r="T190" s="16">
        <f>IF(S190="",0,IF(S190="優勝",[10]点数換算表!$B$8,IF(S190="準優勝",[10]点数換算表!$C$8,IF(S190="ベスト4",[10]点数換算表!$D$8,IF(S190="ベスト8",[10]点数換算表!$E$8,[10]点数換算表!$F$8)))))</f>
        <v>0</v>
      </c>
      <c r="U190" s="17"/>
      <c r="V190" s="31">
        <f>IF(U190="",0,IF(U190="優勝",[10]点数換算表!$B$13,IF(U190="準優勝",[10]点数換算表!$C$13,IF(U190="ベスト4",[10]点数換算表!$D$13,[10]点数換算表!$E$13))))</f>
        <v>0</v>
      </c>
      <c r="W190" s="17"/>
      <c r="X190" s="16">
        <f>IF(W190="",0,IF(W190="優勝",[10]点数換算表!$B$14,IF(W190="準優勝",[10]点数換算表!$C$14,IF(W190="ベスト4",[10]点数換算表!$D$14,[10]点数換算表!$E$14))))</f>
        <v>0</v>
      </c>
      <c r="Y190" s="17"/>
      <c r="Z190" s="16">
        <f>IF(Y190="",0,IF(Y190="優勝",[7]点数換算表!$B$15,IF(Y190="準優勝",[7]点数換算表!$C$15,IF(Y190="ベスト4",[7]点数換算表!$D$15,IF(Y190="ベスト8",[7]点数換算表!$E$15,IF(Y190="ベスト16",[7]点数換算表!$F$15,""))))))</f>
        <v>0</v>
      </c>
      <c r="AA190" s="17"/>
      <c r="AB190" s="16">
        <f>IF(AA190="",0,IF(AA190="優勝",[2]点数換算表!$B$16,IF(AA190="準優勝",[2]点数換算表!$C$16,IF(AA190="ベスト4",[2]点数換算表!$D$16,IF(AA190="ベスト8",[2]点数換算表!$E$16,IF(AA190="ベスト16",[2]点数換算表!$F$16,IF(AA190="ベスト32",[2]点数換算表!$G$16,"")))))))</f>
        <v>0</v>
      </c>
      <c r="AC190" s="17"/>
      <c r="AD190" s="16">
        <f>IF(AC190="",0,IF(AC190="優勝",[2]点数換算表!$B$17,IF(AC190="準優勝",[2]点数換算表!$C$17,IF(AC190="ベスト4",[2]点数換算表!$D$17,IF(AC190="ベスト8",[2]点数換算表!$E$17,IF(AC190="ベスト16",[2]点数換算表!$F$17,IF(AC190="ベスト32",[2]点数換算表!$G$17,"")))))))</f>
        <v>0</v>
      </c>
      <c r="AE190" s="17"/>
      <c r="AF190" s="16">
        <f>IF(AE190="",0,IF(AE190="優勝",[2]点数換算表!$B$18,IF(AE190="準優勝",[2]点数換算表!$C$18,IF(AE190="ベスト4",[2]点数換算表!$D$18,IF(AE190="ベスト8",[2]点数換算表!$E$18,[2]点数換算表!$F$18)))))</f>
        <v>0</v>
      </c>
      <c r="AG190" s="17"/>
      <c r="AH190" s="16">
        <f>IF(AG190="",0,IF(AG190="優勝",[2]点数換算表!$B$19,IF(AG190="準優勝",[2]点数換算表!$C$19,IF(AG190="ベスト4",[2]点数換算表!$D$19,IF(AG190="ベスト8",[2]点数換算表!$E$19,[2]点数換算表!$F$19)))))</f>
        <v>0</v>
      </c>
      <c r="AI190" s="16">
        <f t="shared" si="2"/>
        <v>50</v>
      </c>
    </row>
    <row r="191" spans="1:35" x14ac:dyDescent="0.4">
      <c r="A191" s="21">
        <v>188</v>
      </c>
      <c r="B191" s="17" t="s">
        <v>1273</v>
      </c>
      <c r="C191" s="17" t="s">
        <v>850</v>
      </c>
      <c r="D191" s="17">
        <v>2</v>
      </c>
      <c r="E191" s="26" t="s">
        <v>272</v>
      </c>
      <c r="F191" s="35" t="s">
        <v>815</v>
      </c>
      <c r="G191" s="17"/>
      <c r="H191" s="31">
        <f>IF(G191="",0,IF(G191="優勝",[1]点数換算表!$B$2,IF(G191="準優勝",[1]点数換算表!$C$2,IF(G191="ベスト4",[1]点数換算表!$D$2,[1]点数換算表!$E$2))))</f>
        <v>0</v>
      </c>
      <c r="I191" s="17"/>
      <c r="J191" s="16">
        <f>IF(I191="",0,IF(I191="優勝",[1]点数換算表!$B$3,IF(I191="準優勝",[1]点数換算表!$C$3,IF(I191="ベスト4",[1]点数換算表!$D$3,[1]点数換算表!$E$3))))</f>
        <v>0</v>
      </c>
      <c r="K191" s="17"/>
      <c r="L191" s="16">
        <f>IF(K191="",0,IF(K191="優勝",[7]点数換算表!$B$4,IF(K191="準優勝",[7]点数換算表!$C$4,IF(K191="ベスト4",[7]点数換算表!$D$4,IF(K191="ベスト8",[7]点数換算表!$E$4,IF(K191="ベスト16",[7]点数換算表!$F$4,""))))))</f>
        <v>0</v>
      </c>
      <c r="M191" s="17" t="s">
        <v>214</v>
      </c>
      <c r="N191" s="16">
        <f>IF(M191="",0,IF(M191="優勝",点数換算表!$B$5,IF(M191="準優勝",点数換算表!$C$5,IF(M191="ベスト4",点数換算表!$D$5,IF(M191="ベスト8",点数換算表!$E$5,IF(M191="ベスト16",点数換算表!$F$5,IF(M191="ベスト32",点数換算表!$G$5,"")))))))</f>
        <v>50</v>
      </c>
      <c r="O191" s="17"/>
      <c r="P191" s="16">
        <f>IF(O191="",0,IF(O191="優勝",[2]点数換算表!$B$6,IF(O191="準優勝",[2]点数換算表!$C$6,IF(O191="ベスト4",[2]点数換算表!$D$6,IF(O191="ベスト8",[2]点数換算表!$E$6,IF(O191="ベスト16",[2]点数換算表!$F$6,IF(O191="ベスト32",[2]点数換算表!$G$6,"")))))))</f>
        <v>0</v>
      </c>
      <c r="Q191" s="17"/>
      <c r="R191" s="16">
        <f>IF(Q191="",0,IF(Q191="優勝",[10]点数換算表!$B$7,IF(Q191="準優勝",[10]点数換算表!$C$7,IF(Q191="ベスト4",[10]点数換算表!$D$7,IF(Q191="ベスト8",[10]点数換算表!$E$7,[10]点数換算表!$F$7)))))</f>
        <v>0</v>
      </c>
      <c r="S191" s="17"/>
      <c r="T191" s="16">
        <f>IF(S191="",0,IF(S191="優勝",[10]点数換算表!$B$8,IF(S191="準優勝",[10]点数換算表!$C$8,IF(S191="ベスト4",[10]点数換算表!$D$8,IF(S191="ベスト8",[10]点数換算表!$E$8,[10]点数換算表!$F$8)))))</f>
        <v>0</v>
      </c>
      <c r="U191" s="17"/>
      <c r="V191" s="31">
        <f>IF(U191="",0,IF(U191="優勝",[10]点数換算表!$B$13,IF(U191="準優勝",[10]点数換算表!$C$13,IF(U191="ベスト4",[10]点数換算表!$D$13,[10]点数換算表!$E$13))))</f>
        <v>0</v>
      </c>
      <c r="W191" s="17"/>
      <c r="X191" s="16">
        <f>IF(W191="",0,IF(W191="優勝",[10]点数換算表!$B$14,IF(W191="準優勝",[10]点数換算表!$C$14,IF(W191="ベスト4",[10]点数換算表!$D$14,[10]点数換算表!$E$14))))</f>
        <v>0</v>
      </c>
      <c r="Y191" s="17"/>
      <c r="Z191" s="16">
        <f>IF(Y191="",0,IF(Y191="優勝",[7]点数換算表!$B$15,IF(Y191="準優勝",[7]点数換算表!$C$15,IF(Y191="ベスト4",[7]点数換算表!$D$15,IF(Y191="ベスト8",[7]点数換算表!$E$15,IF(Y191="ベスト16",[7]点数換算表!$F$15,""))))))</f>
        <v>0</v>
      </c>
      <c r="AA191" s="17"/>
      <c r="AB191" s="16">
        <f>IF(AA191="",0,IF(AA191="優勝",[2]点数換算表!$B$16,IF(AA191="準優勝",[2]点数換算表!$C$16,IF(AA191="ベスト4",[2]点数換算表!$D$16,IF(AA191="ベスト8",[2]点数換算表!$E$16,IF(AA191="ベスト16",[2]点数換算表!$F$16,IF(AA191="ベスト32",[2]点数換算表!$G$16,"")))))))</f>
        <v>0</v>
      </c>
      <c r="AC191" s="17"/>
      <c r="AD191" s="16">
        <f>IF(AC191="",0,IF(AC191="優勝",[2]点数換算表!$B$17,IF(AC191="準優勝",[2]点数換算表!$C$17,IF(AC191="ベスト4",[2]点数換算表!$D$17,IF(AC191="ベスト8",[2]点数換算表!$E$17,IF(AC191="ベスト16",[2]点数換算表!$F$17,IF(AC191="ベスト32",[2]点数換算表!$G$17,"")))))))</f>
        <v>0</v>
      </c>
      <c r="AE191" s="17"/>
      <c r="AF191" s="16">
        <f>IF(AE191="",0,IF(AE191="優勝",[2]点数換算表!$B$18,IF(AE191="準優勝",[2]点数換算表!$C$18,IF(AE191="ベスト4",[2]点数換算表!$D$18,IF(AE191="ベスト8",[2]点数換算表!$E$18,[2]点数換算表!$F$18)))))</f>
        <v>0</v>
      </c>
      <c r="AG191" s="17"/>
      <c r="AH191" s="16">
        <f>IF(AG191="",0,IF(AG191="優勝",[2]点数換算表!$B$19,IF(AG191="準優勝",[2]点数換算表!$C$19,IF(AG191="ベスト4",[2]点数換算表!$D$19,IF(AG191="ベスト8",[2]点数換算表!$E$19,[2]点数換算表!$F$19)))))</f>
        <v>0</v>
      </c>
      <c r="AI191" s="16">
        <f t="shared" si="2"/>
        <v>50</v>
      </c>
    </row>
    <row r="192" spans="1:35" x14ac:dyDescent="0.4">
      <c r="A192" s="21">
        <v>189</v>
      </c>
      <c r="B192" s="17" t="s">
        <v>1274</v>
      </c>
      <c r="C192" s="17" t="s">
        <v>850</v>
      </c>
      <c r="D192" s="17">
        <v>1</v>
      </c>
      <c r="E192" s="26" t="s">
        <v>272</v>
      </c>
      <c r="F192" s="35" t="s">
        <v>815</v>
      </c>
      <c r="G192" s="17"/>
      <c r="H192" s="31">
        <f>IF(G192="",0,IF(G192="優勝",[1]点数換算表!$B$2,IF(G192="準優勝",[1]点数換算表!$C$2,IF(G192="ベスト4",[1]点数換算表!$D$2,[1]点数換算表!$E$2))))</f>
        <v>0</v>
      </c>
      <c r="I192" s="17"/>
      <c r="J192" s="16">
        <f>IF(I192="",0,IF(I192="優勝",[1]点数換算表!$B$3,IF(I192="準優勝",[1]点数換算表!$C$3,IF(I192="ベスト4",[1]点数換算表!$D$3,[1]点数換算表!$E$3))))</f>
        <v>0</v>
      </c>
      <c r="K192" s="17"/>
      <c r="L192" s="16">
        <f>IF(K192="",0,IF(K192="優勝",[7]点数換算表!$B$4,IF(K192="準優勝",[7]点数換算表!$C$4,IF(K192="ベスト4",[7]点数換算表!$D$4,IF(K192="ベスト8",[7]点数換算表!$E$4,IF(K192="ベスト16",[7]点数換算表!$F$4,""))))))</f>
        <v>0</v>
      </c>
      <c r="M192" s="17" t="s">
        <v>214</v>
      </c>
      <c r="N192" s="16">
        <f>IF(M192="",0,IF(M192="優勝",点数換算表!$B$5,IF(M192="準優勝",点数換算表!$C$5,IF(M192="ベスト4",点数換算表!$D$5,IF(M192="ベスト8",点数換算表!$E$5,IF(M192="ベスト16",点数換算表!$F$5,IF(M192="ベスト32",点数換算表!$G$5,"")))))))</f>
        <v>50</v>
      </c>
      <c r="O192" s="17"/>
      <c r="P192" s="16">
        <f>IF(O192="",0,IF(O192="優勝",[2]点数換算表!$B$6,IF(O192="準優勝",[2]点数換算表!$C$6,IF(O192="ベスト4",[2]点数換算表!$D$6,IF(O192="ベスト8",[2]点数換算表!$E$6,IF(O192="ベスト16",[2]点数換算表!$F$6,IF(O192="ベスト32",[2]点数換算表!$G$6,"")))))))</f>
        <v>0</v>
      </c>
      <c r="Q192" s="17"/>
      <c r="R192" s="16">
        <f>IF(Q192="",0,IF(Q192="優勝",[10]点数換算表!$B$7,IF(Q192="準優勝",[10]点数換算表!$C$7,IF(Q192="ベスト4",[10]点数換算表!$D$7,IF(Q192="ベスト8",[10]点数換算表!$E$7,[10]点数換算表!$F$7)))))</f>
        <v>0</v>
      </c>
      <c r="S192" s="17"/>
      <c r="T192" s="16">
        <f>IF(S192="",0,IF(S192="優勝",[10]点数換算表!$B$8,IF(S192="準優勝",[10]点数換算表!$C$8,IF(S192="ベスト4",[10]点数換算表!$D$8,IF(S192="ベスト8",[10]点数換算表!$E$8,[10]点数換算表!$F$8)))))</f>
        <v>0</v>
      </c>
      <c r="U192" s="17"/>
      <c r="V192" s="31">
        <f>IF(U192="",0,IF(U192="優勝",[10]点数換算表!$B$13,IF(U192="準優勝",[10]点数換算表!$C$13,IF(U192="ベスト4",[10]点数換算表!$D$13,[10]点数換算表!$E$13))))</f>
        <v>0</v>
      </c>
      <c r="W192" s="17"/>
      <c r="X192" s="16">
        <f>IF(W192="",0,IF(W192="優勝",[10]点数換算表!$B$14,IF(W192="準優勝",[10]点数換算表!$C$14,IF(W192="ベスト4",[10]点数換算表!$D$14,[10]点数換算表!$E$14))))</f>
        <v>0</v>
      </c>
      <c r="Y192" s="17"/>
      <c r="Z192" s="16">
        <f>IF(Y192="",0,IF(Y192="優勝",[7]点数換算表!$B$15,IF(Y192="準優勝",[7]点数換算表!$C$15,IF(Y192="ベスト4",[7]点数換算表!$D$15,IF(Y192="ベスト8",[7]点数換算表!$E$15,IF(Y192="ベスト16",[7]点数換算表!$F$15,""))))))</f>
        <v>0</v>
      </c>
      <c r="AA192" s="17"/>
      <c r="AB192" s="16">
        <f>IF(AA192="",0,IF(AA192="優勝",[2]点数換算表!$B$16,IF(AA192="準優勝",[2]点数換算表!$C$16,IF(AA192="ベスト4",[2]点数換算表!$D$16,IF(AA192="ベスト8",[2]点数換算表!$E$16,IF(AA192="ベスト16",[2]点数換算表!$F$16,IF(AA192="ベスト32",[2]点数換算表!$G$16,"")))))))</f>
        <v>0</v>
      </c>
      <c r="AC192" s="17"/>
      <c r="AD192" s="16">
        <f>IF(AC192="",0,IF(AC192="優勝",[2]点数換算表!$B$17,IF(AC192="準優勝",[2]点数換算表!$C$17,IF(AC192="ベスト4",[2]点数換算表!$D$17,IF(AC192="ベスト8",[2]点数換算表!$E$17,IF(AC192="ベスト16",[2]点数換算表!$F$17,IF(AC192="ベスト32",[2]点数換算表!$G$17,"")))))))</f>
        <v>0</v>
      </c>
      <c r="AE192" s="17"/>
      <c r="AF192" s="16">
        <f>IF(AE192="",0,IF(AE192="優勝",[2]点数換算表!$B$18,IF(AE192="準優勝",[2]点数換算表!$C$18,IF(AE192="ベスト4",[2]点数換算表!$D$18,IF(AE192="ベスト8",[2]点数換算表!$E$18,[2]点数換算表!$F$18)))))</f>
        <v>0</v>
      </c>
      <c r="AG192" s="17"/>
      <c r="AH192" s="16">
        <f>IF(AG192="",0,IF(AG192="優勝",[2]点数換算表!$B$19,IF(AG192="準優勝",[2]点数換算表!$C$19,IF(AG192="ベスト4",[2]点数換算表!$D$19,IF(AG192="ベスト8",[2]点数換算表!$E$19,[2]点数換算表!$F$19)))))</f>
        <v>0</v>
      </c>
      <c r="AI192" s="16">
        <f t="shared" si="2"/>
        <v>50</v>
      </c>
    </row>
    <row r="193" spans="1:35" x14ac:dyDescent="0.4">
      <c r="A193" s="21">
        <v>190</v>
      </c>
      <c r="B193" s="17" t="s">
        <v>1275</v>
      </c>
      <c r="C193" s="17" t="s">
        <v>1241</v>
      </c>
      <c r="D193" s="17">
        <v>3</v>
      </c>
      <c r="E193" s="26" t="s">
        <v>272</v>
      </c>
      <c r="F193" s="35" t="s">
        <v>815</v>
      </c>
      <c r="G193" s="17"/>
      <c r="H193" s="31">
        <f>IF(G193="",0,IF(G193="優勝",[1]点数換算表!$B$2,IF(G193="準優勝",[1]点数換算表!$C$2,IF(G193="ベスト4",[1]点数換算表!$D$2,[1]点数換算表!$E$2))))</f>
        <v>0</v>
      </c>
      <c r="I193" s="17"/>
      <c r="J193" s="16">
        <f>IF(I193="",0,IF(I193="優勝",[1]点数換算表!$B$3,IF(I193="準優勝",[1]点数換算表!$C$3,IF(I193="ベスト4",[1]点数換算表!$D$3,[1]点数換算表!$E$3))))</f>
        <v>0</v>
      </c>
      <c r="K193" s="17"/>
      <c r="L193" s="16">
        <f>IF(K193="",0,IF(K193="優勝",[7]点数換算表!$B$4,IF(K193="準優勝",[7]点数換算表!$C$4,IF(K193="ベスト4",[7]点数換算表!$D$4,IF(K193="ベスト8",[7]点数換算表!$E$4,IF(K193="ベスト16",[7]点数換算表!$F$4,""))))))</f>
        <v>0</v>
      </c>
      <c r="M193" s="17" t="s">
        <v>214</v>
      </c>
      <c r="N193" s="16">
        <f>IF(M193="",0,IF(M193="優勝",点数換算表!$B$5,IF(M193="準優勝",点数換算表!$C$5,IF(M193="ベスト4",点数換算表!$D$5,IF(M193="ベスト8",点数換算表!$E$5,IF(M193="ベスト16",点数換算表!$F$5,IF(M193="ベスト32",点数換算表!$G$5,"")))))))</f>
        <v>50</v>
      </c>
      <c r="O193" s="17"/>
      <c r="P193" s="16">
        <f>IF(O193="",0,IF(O193="優勝",[2]点数換算表!$B$6,IF(O193="準優勝",[2]点数換算表!$C$6,IF(O193="ベスト4",[2]点数換算表!$D$6,IF(O193="ベスト8",[2]点数換算表!$E$6,IF(O193="ベスト16",[2]点数換算表!$F$6,IF(O193="ベスト32",[2]点数換算表!$G$6,"")))))))</f>
        <v>0</v>
      </c>
      <c r="Q193" s="17"/>
      <c r="R193" s="16">
        <f>IF(Q193="",0,IF(Q193="優勝",[10]点数換算表!$B$7,IF(Q193="準優勝",[10]点数換算表!$C$7,IF(Q193="ベスト4",[10]点数換算表!$D$7,IF(Q193="ベスト8",[10]点数換算表!$E$7,[10]点数換算表!$F$7)))))</f>
        <v>0</v>
      </c>
      <c r="S193" s="17"/>
      <c r="T193" s="16">
        <f>IF(S193="",0,IF(S193="優勝",[10]点数換算表!$B$8,IF(S193="準優勝",[10]点数換算表!$C$8,IF(S193="ベスト4",[10]点数換算表!$D$8,IF(S193="ベスト8",[10]点数換算表!$E$8,[10]点数換算表!$F$8)))))</f>
        <v>0</v>
      </c>
      <c r="U193" s="17"/>
      <c r="V193" s="31">
        <f>IF(U193="",0,IF(U193="優勝",[10]点数換算表!$B$13,IF(U193="準優勝",[10]点数換算表!$C$13,IF(U193="ベスト4",[10]点数換算表!$D$13,[10]点数換算表!$E$13))))</f>
        <v>0</v>
      </c>
      <c r="W193" s="17"/>
      <c r="X193" s="16">
        <f>IF(W193="",0,IF(W193="優勝",[10]点数換算表!$B$14,IF(W193="準優勝",[10]点数換算表!$C$14,IF(W193="ベスト4",[10]点数換算表!$D$14,[10]点数換算表!$E$14))))</f>
        <v>0</v>
      </c>
      <c r="Y193" s="17"/>
      <c r="Z193" s="16">
        <f>IF(Y193="",0,IF(Y193="優勝",[7]点数換算表!$B$15,IF(Y193="準優勝",[7]点数換算表!$C$15,IF(Y193="ベスト4",[7]点数換算表!$D$15,IF(Y193="ベスト8",[7]点数換算表!$E$15,IF(Y193="ベスト16",[7]点数換算表!$F$15,""))))))</f>
        <v>0</v>
      </c>
      <c r="AA193" s="17"/>
      <c r="AB193" s="16">
        <f>IF(AA193="",0,IF(AA193="優勝",[2]点数換算表!$B$16,IF(AA193="準優勝",[2]点数換算表!$C$16,IF(AA193="ベスト4",[2]点数換算表!$D$16,IF(AA193="ベスト8",[2]点数換算表!$E$16,IF(AA193="ベスト16",[2]点数換算表!$F$16,IF(AA193="ベスト32",[2]点数換算表!$G$16,"")))))))</f>
        <v>0</v>
      </c>
      <c r="AC193" s="17"/>
      <c r="AD193" s="16">
        <f>IF(AC193="",0,IF(AC193="優勝",[2]点数換算表!$B$17,IF(AC193="準優勝",[2]点数換算表!$C$17,IF(AC193="ベスト4",[2]点数換算表!$D$17,IF(AC193="ベスト8",[2]点数換算表!$E$17,IF(AC193="ベスト16",[2]点数換算表!$F$17,IF(AC193="ベスト32",[2]点数換算表!$G$17,"")))))))</f>
        <v>0</v>
      </c>
      <c r="AE193" s="17"/>
      <c r="AF193" s="16">
        <f>IF(AE193="",0,IF(AE193="優勝",[2]点数換算表!$B$18,IF(AE193="準優勝",[2]点数換算表!$C$18,IF(AE193="ベスト4",[2]点数換算表!$D$18,IF(AE193="ベスト8",[2]点数換算表!$E$18,[2]点数換算表!$F$18)))))</f>
        <v>0</v>
      </c>
      <c r="AG193" s="17"/>
      <c r="AH193" s="16">
        <f>IF(AG193="",0,IF(AG193="優勝",[2]点数換算表!$B$19,IF(AG193="準優勝",[2]点数換算表!$C$19,IF(AG193="ベスト4",[2]点数換算表!$D$19,IF(AG193="ベスト8",[2]点数換算表!$E$19,[2]点数換算表!$F$19)))))</f>
        <v>0</v>
      </c>
      <c r="AI193" s="16">
        <f t="shared" si="2"/>
        <v>50</v>
      </c>
    </row>
    <row r="194" spans="1:35" x14ac:dyDescent="0.4">
      <c r="A194" s="21">
        <v>191</v>
      </c>
      <c r="B194" s="17" t="s">
        <v>1240</v>
      </c>
      <c r="C194" s="17" t="s">
        <v>1241</v>
      </c>
      <c r="D194" s="17">
        <v>1</v>
      </c>
      <c r="E194" s="26" t="s">
        <v>272</v>
      </c>
      <c r="F194" s="35" t="s">
        <v>815</v>
      </c>
      <c r="G194" s="17"/>
      <c r="H194" s="31">
        <f>IF(G194="",0,IF(G194="優勝",[1]点数換算表!$B$2,IF(G194="準優勝",[1]点数換算表!$C$2,IF(G194="ベスト4",[1]点数換算表!$D$2,[1]点数換算表!$E$2))))</f>
        <v>0</v>
      </c>
      <c r="I194" s="17"/>
      <c r="J194" s="16">
        <f>IF(I194="",0,IF(I194="優勝",[1]点数換算表!$B$3,IF(I194="準優勝",[1]点数換算表!$C$3,IF(I194="ベスト4",[1]点数換算表!$D$3,[1]点数換算表!$E$3))))</f>
        <v>0</v>
      </c>
      <c r="K194" s="17"/>
      <c r="L194" s="16">
        <f>IF(K194="",0,IF(K194="優勝",[7]点数換算表!$B$4,IF(K194="準優勝",[7]点数換算表!$C$4,IF(K194="ベスト4",[7]点数換算表!$D$4,IF(K194="ベスト8",[7]点数換算表!$E$4,IF(K194="ベスト16",[7]点数換算表!$F$4,""))))))</f>
        <v>0</v>
      </c>
      <c r="M194" s="17" t="s">
        <v>214</v>
      </c>
      <c r="N194" s="16">
        <f>IF(M194="",0,IF(M194="優勝",点数換算表!$B$5,IF(M194="準優勝",点数換算表!$C$5,IF(M194="ベスト4",点数換算表!$D$5,IF(M194="ベスト8",点数換算表!$E$5,IF(M194="ベスト16",点数換算表!$F$5,IF(M194="ベスト32",点数換算表!$G$5,"")))))))</f>
        <v>50</v>
      </c>
      <c r="O194" s="17"/>
      <c r="P194" s="16">
        <f>IF(O194="",0,IF(O194="優勝",[2]点数換算表!$B$6,IF(O194="準優勝",[2]点数換算表!$C$6,IF(O194="ベスト4",[2]点数換算表!$D$6,IF(O194="ベスト8",[2]点数換算表!$E$6,IF(O194="ベスト16",[2]点数換算表!$F$6,IF(O194="ベスト32",[2]点数換算表!$G$6,"")))))))</f>
        <v>0</v>
      </c>
      <c r="Q194" s="17"/>
      <c r="R194" s="16">
        <f>IF(Q194="",0,IF(Q194="優勝",[10]点数換算表!$B$7,IF(Q194="準優勝",[10]点数換算表!$C$7,IF(Q194="ベスト4",[10]点数換算表!$D$7,IF(Q194="ベスト8",[10]点数換算表!$E$7,[10]点数換算表!$F$7)))))</f>
        <v>0</v>
      </c>
      <c r="S194" s="17"/>
      <c r="T194" s="16">
        <f>IF(S194="",0,IF(S194="優勝",[10]点数換算表!$B$8,IF(S194="準優勝",[10]点数換算表!$C$8,IF(S194="ベスト4",[10]点数換算表!$D$8,IF(S194="ベスト8",[10]点数換算表!$E$8,[10]点数換算表!$F$8)))))</f>
        <v>0</v>
      </c>
      <c r="U194" s="17"/>
      <c r="V194" s="31">
        <f>IF(U194="",0,IF(U194="優勝",[10]点数換算表!$B$13,IF(U194="準優勝",[10]点数換算表!$C$13,IF(U194="ベスト4",[10]点数換算表!$D$13,[10]点数換算表!$E$13))))</f>
        <v>0</v>
      </c>
      <c r="W194" s="17"/>
      <c r="X194" s="16">
        <f>IF(W194="",0,IF(W194="優勝",[10]点数換算表!$B$14,IF(W194="準優勝",[10]点数換算表!$C$14,IF(W194="ベスト4",[10]点数換算表!$D$14,[10]点数換算表!$E$14))))</f>
        <v>0</v>
      </c>
      <c r="Y194" s="17"/>
      <c r="Z194" s="16">
        <f>IF(Y194="",0,IF(Y194="優勝",[7]点数換算表!$B$15,IF(Y194="準優勝",[7]点数換算表!$C$15,IF(Y194="ベスト4",[7]点数換算表!$D$15,IF(Y194="ベスト8",[7]点数換算表!$E$15,IF(Y194="ベスト16",[7]点数換算表!$F$15,""))))))</f>
        <v>0</v>
      </c>
      <c r="AA194" s="17"/>
      <c r="AB194" s="16">
        <f>IF(AA194="",0,IF(AA194="優勝",[2]点数換算表!$B$16,IF(AA194="準優勝",[2]点数換算表!$C$16,IF(AA194="ベスト4",[2]点数換算表!$D$16,IF(AA194="ベスト8",[2]点数換算表!$E$16,IF(AA194="ベスト16",[2]点数換算表!$F$16,IF(AA194="ベスト32",[2]点数換算表!$G$16,"")))))))</f>
        <v>0</v>
      </c>
      <c r="AC194" s="17"/>
      <c r="AD194" s="16">
        <f>IF(AC194="",0,IF(AC194="優勝",[2]点数換算表!$B$17,IF(AC194="準優勝",[2]点数換算表!$C$17,IF(AC194="ベスト4",[2]点数換算表!$D$17,IF(AC194="ベスト8",[2]点数換算表!$E$17,IF(AC194="ベスト16",[2]点数換算表!$F$17,IF(AC194="ベスト32",[2]点数換算表!$G$17,"")))))))</f>
        <v>0</v>
      </c>
      <c r="AE194" s="17"/>
      <c r="AF194" s="16">
        <f>IF(AE194="",0,IF(AE194="優勝",[2]点数換算表!$B$18,IF(AE194="準優勝",[2]点数換算表!$C$18,IF(AE194="ベスト4",[2]点数換算表!$D$18,IF(AE194="ベスト8",[2]点数換算表!$E$18,[2]点数換算表!$F$18)))))</f>
        <v>0</v>
      </c>
      <c r="AG194" s="17"/>
      <c r="AH194" s="16">
        <f>IF(AG194="",0,IF(AG194="優勝",[2]点数換算表!$B$19,IF(AG194="準優勝",[2]点数換算表!$C$19,IF(AG194="ベスト4",[2]点数換算表!$D$19,IF(AG194="ベスト8",[2]点数換算表!$E$19,[2]点数換算表!$F$19)))))</f>
        <v>0</v>
      </c>
      <c r="AI194" s="16">
        <f t="shared" si="2"/>
        <v>50</v>
      </c>
    </row>
    <row r="195" spans="1:35" x14ac:dyDescent="0.4">
      <c r="A195" s="21">
        <v>192</v>
      </c>
      <c r="B195" s="21" t="s">
        <v>1317</v>
      </c>
      <c r="C195" s="21" t="s">
        <v>1307</v>
      </c>
      <c r="D195" s="21">
        <v>1</v>
      </c>
      <c r="E195" s="24" t="s">
        <v>269</v>
      </c>
      <c r="F195" s="34" t="s">
        <v>814</v>
      </c>
      <c r="G195" s="17"/>
      <c r="H195" s="31">
        <f>IF(G195="",0,IF(G195="優勝",[1]点数換算表!$B$2,IF(G195="準優勝",[1]点数換算表!$C$2,IF(G195="ベスト4",[1]点数換算表!$D$2,[1]点数換算表!$E$2))))</f>
        <v>0</v>
      </c>
      <c r="I195" s="17"/>
      <c r="J195" s="16">
        <f>IF(I195="",0,IF(I195="優勝",[1]点数換算表!$B$3,IF(I195="準優勝",[1]点数換算表!$C$3,IF(I195="ベスト4",[1]点数換算表!$D$3,[1]点数換算表!$E$3))))</f>
        <v>0</v>
      </c>
      <c r="K195" s="17"/>
      <c r="L195" s="16">
        <f>IF(K195="",0,IF(K195="優勝",[7]点数換算表!$B$4,IF(K195="準優勝",[7]点数換算表!$C$4,IF(K195="ベスト4",[7]点数換算表!$D$4,IF(K195="ベスト8",[7]点数換算表!$E$4,IF(K195="ベスト16",[7]点数換算表!$F$4,""))))))</f>
        <v>0</v>
      </c>
      <c r="M195" s="17" t="s">
        <v>214</v>
      </c>
      <c r="N195" s="16">
        <f>IF(M195="",0,IF(M195="優勝",点数換算表!$B$5,IF(M195="準優勝",点数換算表!$C$5,IF(M195="ベスト4",点数換算表!$D$5,IF(M195="ベスト8",点数換算表!$E$5,IF(M195="ベスト16",点数換算表!$F$5,IF(M195="ベスト32",点数換算表!$G$5,"")))))))</f>
        <v>50</v>
      </c>
      <c r="O195" s="17"/>
      <c r="P195" s="16">
        <f>IF(O195="",0,IF(O195="優勝",[2]点数換算表!$B$6,IF(O195="準優勝",[2]点数換算表!$C$6,IF(O195="ベスト4",[2]点数換算表!$D$6,IF(O195="ベスト8",[2]点数換算表!$E$6,IF(O195="ベスト16",[2]点数換算表!$F$6,IF(O195="ベスト32",[2]点数換算表!$G$6,"")))))))</f>
        <v>0</v>
      </c>
      <c r="Q195" s="17"/>
      <c r="R195" s="16">
        <f>IF(Q195="",0,IF(Q195="優勝",[10]点数換算表!$B$7,IF(Q195="準優勝",[10]点数換算表!$C$7,IF(Q195="ベスト4",[10]点数換算表!$D$7,IF(Q195="ベスト8",[10]点数換算表!$E$7,[10]点数換算表!$F$7)))))</f>
        <v>0</v>
      </c>
      <c r="S195" s="17"/>
      <c r="T195" s="16">
        <f>IF(S195="",0,IF(S195="優勝",[10]点数換算表!$B$8,IF(S195="準優勝",[10]点数換算表!$C$8,IF(S195="ベスト4",[10]点数換算表!$D$8,IF(S195="ベスト8",[10]点数換算表!$E$8,[10]点数換算表!$F$8)))))</f>
        <v>0</v>
      </c>
      <c r="U195" s="17"/>
      <c r="V195" s="31">
        <f>IF(U195="",0,IF(U195="優勝",[10]点数換算表!$B$13,IF(U195="準優勝",[10]点数換算表!$C$13,IF(U195="ベスト4",[10]点数換算表!$D$13,[10]点数換算表!$E$13))))</f>
        <v>0</v>
      </c>
      <c r="W195" s="17"/>
      <c r="X195" s="16">
        <f>IF(W195="",0,IF(W195="優勝",[10]点数換算表!$B$14,IF(W195="準優勝",[10]点数換算表!$C$14,IF(W195="ベスト4",[10]点数換算表!$D$14,[10]点数換算表!$E$14))))</f>
        <v>0</v>
      </c>
      <c r="Y195" s="17"/>
      <c r="Z195" s="16">
        <f>IF(Y195="",0,IF(Y195="優勝",[7]点数換算表!$B$15,IF(Y195="準優勝",[7]点数換算表!$C$15,IF(Y195="ベスト4",[7]点数換算表!$D$15,IF(Y195="ベスト8",[7]点数換算表!$E$15,IF(Y195="ベスト16",[7]点数換算表!$F$15,""))))))</f>
        <v>0</v>
      </c>
      <c r="AA195" s="17"/>
      <c r="AB195" s="16">
        <f>IF(AA195="",0,IF(AA195="優勝",[2]点数換算表!$B$16,IF(AA195="準優勝",[2]点数換算表!$C$16,IF(AA195="ベスト4",[2]点数換算表!$D$16,IF(AA195="ベスト8",[2]点数換算表!$E$16,IF(AA195="ベスト16",[2]点数換算表!$F$16,IF(AA195="ベスト32",[2]点数換算表!$G$16,"")))))))</f>
        <v>0</v>
      </c>
      <c r="AC195" s="17"/>
      <c r="AD195" s="16">
        <f>IF(AC195="",0,IF(AC195="優勝",[2]点数換算表!$B$17,IF(AC195="準優勝",[2]点数換算表!$C$17,IF(AC195="ベスト4",[2]点数換算表!$D$17,IF(AC195="ベスト8",[2]点数換算表!$E$17,IF(AC195="ベスト16",[2]点数換算表!$F$17,IF(AC195="ベスト32",[2]点数換算表!$G$17,"")))))))</f>
        <v>0</v>
      </c>
      <c r="AE195" s="17"/>
      <c r="AF195" s="16">
        <f>IF(AE195="",0,IF(AE195="優勝",[2]点数換算表!$B$18,IF(AE195="準優勝",[2]点数換算表!$C$18,IF(AE195="ベスト4",[2]点数換算表!$D$18,IF(AE195="ベスト8",[2]点数換算表!$E$18,[2]点数換算表!$F$18)))))</f>
        <v>0</v>
      </c>
      <c r="AG195" s="17"/>
      <c r="AH195" s="16">
        <f>IF(AG195="",0,IF(AG195="優勝",[2]点数換算表!$B$19,IF(AG195="準優勝",[2]点数換算表!$C$19,IF(AG195="ベスト4",[2]点数換算表!$D$19,IF(AG195="ベスト8",[2]点数換算表!$E$19,[2]点数換算表!$F$19)))))</f>
        <v>0</v>
      </c>
      <c r="AI195" s="16">
        <f t="shared" si="2"/>
        <v>50</v>
      </c>
    </row>
    <row r="196" spans="1:35" x14ac:dyDescent="0.4">
      <c r="A196" s="21">
        <v>193</v>
      </c>
      <c r="B196" s="21" t="s">
        <v>1318</v>
      </c>
      <c r="C196" s="21" t="s">
        <v>1294</v>
      </c>
      <c r="D196" s="21">
        <v>4</v>
      </c>
      <c r="E196" s="24" t="s">
        <v>269</v>
      </c>
      <c r="F196" s="34" t="s">
        <v>814</v>
      </c>
      <c r="G196" s="17"/>
      <c r="H196" s="31">
        <f>IF(G196="",0,IF(G196="優勝",[1]点数換算表!$B$2,IF(G196="準優勝",[1]点数換算表!$C$2,IF(G196="ベスト4",[1]点数換算表!$D$2,[1]点数換算表!$E$2))))</f>
        <v>0</v>
      </c>
      <c r="I196" s="17"/>
      <c r="J196" s="16">
        <f>IF(I196="",0,IF(I196="優勝",[1]点数換算表!$B$3,IF(I196="準優勝",[1]点数換算表!$C$3,IF(I196="ベスト4",[1]点数換算表!$D$3,[1]点数換算表!$E$3))))</f>
        <v>0</v>
      </c>
      <c r="K196" s="17"/>
      <c r="L196" s="16">
        <f>IF(K196="",0,IF(K196="優勝",[7]点数換算表!$B$4,IF(K196="準優勝",[7]点数換算表!$C$4,IF(K196="ベスト4",[7]点数換算表!$D$4,IF(K196="ベスト8",[7]点数換算表!$E$4,IF(K196="ベスト16",[7]点数換算表!$F$4,""))))))</f>
        <v>0</v>
      </c>
      <c r="M196" s="17" t="s">
        <v>214</v>
      </c>
      <c r="N196" s="16">
        <f>IF(M196="",0,IF(M196="優勝",点数換算表!$B$5,IF(M196="準優勝",点数換算表!$C$5,IF(M196="ベスト4",点数換算表!$D$5,IF(M196="ベスト8",点数換算表!$E$5,IF(M196="ベスト16",点数換算表!$F$5,IF(M196="ベスト32",点数換算表!$G$5,"")))))))</f>
        <v>50</v>
      </c>
      <c r="O196" s="17"/>
      <c r="P196" s="16">
        <f>IF(O196="",0,IF(O196="優勝",[2]点数換算表!$B$6,IF(O196="準優勝",[2]点数換算表!$C$6,IF(O196="ベスト4",[2]点数換算表!$D$6,IF(O196="ベスト8",[2]点数換算表!$E$6,IF(O196="ベスト16",[2]点数換算表!$F$6,IF(O196="ベスト32",[2]点数換算表!$G$6,"")))))))</f>
        <v>0</v>
      </c>
      <c r="Q196" s="17"/>
      <c r="R196" s="16">
        <f>IF(Q196="",0,IF(Q196="優勝",[10]点数換算表!$B$7,IF(Q196="準優勝",[10]点数換算表!$C$7,IF(Q196="ベスト4",[10]点数換算表!$D$7,IF(Q196="ベスト8",[10]点数換算表!$E$7,[10]点数換算表!$F$7)))))</f>
        <v>0</v>
      </c>
      <c r="S196" s="17"/>
      <c r="T196" s="16">
        <f>IF(S196="",0,IF(S196="優勝",[10]点数換算表!$B$8,IF(S196="準優勝",[10]点数換算表!$C$8,IF(S196="ベスト4",[10]点数換算表!$D$8,IF(S196="ベスト8",[10]点数換算表!$E$8,[10]点数換算表!$F$8)))))</f>
        <v>0</v>
      </c>
      <c r="U196" s="17"/>
      <c r="V196" s="31">
        <f>IF(U196="",0,IF(U196="優勝",[10]点数換算表!$B$13,IF(U196="準優勝",[10]点数換算表!$C$13,IF(U196="ベスト4",[10]点数換算表!$D$13,[10]点数換算表!$E$13))))</f>
        <v>0</v>
      </c>
      <c r="W196" s="17"/>
      <c r="X196" s="16">
        <f>IF(W196="",0,IF(W196="優勝",[10]点数換算表!$B$14,IF(W196="準優勝",[10]点数換算表!$C$14,IF(W196="ベスト4",[10]点数換算表!$D$14,[10]点数換算表!$E$14))))</f>
        <v>0</v>
      </c>
      <c r="Y196" s="17"/>
      <c r="Z196" s="16">
        <f>IF(Y196="",0,IF(Y196="優勝",[7]点数換算表!$B$15,IF(Y196="準優勝",[7]点数換算表!$C$15,IF(Y196="ベスト4",[7]点数換算表!$D$15,IF(Y196="ベスト8",[7]点数換算表!$E$15,IF(Y196="ベスト16",[7]点数換算表!$F$15,""))))))</f>
        <v>0</v>
      </c>
      <c r="AA196" s="17"/>
      <c r="AB196" s="16">
        <f>IF(AA196="",0,IF(AA196="優勝",[2]点数換算表!$B$16,IF(AA196="準優勝",[2]点数換算表!$C$16,IF(AA196="ベスト4",[2]点数換算表!$D$16,IF(AA196="ベスト8",[2]点数換算表!$E$16,IF(AA196="ベスト16",[2]点数換算表!$F$16,IF(AA196="ベスト32",[2]点数換算表!$G$16,"")))))))</f>
        <v>0</v>
      </c>
      <c r="AC196" s="17"/>
      <c r="AD196" s="16">
        <f>IF(AC196="",0,IF(AC196="優勝",[2]点数換算表!$B$17,IF(AC196="準優勝",[2]点数換算表!$C$17,IF(AC196="ベスト4",[2]点数換算表!$D$17,IF(AC196="ベスト8",[2]点数換算表!$E$17,IF(AC196="ベスト16",[2]点数換算表!$F$17,IF(AC196="ベスト32",[2]点数換算表!$G$17,"")))))))</f>
        <v>0</v>
      </c>
      <c r="AE196" s="17"/>
      <c r="AF196" s="16">
        <f>IF(AE196="",0,IF(AE196="優勝",[2]点数換算表!$B$18,IF(AE196="準優勝",[2]点数換算表!$C$18,IF(AE196="ベスト4",[2]点数換算表!$D$18,IF(AE196="ベスト8",[2]点数換算表!$E$18,[2]点数換算表!$F$18)))))</f>
        <v>0</v>
      </c>
      <c r="AG196" s="17"/>
      <c r="AH196" s="16">
        <f>IF(AG196="",0,IF(AG196="優勝",[2]点数換算表!$B$19,IF(AG196="準優勝",[2]点数換算表!$C$19,IF(AG196="ベスト4",[2]点数換算表!$D$19,IF(AG196="ベスト8",[2]点数換算表!$E$19,[2]点数換算表!$F$19)))))</f>
        <v>0</v>
      </c>
      <c r="AI196" s="16">
        <f t="shared" ref="AI196:AI259" si="3">MAX(H196,J196)+SUM(L196:T196)+MAX(V196,X196)+SUM(Z196:AH196)</f>
        <v>50</v>
      </c>
    </row>
    <row r="197" spans="1:35" x14ac:dyDescent="0.4">
      <c r="A197" s="21">
        <v>194</v>
      </c>
      <c r="B197" s="21" t="s">
        <v>1319</v>
      </c>
      <c r="C197" s="21" t="s">
        <v>1294</v>
      </c>
      <c r="D197" s="21">
        <v>4</v>
      </c>
      <c r="E197" s="24" t="s">
        <v>269</v>
      </c>
      <c r="F197" s="34" t="s">
        <v>814</v>
      </c>
      <c r="G197" s="17"/>
      <c r="H197" s="31">
        <f>IF(G197="",0,IF(G197="優勝",[1]点数換算表!$B$2,IF(G197="準優勝",[1]点数換算表!$C$2,IF(G197="ベスト4",[1]点数換算表!$D$2,[1]点数換算表!$E$2))))</f>
        <v>0</v>
      </c>
      <c r="I197" s="17"/>
      <c r="J197" s="16">
        <f>IF(I197="",0,IF(I197="優勝",[1]点数換算表!$B$3,IF(I197="準優勝",[1]点数換算表!$C$3,IF(I197="ベスト4",[1]点数換算表!$D$3,[1]点数換算表!$E$3))))</f>
        <v>0</v>
      </c>
      <c r="K197" s="17"/>
      <c r="L197" s="16">
        <f>IF(K197="",0,IF(K197="優勝",[7]点数換算表!$B$4,IF(K197="準優勝",[7]点数換算表!$C$4,IF(K197="ベスト4",[7]点数換算表!$D$4,IF(K197="ベスト8",[7]点数換算表!$E$4,IF(K197="ベスト16",[7]点数換算表!$F$4,""))))))</f>
        <v>0</v>
      </c>
      <c r="M197" s="17" t="s">
        <v>214</v>
      </c>
      <c r="N197" s="16">
        <f>IF(M197="",0,IF(M197="優勝",点数換算表!$B$5,IF(M197="準優勝",点数換算表!$C$5,IF(M197="ベスト4",点数換算表!$D$5,IF(M197="ベスト8",点数換算表!$E$5,IF(M197="ベスト16",点数換算表!$F$5,IF(M197="ベスト32",点数換算表!$G$5,"")))))))</f>
        <v>50</v>
      </c>
      <c r="O197" s="17"/>
      <c r="P197" s="16">
        <f>IF(O197="",0,IF(O197="優勝",[2]点数換算表!$B$6,IF(O197="準優勝",[2]点数換算表!$C$6,IF(O197="ベスト4",[2]点数換算表!$D$6,IF(O197="ベスト8",[2]点数換算表!$E$6,IF(O197="ベスト16",[2]点数換算表!$F$6,IF(O197="ベスト32",[2]点数換算表!$G$6,"")))))))</f>
        <v>0</v>
      </c>
      <c r="Q197" s="17"/>
      <c r="R197" s="16">
        <f>IF(Q197="",0,IF(Q197="優勝",[10]点数換算表!$B$7,IF(Q197="準優勝",[10]点数換算表!$C$7,IF(Q197="ベスト4",[10]点数換算表!$D$7,IF(Q197="ベスト8",[10]点数換算表!$E$7,[10]点数換算表!$F$7)))))</f>
        <v>0</v>
      </c>
      <c r="S197" s="17"/>
      <c r="T197" s="16">
        <f>IF(S197="",0,IF(S197="優勝",[10]点数換算表!$B$8,IF(S197="準優勝",[10]点数換算表!$C$8,IF(S197="ベスト4",[10]点数換算表!$D$8,IF(S197="ベスト8",[10]点数換算表!$E$8,[10]点数換算表!$F$8)))))</f>
        <v>0</v>
      </c>
      <c r="U197" s="17"/>
      <c r="V197" s="31">
        <f>IF(U197="",0,IF(U197="優勝",[10]点数換算表!$B$13,IF(U197="準優勝",[10]点数換算表!$C$13,IF(U197="ベスト4",[10]点数換算表!$D$13,[10]点数換算表!$E$13))))</f>
        <v>0</v>
      </c>
      <c r="W197" s="17"/>
      <c r="X197" s="16">
        <f>IF(W197="",0,IF(W197="優勝",[10]点数換算表!$B$14,IF(W197="準優勝",[10]点数換算表!$C$14,IF(W197="ベスト4",[10]点数換算表!$D$14,[10]点数換算表!$E$14))))</f>
        <v>0</v>
      </c>
      <c r="Y197" s="17"/>
      <c r="Z197" s="16">
        <f>IF(Y197="",0,IF(Y197="優勝",[7]点数換算表!$B$15,IF(Y197="準優勝",[7]点数換算表!$C$15,IF(Y197="ベスト4",[7]点数換算表!$D$15,IF(Y197="ベスト8",[7]点数換算表!$E$15,IF(Y197="ベスト16",[7]点数換算表!$F$15,""))))))</f>
        <v>0</v>
      </c>
      <c r="AA197" s="17"/>
      <c r="AB197" s="16">
        <f>IF(AA197="",0,IF(AA197="優勝",[2]点数換算表!$B$16,IF(AA197="準優勝",[2]点数換算表!$C$16,IF(AA197="ベスト4",[2]点数換算表!$D$16,IF(AA197="ベスト8",[2]点数換算表!$E$16,IF(AA197="ベスト16",[2]点数換算表!$F$16,IF(AA197="ベスト32",[2]点数換算表!$G$16,"")))))))</f>
        <v>0</v>
      </c>
      <c r="AC197" s="17"/>
      <c r="AD197" s="16">
        <f>IF(AC197="",0,IF(AC197="優勝",[2]点数換算表!$B$17,IF(AC197="準優勝",[2]点数換算表!$C$17,IF(AC197="ベスト4",[2]点数換算表!$D$17,IF(AC197="ベスト8",[2]点数換算表!$E$17,IF(AC197="ベスト16",[2]点数換算表!$F$17,IF(AC197="ベスト32",[2]点数換算表!$G$17,"")))))))</f>
        <v>0</v>
      </c>
      <c r="AE197" s="17"/>
      <c r="AF197" s="16">
        <f>IF(AE197="",0,IF(AE197="優勝",[2]点数換算表!$B$18,IF(AE197="準優勝",[2]点数換算表!$C$18,IF(AE197="ベスト4",[2]点数換算表!$D$18,IF(AE197="ベスト8",[2]点数換算表!$E$18,[2]点数換算表!$F$18)))))</f>
        <v>0</v>
      </c>
      <c r="AG197" s="17"/>
      <c r="AH197" s="16">
        <f>IF(AG197="",0,IF(AG197="優勝",[2]点数換算表!$B$19,IF(AG197="準優勝",[2]点数換算表!$C$19,IF(AG197="ベスト4",[2]点数換算表!$D$19,IF(AG197="ベスト8",[2]点数換算表!$E$19,[2]点数換算表!$F$19)))))</f>
        <v>0</v>
      </c>
      <c r="AI197" s="16">
        <f t="shared" si="3"/>
        <v>50</v>
      </c>
    </row>
    <row r="198" spans="1:35" x14ac:dyDescent="0.4">
      <c r="A198" s="21">
        <v>195</v>
      </c>
      <c r="B198" s="21" t="s">
        <v>1320</v>
      </c>
      <c r="C198" s="21" t="s">
        <v>1321</v>
      </c>
      <c r="D198" s="21">
        <v>2</v>
      </c>
      <c r="E198" s="24" t="s">
        <v>269</v>
      </c>
      <c r="F198" s="34" t="s">
        <v>814</v>
      </c>
      <c r="G198" s="17"/>
      <c r="H198" s="31">
        <f>IF(G198="",0,IF(G198="優勝",[1]点数換算表!$B$2,IF(G198="準優勝",[1]点数換算表!$C$2,IF(G198="ベスト4",[1]点数換算表!$D$2,[1]点数換算表!$E$2))))</f>
        <v>0</v>
      </c>
      <c r="I198" s="17"/>
      <c r="J198" s="16">
        <f>IF(I198="",0,IF(I198="優勝",[1]点数換算表!$B$3,IF(I198="準優勝",[1]点数換算表!$C$3,IF(I198="ベスト4",[1]点数換算表!$D$3,[1]点数換算表!$E$3))))</f>
        <v>0</v>
      </c>
      <c r="K198" s="17"/>
      <c r="L198" s="16">
        <f>IF(K198="",0,IF(K198="優勝",[7]点数換算表!$B$4,IF(K198="準優勝",[7]点数換算表!$C$4,IF(K198="ベスト4",[7]点数換算表!$D$4,IF(K198="ベスト8",[7]点数換算表!$E$4,IF(K198="ベスト16",[7]点数換算表!$F$4,""))))))</f>
        <v>0</v>
      </c>
      <c r="M198" s="17" t="s">
        <v>214</v>
      </c>
      <c r="N198" s="16">
        <f>IF(M198="",0,IF(M198="優勝",点数換算表!$B$5,IF(M198="準優勝",点数換算表!$C$5,IF(M198="ベスト4",点数換算表!$D$5,IF(M198="ベスト8",点数換算表!$E$5,IF(M198="ベスト16",点数換算表!$F$5,IF(M198="ベスト32",点数換算表!$G$5,"")))))))</f>
        <v>50</v>
      </c>
      <c r="O198" s="17"/>
      <c r="P198" s="16">
        <f>IF(O198="",0,IF(O198="優勝",[2]点数換算表!$B$6,IF(O198="準優勝",[2]点数換算表!$C$6,IF(O198="ベスト4",[2]点数換算表!$D$6,IF(O198="ベスト8",[2]点数換算表!$E$6,IF(O198="ベスト16",[2]点数換算表!$F$6,IF(O198="ベスト32",[2]点数換算表!$G$6,"")))))))</f>
        <v>0</v>
      </c>
      <c r="Q198" s="17"/>
      <c r="R198" s="16">
        <f>IF(Q198="",0,IF(Q198="優勝",[10]点数換算表!$B$7,IF(Q198="準優勝",[10]点数換算表!$C$7,IF(Q198="ベスト4",[10]点数換算表!$D$7,IF(Q198="ベスト8",[10]点数換算表!$E$7,[10]点数換算表!$F$7)))))</f>
        <v>0</v>
      </c>
      <c r="S198" s="17"/>
      <c r="T198" s="16">
        <f>IF(S198="",0,IF(S198="優勝",[10]点数換算表!$B$8,IF(S198="準優勝",[10]点数換算表!$C$8,IF(S198="ベスト4",[10]点数換算表!$D$8,IF(S198="ベスト8",[10]点数換算表!$E$8,[10]点数換算表!$F$8)))))</f>
        <v>0</v>
      </c>
      <c r="U198" s="17"/>
      <c r="V198" s="31">
        <f>IF(U198="",0,IF(U198="優勝",[10]点数換算表!$B$13,IF(U198="準優勝",[10]点数換算表!$C$13,IF(U198="ベスト4",[10]点数換算表!$D$13,[10]点数換算表!$E$13))))</f>
        <v>0</v>
      </c>
      <c r="W198" s="17"/>
      <c r="X198" s="16">
        <f>IF(W198="",0,IF(W198="優勝",[10]点数換算表!$B$14,IF(W198="準優勝",[10]点数換算表!$C$14,IF(W198="ベスト4",[10]点数換算表!$D$14,[10]点数換算表!$E$14))))</f>
        <v>0</v>
      </c>
      <c r="Y198" s="17"/>
      <c r="Z198" s="16">
        <f>IF(Y198="",0,IF(Y198="優勝",[7]点数換算表!$B$15,IF(Y198="準優勝",[7]点数換算表!$C$15,IF(Y198="ベスト4",[7]点数換算表!$D$15,IF(Y198="ベスト8",[7]点数換算表!$E$15,IF(Y198="ベスト16",[7]点数換算表!$F$15,""))))))</f>
        <v>0</v>
      </c>
      <c r="AA198" s="17"/>
      <c r="AB198" s="16">
        <f>IF(AA198="",0,IF(AA198="優勝",[2]点数換算表!$B$16,IF(AA198="準優勝",[2]点数換算表!$C$16,IF(AA198="ベスト4",[2]点数換算表!$D$16,IF(AA198="ベスト8",[2]点数換算表!$E$16,IF(AA198="ベスト16",[2]点数換算表!$F$16,IF(AA198="ベスト32",[2]点数換算表!$G$16,"")))))))</f>
        <v>0</v>
      </c>
      <c r="AC198" s="17"/>
      <c r="AD198" s="16">
        <f>IF(AC198="",0,IF(AC198="優勝",[2]点数換算表!$B$17,IF(AC198="準優勝",[2]点数換算表!$C$17,IF(AC198="ベスト4",[2]点数換算表!$D$17,IF(AC198="ベスト8",[2]点数換算表!$E$17,IF(AC198="ベスト16",[2]点数換算表!$F$17,IF(AC198="ベスト32",[2]点数換算表!$G$17,"")))))))</f>
        <v>0</v>
      </c>
      <c r="AE198" s="17"/>
      <c r="AF198" s="16">
        <f>IF(AE198="",0,IF(AE198="優勝",[2]点数換算表!$B$18,IF(AE198="準優勝",[2]点数換算表!$C$18,IF(AE198="ベスト4",[2]点数換算表!$D$18,IF(AE198="ベスト8",[2]点数換算表!$E$18,[2]点数換算表!$F$18)))))</f>
        <v>0</v>
      </c>
      <c r="AG198" s="17"/>
      <c r="AH198" s="16">
        <f>IF(AG198="",0,IF(AG198="優勝",[2]点数換算表!$B$19,IF(AG198="準優勝",[2]点数換算表!$C$19,IF(AG198="ベスト4",[2]点数換算表!$D$19,IF(AG198="ベスト8",[2]点数換算表!$E$19,[2]点数換算表!$F$19)))))</f>
        <v>0</v>
      </c>
      <c r="AI198" s="16">
        <f t="shared" si="3"/>
        <v>50</v>
      </c>
    </row>
    <row r="199" spans="1:35" x14ac:dyDescent="0.4">
      <c r="A199" s="21">
        <v>196</v>
      </c>
      <c r="B199" s="21" t="s">
        <v>1322</v>
      </c>
      <c r="C199" s="21" t="s">
        <v>1321</v>
      </c>
      <c r="D199" s="21">
        <v>1</v>
      </c>
      <c r="E199" s="24" t="s">
        <v>269</v>
      </c>
      <c r="F199" s="34" t="s">
        <v>814</v>
      </c>
      <c r="G199" s="17"/>
      <c r="H199" s="31">
        <f>IF(G199="",0,IF(G199="優勝",[1]点数換算表!$B$2,IF(G199="準優勝",[1]点数換算表!$C$2,IF(G199="ベスト4",[1]点数換算表!$D$2,[1]点数換算表!$E$2))))</f>
        <v>0</v>
      </c>
      <c r="I199" s="17"/>
      <c r="J199" s="16">
        <f>IF(I199="",0,IF(I199="優勝",[1]点数換算表!$B$3,IF(I199="準優勝",[1]点数換算表!$C$3,IF(I199="ベスト4",[1]点数換算表!$D$3,[1]点数換算表!$E$3))))</f>
        <v>0</v>
      </c>
      <c r="K199" s="17"/>
      <c r="L199" s="16">
        <f>IF(K199="",0,IF(K199="優勝",[7]点数換算表!$B$4,IF(K199="準優勝",[7]点数換算表!$C$4,IF(K199="ベスト4",[7]点数換算表!$D$4,IF(K199="ベスト8",[7]点数換算表!$E$4,IF(K199="ベスト16",[7]点数換算表!$F$4,""))))))</f>
        <v>0</v>
      </c>
      <c r="M199" s="17" t="s">
        <v>214</v>
      </c>
      <c r="N199" s="16">
        <f>IF(M199="",0,IF(M199="優勝",点数換算表!$B$5,IF(M199="準優勝",点数換算表!$C$5,IF(M199="ベスト4",点数換算表!$D$5,IF(M199="ベスト8",点数換算表!$E$5,IF(M199="ベスト16",点数換算表!$F$5,IF(M199="ベスト32",点数換算表!$G$5,"")))))))</f>
        <v>50</v>
      </c>
      <c r="O199" s="17"/>
      <c r="P199" s="16">
        <f>IF(O199="",0,IF(O199="優勝",[2]点数換算表!$B$6,IF(O199="準優勝",[2]点数換算表!$C$6,IF(O199="ベスト4",[2]点数換算表!$D$6,IF(O199="ベスト8",[2]点数換算表!$E$6,IF(O199="ベスト16",[2]点数換算表!$F$6,IF(O199="ベスト32",[2]点数換算表!$G$6,"")))))))</f>
        <v>0</v>
      </c>
      <c r="Q199" s="17"/>
      <c r="R199" s="16">
        <f>IF(Q199="",0,IF(Q199="優勝",[10]点数換算表!$B$7,IF(Q199="準優勝",[10]点数換算表!$C$7,IF(Q199="ベスト4",[10]点数換算表!$D$7,IF(Q199="ベスト8",[10]点数換算表!$E$7,[10]点数換算表!$F$7)))))</f>
        <v>0</v>
      </c>
      <c r="S199" s="17"/>
      <c r="T199" s="16">
        <f>IF(S199="",0,IF(S199="優勝",[10]点数換算表!$B$8,IF(S199="準優勝",[10]点数換算表!$C$8,IF(S199="ベスト4",[10]点数換算表!$D$8,IF(S199="ベスト8",[10]点数換算表!$E$8,[10]点数換算表!$F$8)))))</f>
        <v>0</v>
      </c>
      <c r="U199" s="17"/>
      <c r="V199" s="31">
        <f>IF(U199="",0,IF(U199="優勝",[10]点数換算表!$B$13,IF(U199="準優勝",[10]点数換算表!$C$13,IF(U199="ベスト4",[10]点数換算表!$D$13,[10]点数換算表!$E$13))))</f>
        <v>0</v>
      </c>
      <c r="W199" s="17"/>
      <c r="X199" s="16">
        <f>IF(W199="",0,IF(W199="優勝",[10]点数換算表!$B$14,IF(W199="準優勝",[10]点数換算表!$C$14,IF(W199="ベスト4",[10]点数換算表!$D$14,[10]点数換算表!$E$14))))</f>
        <v>0</v>
      </c>
      <c r="Y199" s="17"/>
      <c r="Z199" s="16">
        <f>IF(Y199="",0,IF(Y199="優勝",[7]点数換算表!$B$15,IF(Y199="準優勝",[7]点数換算表!$C$15,IF(Y199="ベスト4",[7]点数換算表!$D$15,IF(Y199="ベスト8",[7]点数換算表!$E$15,IF(Y199="ベスト16",[7]点数換算表!$F$15,""))))))</f>
        <v>0</v>
      </c>
      <c r="AA199" s="17"/>
      <c r="AB199" s="16">
        <f>IF(AA199="",0,IF(AA199="優勝",[2]点数換算表!$B$16,IF(AA199="準優勝",[2]点数換算表!$C$16,IF(AA199="ベスト4",[2]点数換算表!$D$16,IF(AA199="ベスト8",[2]点数換算表!$E$16,IF(AA199="ベスト16",[2]点数換算表!$F$16,IF(AA199="ベスト32",[2]点数換算表!$G$16,"")))))))</f>
        <v>0</v>
      </c>
      <c r="AC199" s="17"/>
      <c r="AD199" s="16">
        <f>IF(AC199="",0,IF(AC199="優勝",[2]点数換算表!$B$17,IF(AC199="準優勝",[2]点数換算表!$C$17,IF(AC199="ベスト4",[2]点数換算表!$D$17,IF(AC199="ベスト8",[2]点数換算表!$E$17,IF(AC199="ベスト16",[2]点数換算表!$F$17,IF(AC199="ベスト32",[2]点数換算表!$G$17,"")))))))</f>
        <v>0</v>
      </c>
      <c r="AE199" s="17"/>
      <c r="AF199" s="16">
        <f>IF(AE199="",0,IF(AE199="優勝",[2]点数換算表!$B$18,IF(AE199="準優勝",[2]点数換算表!$C$18,IF(AE199="ベスト4",[2]点数換算表!$D$18,IF(AE199="ベスト8",[2]点数換算表!$E$18,[2]点数換算表!$F$18)))))</f>
        <v>0</v>
      </c>
      <c r="AG199" s="17"/>
      <c r="AH199" s="16">
        <f>IF(AG199="",0,IF(AG199="優勝",[2]点数換算表!$B$19,IF(AG199="準優勝",[2]点数換算表!$C$19,IF(AG199="ベスト4",[2]点数換算表!$D$19,IF(AG199="ベスト8",[2]点数換算表!$E$19,[2]点数換算表!$F$19)))))</f>
        <v>0</v>
      </c>
      <c r="AI199" s="16">
        <f t="shared" si="3"/>
        <v>50</v>
      </c>
    </row>
    <row r="200" spans="1:35" x14ac:dyDescent="0.4">
      <c r="A200" s="21">
        <v>197</v>
      </c>
      <c r="B200" s="21" t="s">
        <v>1293</v>
      </c>
      <c r="C200" s="21" t="s">
        <v>1294</v>
      </c>
      <c r="D200" s="21">
        <v>4</v>
      </c>
      <c r="E200" s="24" t="s">
        <v>269</v>
      </c>
      <c r="F200" s="34" t="s">
        <v>814</v>
      </c>
      <c r="G200" s="17"/>
      <c r="H200" s="31">
        <f>IF(G200="",0,IF(G200="優勝",[1]点数換算表!$B$2,IF(G200="準優勝",[1]点数換算表!$C$2,IF(G200="ベスト4",[1]点数換算表!$D$2,[1]点数換算表!$E$2))))</f>
        <v>0</v>
      </c>
      <c r="I200" s="17"/>
      <c r="J200" s="16">
        <f>IF(I200="",0,IF(I200="優勝",[1]点数換算表!$B$3,IF(I200="準優勝",[1]点数換算表!$C$3,IF(I200="ベスト4",[1]点数換算表!$D$3,[1]点数換算表!$E$3))))</f>
        <v>0</v>
      </c>
      <c r="K200" s="17"/>
      <c r="L200" s="16">
        <f>IF(K200="",0,IF(K200="優勝",[7]点数換算表!$B$4,IF(K200="準優勝",[7]点数換算表!$C$4,IF(K200="ベスト4",[7]点数換算表!$D$4,IF(K200="ベスト8",[7]点数換算表!$E$4,IF(K200="ベスト16",[7]点数換算表!$F$4,""))))))</f>
        <v>0</v>
      </c>
      <c r="M200" s="17" t="s">
        <v>214</v>
      </c>
      <c r="N200" s="16">
        <f>IF(M200="",0,IF(M200="優勝",点数換算表!$B$5,IF(M200="準優勝",点数換算表!$C$5,IF(M200="ベスト4",点数換算表!$D$5,IF(M200="ベスト8",点数換算表!$E$5,IF(M200="ベスト16",点数換算表!$F$5,IF(M200="ベスト32",点数換算表!$G$5,"")))))))</f>
        <v>50</v>
      </c>
      <c r="O200" s="17"/>
      <c r="P200" s="16">
        <f>IF(O200="",0,IF(O200="優勝",[2]点数換算表!$B$6,IF(O200="準優勝",[2]点数換算表!$C$6,IF(O200="ベスト4",[2]点数換算表!$D$6,IF(O200="ベスト8",[2]点数換算表!$E$6,IF(O200="ベスト16",[2]点数換算表!$F$6,IF(O200="ベスト32",[2]点数換算表!$G$6,"")))))))</f>
        <v>0</v>
      </c>
      <c r="Q200" s="17"/>
      <c r="R200" s="16">
        <f>IF(Q200="",0,IF(Q200="優勝",[10]点数換算表!$B$7,IF(Q200="準優勝",[10]点数換算表!$C$7,IF(Q200="ベスト4",[10]点数換算表!$D$7,IF(Q200="ベスト8",[10]点数換算表!$E$7,[10]点数換算表!$F$7)))))</f>
        <v>0</v>
      </c>
      <c r="S200" s="17"/>
      <c r="T200" s="16">
        <f>IF(S200="",0,IF(S200="優勝",[10]点数換算表!$B$8,IF(S200="準優勝",[10]点数換算表!$C$8,IF(S200="ベスト4",[10]点数換算表!$D$8,IF(S200="ベスト8",[10]点数換算表!$E$8,[10]点数換算表!$F$8)))))</f>
        <v>0</v>
      </c>
      <c r="U200" s="17"/>
      <c r="V200" s="31">
        <f>IF(U200="",0,IF(U200="優勝",[10]点数換算表!$B$13,IF(U200="準優勝",[10]点数換算表!$C$13,IF(U200="ベスト4",[10]点数換算表!$D$13,[10]点数換算表!$E$13))))</f>
        <v>0</v>
      </c>
      <c r="W200" s="17"/>
      <c r="X200" s="16">
        <f>IF(W200="",0,IF(W200="優勝",[10]点数換算表!$B$14,IF(W200="準優勝",[10]点数換算表!$C$14,IF(W200="ベスト4",[10]点数換算表!$D$14,[10]点数換算表!$E$14))))</f>
        <v>0</v>
      </c>
      <c r="Y200" s="17"/>
      <c r="Z200" s="16">
        <f>IF(Y200="",0,IF(Y200="優勝",[7]点数換算表!$B$15,IF(Y200="準優勝",[7]点数換算表!$C$15,IF(Y200="ベスト4",[7]点数換算表!$D$15,IF(Y200="ベスト8",[7]点数換算表!$E$15,IF(Y200="ベスト16",[7]点数換算表!$F$15,""))))))</f>
        <v>0</v>
      </c>
      <c r="AA200" s="17"/>
      <c r="AB200" s="16">
        <f>IF(AA200="",0,IF(AA200="優勝",[2]点数換算表!$B$16,IF(AA200="準優勝",[2]点数換算表!$C$16,IF(AA200="ベスト4",[2]点数換算表!$D$16,IF(AA200="ベスト8",[2]点数換算表!$E$16,IF(AA200="ベスト16",[2]点数換算表!$F$16,IF(AA200="ベスト32",[2]点数換算表!$G$16,"")))))))</f>
        <v>0</v>
      </c>
      <c r="AC200" s="17"/>
      <c r="AD200" s="16">
        <f>IF(AC200="",0,IF(AC200="優勝",[2]点数換算表!$B$17,IF(AC200="準優勝",[2]点数換算表!$C$17,IF(AC200="ベスト4",[2]点数換算表!$D$17,IF(AC200="ベスト8",[2]点数換算表!$E$17,IF(AC200="ベスト16",[2]点数換算表!$F$17,IF(AC200="ベスト32",[2]点数換算表!$G$17,"")))))))</f>
        <v>0</v>
      </c>
      <c r="AE200" s="17"/>
      <c r="AF200" s="16">
        <f>IF(AE200="",0,IF(AE200="優勝",[2]点数換算表!$B$18,IF(AE200="準優勝",[2]点数換算表!$C$18,IF(AE200="ベスト4",[2]点数換算表!$D$18,IF(AE200="ベスト8",[2]点数換算表!$E$18,[2]点数換算表!$F$18)))))</f>
        <v>0</v>
      </c>
      <c r="AG200" s="17"/>
      <c r="AH200" s="16">
        <f>IF(AG200="",0,IF(AG200="優勝",[2]点数換算表!$B$19,IF(AG200="準優勝",[2]点数換算表!$C$19,IF(AG200="ベスト4",[2]点数換算表!$D$19,IF(AG200="ベスト8",[2]点数換算表!$E$19,[2]点数換算表!$F$19)))))</f>
        <v>0</v>
      </c>
      <c r="AI200" s="16">
        <f t="shared" si="3"/>
        <v>50</v>
      </c>
    </row>
    <row r="201" spans="1:35" x14ac:dyDescent="0.4">
      <c r="A201" s="21">
        <v>198</v>
      </c>
      <c r="B201" s="21" t="s">
        <v>1323</v>
      </c>
      <c r="C201" s="21" t="s">
        <v>1294</v>
      </c>
      <c r="D201" s="21">
        <v>4</v>
      </c>
      <c r="E201" s="24" t="s">
        <v>269</v>
      </c>
      <c r="F201" s="34" t="s">
        <v>814</v>
      </c>
      <c r="G201" s="17"/>
      <c r="H201" s="31">
        <f>IF(G201="",0,IF(G201="優勝",[1]点数換算表!$B$2,IF(G201="準優勝",[1]点数換算表!$C$2,IF(G201="ベスト4",[1]点数換算表!$D$2,[1]点数換算表!$E$2))))</f>
        <v>0</v>
      </c>
      <c r="I201" s="17"/>
      <c r="J201" s="16">
        <f>IF(I201="",0,IF(I201="優勝",[1]点数換算表!$B$3,IF(I201="準優勝",[1]点数換算表!$C$3,IF(I201="ベスト4",[1]点数換算表!$D$3,[1]点数換算表!$E$3))))</f>
        <v>0</v>
      </c>
      <c r="K201" s="17"/>
      <c r="L201" s="16">
        <f>IF(K201="",0,IF(K201="優勝",[7]点数換算表!$B$4,IF(K201="準優勝",[7]点数換算表!$C$4,IF(K201="ベスト4",[7]点数換算表!$D$4,IF(K201="ベスト8",[7]点数換算表!$E$4,IF(K201="ベスト16",[7]点数換算表!$F$4,""))))))</f>
        <v>0</v>
      </c>
      <c r="M201" s="17" t="s">
        <v>214</v>
      </c>
      <c r="N201" s="16">
        <f>IF(M201="",0,IF(M201="優勝",点数換算表!$B$5,IF(M201="準優勝",点数換算表!$C$5,IF(M201="ベスト4",点数換算表!$D$5,IF(M201="ベスト8",点数換算表!$E$5,IF(M201="ベスト16",点数換算表!$F$5,IF(M201="ベスト32",点数換算表!$G$5,"")))))))</f>
        <v>50</v>
      </c>
      <c r="O201" s="17"/>
      <c r="P201" s="16">
        <f>IF(O201="",0,IF(O201="優勝",[2]点数換算表!$B$6,IF(O201="準優勝",[2]点数換算表!$C$6,IF(O201="ベスト4",[2]点数換算表!$D$6,IF(O201="ベスト8",[2]点数換算表!$E$6,IF(O201="ベスト16",[2]点数換算表!$F$6,IF(O201="ベスト32",[2]点数換算表!$G$6,"")))))))</f>
        <v>0</v>
      </c>
      <c r="Q201" s="17"/>
      <c r="R201" s="16">
        <f>IF(Q201="",0,IF(Q201="優勝",[10]点数換算表!$B$7,IF(Q201="準優勝",[10]点数換算表!$C$7,IF(Q201="ベスト4",[10]点数換算表!$D$7,IF(Q201="ベスト8",[10]点数換算表!$E$7,[10]点数換算表!$F$7)))))</f>
        <v>0</v>
      </c>
      <c r="S201" s="17"/>
      <c r="T201" s="16">
        <f>IF(S201="",0,IF(S201="優勝",[10]点数換算表!$B$8,IF(S201="準優勝",[10]点数換算表!$C$8,IF(S201="ベスト4",[10]点数換算表!$D$8,IF(S201="ベスト8",[10]点数換算表!$E$8,[10]点数換算表!$F$8)))))</f>
        <v>0</v>
      </c>
      <c r="U201" s="17"/>
      <c r="V201" s="31">
        <f>IF(U201="",0,IF(U201="優勝",[10]点数換算表!$B$13,IF(U201="準優勝",[10]点数換算表!$C$13,IF(U201="ベスト4",[10]点数換算表!$D$13,[10]点数換算表!$E$13))))</f>
        <v>0</v>
      </c>
      <c r="W201" s="17"/>
      <c r="X201" s="16">
        <f>IF(W201="",0,IF(W201="優勝",[10]点数換算表!$B$14,IF(W201="準優勝",[10]点数換算表!$C$14,IF(W201="ベスト4",[10]点数換算表!$D$14,[10]点数換算表!$E$14))))</f>
        <v>0</v>
      </c>
      <c r="Y201" s="17"/>
      <c r="Z201" s="16">
        <f>IF(Y201="",0,IF(Y201="優勝",[7]点数換算表!$B$15,IF(Y201="準優勝",[7]点数換算表!$C$15,IF(Y201="ベスト4",[7]点数換算表!$D$15,IF(Y201="ベスト8",[7]点数換算表!$E$15,IF(Y201="ベスト16",[7]点数換算表!$F$15,""))))))</f>
        <v>0</v>
      </c>
      <c r="AA201" s="17"/>
      <c r="AB201" s="16">
        <f>IF(AA201="",0,IF(AA201="優勝",[2]点数換算表!$B$16,IF(AA201="準優勝",[2]点数換算表!$C$16,IF(AA201="ベスト4",[2]点数換算表!$D$16,IF(AA201="ベスト8",[2]点数換算表!$E$16,IF(AA201="ベスト16",[2]点数換算表!$F$16,IF(AA201="ベスト32",[2]点数換算表!$G$16,"")))))))</f>
        <v>0</v>
      </c>
      <c r="AC201" s="17"/>
      <c r="AD201" s="16">
        <f>IF(AC201="",0,IF(AC201="優勝",[2]点数換算表!$B$17,IF(AC201="準優勝",[2]点数換算表!$C$17,IF(AC201="ベスト4",[2]点数換算表!$D$17,IF(AC201="ベスト8",[2]点数換算表!$E$17,IF(AC201="ベスト16",[2]点数換算表!$F$17,IF(AC201="ベスト32",[2]点数換算表!$G$17,"")))))))</f>
        <v>0</v>
      </c>
      <c r="AE201" s="17"/>
      <c r="AF201" s="16">
        <f>IF(AE201="",0,IF(AE201="優勝",[2]点数換算表!$B$18,IF(AE201="準優勝",[2]点数換算表!$C$18,IF(AE201="ベスト4",[2]点数換算表!$D$18,IF(AE201="ベスト8",[2]点数換算表!$E$18,[2]点数換算表!$F$18)))))</f>
        <v>0</v>
      </c>
      <c r="AG201" s="17"/>
      <c r="AH201" s="16">
        <f>IF(AG201="",0,IF(AG201="優勝",[2]点数換算表!$B$19,IF(AG201="準優勝",[2]点数換算表!$C$19,IF(AG201="ベスト4",[2]点数換算表!$D$19,IF(AG201="ベスト8",[2]点数換算表!$E$19,[2]点数換算表!$F$19)))))</f>
        <v>0</v>
      </c>
      <c r="AI201" s="16">
        <f t="shared" si="3"/>
        <v>50</v>
      </c>
    </row>
    <row r="202" spans="1:35" x14ac:dyDescent="0.4">
      <c r="A202" s="21">
        <v>199</v>
      </c>
      <c r="B202" s="17" t="s">
        <v>1374</v>
      </c>
      <c r="C202" s="17" t="s">
        <v>1054</v>
      </c>
      <c r="D202" s="17"/>
      <c r="E202" s="27" t="s">
        <v>382</v>
      </c>
      <c r="F202" s="35" t="s">
        <v>815</v>
      </c>
      <c r="G202" s="17"/>
      <c r="H202" s="31">
        <f>IF(G202="",0,IF(G202="優勝",[1]点数換算表!$B$2,IF(G202="準優勝",[1]点数換算表!$C$2,IF(G202="ベスト4",[1]点数換算表!$D$2,[1]点数換算表!$E$2))))</f>
        <v>0</v>
      </c>
      <c r="I202" s="17"/>
      <c r="J202" s="16">
        <f>IF(I202="",0,IF(I202="優勝",[1]点数換算表!$B$3,IF(I202="準優勝",[1]点数換算表!$C$3,IF(I202="ベスト4",[1]点数換算表!$D$3,[1]点数換算表!$E$3))))</f>
        <v>0</v>
      </c>
      <c r="K202" s="17"/>
      <c r="L202" s="16">
        <f>IF(K202="",0,IF(K202="優勝",[7]点数換算表!$B$4,IF(K202="準優勝",[7]点数換算表!$C$4,IF(K202="ベスト4",[7]点数換算表!$D$4,IF(K202="ベスト8",[7]点数換算表!$E$4,IF(K202="ベスト16",[7]点数換算表!$F$4,""))))))</f>
        <v>0</v>
      </c>
      <c r="M202" s="17" t="s">
        <v>214</v>
      </c>
      <c r="N202" s="16">
        <f>IF(M202="",0,IF(M202="優勝",点数換算表!$B$5,IF(M202="準優勝",点数換算表!$C$5,IF(M202="ベスト4",点数換算表!$D$5,IF(M202="ベスト8",点数換算表!$E$5,IF(M202="ベスト16",点数換算表!$F$5,IF(M202="ベスト32",点数換算表!$G$5,"")))))))</f>
        <v>50</v>
      </c>
      <c r="O202" s="17"/>
      <c r="P202" s="16">
        <f>IF(O202="",0,IF(O202="優勝",[2]点数換算表!$B$6,IF(O202="準優勝",[2]点数換算表!$C$6,IF(O202="ベスト4",[2]点数換算表!$D$6,IF(O202="ベスト8",[2]点数換算表!$E$6,IF(O202="ベスト16",[2]点数換算表!$F$6,IF(O202="ベスト32",[2]点数換算表!$G$6,"")))))))</f>
        <v>0</v>
      </c>
      <c r="Q202" s="17"/>
      <c r="R202" s="16">
        <f>IF(Q202="",0,IF(Q202="優勝",[10]点数換算表!$B$7,IF(Q202="準優勝",[10]点数換算表!$C$7,IF(Q202="ベスト4",[10]点数換算表!$D$7,IF(Q202="ベスト8",[10]点数換算表!$E$7,[10]点数換算表!$F$7)))))</f>
        <v>0</v>
      </c>
      <c r="S202" s="17"/>
      <c r="T202" s="16">
        <f>IF(S202="",0,IF(S202="優勝",[10]点数換算表!$B$8,IF(S202="準優勝",[10]点数換算表!$C$8,IF(S202="ベスト4",[10]点数換算表!$D$8,IF(S202="ベスト8",[10]点数換算表!$E$8,[10]点数換算表!$F$8)))))</f>
        <v>0</v>
      </c>
      <c r="U202" s="17"/>
      <c r="V202" s="31">
        <f>IF(U202="",0,IF(U202="優勝",[10]点数換算表!$B$13,IF(U202="準優勝",[10]点数換算表!$C$13,IF(U202="ベスト4",[10]点数換算表!$D$13,[10]点数換算表!$E$13))))</f>
        <v>0</v>
      </c>
      <c r="W202" s="17"/>
      <c r="X202" s="16">
        <f>IF(W202="",0,IF(W202="優勝",[10]点数換算表!$B$14,IF(W202="準優勝",[10]点数換算表!$C$14,IF(W202="ベスト4",[10]点数換算表!$D$14,[10]点数換算表!$E$14))))</f>
        <v>0</v>
      </c>
      <c r="Y202" s="17"/>
      <c r="Z202" s="16">
        <f>IF(Y202="",0,IF(Y202="優勝",[7]点数換算表!$B$15,IF(Y202="準優勝",[7]点数換算表!$C$15,IF(Y202="ベスト4",[7]点数換算表!$D$15,IF(Y202="ベスト8",[7]点数換算表!$E$15,IF(Y202="ベスト16",[7]点数換算表!$F$15,""))))))</f>
        <v>0</v>
      </c>
      <c r="AA202" s="17"/>
      <c r="AB202" s="16">
        <f>IF(AA202="",0,IF(AA202="優勝",[10]点数換算表!$B$16,IF(AA202="準優勝",[10]点数換算表!$C$16,IF(AA202="ベスト4",[10]点数換算表!$D$16,IF(AA202="ベスト8",[10]点数換算表!$E$16,IF(AA202="ベスト16",[10]点数換算表!$F$16,IF(AA202="ベスト32",[10]点数換算表!$G$16,"")))))))</f>
        <v>0</v>
      </c>
      <c r="AC202" s="17"/>
      <c r="AD202" s="16">
        <f>IF(AC202="",0,IF(AC202="優勝",[10]点数換算表!$B$17,IF(AC202="準優勝",[10]点数換算表!$C$17,IF(AC202="ベスト4",[10]点数換算表!$D$17,IF(AC202="ベスト8",[10]点数換算表!$E$17,IF(AC202="ベスト16",[10]点数換算表!$F$17,IF(AC202="ベスト32",[10]点数換算表!$G$17,"")))))))</f>
        <v>0</v>
      </c>
      <c r="AE202" s="17"/>
      <c r="AF202" s="16">
        <f>IF(AE202="",0,IF(AE202="優勝",[10]点数換算表!$B$18,IF(AE202="準優勝",[10]点数換算表!$C$18,IF(AE202="ベスト4",[10]点数換算表!$D$18,IF(AE202="ベスト8",[10]点数換算表!$E$18,[10]点数換算表!$F$18)))))</f>
        <v>0</v>
      </c>
      <c r="AG202" s="17"/>
      <c r="AH202" s="16">
        <f>IF(AG202="",0,IF(AG202="優勝",[10]点数換算表!$B$19,IF(AG202="準優勝",[10]点数換算表!$C$19,IF(AG202="ベスト4",[10]点数換算表!$D$19,IF(AG202="ベスト8",[10]点数換算表!$E$19,[10]点数換算表!$F$19)))))</f>
        <v>0</v>
      </c>
      <c r="AI202" s="16">
        <f t="shared" si="3"/>
        <v>50</v>
      </c>
    </row>
    <row r="203" spans="1:35" x14ac:dyDescent="0.4">
      <c r="A203" s="21">
        <v>200</v>
      </c>
      <c r="B203" s="17" t="s">
        <v>1376</v>
      </c>
      <c r="C203" s="17" t="s">
        <v>1054</v>
      </c>
      <c r="D203" s="17"/>
      <c r="E203" s="27" t="s">
        <v>382</v>
      </c>
      <c r="F203" s="35" t="s">
        <v>815</v>
      </c>
      <c r="G203" s="17"/>
      <c r="H203" s="31">
        <f>IF(G203="",0,IF(G203="優勝",[1]点数換算表!$B$2,IF(G203="準優勝",[1]点数換算表!$C$2,IF(G203="ベスト4",[1]点数換算表!$D$2,[1]点数換算表!$E$2))))</f>
        <v>0</v>
      </c>
      <c r="I203" s="17"/>
      <c r="J203" s="16">
        <f>IF(I203="",0,IF(I203="優勝",[1]点数換算表!$B$3,IF(I203="準優勝",[1]点数換算表!$C$3,IF(I203="ベスト4",[1]点数換算表!$D$3,[1]点数換算表!$E$3))))</f>
        <v>0</v>
      </c>
      <c r="K203" s="17"/>
      <c r="L203" s="16">
        <f>IF(K203="",0,IF(K203="優勝",[7]点数換算表!$B$4,IF(K203="準優勝",[7]点数換算表!$C$4,IF(K203="ベスト4",[7]点数換算表!$D$4,IF(K203="ベスト8",[7]点数換算表!$E$4,IF(K203="ベスト16",[7]点数換算表!$F$4,""))))))</f>
        <v>0</v>
      </c>
      <c r="M203" s="17" t="s">
        <v>214</v>
      </c>
      <c r="N203" s="16">
        <f>IF(M203="",0,IF(M203="優勝",点数換算表!$B$5,IF(M203="準優勝",点数換算表!$C$5,IF(M203="ベスト4",点数換算表!$D$5,IF(M203="ベスト8",点数換算表!$E$5,IF(M203="ベスト16",点数換算表!$F$5,IF(M203="ベスト32",点数換算表!$G$5,"")))))))</f>
        <v>50</v>
      </c>
      <c r="O203" s="17"/>
      <c r="P203" s="16">
        <f>IF(O203="",0,IF(O203="優勝",[2]点数換算表!$B$6,IF(O203="準優勝",[2]点数換算表!$C$6,IF(O203="ベスト4",[2]点数換算表!$D$6,IF(O203="ベスト8",[2]点数換算表!$E$6,IF(O203="ベスト16",[2]点数換算表!$F$6,IF(O203="ベスト32",[2]点数換算表!$G$6,"")))))))</f>
        <v>0</v>
      </c>
      <c r="Q203" s="17"/>
      <c r="R203" s="16">
        <f>IF(Q203="",0,IF(Q203="優勝",[10]点数換算表!$B$7,IF(Q203="準優勝",[10]点数換算表!$C$7,IF(Q203="ベスト4",[10]点数換算表!$D$7,IF(Q203="ベスト8",[10]点数換算表!$E$7,[10]点数換算表!$F$7)))))</f>
        <v>0</v>
      </c>
      <c r="S203" s="17"/>
      <c r="T203" s="16">
        <f>IF(S203="",0,IF(S203="優勝",[10]点数換算表!$B$8,IF(S203="準優勝",[10]点数換算表!$C$8,IF(S203="ベスト4",[10]点数換算表!$D$8,IF(S203="ベスト8",[10]点数換算表!$E$8,[10]点数換算表!$F$8)))))</f>
        <v>0</v>
      </c>
      <c r="U203" s="17"/>
      <c r="V203" s="31">
        <f>IF(U203="",0,IF(U203="優勝",[10]点数換算表!$B$13,IF(U203="準優勝",[10]点数換算表!$C$13,IF(U203="ベスト4",[10]点数換算表!$D$13,[10]点数換算表!$E$13))))</f>
        <v>0</v>
      </c>
      <c r="W203" s="17"/>
      <c r="X203" s="16">
        <f>IF(W203="",0,IF(W203="優勝",[10]点数換算表!$B$14,IF(W203="準優勝",[10]点数換算表!$C$14,IF(W203="ベスト4",[10]点数換算表!$D$14,[10]点数換算表!$E$14))))</f>
        <v>0</v>
      </c>
      <c r="Y203" s="17"/>
      <c r="Z203" s="16">
        <f>IF(Y203="",0,IF(Y203="優勝",[7]点数換算表!$B$15,IF(Y203="準優勝",[7]点数換算表!$C$15,IF(Y203="ベスト4",[7]点数換算表!$D$15,IF(Y203="ベスト8",[7]点数換算表!$E$15,IF(Y203="ベスト16",[7]点数換算表!$F$15,""))))))</f>
        <v>0</v>
      </c>
      <c r="AA203" s="17"/>
      <c r="AB203" s="16">
        <f>IF(AA203="",0,IF(AA203="優勝",[10]点数換算表!$B$16,IF(AA203="準優勝",[10]点数換算表!$C$16,IF(AA203="ベスト4",[10]点数換算表!$D$16,IF(AA203="ベスト8",[10]点数換算表!$E$16,IF(AA203="ベスト16",[10]点数換算表!$F$16,IF(AA203="ベスト32",[10]点数換算表!$G$16,"")))))))</f>
        <v>0</v>
      </c>
      <c r="AC203" s="17"/>
      <c r="AD203" s="16">
        <f>IF(AC203="",0,IF(AC203="優勝",[10]点数換算表!$B$17,IF(AC203="準優勝",[10]点数換算表!$C$17,IF(AC203="ベスト4",[10]点数換算表!$D$17,IF(AC203="ベスト8",[10]点数換算表!$E$17,IF(AC203="ベスト16",[10]点数換算表!$F$17,IF(AC203="ベスト32",[10]点数換算表!$G$17,"")))))))</f>
        <v>0</v>
      </c>
      <c r="AE203" s="17"/>
      <c r="AF203" s="16">
        <f>IF(AE203="",0,IF(AE203="優勝",[10]点数換算表!$B$18,IF(AE203="準優勝",[10]点数換算表!$C$18,IF(AE203="ベスト4",[10]点数換算表!$D$18,IF(AE203="ベスト8",[10]点数換算表!$E$18,[10]点数換算表!$F$18)))))</f>
        <v>0</v>
      </c>
      <c r="AG203" s="17"/>
      <c r="AH203" s="16">
        <f>IF(AG203="",0,IF(AG203="優勝",[10]点数換算表!$B$19,IF(AG203="準優勝",[10]点数換算表!$C$19,IF(AG203="ベスト4",[10]点数換算表!$D$19,IF(AG203="ベスト8",[10]点数換算表!$E$19,[10]点数換算表!$F$19)))))</f>
        <v>0</v>
      </c>
      <c r="AI203" s="16">
        <f t="shared" si="3"/>
        <v>50</v>
      </c>
    </row>
    <row r="204" spans="1:35" x14ac:dyDescent="0.4">
      <c r="A204" s="21">
        <v>201</v>
      </c>
      <c r="B204" s="17" t="s">
        <v>541</v>
      </c>
      <c r="C204" s="17" t="s">
        <v>528</v>
      </c>
      <c r="D204" s="17">
        <v>4</v>
      </c>
      <c r="E204" s="29" t="s">
        <v>526</v>
      </c>
      <c r="F204" s="35" t="s">
        <v>815</v>
      </c>
      <c r="G204" s="17"/>
      <c r="H204" s="31">
        <f>IF(G204="",0,IF(G204="優勝",[1]点数換算表!$B$2,IF(G204="準優勝",[1]点数換算表!$C$2,IF(G204="ベスト4",[1]点数換算表!$D$2,[1]点数換算表!$E$2))))</f>
        <v>0</v>
      </c>
      <c r="I204" s="17"/>
      <c r="J204" s="16">
        <f>IF(I204="",0,IF(I204="優勝",[1]点数換算表!$B$3,IF(I204="準優勝",[1]点数換算表!$C$3,IF(I204="ベスト4",[1]点数換算表!$D$3,[1]点数換算表!$E$3))))</f>
        <v>0</v>
      </c>
      <c r="K204" s="17" t="s">
        <v>9</v>
      </c>
      <c r="L204" s="16">
        <f>IF(K204="",0,IF(K204="優勝",[1]点数換算表!$B$4,IF(K204="準優勝",[1]点数換算表!$C$4,IF(K204="ベスト4",[1]点数換算表!$D$4,IF(K204="ベスト8",[1]点数換算表!$E$4,IF(K204="ベスト16",[1]点数換算表!$F$4,""))))))</f>
        <v>40</v>
      </c>
      <c r="M204" s="17"/>
      <c r="N204" s="16">
        <f>IF(M204="",0,IF(M204="優勝",[1]点数換算表!$B$5,IF(M204="準優勝",[1]点数換算表!$C$5,IF(M204="ベスト4",[1]点数換算表!$D$5,IF(M204="ベスト8",[1]点数換算表!$E$5,IF(M204="ベスト16",[1]点数換算表!$F$5,IF(M204="ベスト32",[1]点数換算表!$G$5,"")))))))</f>
        <v>0</v>
      </c>
      <c r="O204" s="17"/>
      <c r="P204" s="16">
        <f>IF(O204="",0,IF(O204="優勝",[2]点数換算表!$B$6,IF(O204="準優勝",[2]点数換算表!$C$6,IF(O204="ベスト4",[2]点数換算表!$D$6,IF(O204="ベスト8",[2]点数換算表!$E$6,IF(O204="ベスト16",[2]点数換算表!$F$6,IF(O204="ベスト32",[2]点数換算表!$G$6,"")))))))</f>
        <v>0</v>
      </c>
      <c r="Q204" s="17"/>
      <c r="R204" s="16">
        <f>IF(Q204="",0,IF(Q204="優勝",[1]点数換算表!$B$7,IF(Q204="準優勝",[1]点数換算表!$C$7,IF(Q204="ベスト4",[1]点数換算表!$D$7,IF(Q204="ベスト8",[1]点数換算表!$E$7,[1]点数換算表!$F$7)))))</f>
        <v>0</v>
      </c>
      <c r="S204" s="17"/>
      <c r="T204" s="16">
        <f>IF(S204="",0,IF(S204="優勝",[1]点数換算表!$B$8,IF(S204="準優勝",[1]点数換算表!$C$8,IF(S204="ベスト4",[1]点数換算表!$D$8,IF(S204="ベスト8",[1]点数換算表!$E$8,[1]点数換算表!$F$8)))))</f>
        <v>0</v>
      </c>
      <c r="U204" s="17"/>
      <c r="V204" s="31">
        <f>IF(U204="",0,IF(U204="優勝",[1]点数換算表!$B$13,IF(U204="準優勝",[1]点数換算表!$C$13,IF(U204="ベスト4",[1]点数換算表!$D$13,[1]点数換算表!$E$13))))</f>
        <v>0</v>
      </c>
      <c r="W204" s="17"/>
      <c r="X204" s="16">
        <f>IF(W204="",0,IF(W204="優勝",[1]点数換算表!$B$14,IF(W204="準優勝",[1]点数換算表!$C$14,IF(W204="ベスト4",[1]点数換算表!$D$14,[1]点数換算表!$E$14))))</f>
        <v>0</v>
      </c>
      <c r="Y204" s="17"/>
      <c r="Z204" s="16">
        <f>IF(Y204="",0,IF(Y204="優勝",[1]点数換算表!$B$15,IF(Y204="準優勝",[1]点数換算表!$C$15,IF(Y204="ベスト4",[1]点数換算表!$D$15,IF(Y204="ベスト8",[1]点数換算表!$E$15,IF(Y204="ベスト16",[1]点数換算表!$F$15,""))))))</f>
        <v>0</v>
      </c>
      <c r="AA204" s="17"/>
      <c r="AB204" s="16">
        <f>IF(AA204="",0,IF(AA204="優勝",[1]点数換算表!$B$16,IF(AA204="準優勝",[1]点数換算表!$C$16,IF(AA204="ベスト4",[1]点数換算表!$D$16,IF(AA204="ベスト8",[1]点数換算表!$E$16,IF(AA204="ベスト16",[1]点数換算表!$F$16,IF(AA204="ベスト32",[1]点数換算表!$G$16,"")))))))</f>
        <v>0</v>
      </c>
      <c r="AC204" s="17"/>
      <c r="AD204" s="16">
        <f>IF(AC204="",0,IF(AC204="優勝",[1]点数換算表!$B$17,IF(AC204="準優勝",[1]点数換算表!$C$17,IF(AC204="ベスト4",[1]点数換算表!$D$17,IF(AC204="ベスト8",[1]点数換算表!$E$17,IF(AC204="ベスト16",[1]点数換算表!$F$17,IF(AC204="ベスト32",[1]点数換算表!$G$17,"")))))))</f>
        <v>0</v>
      </c>
      <c r="AE204" s="17"/>
      <c r="AF204" s="16">
        <f>IF(AE204="",0,IF(AE204="優勝",[1]点数換算表!$B$18,IF(AE204="準優勝",[1]点数換算表!$C$18,IF(AE204="ベスト4",[1]点数換算表!$D$18,IF(AE204="ベスト8",[1]点数換算表!$E$18,[1]点数換算表!$F$18)))))</f>
        <v>0</v>
      </c>
      <c r="AG204" s="17"/>
      <c r="AH204" s="16">
        <f>IF(AG204="",0,IF(AG204="優勝",[1]点数換算表!$B$19,IF(AG204="準優勝",[1]点数換算表!$C$19,IF(AG204="ベスト4",[1]点数換算表!$D$19,IF(AG204="ベスト8",[1]点数換算表!$E$19,[1]点数換算表!$F$19)))))</f>
        <v>0</v>
      </c>
      <c r="AI204" s="16">
        <f t="shared" si="3"/>
        <v>40</v>
      </c>
    </row>
    <row r="205" spans="1:35" x14ac:dyDescent="0.4">
      <c r="A205" s="21">
        <v>202</v>
      </c>
      <c r="B205" s="17" t="s">
        <v>124</v>
      </c>
      <c r="C205" s="17" t="s">
        <v>79</v>
      </c>
      <c r="D205" s="17">
        <v>2</v>
      </c>
      <c r="E205" s="24" t="s">
        <v>269</v>
      </c>
      <c r="F205" s="34" t="s">
        <v>814</v>
      </c>
      <c r="G205" s="17"/>
      <c r="H205" s="31">
        <f>IF(G205="",0,IF(G205="優勝",点数換算表!$B$2,IF(G205="準優勝",点数換算表!$C$2,IF(G205="ベスト4",点数換算表!$D$2,点数換算表!$E$2))))</f>
        <v>0</v>
      </c>
      <c r="I205" s="17"/>
      <c r="J205" s="16">
        <f>IF(I205="",0,IF(I205="優勝",点数換算表!$B$3,IF(I205="準優勝",点数換算表!$C$3,IF(I205="ベスト4",点数換算表!$D$3,点数換算表!$E$3))))</f>
        <v>0</v>
      </c>
      <c r="K205" s="17"/>
      <c r="L205" s="16">
        <f>IF(K205="",0,IF(K205="優勝",点数換算表!$B$4,IF(K205="準優勝",点数換算表!$C$4,IF(K205="ベスト4",点数換算表!$D$4,IF(K205="ベスト8",点数換算表!$E$4,IF(K205="ベスト16",点数換算表!$F$4,""))))))</f>
        <v>0</v>
      </c>
      <c r="M205" s="17"/>
      <c r="N205" s="16">
        <f>IF(M205="",0,IF(M205="優勝",点数換算表!$B$5,IF(M205="準優勝",点数換算表!$C$5,IF(M205="ベスト4",点数換算表!$D$5,IF(M205="ベスト8",点数換算表!$E$5,IF(M205="ベスト16",点数換算表!$F$5,IF(M205="ベスト32",点数換算表!$G$5,"")))))))</f>
        <v>0</v>
      </c>
      <c r="O205" s="17"/>
      <c r="P205" s="16">
        <f>IF(O205="",0,IF(O205="優勝",[2]点数換算表!$B$6,IF(O205="準優勝",[2]点数換算表!$C$6,IF(O205="ベスト4",[2]点数換算表!$D$6,IF(O205="ベスト8",[2]点数換算表!$E$6,IF(O205="ベスト16",[2]点数換算表!$F$6,IF(O205="ベスト32",[2]点数換算表!$G$6,"")))))))</f>
        <v>0</v>
      </c>
      <c r="Q205" s="17"/>
      <c r="R205" s="16">
        <f>IF(Q205="",0,IF(Q205="優勝",点数換算表!$B$7,IF(Q205="準優勝",点数換算表!$C$7,IF(Q205="ベスト4",点数換算表!$D$7,IF(Q205="ベスト8",点数換算表!$E$7,点数換算表!$F$7)))))</f>
        <v>0</v>
      </c>
      <c r="S205" s="17"/>
      <c r="T205" s="16">
        <f>IF(S205="",0,IF(S205="優勝",点数換算表!$B$8,IF(S205="準優勝",点数換算表!$C$8,IF(S205="ベスト4",点数換算表!$D$8,IF(S205="ベスト8",点数換算表!$E$8,点数換算表!$F$8)))))</f>
        <v>0</v>
      </c>
      <c r="U205" s="17"/>
      <c r="V205" s="31">
        <f>IF(U205="",0,IF(U205="優勝",点数換算表!$B$13,IF(U205="準優勝",点数換算表!$C$13,IF(U205="ベスト4",点数換算表!$D$13,点数換算表!$E$13))))</f>
        <v>0</v>
      </c>
      <c r="W205" s="17"/>
      <c r="X205" s="16">
        <f>IF(W205="",0,IF(W205="優勝",点数換算表!$B$14,IF(W205="準優勝",点数換算表!$C$14,IF(W205="ベスト4",点数換算表!$D$14,点数換算表!$E$14))))</f>
        <v>0</v>
      </c>
      <c r="Y205" s="17"/>
      <c r="Z205" s="16">
        <f>IF(Y205="",0,IF(Y205="優勝",点数換算表!$B$15,IF(Y205="準優勝",点数換算表!$C$15,IF(Y205="ベスト4",点数換算表!$D$15,IF(Y205="ベスト8",点数換算表!$E$15,IF(Y205="ベスト16",点数換算表!$F$15,""))))))</f>
        <v>0</v>
      </c>
      <c r="AA205" s="17" t="s">
        <v>214</v>
      </c>
      <c r="AB205" s="16">
        <f>IF(AA205="",0,IF(AA205="優勝",点数換算表!$B$16,IF(AA205="準優勝",点数換算表!$C$16,IF(AA205="ベスト4",点数換算表!$D$16,IF(AA205="ベスト8",点数換算表!$E$16,IF(AA205="ベスト16",点数換算表!$F$16,IF(AA205="ベスト32",点数換算表!$G$16,"")))))))</f>
        <v>40</v>
      </c>
      <c r="AC205" s="17"/>
      <c r="AD205" s="16">
        <f>IF(AC205="",0,IF(AC205="優勝",点数換算表!$B$17,IF(AC205="準優勝",点数換算表!$C$17,IF(AC205="ベスト4",点数換算表!$D$17,IF(AC205="ベスト8",点数換算表!$E$17,IF(AC205="ベスト16",点数換算表!$F$17,IF(AC205="ベスト32",点数換算表!$G$17,"")))))))</f>
        <v>0</v>
      </c>
      <c r="AE205" s="17"/>
      <c r="AF205" s="16">
        <f>IF(AE205="",0,IF(AE205="優勝",点数換算表!$B$18,IF(AE205="準優勝",点数換算表!$C$18,IF(AE205="ベスト4",点数換算表!$D$18,IF(AE205="ベスト8",点数換算表!$E$18,点数換算表!$F$18)))))</f>
        <v>0</v>
      </c>
      <c r="AG205" s="17"/>
      <c r="AH205" s="16">
        <f>IF(AG205="",0,IF(AG205="優勝",点数換算表!$B$19,IF(AG205="準優勝",点数換算表!$C$19,IF(AG205="ベスト4",点数換算表!$D$19,IF(AG205="ベスト8",点数換算表!$E$19,点数換算表!$F$19)))))</f>
        <v>0</v>
      </c>
      <c r="AI205" s="16">
        <f t="shared" si="3"/>
        <v>40</v>
      </c>
    </row>
    <row r="206" spans="1:35" x14ac:dyDescent="0.4">
      <c r="A206" s="21">
        <v>203</v>
      </c>
      <c r="B206" s="17" t="s">
        <v>150</v>
      </c>
      <c r="C206" s="17" t="s">
        <v>90</v>
      </c>
      <c r="D206" s="17">
        <v>4</v>
      </c>
      <c r="E206" s="24" t="s">
        <v>269</v>
      </c>
      <c r="F206" s="34" t="s">
        <v>814</v>
      </c>
      <c r="G206" s="17"/>
      <c r="H206" s="31">
        <f>IF(G206="",0,IF(G206="優勝",点数換算表!$B$2,IF(G206="準優勝",点数換算表!$C$2,IF(G206="ベスト4",点数換算表!$D$2,点数換算表!$E$2))))</f>
        <v>0</v>
      </c>
      <c r="I206" s="17"/>
      <c r="J206" s="16">
        <f>IF(I206="",0,IF(I206="優勝",点数換算表!$B$3,IF(I206="準優勝",点数換算表!$C$3,IF(I206="ベスト4",点数換算表!$D$3,点数換算表!$E$3))))</f>
        <v>0</v>
      </c>
      <c r="K206" s="17"/>
      <c r="L206" s="16">
        <f>IF(K206="",0,IF(K206="優勝",点数換算表!$B$4,IF(K206="準優勝",点数換算表!$C$4,IF(K206="ベスト4",点数換算表!$D$4,IF(K206="ベスト8",点数換算表!$E$4,IF(K206="ベスト16",点数換算表!$F$4,""))))))</f>
        <v>0</v>
      </c>
      <c r="M206" s="17"/>
      <c r="N206" s="16">
        <f>IF(M206="",0,IF(M206="優勝",点数換算表!$B$5,IF(M206="準優勝",点数換算表!$C$5,IF(M206="ベスト4",点数換算表!$D$5,IF(M206="ベスト8",点数換算表!$E$5,IF(M206="ベスト16",点数換算表!$F$5,IF(M206="ベスト32",点数換算表!$G$5,"")))))))</f>
        <v>0</v>
      </c>
      <c r="O206" s="17"/>
      <c r="P206" s="16">
        <f>IF(O206="",0,IF(O206="優勝",[2]点数換算表!$B$6,IF(O206="準優勝",[2]点数換算表!$C$6,IF(O206="ベスト4",[2]点数換算表!$D$6,IF(O206="ベスト8",[2]点数換算表!$E$6,IF(O206="ベスト16",[2]点数換算表!$F$6,IF(O206="ベスト32",[2]点数換算表!$G$6,"")))))))</f>
        <v>0</v>
      </c>
      <c r="Q206" s="17"/>
      <c r="R206" s="16">
        <f>IF(Q206="",0,IF(Q206="優勝",点数換算表!$B$7,IF(Q206="準優勝",点数換算表!$C$7,IF(Q206="ベスト4",点数換算表!$D$7,IF(Q206="ベスト8",点数換算表!$E$7,点数換算表!$F$7)))))</f>
        <v>0</v>
      </c>
      <c r="S206" s="17"/>
      <c r="T206" s="16">
        <f>IF(S206="",0,IF(S206="優勝",点数換算表!$B$8,IF(S206="準優勝",点数換算表!$C$8,IF(S206="ベスト4",点数換算表!$D$8,IF(S206="ベスト8",点数換算表!$E$8,点数換算表!$F$8)))))</f>
        <v>0</v>
      </c>
      <c r="U206" s="17"/>
      <c r="V206" s="31">
        <f>IF(U206="",0,IF(U206="優勝",点数換算表!$B$13,IF(U206="準優勝",点数換算表!$C$13,IF(U206="ベスト4",点数換算表!$D$13,点数換算表!$E$13))))</f>
        <v>0</v>
      </c>
      <c r="W206" s="17"/>
      <c r="X206" s="16">
        <f>IF(W206="",0,IF(W206="優勝",点数換算表!$B$14,IF(W206="準優勝",点数換算表!$C$14,IF(W206="ベスト4",点数換算表!$D$14,点数換算表!$E$14))))</f>
        <v>0</v>
      </c>
      <c r="Y206" s="17"/>
      <c r="Z206" s="16">
        <f>IF(Y206="",0,IF(Y206="優勝",点数換算表!$B$15,IF(Y206="準優勝",点数換算表!$C$15,IF(Y206="ベスト4",点数換算表!$D$15,IF(Y206="ベスト8",点数換算表!$E$15,IF(Y206="ベスト16",点数換算表!$F$15,""))))))</f>
        <v>0</v>
      </c>
      <c r="AA206" s="17" t="s">
        <v>214</v>
      </c>
      <c r="AB206" s="16">
        <f>IF(AA206="",0,IF(AA206="優勝",点数換算表!$B$16,IF(AA206="準優勝",点数換算表!$C$16,IF(AA206="ベスト4",点数換算表!$D$16,IF(AA206="ベスト8",点数換算表!$E$16,IF(AA206="ベスト16",点数換算表!$F$16,IF(AA206="ベスト32",点数換算表!$G$16,"")))))))</f>
        <v>40</v>
      </c>
      <c r="AC206" s="17"/>
      <c r="AD206" s="16">
        <f>IF(AC206="",0,IF(AC206="優勝",点数換算表!$B$17,IF(AC206="準優勝",点数換算表!$C$17,IF(AC206="ベスト4",点数換算表!$D$17,IF(AC206="ベスト8",点数換算表!$E$17,IF(AC206="ベスト16",点数換算表!$F$17,IF(AC206="ベスト32",点数換算表!$G$17,"")))))))</f>
        <v>0</v>
      </c>
      <c r="AE206" s="17"/>
      <c r="AF206" s="16">
        <f>IF(AE206="",0,IF(AE206="優勝",点数換算表!$B$18,IF(AE206="準優勝",点数換算表!$C$18,IF(AE206="ベスト4",点数換算表!$D$18,IF(AE206="ベスト8",点数換算表!$E$18,点数換算表!$F$18)))))</f>
        <v>0</v>
      </c>
      <c r="AG206" s="17"/>
      <c r="AH206" s="16">
        <f>IF(AG206="",0,IF(AG206="優勝",点数換算表!$B$19,IF(AG206="準優勝",点数換算表!$C$19,IF(AG206="ベスト4",点数換算表!$D$19,IF(AG206="ベスト8",点数換算表!$E$19,点数換算表!$F$19)))))</f>
        <v>0</v>
      </c>
      <c r="AI206" s="16">
        <f t="shared" si="3"/>
        <v>40</v>
      </c>
    </row>
    <row r="207" spans="1:35" x14ac:dyDescent="0.4">
      <c r="A207" s="21">
        <v>204</v>
      </c>
      <c r="B207" s="17" t="s">
        <v>282</v>
      </c>
      <c r="C207" s="17" t="s">
        <v>283</v>
      </c>
      <c r="D207" s="17">
        <v>4</v>
      </c>
      <c r="E207" s="26" t="s">
        <v>272</v>
      </c>
      <c r="F207" s="35" t="s">
        <v>815</v>
      </c>
      <c r="G207" s="17"/>
      <c r="H207" s="31">
        <f>IF(G207="",0,IF(G207="優勝",[2]点数換算表!$B$2,IF(G207="準優勝",[2]点数換算表!$C$2,IF(G207="ベスト4",[2]点数換算表!$D$2,[2]点数換算表!$E$2))))</f>
        <v>0</v>
      </c>
      <c r="I207" s="17"/>
      <c r="J207" s="16">
        <f>IF(I207="",0,IF(I207="優勝",[2]点数換算表!$B$3,IF(I207="準優勝",[2]点数換算表!$C$3,IF(I207="ベスト4",[2]点数換算表!$D$3,[2]点数換算表!$E$3))))</f>
        <v>0</v>
      </c>
      <c r="K207" s="17"/>
      <c r="L207" s="16">
        <f>IF(K207="",0,IF(K207="優勝",[2]点数換算表!$B$4,IF(K207="準優勝",[2]点数換算表!$C$4,IF(K207="ベスト4",[2]点数換算表!$D$4,IF(K207="ベスト8",[2]点数換算表!$E$4,IF(K207="ベスト16",[2]点数換算表!$F$4,""))))))</f>
        <v>0</v>
      </c>
      <c r="M207" s="17"/>
      <c r="N207" s="16">
        <f>IF(M207="",0,IF(M207="優勝",[2]点数換算表!$B$5,IF(M207="準優勝",[2]点数換算表!$C$5,IF(M207="ベスト4",[2]点数換算表!$D$5,IF(M207="ベスト8",[2]点数換算表!$E$5,IF(M207="ベスト16",[2]点数換算表!$F$5,IF(M207="ベスト32",[2]点数換算表!$G$5,"")))))))</f>
        <v>0</v>
      </c>
      <c r="O207" s="17"/>
      <c r="P207" s="16">
        <f>IF(O207="",0,IF(O207="優勝",[2]点数換算表!$B$6,IF(O207="準優勝",[2]点数換算表!$C$6,IF(O207="ベスト4",[2]点数換算表!$D$6,IF(O207="ベスト8",[2]点数換算表!$E$6,IF(O207="ベスト16",[2]点数換算表!$F$6,IF(O207="ベスト32",[2]点数換算表!$G$6,"")))))))</f>
        <v>0</v>
      </c>
      <c r="Q207" s="17"/>
      <c r="R207" s="16">
        <f>IF(Q207="",0,IF(Q207="優勝",[2]点数換算表!$B$7,IF(Q207="準優勝",[2]点数換算表!$C$7,IF(Q207="ベスト4",[2]点数換算表!$D$7,IF(Q207="ベスト8",[2]点数換算表!$E$7,[2]点数換算表!$F$7)))))</f>
        <v>0</v>
      </c>
      <c r="S207" s="17"/>
      <c r="T207" s="16">
        <f>IF(S207="",0,IF(S207="優勝",[2]点数換算表!$B$8,IF(S207="準優勝",[2]点数換算表!$C$8,IF(S207="ベスト4",[2]点数換算表!$D$8,IF(S207="ベスト8",[2]点数換算表!$E$8,[2]点数換算表!$F$8)))))</f>
        <v>0</v>
      </c>
      <c r="U207" s="17"/>
      <c r="V207" s="31">
        <f>IF(U207="",0,IF(U207="優勝",[2]点数換算表!$B$13,IF(U207="準優勝",[2]点数換算表!$C$13,IF(U207="ベスト4",[2]点数換算表!$D$13,[2]点数換算表!$E$13))))</f>
        <v>0</v>
      </c>
      <c r="W207" s="17"/>
      <c r="X207" s="16">
        <f>IF(W207="",0,IF(W207="優勝",[2]点数換算表!$B$14,IF(W207="準優勝",[2]点数換算表!$C$14,IF(W207="ベスト4",[2]点数換算表!$D$14,[2]点数換算表!$E$14))))</f>
        <v>0</v>
      </c>
      <c r="Y207" s="17"/>
      <c r="Z207" s="16">
        <f>IF(Y207="",0,IF(Y207="優勝",[2]点数換算表!$B$15,IF(Y207="準優勝",[2]点数換算表!$C$15,IF(Y207="ベスト4",[2]点数換算表!$D$15,IF(Y207="ベスト8",[2]点数換算表!$E$15,IF(Y207="ベスト16",[2]点数換算表!$F$15,""))))))</f>
        <v>0</v>
      </c>
      <c r="AA207" s="17" t="s">
        <v>214</v>
      </c>
      <c r="AB207" s="16">
        <f>IF(AA207="",0,IF(AA207="優勝",[2]点数換算表!$B$16,IF(AA207="準優勝",[2]点数換算表!$C$16,IF(AA207="ベスト4",[2]点数換算表!$D$16,IF(AA207="ベスト8",[2]点数換算表!$E$16,IF(AA207="ベスト16",[2]点数換算表!$F$16,IF(AA207="ベスト32",[2]点数換算表!$G$16,"")))))))</f>
        <v>40</v>
      </c>
      <c r="AC207" s="17"/>
      <c r="AD207" s="16">
        <f>IF(AC207="",0,IF(AC207="優勝",[2]点数換算表!$B$17,IF(AC207="準優勝",[2]点数換算表!$C$17,IF(AC207="ベスト4",[2]点数換算表!$D$17,IF(AC207="ベスト8",[2]点数換算表!$E$17,IF(AC207="ベスト16",[2]点数換算表!$F$17,IF(AC207="ベスト32",[2]点数換算表!$G$17,"")))))))</f>
        <v>0</v>
      </c>
      <c r="AE207" s="17"/>
      <c r="AF207" s="16">
        <f>IF(AE207="",0,IF(AE207="優勝",[2]点数換算表!$B$18,IF(AE207="準優勝",[2]点数換算表!$C$18,IF(AE207="ベスト4",[2]点数換算表!$D$18,IF(AE207="ベスト8",[2]点数換算表!$E$18,[2]点数換算表!$F$18)))))</f>
        <v>0</v>
      </c>
      <c r="AG207" s="17"/>
      <c r="AH207" s="16">
        <f>IF(AG207="",0,IF(AG207="優勝",[2]点数換算表!$B$19,IF(AG207="準優勝",[2]点数換算表!$C$19,IF(AG207="ベスト4",[2]点数換算表!$D$19,IF(AG207="ベスト8",[2]点数換算表!$E$19,[2]点数換算表!$F$19)))))</f>
        <v>0</v>
      </c>
      <c r="AI207" s="16">
        <f t="shared" si="3"/>
        <v>40</v>
      </c>
    </row>
    <row r="208" spans="1:35" x14ac:dyDescent="0.4">
      <c r="A208" s="21">
        <v>205</v>
      </c>
      <c r="B208" s="17" t="s">
        <v>339</v>
      </c>
      <c r="C208" s="17" t="s">
        <v>275</v>
      </c>
      <c r="D208" s="17">
        <v>2</v>
      </c>
      <c r="E208" s="26" t="s">
        <v>272</v>
      </c>
      <c r="F208" s="35" t="s">
        <v>815</v>
      </c>
      <c r="G208" s="17"/>
      <c r="H208" s="31">
        <f>IF(G208="",0,IF(G208="優勝",[2]点数換算表!$B$2,IF(G208="準優勝",[2]点数換算表!$C$2,IF(G208="ベスト4",[2]点数換算表!$D$2,[2]点数換算表!$E$2))))</f>
        <v>0</v>
      </c>
      <c r="I208" s="17"/>
      <c r="J208" s="16">
        <f>IF(I208="",0,IF(I208="優勝",[2]点数換算表!$B$3,IF(I208="準優勝",[2]点数換算表!$C$3,IF(I208="ベスト4",[2]点数換算表!$D$3,[2]点数換算表!$E$3))))</f>
        <v>0</v>
      </c>
      <c r="K208" s="17"/>
      <c r="L208" s="16">
        <f>IF(K208="",0,IF(K208="優勝",[2]点数換算表!$B$4,IF(K208="準優勝",[2]点数換算表!$C$4,IF(K208="ベスト4",[2]点数換算表!$D$4,IF(K208="ベスト8",[2]点数換算表!$E$4,IF(K208="ベスト16",[2]点数換算表!$F$4,""))))))</f>
        <v>0</v>
      </c>
      <c r="M208" s="17"/>
      <c r="N208" s="16">
        <f>IF(M208="",0,IF(M208="優勝",[2]点数換算表!$B$5,IF(M208="準優勝",[2]点数換算表!$C$5,IF(M208="ベスト4",[2]点数換算表!$D$5,IF(M208="ベスト8",[2]点数換算表!$E$5,IF(M208="ベスト16",[2]点数換算表!$F$5,IF(M208="ベスト32",[2]点数換算表!$G$5,"")))))))</f>
        <v>0</v>
      </c>
      <c r="O208" s="17"/>
      <c r="P208" s="16">
        <f>IF(O208="",0,IF(O208="優勝",[2]点数換算表!$B$6,IF(O208="準優勝",[2]点数換算表!$C$6,IF(O208="ベスト4",[2]点数換算表!$D$6,IF(O208="ベスト8",[2]点数換算表!$E$6,IF(O208="ベスト16",[2]点数換算表!$F$6,IF(O208="ベスト32",[2]点数換算表!$G$6,"")))))))</f>
        <v>0</v>
      </c>
      <c r="Q208" s="17"/>
      <c r="R208" s="16">
        <f>IF(Q208="",0,IF(Q208="優勝",[2]点数換算表!$B$7,IF(Q208="準優勝",[2]点数換算表!$C$7,IF(Q208="ベスト4",[2]点数換算表!$D$7,IF(Q208="ベスト8",[2]点数換算表!$E$7,[2]点数換算表!$F$7)))))</f>
        <v>0</v>
      </c>
      <c r="S208" s="17"/>
      <c r="T208" s="16">
        <f>IF(S208="",0,IF(S208="優勝",[2]点数換算表!$B$8,IF(S208="準優勝",[2]点数換算表!$C$8,IF(S208="ベスト4",[2]点数換算表!$D$8,IF(S208="ベスト8",[2]点数換算表!$E$8,[2]点数換算表!$F$8)))))</f>
        <v>0</v>
      </c>
      <c r="U208" s="17"/>
      <c r="V208" s="31">
        <f>IF(U208="",0,IF(U208="優勝",[2]点数換算表!$B$13,IF(U208="準優勝",[2]点数換算表!$C$13,IF(U208="ベスト4",[2]点数換算表!$D$13,[2]点数換算表!$E$13))))</f>
        <v>0</v>
      </c>
      <c r="W208" s="17"/>
      <c r="X208" s="16">
        <f>IF(W208="",0,IF(W208="優勝",[2]点数換算表!$B$14,IF(W208="準優勝",[2]点数換算表!$C$14,IF(W208="ベスト4",[2]点数換算表!$D$14,[2]点数換算表!$E$14))))</f>
        <v>0</v>
      </c>
      <c r="Y208" s="17"/>
      <c r="Z208" s="16">
        <f>IF(Y208="",0,IF(Y208="優勝",[2]点数換算表!$B$15,IF(Y208="準優勝",[2]点数換算表!$C$15,IF(Y208="ベスト4",[2]点数換算表!$D$15,IF(Y208="ベスト8",[2]点数換算表!$E$15,IF(Y208="ベスト16",[2]点数換算表!$F$15,""))))))</f>
        <v>0</v>
      </c>
      <c r="AA208" s="17" t="s">
        <v>214</v>
      </c>
      <c r="AB208" s="16">
        <f>IF(AA208="",0,IF(AA208="優勝",[2]点数換算表!$B$16,IF(AA208="準優勝",[2]点数換算表!$C$16,IF(AA208="ベスト4",[2]点数換算表!$D$16,IF(AA208="ベスト8",[2]点数換算表!$E$16,IF(AA208="ベスト16",[2]点数換算表!$F$16,IF(AA208="ベスト32",[2]点数換算表!$G$16,"")))))))</f>
        <v>40</v>
      </c>
      <c r="AC208" s="17"/>
      <c r="AD208" s="16">
        <f>IF(AC208="",0,IF(AC208="優勝",[2]点数換算表!$B$17,IF(AC208="準優勝",[2]点数換算表!$C$17,IF(AC208="ベスト4",[2]点数換算表!$D$17,IF(AC208="ベスト8",[2]点数換算表!$E$17,IF(AC208="ベスト16",[2]点数換算表!$F$17,IF(AC208="ベスト32",[2]点数換算表!$G$17,"")))))))</f>
        <v>0</v>
      </c>
      <c r="AE208" s="17"/>
      <c r="AF208" s="16">
        <f>IF(AE208="",0,IF(AE208="優勝",[2]点数換算表!$B$18,IF(AE208="準優勝",[2]点数換算表!$C$18,IF(AE208="ベスト4",[2]点数換算表!$D$18,IF(AE208="ベスト8",[2]点数換算表!$E$18,[2]点数換算表!$F$18)))))</f>
        <v>0</v>
      </c>
      <c r="AG208" s="17"/>
      <c r="AH208" s="16">
        <f>IF(AG208="",0,IF(AG208="優勝",[2]点数換算表!$B$19,IF(AG208="準優勝",[2]点数換算表!$C$19,IF(AG208="ベスト4",[2]点数換算表!$D$19,IF(AG208="ベスト8",[2]点数換算表!$E$19,[2]点数換算表!$F$19)))))</f>
        <v>0</v>
      </c>
      <c r="AI208" s="16">
        <f t="shared" si="3"/>
        <v>40</v>
      </c>
    </row>
    <row r="209" spans="1:35" x14ac:dyDescent="0.4">
      <c r="A209" s="21">
        <v>206</v>
      </c>
      <c r="B209" s="17" t="s">
        <v>340</v>
      </c>
      <c r="C209" s="17" t="s">
        <v>275</v>
      </c>
      <c r="D209" s="17">
        <v>2</v>
      </c>
      <c r="E209" s="26" t="s">
        <v>272</v>
      </c>
      <c r="F209" s="35" t="s">
        <v>815</v>
      </c>
      <c r="G209" s="17"/>
      <c r="H209" s="31">
        <f>IF(G209="",0,IF(G209="優勝",[2]点数換算表!$B$2,IF(G209="準優勝",[2]点数換算表!$C$2,IF(G209="ベスト4",[2]点数換算表!$D$2,[2]点数換算表!$E$2))))</f>
        <v>0</v>
      </c>
      <c r="I209" s="17"/>
      <c r="J209" s="16">
        <f>IF(I209="",0,IF(I209="優勝",[2]点数換算表!$B$3,IF(I209="準優勝",[2]点数換算表!$C$3,IF(I209="ベスト4",[2]点数換算表!$D$3,[2]点数換算表!$E$3))))</f>
        <v>0</v>
      </c>
      <c r="K209" s="17"/>
      <c r="L209" s="16">
        <f>IF(K209="",0,IF(K209="優勝",[2]点数換算表!$B$4,IF(K209="準優勝",[2]点数換算表!$C$4,IF(K209="ベスト4",[2]点数換算表!$D$4,IF(K209="ベスト8",[2]点数換算表!$E$4,IF(K209="ベスト16",[2]点数換算表!$F$4,""))))))</f>
        <v>0</v>
      </c>
      <c r="M209" s="17"/>
      <c r="N209" s="16">
        <f>IF(M209="",0,IF(M209="優勝",[2]点数換算表!$B$5,IF(M209="準優勝",[2]点数換算表!$C$5,IF(M209="ベスト4",[2]点数換算表!$D$5,IF(M209="ベスト8",[2]点数換算表!$E$5,IF(M209="ベスト16",[2]点数換算表!$F$5,IF(M209="ベスト32",[2]点数換算表!$G$5,"")))))))</f>
        <v>0</v>
      </c>
      <c r="O209" s="17"/>
      <c r="P209" s="16">
        <f>IF(O209="",0,IF(O209="優勝",[2]点数換算表!$B$6,IF(O209="準優勝",[2]点数換算表!$C$6,IF(O209="ベスト4",[2]点数換算表!$D$6,IF(O209="ベスト8",[2]点数換算表!$E$6,IF(O209="ベスト16",[2]点数換算表!$F$6,IF(O209="ベスト32",[2]点数換算表!$G$6,"")))))))</f>
        <v>0</v>
      </c>
      <c r="Q209" s="17"/>
      <c r="R209" s="16">
        <f>IF(Q209="",0,IF(Q209="優勝",[2]点数換算表!$B$7,IF(Q209="準優勝",[2]点数換算表!$C$7,IF(Q209="ベスト4",[2]点数換算表!$D$7,IF(Q209="ベスト8",[2]点数換算表!$E$7,[2]点数換算表!$F$7)))))</f>
        <v>0</v>
      </c>
      <c r="S209" s="17"/>
      <c r="T209" s="16">
        <f>IF(S209="",0,IF(S209="優勝",[2]点数換算表!$B$8,IF(S209="準優勝",[2]点数換算表!$C$8,IF(S209="ベスト4",[2]点数換算表!$D$8,IF(S209="ベスト8",[2]点数換算表!$E$8,[2]点数換算表!$F$8)))))</f>
        <v>0</v>
      </c>
      <c r="U209" s="17"/>
      <c r="V209" s="31">
        <f>IF(U209="",0,IF(U209="優勝",[2]点数換算表!$B$13,IF(U209="準優勝",[2]点数換算表!$C$13,IF(U209="ベスト4",[2]点数換算表!$D$13,[2]点数換算表!$E$13))))</f>
        <v>0</v>
      </c>
      <c r="W209" s="17"/>
      <c r="X209" s="16">
        <f>IF(W209="",0,IF(W209="優勝",[2]点数換算表!$B$14,IF(W209="準優勝",[2]点数換算表!$C$14,IF(W209="ベスト4",[2]点数換算表!$D$14,[2]点数換算表!$E$14))))</f>
        <v>0</v>
      </c>
      <c r="Y209" s="17"/>
      <c r="Z209" s="16">
        <f>IF(Y209="",0,IF(Y209="優勝",[2]点数換算表!$B$15,IF(Y209="準優勝",[2]点数換算表!$C$15,IF(Y209="ベスト4",[2]点数換算表!$D$15,IF(Y209="ベスト8",[2]点数換算表!$E$15,IF(Y209="ベスト16",[2]点数換算表!$F$15,""))))))</f>
        <v>0</v>
      </c>
      <c r="AA209" s="17" t="s">
        <v>214</v>
      </c>
      <c r="AB209" s="16">
        <f>IF(AA209="",0,IF(AA209="優勝",[2]点数換算表!$B$16,IF(AA209="準優勝",[2]点数換算表!$C$16,IF(AA209="ベスト4",[2]点数換算表!$D$16,IF(AA209="ベスト8",[2]点数換算表!$E$16,IF(AA209="ベスト16",[2]点数換算表!$F$16,IF(AA209="ベスト32",[2]点数換算表!$G$16,"")))))))</f>
        <v>40</v>
      </c>
      <c r="AC209" s="17"/>
      <c r="AD209" s="16">
        <f>IF(AC209="",0,IF(AC209="優勝",[2]点数換算表!$B$17,IF(AC209="準優勝",[2]点数換算表!$C$17,IF(AC209="ベスト4",[2]点数換算表!$D$17,IF(AC209="ベスト8",[2]点数換算表!$E$17,IF(AC209="ベスト16",[2]点数換算表!$F$17,IF(AC209="ベスト32",[2]点数換算表!$G$17,"")))))))</f>
        <v>0</v>
      </c>
      <c r="AE209" s="17"/>
      <c r="AF209" s="16">
        <f>IF(AE209="",0,IF(AE209="優勝",[2]点数換算表!$B$18,IF(AE209="準優勝",[2]点数換算表!$C$18,IF(AE209="ベスト4",[2]点数換算表!$D$18,IF(AE209="ベスト8",[2]点数換算表!$E$18,[2]点数換算表!$F$18)))))</f>
        <v>0</v>
      </c>
      <c r="AG209" s="17"/>
      <c r="AH209" s="16">
        <f>IF(AG209="",0,IF(AG209="優勝",[2]点数換算表!$B$19,IF(AG209="準優勝",[2]点数換算表!$C$19,IF(AG209="ベスト4",[2]点数換算表!$D$19,IF(AG209="ベスト8",[2]点数換算表!$E$19,[2]点数換算表!$F$19)))))</f>
        <v>0</v>
      </c>
      <c r="AI209" s="16">
        <f t="shared" si="3"/>
        <v>40</v>
      </c>
    </row>
    <row r="210" spans="1:35" x14ac:dyDescent="0.4">
      <c r="A210" s="21">
        <v>207</v>
      </c>
      <c r="B210" s="17" t="s">
        <v>347</v>
      </c>
      <c r="C210" s="17" t="s">
        <v>283</v>
      </c>
      <c r="D210" s="17">
        <v>3</v>
      </c>
      <c r="E210" s="26" t="s">
        <v>272</v>
      </c>
      <c r="F210" s="35" t="s">
        <v>815</v>
      </c>
      <c r="G210" s="17"/>
      <c r="H210" s="31">
        <f>IF(G210="",0,IF(G210="優勝",[2]点数換算表!$B$2,IF(G210="準優勝",[2]点数換算表!$C$2,IF(G210="ベスト4",[2]点数換算表!$D$2,[2]点数換算表!$E$2))))</f>
        <v>0</v>
      </c>
      <c r="I210" s="17"/>
      <c r="J210" s="16">
        <f>IF(I210="",0,IF(I210="優勝",[2]点数換算表!$B$3,IF(I210="準優勝",[2]点数換算表!$C$3,IF(I210="ベスト4",[2]点数換算表!$D$3,[2]点数換算表!$E$3))))</f>
        <v>0</v>
      </c>
      <c r="K210" s="17"/>
      <c r="L210" s="16">
        <f>IF(K210="",0,IF(K210="優勝",[2]点数換算表!$B$4,IF(K210="準優勝",[2]点数換算表!$C$4,IF(K210="ベスト4",[2]点数換算表!$D$4,IF(K210="ベスト8",[2]点数換算表!$E$4,IF(K210="ベスト16",[2]点数換算表!$F$4,""))))))</f>
        <v>0</v>
      </c>
      <c r="M210" s="17"/>
      <c r="N210" s="16">
        <f>IF(M210="",0,IF(M210="優勝",[2]点数換算表!$B$5,IF(M210="準優勝",[2]点数換算表!$C$5,IF(M210="ベスト4",[2]点数換算表!$D$5,IF(M210="ベスト8",[2]点数換算表!$E$5,IF(M210="ベスト16",[2]点数換算表!$F$5,IF(M210="ベスト32",[2]点数換算表!$G$5,"")))))))</f>
        <v>0</v>
      </c>
      <c r="O210" s="17"/>
      <c r="P210" s="16">
        <f>IF(O210="",0,IF(O210="優勝",[2]点数換算表!$B$6,IF(O210="準優勝",[2]点数換算表!$C$6,IF(O210="ベスト4",[2]点数換算表!$D$6,IF(O210="ベスト8",[2]点数換算表!$E$6,IF(O210="ベスト16",[2]点数換算表!$F$6,IF(O210="ベスト32",[2]点数換算表!$G$6,"")))))))</f>
        <v>0</v>
      </c>
      <c r="Q210" s="17"/>
      <c r="R210" s="16">
        <f>IF(Q210="",0,IF(Q210="優勝",[2]点数換算表!$B$7,IF(Q210="準優勝",[2]点数換算表!$C$7,IF(Q210="ベスト4",[2]点数換算表!$D$7,IF(Q210="ベスト8",[2]点数換算表!$E$7,[2]点数換算表!$F$7)))))</f>
        <v>0</v>
      </c>
      <c r="S210" s="17"/>
      <c r="T210" s="16">
        <f>IF(S210="",0,IF(S210="優勝",[2]点数換算表!$B$8,IF(S210="準優勝",[2]点数換算表!$C$8,IF(S210="ベスト4",[2]点数換算表!$D$8,IF(S210="ベスト8",[2]点数換算表!$E$8,[2]点数換算表!$F$8)))))</f>
        <v>0</v>
      </c>
      <c r="U210" s="17"/>
      <c r="V210" s="31">
        <f>IF(U210="",0,IF(U210="優勝",[2]点数換算表!$B$13,IF(U210="準優勝",[2]点数換算表!$C$13,IF(U210="ベスト4",[2]点数換算表!$D$13,[2]点数換算表!$E$13))))</f>
        <v>0</v>
      </c>
      <c r="W210" s="17"/>
      <c r="X210" s="16">
        <f>IF(W210="",0,IF(W210="優勝",[2]点数換算表!$B$14,IF(W210="準優勝",[2]点数換算表!$C$14,IF(W210="ベスト4",[2]点数換算表!$D$14,[2]点数換算表!$E$14))))</f>
        <v>0</v>
      </c>
      <c r="Y210" s="17"/>
      <c r="Z210" s="16">
        <f>IF(Y210="",0,IF(Y210="優勝",[2]点数換算表!$B$15,IF(Y210="準優勝",[2]点数換算表!$C$15,IF(Y210="ベスト4",[2]点数換算表!$D$15,IF(Y210="ベスト8",[2]点数換算表!$E$15,IF(Y210="ベスト16",[2]点数換算表!$F$15,""))))))</f>
        <v>0</v>
      </c>
      <c r="AA210" s="17" t="s">
        <v>214</v>
      </c>
      <c r="AB210" s="16">
        <f>IF(AA210="",0,IF(AA210="優勝",[2]点数換算表!$B$16,IF(AA210="準優勝",[2]点数換算表!$C$16,IF(AA210="ベスト4",[2]点数換算表!$D$16,IF(AA210="ベスト8",[2]点数換算表!$E$16,IF(AA210="ベスト16",[2]点数換算表!$F$16,IF(AA210="ベスト32",[2]点数換算表!$G$16,"")))))))</f>
        <v>40</v>
      </c>
      <c r="AC210" s="17"/>
      <c r="AD210" s="16">
        <f>IF(AC210="",0,IF(AC210="優勝",[2]点数換算表!$B$17,IF(AC210="準優勝",[2]点数換算表!$C$17,IF(AC210="ベスト4",[2]点数換算表!$D$17,IF(AC210="ベスト8",[2]点数換算表!$E$17,IF(AC210="ベスト16",[2]点数換算表!$F$17,IF(AC210="ベスト32",[2]点数換算表!$G$17,"")))))))</f>
        <v>0</v>
      </c>
      <c r="AE210" s="17"/>
      <c r="AF210" s="16">
        <f>IF(AE210="",0,IF(AE210="優勝",[2]点数換算表!$B$18,IF(AE210="準優勝",[2]点数換算表!$C$18,IF(AE210="ベスト4",[2]点数換算表!$D$18,IF(AE210="ベスト8",[2]点数換算表!$E$18,[2]点数換算表!$F$18)))))</f>
        <v>0</v>
      </c>
      <c r="AG210" s="17"/>
      <c r="AH210" s="16">
        <f>IF(AG210="",0,IF(AG210="優勝",[2]点数換算表!$B$19,IF(AG210="準優勝",[2]点数換算表!$C$19,IF(AG210="ベスト4",[2]点数換算表!$D$19,IF(AG210="ベスト8",[2]点数換算表!$E$19,[2]点数換算表!$F$19)))))</f>
        <v>0</v>
      </c>
      <c r="AI210" s="16">
        <f t="shared" si="3"/>
        <v>40</v>
      </c>
    </row>
    <row r="211" spans="1:35" x14ac:dyDescent="0.4">
      <c r="A211" s="21">
        <v>208</v>
      </c>
      <c r="B211" s="17" t="s">
        <v>128</v>
      </c>
      <c r="C211" s="17" t="s">
        <v>58</v>
      </c>
      <c r="D211" s="17">
        <v>2</v>
      </c>
      <c r="E211" s="24" t="s">
        <v>269</v>
      </c>
      <c r="F211" s="34" t="s">
        <v>814</v>
      </c>
      <c r="G211" s="17"/>
      <c r="H211" s="31">
        <f>IF(G211="",0,IF(G211="優勝",点数換算表!$B$2,IF(G211="準優勝",点数換算表!$C$2,IF(G211="ベスト4",点数換算表!$D$2,点数換算表!$E$2))))</f>
        <v>0</v>
      </c>
      <c r="I211" s="17"/>
      <c r="J211" s="16">
        <f>IF(I211="",0,IF(I211="優勝",点数換算表!$B$3,IF(I211="準優勝",点数換算表!$C$3,IF(I211="ベスト4",点数換算表!$D$3,点数換算表!$E$3))))</f>
        <v>0</v>
      </c>
      <c r="K211" s="17"/>
      <c r="L211" s="16">
        <f>IF(K211="",0,IF(K211="優勝",点数換算表!$B$4,IF(K211="準優勝",点数換算表!$C$4,IF(K211="ベスト4",点数換算表!$D$4,IF(K211="ベスト8",点数換算表!$E$4,IF(K211="ベスト16",点数換算表!$F$4,""))))))</f>
        <v>0</v>
      </c>
      <c r="M211" s="17"/>
      <c r="N211" s="16">
        <f>IF(M211="",0,IF(M211="優勝",点数換算表!$B$5,IF(M211="準優勝",点数換算表!$C$5,IF(M211="ベスト4",点数換算表!$D$5,IF(M211="ベスト8",点数換算表!$E$5,IF(M211="ベスト16",点数換算表!$F$5,IF(M211="ベスト32",点数換算表!$G$5,"")))))))</f>
        <v>0</v>
      </c>
      <c r="O211" s="17"/>
      <c r="P211" s="16">
        <f>IF(O211="",0,IF(O211="優勝",[2]点数換算表!$B$6,IF(O211="準優勝",[2]点数換算表!$C$6,IF(O211="ベスト4",[2]点数換算表!$D$6,IF(O211="ベスト8",[2]点数換算表!$E$6,IF(O211="ベスト16",[2]点数換算表!$F$6,IF(O211="ベスト32",[2]点数換算表!$G$6,"")))))))</f>
        <v>0</v>
      </c>
      <c r="Q211" s="17"/>
      <c r="R211" s="16">
        <f>IF(Q211="",0,IF(Q211="優勝",点数換算表!$B$7,IF(Q211="準優勝",点数換算表!$C$7,IF(Q211="ベスト4",点数換算表!$D$7,IF(Q211="ベスト8",点数換算表!$E$7,点数換算表!$F$7)))))</f>
        <v>0</v>
      </c>
      <c r="S211" s="17"/>
      <c r="T211" s="16">
        <f>IF(S211="",0,IF(S211="優勝",点数換算表!$B$8,IF(S211="準優勝",点数換算表!$C$8,IF(S211="ベスト4",点数換算表!$D$8,IF(S211="ベスト8",点数換算表!$E$8,点数換算表!$F$8)))))</f>
        <v>0</v>
      </c>
      <c r="U211" s="17" t="s">
        <v>9</v>
      </c>
      <c r="V211" s="31">
        <f>IF(U211="",0,IF(U211="優勝",点数換算表!$B$13,IF(U211="準優勝",点数換算表!$C$13,IF(U211="ベスト4",点数換算表!$D$13,点数換算表!$E$13))))</f>
        <v>16</v>
      </c>
      <c r="W211" s="17" t="s">
        <v>9</v>
      </c>
      <c r="X211" s="16">
        <f>IF(W211="",0,IF(W211="優勝",点数換算表!$B$14,IF(W211="準優勝",点数換算表!$C$14,IF(W211="ベスト4",点数換算表!$D$14,点数換算表!$E$14))))</f>
        <v>40</v>
      </c>
      <c r="Y211" s="17"/>
      <c r="Z211" s="16">
        <f>IF(Y211="",0,IF(Y211="優勝",点数換算表!$B$15,IF(Y211="準優勝",点数換算表!$C$15,IF(Y211="ベスト4",点数換算表!$D$15,IF(Y211="ベスト8",点数換算表!$E$15,IF(Y211="ベスト16",点数換算表!$F$15,""))))))</f>
        <v>0</v>
      </c>
      <c r="AA211" s="17"/>
      <c r="AB211" s="16">
        <f>IF(AA211="",0,IF(AA211="優勝",点数換算表!$B$16,IF(AA211="準優勝",点数換算表!$C$16,IF(AA211="ベスト4",点数換算表!$D$16,IF(AA211="ベスト8",点数換算表!$E$16,IF(AA211="ベスト16",点数換算表!$F$16,IF(AA211="ベスト32",点数換算表!$G$16,"")))))))</f>
        <v>0</v>
      </c>
      <c r="AC211" s="17"/>
      <c r="AD211" s="16">
        <f>IF(AC211="",0,IF(AC211="優勝",点数換算表!$B$17,IF(AC211="準優勝",点数換算表!$C$17,IF(AC211="ベスト4",点数換算表!$D$17,IF(AC211="ベスト8",点数換算表!$E$17,IF(AC211="ベスト16",点数換算表!$F$17,IF(AC211="ベスト32",点数換算表!$G$17,"")))))))</f>
        <v>0</v>
      </c>
      <c r="AE211" s="17"/>
      <c r="AF211" s="16">
        <f>IF(AE211="",0,IF(AE211="優勝",点数換算表!$B$18,IF(AE211="準優勝",点数換算表!$C$18,IF(AE211="ベスト4",点数換算表!$D$18,IF(AE211="ベスト8",点数換算表!$E$18,点数換算表!$F$18)))))</f>
        <v>0</v>
      </c>
      <c r="AG211" s="17"/>
      <c r="AH211" s="16">
        <f>IF(AG211="",0,IF(AG211="優勝",点数換算表!$B$19,IF(AG211="準優勝",点数換算表!$C$19,IF(AG211="ベスト4",点数換算表!$D$19,IF(AG211="ベスト8",点数換算表!$E$19,点数換算表!$F$19)))))</f>
        <v>0</v>
      </c>
      <c r="AI211" s="16">
        <f t="shared" si="3"/>
        <v>40</v>
      </c>
    </row>
    <row r="212" spans="1:35" x14ac:dyDescent="0.4">
      <c r="A212" s="21">
        <v>209</v>
      </c>
      <c r="B212" s="17" t="s">
        <v>577</v>
      </c>
      <c r="C212" s="17" t="s">
        <v>525</v>
      </c>
      <c r="D212" s="17">
        <v>3</v>
      </c>
      <c r="E212" s="29" t="s">
        <v>526</v>
      </c>
      <c r="F212" s="35" t="s">
        <v>815</v>
      </c>
      <c r="G212" s="17"/>
      <c r="H212" s="31">
        <f>IF(G212="",0,IF(G212="優勝",[1]点数換算表!$B$2,IF(G212="準優勝",[1]点数換算表!$C$2,IF(G212="ベスト4",[1]点数換算表!$D$2,[1]点数換算表!$E$2))))</f>
        <v>0</v>
      </c>
      <c r="I212" s="17"/>
      <c r="J212" s="16">
        <f>IF(I212="",0,IF(I212="優勝",[1]点数換算表!$B$3,IF(I212="準優勝",[1]点数換算表!$C$3,IF(I212="ベスト4",[1]点数換算表!$D$3,[1]点数換算表!$E$3))))</f>
        <v>0</v>
      </c>
      <c r="K212" s="17" t="s">
        <v>9</v>
      </c>
      <c r="L212" s="16">
        <f>IF(K212="",0,IF(K212="優勝",[1]点数換算表!$B$4,IF(K212="準優勝",[1]点数換算表!$C$4,IF(K212="ベスト4",[1]点数換算表!$D$4,IF(K212="ベスト8",[1]点数換算表!$E$4,IF(K212="ベスト16",[1]点数換算表!$F$4,""))))))</f>
        <v>40</v>
      </c>
      <c r="M212" s="17"/>
      <c r="N212" s="16">
        <f>IF(M212="",0,IF(M212="優勝",[1]点数換算表!$B$5,IF(M212="準優勝",[1]点数換算表!$C$5,IF(M212="ベスト4",[1]点数換算表!$D$5,IF(M212="ベスト8",[1]点数換算表!$E$5,IF(M212="ベスト16",[1]点数換算表!$F$5,IF(M212="ベスト32",[1]点数換算表!$G$5,"")))))))</f>
        <v>0</v>
      </c>
      <c r="O212" s="17"/>
      <c r="P212" s="16">
        <f>IF(O212="",0,IF(O212="優勝",[2]点数換算表!$B$6,IF(O212="準優勝",[2]点数換算表!$C$6,IF(O212="ベスト4",[2]点数換算表!$D$6,IF(O212="ベスト8",[2]点数換算表!$E$6,IF(O212="ベスト16",[2]点数換算表!$F$6,IF(O212="ベスト32",[2]点数換算表!$G$6,"")))))))</f>
        <v>0</v>
      </c>
      <c r="Q212" s="17"/>
      <c r="R212" s="16">
        <f>IF(Q212="",0,IF(Q212="優勝",[1]点数換算表!$B$7,IF(Q212="準優勝",[1]点数換算表!$C$7,IF(Q212="ベスト4",[1]点数換算表!$D$7,IF(Q212="ベスト8",[1]点数換算表!$E$7,[1]点数換算表!$F$7)))))</f>
        <v>0</v>
      </c>
      <c r="S212" s="17"/>
      <c r="T212" s="16">
        <f>IF(S212="",0,IF(S212="優勝",[1]点数換算表!$B$8,IF(S212="準優勝",[1]点数換算表!$C$8,IF(S212="ベスト4",[1]点数換算表!$D$8,IF(S212="ベスト8",[1]点数換算表!$E$8,[1]点数換算表!$F$8)))))</f>
        <v>0</v>
      </c>
      <c r="U212" s="17"/>
      <c r="V212" s="31">
        <f>IF(U212="",0,IF(U212="優勝",[1]点数換算表!$B$13,IF(U212="準優勝",[1]点数換算表!$C$13,IF(U212="ベスト4",[1]点数換算表!$D$13,[1]点数換算表!$E$13))))</f>
        <v>0</v>
      </c>
      <c r="W212" s="17"/>
      <c r="X212" s="16">
        <f>IF(W212="",0,IF(W212="優勝",[1]点数換算表!$B$14,IF(W212="準優勝",[1]点数換算表!$C$14,IF(W212="ベスト4",[1]点数換算表!$D$14,[1]点数換算表!$E$14))))</f>
        <v>0</v>
      </c>
      <c r="Y212" s="17"/>
      <c r="Z212" s="16">
        <f>IF(Y212="",0,IF(Y212="優勝",[1]点数換算表!$B$15,IF(Y212="準優勝",[1]点数換算表!$C$15,IF(Y212="ベスト4",[1]点数換算表!$D$15,IF(Y212="ベスト8",[1]点数換算表!$E$15,IF(Y212="ベスト16",[1]点数換算表!$F$15,""))))))</f>
        <v>0</v>
      </c>
      <c r="AA212" s="17"/>
      <c r="AB212" s="16">
        <f>IF(AA212="",0,IF(AA212="優勝",[1]点数換算表!$B$16,IF(AA212="準優勝",[1]点数換算表!$C$16,IF(AA212="ベスト4",[1]点数換算表!$D$16,IF(AA212="ベスト8",[1]点数換算表!$E$16,IF(AA212="ベスト16",[1]点数換算表!$F$16,IF(AA212="ベスト32",[1]点数換算表!$G$16,"")))))))</f>
        <v>0</v>
      </c>
      <c r="AC212" s="17"/>
      <c r="AD212" s="16">
        <f>IF(AC212="",0,IF(AC212="優勝",[1]点数換算表!$B$17,IF(AC212="準優勝",[1]点数換算表!$C$17,IF(AC212="ベスト4",[1]点数換算表!$D$17,IF(AC212="ベスト8",[1]点数換算表!$E$17,IF(AC212="ベスト16",[1]点数換算表!$F$17,IF(AC212="ベスト32",[1]点数換算表!$G$17,"")))))))</f>
        <v>0</v>
      </c>
      <c r="AE212" s="17"/>
      <c r="AF212" s="16">
        <f>IF(AE212="",0,IF(AE212="優勝",[1]点数換算表!$B$18,IF(AE212="準優勝",[1]点数換算表!$C$18,IF(AE212="ベスト4",[1]点数換算表!$D$18,IF(AE212="ベスト8",[1]点数換算表!$E$18,[1]点数換算表!$F$18)))))</f>
        <v>0</v>
      </c>
      <c r="AG212" s="17"/>
      <c r="AH212" s="16">
        <f>IF(AG212="",0,IF(AG212="優勝",[1]点数換算表!$B$19,IF(AG212="準優勝",[1]点数換算表!$C$19,IF(AG212="ベスト4",[1]点数換算表!$D$19,IF(AG212="ベスト8",[1]点数換算表!$E$19,[1]点数換算表!$F$19)))))</f>
        <v>0</v>
      </c>
      <c r="AI212" s="16">
        <f t="shared" si="3"/>
        <v>40</v>
      </c>
    </row>
    <row r="213" spans="1:35" x14ac:dyDescent="0.4">
      <c r="A213" s="21">
        <v>210</v>
      </c>
      <c r="B213" s="17" t="s">
        <v>629</v>
      </c>
      <c r="C213" s="17" t="s">
        <v>619</v>
      </c>
      <c r="D213" s="17">
        <v>2</v>
      </c>
      <c r="E213" s="30" t="s">
        <v>620</v>
      </c>
      <c r="F213" s="34" t="s">
        <v>814</v>
      </c>
      <c r="G213" s="17"/>
      <c r="H213" s="31">
        <f>IF(G213="",0,IF(G213="優勝",[10]点数換算表!$B$2,IF(G213="準優勝",[10]点数換算表!$C$2,IF(G213="ベスト4",[10]点数換算表!$D$2,[10]点数換算表!$E$2))))</f>
        <v>0</v>
      </c>
      <c r="I213" s="17"/>
      <c r="J213" s="16">
        <f>IF(I213="",0,IF(I213="優勝",[10]点数換算表!$B$3,IF(I213="準優勝",[10]点数換算表!$C$3,IF(I213="ベスト4",[10]点数換算表!$D$3,[10]点数換算表!$E$3))))</f>
        <v>0</v>
      </c>
      <c r="K213" s="17" t="s">
        <v>9</v>
      </c>
      <c r="L213" s="16">
        <f>IF(K213="",0,IF(K213="優勝",[10]点数換算表!$B$4,IF(K213="準優勝",[10]点数換算表!$C$4,IF(K213="ベスト4",[10]点数換算表!$D$4,IF(K213="ベスト8",[10]点数換算表!$E$4,IF(K213="ベスト16",[10]点数換算表!$F$4,""))))))</f>
        <v>40</v>
      </c>
      <c r="M213" s="17"/>
      <c r="N213" s="16">
        <f>IF(M213="",0,IF(M213="優勝",[10]点数換算表!$B$5,IF(M213="準優勝",[10]点数換算表!$C$5,IF(M213="ベスト4",[10]点数換算表!$D$5,IF(M213="ベスト8",[10]点数換算表!$E$5,IF(M213="ベスト16",[10]点数換算表!$F$5,IF(M213="ベスト32",[10]点数換算表!$G$5,"")))))))</f>
        <v>0</v>
      </c>
      <c r="O213" s="17"/>
      <c r="P213" s="16">
        <f>IF(O213="",0,IF(O213="優勝",[2]点数換算表!$B$6,IF(O213="準優勝",[2]点数換算表!$C$6,IF(O213="ベスト4",[2]点数換算表!$D$6,IF(O213="ベスト8",[2]点数換算表!$E$6,IF(O213="ベスト16",[2]点数換算表!$F$6,IF(O213="ベスト32",[2]点数換算表!$G$6,"")))))))</f>
        <v>0</v>
      </c>
      <c r="Q213" s="17"/>
      <c r="R213" s="16">
        <f>IF(Q213="",0,IF(Q213="優勝",[10]点数換算表!$B$7,IF(Q213="準優勝",[10]点数換算表!$C$7,IF(Q213="ベスト4",[10]点数換算表!$D$7,IF(Q213="ベスト8",[10]点数換算表!$E$7,[10]点数換算表!$F$7)))))</f>
        <v>0</v>
      </c>
      <c r="S213" s="17"/>
      <c r="T213" s="16">
        <f>IF(S213="",0,IF(S213="優勝",[10]点数換算表!$B$8,IF(S213="準優勝",[10]点数換算表!$C$8,IF(S213="ベスト4",[10]点数換算表!$D$8,IF(S213="ベスト8",[10]点数換算表!$E$8,[10]点数換算表!$F$8)))))</f>
        <v>0</v>
      </c>
      <c r="U213" s="17"/>
      <c r="V213" s="31">
        <f>IF(U213="",0,IF(U213="優勝",[10]点数換算表!$B$13,IF(U213="準優勝",[10]点数換算表!$C$13,IF(U213="ベスト4",[10]点数換算表!$D$13,[10]点数換算表!$E$13))))</f>
        <v>0</v>
      </c>
      <c r="W213" s="17"/>
      <c r="X213" s="16">
        <f>IF(W213="",0,IF(W213="優勝",[10]点数換算表!$B$14,IF(W213="準優勝",[10]点数換算表!$C$14,IF(W213="ベスト4",[10]点数換算表!$D$14,[10]点数換算表!$E$14))))</f>
        <v>0</v>
      </c>
      <c r="Y213" s="17"/>
      <c r="Z213" s="16">
        <f>IF(Y213="",0,IF(Y213="優勝",[10]点数換算表!$B$15,IF(Y213="準優勝",[10]点数換算表!$C$15,IF(Y213="ベスト4",[10]点数換算表!$D$15,IF(Y213="ベスト8",[10]点数換算表!$E$15,IF(Y213="ベスト16",[10]点数換算表!$F$15,""))))))</f>
        <v>0</v>
      </c>
      <c r="AA213" s="17"/>
      <c r="AB213" s="16">
        <f>IF(AA213="",0,IF(AA213="優勝",[10]点数換算表!$B$16,IF(AA213="準優勝",[10]点数換算表!$C$16,IF(AA213="ベスト4",[10]点数換算表!$D$16,IF(AA213="ベスト8",[10]点数換算表!$E$16,IF(AA213="ベスト16",[10]点数換算表!$F$16,IF(AA213="ベスト32",[10]点数換算表!$G$16,"")))))))</f>
        <v>0</v>
      </c>
      <c r="AC213" s="17"/>
      <c r="AD213" s="16">
        <f>IF(AC213="",0,IF(AC213="優勝",[10]点数換算表!$B$17,IF(AC213="準優勝",[10]点数換算表!$C$17,IF(AC213="ベスト4",[10]点数換算表!$D$17,IF(AC213="ベスト8",[10]点数換算表!$E$17,IF(AC213="ベスト16",[10]点数換算表!$F$17,IF(AC213="ベスト32",[10]点数換算表!$G$17,"")))))))</f>
        <v>0</v>
      </c>
      <c r="AE213" s="17"/>
      <c r="AF213" s="16">
        <f>IF(AE213="",0,IF(AE213="優勝",[10]点数換算表!$B$18,IF(AE213="準優勝",[10]点数換算表!$C$18,IF(AE213="ベスト4",[10]点数換算表!$D$18,IF(AE213="ベスト8",[10]点数換算表!$E$18,[10]点数換算表!$F$18)))))</f>
        <v>0</v>
      </c>
      <c r="AG213" s="17"/>
      <c r="AH213" s="16">
        <f>IF(AG213="",0,IF(AG213="優勝",[10]点数換算表!$B$19,IF(AG213="準優勝",[10]点数換算表!$C$19,IF(AG213="ベスト4",[10]点数換算表!$D$19,IF(AG213="ベスト8",[10]点数換算表!$E$19,[10]点数換算表!$F$19)))))</f>
        <v>0</v>
      </c>
      <c r="AI213" s="16">
        <f t="shared" si="3"/>
        <v>40</v>
      </c>
    </row>
    <row r="214" spans="1:35" x14ac:dyDescent="0.4">
      <c r="A214" s="21">
        <v>211</v>
      </c>
      <c r="B214" s="17" t="s">
        <v>676</v>
      </c>
      <c r="C214" s="17" t="s">
        <v>622</v>
      </c>
      <c r="D214" s="17">
        <v>3</v>
      </c>
      <c r="E214" s="30" t="s">
        <v>620</v>
      </c>
      <c r="F214" s="34" t="s">
        <v>814</v>
      </c>
      <c r="G214" s="17"/>
      <c r="H214" s="31">
        <f>IF(G214="",0,IF(G214="優勝",[10]点数換算表!$B$2,IF(G214="準優勝",[10]点数換算表!$C$2,IF(G214="ベスト4",[10]点数換算表!$D$2,[10]点数換算表!$E$2))))</f>
        <v>0</v>
      </c>
      <c r="I214" s="17"/>
      <c r="J214" s="16">
        <f>IF(I214="",0,IF(I214="優勝",[10]点数換算表!$B$3,IF(I214="準優勝",[10]点数換算表!$C$3,IF(I214="ベスト4",[10]点数換算表!$D$3,[10]点数換算表!$E$3))))</f>
        <v>0</v>
      </c>
      <c r="K214" s="17" t="s">
        <v>9</v>
      </c>
      <c r="L214" s="16">
        <f>IF(K214="",0,IF(K214="優勝",[10]点数換算表!$B$4,IF(K214="準優勝",[10]点数換算表!$C$4,IF(K214="ベスト4",[10]点数換算表!$D$4,IF(K214="ベスト8",[10]点数換算表!$E$4,IF(K214="ベスト16",[10]点数換算表!$F$4,""))))))</f>
        <v>40</v>
      </c>
      <c r="M214" s="17"/>
      <c r="N214" s="16">
        <f>IF(M214="",0,IF(M214="優勝",[10]点数換算表!$B$5,IF(M214="準優勝",[10]点数換算表!$C$5,IF(M214="ベスト4",[10]点数換算表!$D$5,IF(M214="ベスト8",[10]点数換算表!$E$5,IF(M214="ベスト16",[10]点数換算表!$F$5,IF(M214="ベスト32",[10]点数換算表!$G$5,"")))))))</f>
        <v>0</v>
      </c>
      <c r="O214" s="17"/>
      <c r="P214" s="16">
        <f>IF(O214="",0,IF(O214="優勝",[2]点数換算表!$B$6,IF(O214="準優勝",[2]点数換算表!$C$6,IF(O214="ベスト4",[2]点数換算表!$D$6,IF(O214="ベスト8",[2]点数換算表!$E$6,IF(O214="ベスト16",[2]点数換算表!$F$6,IF(O214="ベスト32",[2]点数換算表!$G$6,"")))))))</f>
        <v>0</v>
      </c>
      <c r="Q214" s="17"/>
      <c r="R214" s="16">
        <f>IF(Q214="",0,IF(Q214="優勝",[10]点数換算表!$B$7,IF(Q214="準優勝",[10]点数換算表!$C$7,IF(Q214="ベスト4",[10]点数換算表!$D$7,IF(Q214="ベスト8",[10]点数換算表!$E$7,[10]点数換算表!$F$7)))))</f>
        <v>0</v>
      </c>
      <c r="S214" s="17"/>
      <c r="T214" s="16">
        <f>IF(S214="",0,IF(S214="優勝",[10]点数換算表!$B$8,IF(S214="準優勝",[10]点数換算表!$C$8,IF(S214="ベスト4",[10]点数換算表!$D$8,IF(S214="ベスト8",[10]点数換算表!$E$8,[10]点数換算表!$F$8)))))</f>
        <v>0</v>
      </c>
      <c r="U214" s="17"/>
      <c r="V214" s="31">
        <f>IF(U214="",0,IF(U214="優勝",[10]点数換算表!$B$13,IF(U214="準優勝",[10]点数換算表!$C$13,IF(U214="ベスト4",[10]点数換算表!$D$13,[10]点数換算表!$E$13))))</f>
        <v>0</v>
      </c>
      <c r="W214" s="17"/>
      <c r="X214" s="16">
        <f>IF(W214="",0,IF(W214="優勝",[10]点数換算表!$B$14,IF(W214="準優勝",[10]点数換算表!$C$14,IF(W214="ベスト4",[10]点数換算表!$D$14,[10]点数換算表!$E$14))))</f>
        <v>0</v>
      </c>
      <c r="Y214" s="17"/>
      <c r="Z214" s="16">
        <f>IF(Y214="",0,IF(Y214="優勝",[10]点数換算表!$B$15,IF(Y214="準優勝",[10]点数換算表!$C$15,IF(Y214="ベスト4",[10]点数換算表!$D$15,IF(Y214="ベスト8",[10]点数換算表!$E$15,IF(Y214="ベスト16",[10]点数換算表!$F$15,""))))))</f>
        <v>0</v>
      </c>
      <c r="AA214" s="17"/>
      <c r="AB214" s="16">
        <f>IF(AA214="",0,IF(AA214="優勝",[10]点数換算表!$B$16,IF(AA214="準優勝",[10]点数換算表!$C$16,IF(AA214="ベスト4",[10]点数換算表!$D$16,IF(AA214="ベスト8",[10]点数換算表!$E$16,IF(AA214="ベスト16",[10]点数換算表!$F$16,IF(AA214="ベスト32",[10]点数換算表!$G$16,"")))))))</f>
        <v>0</v>
      </c>
      <c r="AC214" s="17"/>
      <c r="AD214" s="16">
        <f>IF(AC214="",0,IF(AC214="優勝",[10]点数換算表!$B$17,IF(AC214="準優勝",[10]点数換算表!$C$17,IF(AC214="ベスト4",[10]点数換算表!$D$17,IF(AC214="ベスト8",[10]点数換算表!$E$17,IF(AC214="ベスト16",[10]点数換算表!$F$17,IF(AC214="ベスト32",[10]点数換算表!$G$17,"")))))))</f>
        <v>0</v>
      </c>
      <c r="AE214" s="17"/>
      <c r="AF214" s="16">
        <f>IF(AE214="",0,IF(AE214="優勝",[10]点数換算表!$B$18,IF(AE214="準優勝",[10]点数換算表!$C$18,IF(AE214="ベスト4",[10]点数換算表!$D$18,IF(AE214="ベスト8",[10]点数換算表!$E$18,[10]点数換算表!$F$18)))))</f>
        <v>0</v>
      </c>
      <c r="AG214" s="17"/>
      <c r="AH214" s="16">
        <f>IF(AG214="",0,IF(AG214="優勝",[10]点数換算表!$B$19,IF(AG214="準優勝",[10]点数換算表!$C$19,IF(AG214="ベスト4",[10]点数換算表!$D$19,IF(AG214="ベスト8",[10]点数換算表!$E$19,[10]点数換算表!$F$19)))))</f>
        <v>0</v>
      </c>
      <c r="AI214" s="16">
        <f t="shared" si="3"/>
        <v>40</v>
      </c>
    </row>
    <row r="215" spans="1:35" x14ac:dyDescent="0.4">
      <c r="A215" s="21">
        <v>212</v>
      </c>
      <c r="B215" s="17" t="s">
        <v>677</v>
      </c>
      <c r="C215" s="17" t="s">
        <v>622</v>
      </c>
      <c r="D215" s="17">
        <v>1</v>
      </c>
      <c r="E215" s="30" t="s">
        <v>620</v>
      </c>
      <c r="F215" s="34" t="s">
        <v>814</v>
      </c>
      <c r="G215" s="17"/>
      <c r="H215" s="31">
        <f>IF(G215="",0,IF(G215="優勝",[10]点数換算表!$B$2,IF(G215="準優勝",[10]点数換算表!$C$2,IF(G215="ベスト4",[10]点数換算表!$D$2,[10]点数換算表!$E$2))))</f>
        <v>0</v>
      </c>
      <c r="I215" s="17"/>
      <c r="J215" s="16">
        <f>IF(I215="",0,IF(I215="優勝",[10]点数換算表!$B$3,IF(I215="準優勝",[10]点数換算表!$C$3,IF(I215="ベスト4",[10]点数換算表!$D$3,[10]点数換算表!$E$3))))</f>
        <v>0</v>
      </c>
      <c r="K215" s="17" t="s">
        <v>9</v>
      </c>
      <c r="L215" s="16">
        <f>IF(K215="",0,IF(K215="優勝",[10]点数換算表!$B$4,IF(K215="準優勝",[10]点数換算表!$C$4,IF(K215="ベスト4",[10]点数換算表!$D$4,IF(K215="ベスト8",[10]点数換算表!$E$4,IF(K215="ベスト16",[10]点数換算表!$F$4,""))))))</f>
        <v>40</v>
      </c>
      <c r="M215" s="17"/>
      <c r="N215" s="16">
        <f>IF(M215="",0,IF(M215="優勝",[10]点数換算表!$B$5,IF(M215="準優勝",[10]点数換算表!$C$5,IF(M215="ベスト4",[10]点数換算表!$D$5,IF(M215="ベスト8",[10]点数換算表!$E$5,IF(M215="ベスト16",[10]点数換算表!$F$5,IF(M215="ベスト32",[10]点数換算表!$G$5,"")))))))</f>
        <v>0</v>
      </c>
      <c r="O215" s="17"/>
      <c r="P215" s="16">
        <f>IF(O215="",0,IF(O215="優勝",[2]点数換算表!$B$6,IF(O215="準優勝",[2]点数換算表!$C$6,IF(O215="ベスト4",[2]点数換算表!$D$6,IF(O215="ベスト8",[2]点数換算表!$E$6,IF(O215="ベスト16",[2]点数換算表!$F$6,IF(O215="ベスト32",[2]点数換算表!$G$6,"")))))))</f>
        <v>0</v>
      </c>
      <c r="Q215" s="17"/>
      <c r="R215" s="16">
        <f>IF(Q215="",0,IF(Q215="優勝",[10]点数換算表!$B$7,IF(Q215="準優勝",[10]点数換算表!$C$7,IF(Q215="ベスト4",[10]点数換算表!$D$7,IF(Q215="ベスト8",[10]点数換算表!$E$7,[10]点数換算表!$F$7)))))</f>
        <v>0</v>
      </c>
      <c r="S215" s="17"/>
      <c r="T215" s="16">
        <f>IF(S215="",0,IF(S215="優勝",[10]点数換算表!$B$8,IF(S215="準優勝",[10]点数換算表!$C$8,IF(S215="ベスト4",[10]点数換算表!$D$8,IF(S215="ベスト8",[10]点数換算表!$E$8,[10]点数換算表!$F$8)))))</f>
        <v>0</v>
      </c>
      <c r="U215" s="17"/>
      <c r="V215" s="31">
        <f>IF(U215="",0,IF(U215="優勝",[10]点数換算表!$B$13,IF(U215="準優勝",[10]点数換算表!$C$13,IF(U215="ベスト4",[10]点数換算表!$D$13,[10]点数換算表!$E$13))))</f>
        <v>0</v>
      </c>
      <c r="W215" s="17"/>
      <c r="X215" s="16">
        <f>IF(W215="",0,IF(W215="優勝",[10]点数換算表!$B$14,IF(W215="準優勝",[10]点数換算表!$C$14,IF(W215="ベスト4",[10]点数換算表!$D$14,[10]点数換算表!$E$14))))</f>
        <v>0</v>
      </c>
      <c r="Y215" s="17"/>
      <c r="Z215" s="16">
        <f>IF(Y215="",0,IF(Y215="優勝",[10]点数換算表!$B$15,IF(Y215="準優勝",[10]点数換算表!$C$15,IF(Y215="ベスト4",[10]点数換算表!$D$15,IF(Y215="ベスト8",[10]点数換算表!$E$15,IF(Y215="ベスト16",[10]点数換算表!$F$15,""))))))</f>
        <v>0</v>
      </c>
      <c r="AA215" s="17"/>
      <c r="AB215" s="16">
        <f>IF(AA215="",0,IF(AA215="優勝",[10]点数換算表!$B$16,IF(AA215="準優勝",[10]点数換算表!$C$16,IF(AA215="ベスト4",[10]点数換算表!$D$16,IF(AA215="ベスト8",[10]点数換算表!$E$16,IF(AA215="ベスト16",[10]点数換算表!$F$16,IF(AA215="ベスト32",[10]点数換算表!$G$16,"")))))))</f>
        <v>0</v>
      </c>
      <c r="AC215" s="17"/>
      <c r="AD215" s="16">
        <f>IF(AC215="",0,IF(AC215="優勝",[10]点数換算表!$B$17,IF(AC215="準優勝",[10]点数換算表!$C$17,IF(AC215="ベスト4",[10]点数換算表!$D$17,IF(AC215="ベスト8",[10]点数換算表!$E$17,IF(AC215="ベスト16",[10]点数換算表!$F$17,IF(AC215="ベスト32",[10]点数換算表!$G$17,"")))))))</f>
        <v>0</v>
      </c>
      <c r="AE215" s="17"/>
      <c r="AF215" s="16">
        <f>IF(AE215="",0,IF(AE215="優勝",[10]点数換算表!$B$18,IF(AE215="準優勝",[10]点数換算表!$C$18,IF(AE215="ベスト4",[10]点数換算表!$D$18,IF(AE215="ベスト8",[10]点数換算表!$E$18,[10]点数換算表!$F$18)))))</f>
        <v>0</v>
      </c>
      <c r="AG215" s="17"/>
      <c r="AH215" s="16">
        <f>IF(AG215="",0,IF(AG215="優勝",[10]点数換算表!$B$19,IF(AG215="準優勝",[10]点数換算表!$C$19,IF(AG215="ベスト4",[10]点数換算表!$D$19,IF(AG215="ベスト8",[10]点数換算表!$E$19,[10]点数換算表!$F$19)))))</f>
        <v>0</v>
      </c>
      <c r="AI215" s="16">
        <f t="shared" si="3"/>
        <v>40</v>
      </c>
    </row>
    <row r="216" spans="1:35" x14ac:dyDescent="0.4">
      <c r="A216" s="21">
        <v>213</v>
      </c>
      <c r="B216" s="17" t="s">
        <v>678</v>
      </c>
      <c r="C216" s="17" t="s">
        <v>619</v>
      </c>
      <c r="D216" s="17">
        <v>2</v>
      </c>
      <c r="E216" s="30" t="s">
        <v>620</v>
      </c>
      <c r="F216" s="34" t="s">
        <v>814</v>
      </c>
      <c r="G216" s="17"/>
      <c r="H216" s="31">
        <f>IF(G216="",0,IF(G216="優勝",[10]点数換算表!$B$2,IF(G216="準優勝",[10]点数換算表!$C$2,IF(G216="ベスト4",[10]点数換算表!$D$2,[10]点数換算表!$E$2))))</f>
        <v>0</v>
      </c>
      <c r="I216" s="17"/>
      <c r="J216" s="16">
        <f>IF(I216="",0,IF(I216="優勝",[10]点数換算表!$B$3,IF(I216="準優勝",[10]点数換算表!$C$3,IF(I216="ベスト4",[10]点数換算表!$D$3,[10]点数換算表!$E$3))))</f>
        <v>0</v>
      </c>
      <c r="K216" s="17" t="s">
        <v>9</v>
      </c>
      <c r="L216" s="16">
        <f>IF(K216="",0,IF(K216="優勝",[10]点数換算表!$B$4,IF(K216="準優勝",[10]点数換算表!$C$4,IF(K216="ベスト4",[10]点数換算表!$D$4,IF(K216="ベスト8",[10]点数換算表!$E$4,IF(K216="ベスト16",[10]点数換算表!$F$4,""))))))</f>
        <v>40</v>
      </c>
      <c r="M216" s="17"/>
      <c r="N216" s="16">
        <f>IF(M216="",0,IF(M216="優勝",[10]点数換算表!$B$5,IF(M216="準優勝",[10]点数換算表!$C$5,IF(M216="ベスト4",[10]点数換算表!$D$5,IF(M216="ベスト8",[10]点数換算表!$E$5,IF(M216="ベスト16",[10]点数換算表!$F$5,IF(M216="ベスト32",[10]点数換算表!$G$5,"")))))))</f>
        <v>0</v>
      </c>
      <c r="O216" s="17"/>
      <c r="P216" s="16">
        <f>IF(O216="",0,IF(O216="優勝",[2]点数換算表!$B$6,IF(O216="準優勝",[2]点数換算表!$C$6,IF(O216="ベスト4",[2]点数換算表!$D$6,IF(O216="ベスト8",[2]点数換算表!$E$6,IF(O216="ベスト16",[2]点数換算表!$F$6,IF(O216="ベスト32",[2]点数換算表!$G$6,"")))))))</f>
        <v>0</v>
      </c>
      <c r="Q216" s="17"/>
      <c r="R216" s="16">
        <f>IF(Q216="",0,IF(Q216="優勝",[10]点数換算表!$B$7,IF(Q216="準優勝",[10]点数換算表!$C$7,IF(Q216="ベスト4",[10]点数換算表!$D$7,IF(Q216="ベスト8",[10]点数換算表!$E$7,[10]点数換算表!$F$7)))))</f>
        <v>0</v>
      </c>
      <c r="S216" s="17"/>
      <c r="T216" s="16">
        <f>IF(S216="",0,IF(S216="優勝",[10]点数換算表!$B$8,IF(S216="準優勝",[10]点数換算表!$C$8,IF(S216="ベスト4",[10]点数換算表!$D$8,IF(S216="ベスト8",[10]点数換算表!$E$8,[10]点数換算表!$F$8)))))</f>
        <v>0</v>
      </c>
      <c r="U216" s="17"/>
      <c r="V216" s="31">
        <f>IF(U216="",0,IF(U216="優勝",[10]点数換算表!$B$13,IF(U216="準優勝",[10]点数換算表!$C$13,IF(U216="ベスト4",[10]点数換算表!$D$13,[10]点数換算表!$E$13))))</f>
        <v>0</v>
      </c>
      <c r="W216" s="17"/>
      <c r="X216" s="16">
        <f>IF(W216="",0,IF(W216="優勝",[10]点数換算表!$B$14,IF(W216="準優勝",[10]点数換算表!$C$14,IF(W216="ベスト4",[10]点数換算表!$D$14,[10]点数換算表!$E$14))))</f>
        <v>0</v>
      </c>
      <c r="Y216" s="17"/>
      <c r="Z216" s="16">
        <f>IF(Y216="",0,IF(Y216="優勝",[10]点数換算表!$B$15,IF(Y216="準優勝",[10]点数換算表!$C$15,IF(Y216="ベスト4",[10]点数換算表!$D$15,IF(Y216="ベスト8",[10]点数換算表!$E$15,IF(Y216="ベスト16",[10]点数換算表!$F$15,""))))))</f>
        <v>0</v>
      </c>
      <c r="AA216" s="17"/>
      <c r="AB216" s="16">
        <f>IF(AA216="",0,IF(AA216="優勝",[10]点数換算表!$B$16,IF(AA216="準優勝",[10]点数換算表!$C$16,IF(AA216="ベスト4",[10]点数換算表!$D$16,IF(AA216="ベスト8",[10]点数換算表!$E$16,IF(AA216="ベスト16",[10]点数換算表!$F$16,IF(AA216="ベスト32",[10]点数換算表!$G$16,"")))))))</f>
        <v>0</v>
      </c>
      <c r="AC216" s="17"/>
      <c r="AD216" s="16">
        <f>IF(AC216="",0,IF(AC216="優勝",[10]点数換算表!$B$17,IF(AC216="準優勝",[10]点数換算表!$C$17,IF(AC216="ベスト4",[10]点数換算表!$D$17,IF(AC216="ベスト8",[10]点数換算表!$E$17,IF(AC216="ベスト16",[10]点数換算表!$F$17,IF(AC216="ベスト32",[10]点数換算表!$G$17,"")))))))</f>
        <v>0</v>
      </c>
      <c r="AE216" s="17"/>
      <c r="AF216" s="16">
        <f>IF(AE216="",0,IF(AE216="優勝",[10]点数換算表!$B$18,IF(AE216="準優勝",[10]点数換算表!$C$18,IF(AE216="ベスト4",[10]点数換算表!$D$18,IF(AE216="ベスト8",[10]点数換算表!$E$18,[10]点数換算表!$F$18)))))</f>
        <v>0</v>
      </c>
      <c r="AG216" s="17"/>
      <c r="AH216" s="16">
        <f>IF(AG216="",0,IF(AG216="優勝",[10]点数換算表!$B$19,IF(AG216="準優勝",[10]点数換算表!$C$19,IF(AG216="ベスト4",[10]点数換算表!$D$19,IF(AG216="ベスト8",[10]点数換算表!$E$19,[10]点数換算表!$F$19)))))</f>
        <v>0</v>
      </c>
      <c r="AI216" s="16">
        <f t="shared" si="3"/>
        <v>40</v>
      </c>
    </row>
    <row r="217" spans="1:35" x14ac:dyDescent="0.4">
      <c r="A217" s="21">
        <v>214</v>
      </c>
      <c r="B217" s="17" t="s">
        <v>679</v>
      </c>
      <c r="C217" s="17" t="s">
        <v>619</v>
      </c>
      <c r="D217" s="17">
        <v>2</v>
      </c>
      <c r="E217" s="30" t="s">
        <v>620</v>
      </c>
      <c r="F217" s="34" t="s">
        <v>814</v>
      </c>
      <c r="G217" s="17"/>
      <c r="H217" s="31">
        <f>IF(G217="",0,IF(G217="優勝",[10]点数換算表!$B$2,IF(G217="準優勝",[10]点数換算表!$C$2,IF(G217="ベスト4",[10]点数換算表!$D$2,[10]点数換算表!$E$2))))</f>
        <v>0</v>
      </c>
      <c r="I217" s="17"/>
      <c r="J217" s="16">
        <f>IF(I217="",0,IF(I217="優勝",[10]点数換算表!$B$3,IF(I217="準優勝",[10]点数換算表!$C$3,IF(I217="ベスト4",[10]点数換算表!$D$3,[10]点数換算表!$E$3))))</f>
        <v>0</v>
      </c>
      <c r="K217" s="17" t="s">
        <v>9</v>
      </c>
      <c r="L217" s="16">
        <f>IF(K217="",0,IF(K217="優勝",[10]点数換算表!$B$4,IF(K217="準優勝",[10]点数換算表!$C$4,IF(K217="ベスト4",[10]点数換算表!$D$4,IF(K217="ベスト8",[10]点数換算表!$E$4,IF(K217="ベスト16",[10]点数換算表!$F$4,""))))))</f>
        <v>40</v>
      </c>
      <c r="M217" s="17"/>
      <c r="N217" s="16">
        <f>IF(M217="",0,IF(M217="優勝",[10]点数換算表!$B$5,IF(M217="準優勝",[10]点数換算表!$C$5,IF(M217="ベスト4",[10]点数換算表!$D$5,IF(M217="ベスト8",[10]点数換算表!$E$5,IF(M217="ベスト16",[10]点数換算表!$F$5,IF(M217="ベスト32",[10]点数換算表!$G$5,"")))))))</f>
        <v>0</v>
      </c>
      <c r="O217" s="17"/>
      <c r="P217" s="16">
        <f>IF(O217="",0,IF(O217="優勝",[2]点数換算表!$B$6,IF(O217="準優勝",[2]点数換算表!$C$6,IF(O217="ベスト4",[2]点数換算表!$D$6,IF(O217="ベスト8",[2]点数換算表!$E$6,IF(O217="ベスト16",[2]点数換算表!$F$6,IF(O217="ベスト32",[2]点数換算表!$G$6,"")))))))</f>
        <v>0</v>
      </c>
      <c r="Q217" s="17"/>
      <c r="R217" s="16">
        <f>IF(Q217="",0,IF(Q217="優勝",[10]点数換算表!$B$7,IF(Q217="準優勝",[10]点数換算表!$C$7,IF(Q217="ベスト4",[10]点数換算表!$D$7,IF(Q217="ベスト8",[10]点数換算表!$E$7,[10]点数換算表!$F$7)))))</f>
        <v>0</v>
      </c>
      <c r="S217" s="17"/>
      <c r="T217" s="16">
        <f>IF(S217="",0,IF(S217="優勝",[10]点数換算表!$B$8,IF(S217="準優勝",[10]点数換算表!$C$8,IF(S217="ベスト4",[10]点数換算表!$D$8,IF(S217="ベスト8",[10]点数換算表!$E$8,[10]点数換算表!$F$8)))))</f>
        <v>0</v>
      </c>
      <c r="U217" s="17"/>
      <c r="V217" s="31">
        <f>IF(U217="",0,IF(U217="優勝",[10]点数換算表!$B$13,IF(U217="準優勝",[10]点数換算表!$C$13,IF(U217="ベスト4",[10]点数換算表!$D$13,[10]点数換算表!$E$13))))</f>
        <v>0</v>
      </c>
      <c r="W217" s="17"/>
      <c r="X217" s="16">
        <f>IF(W217="",0,IF(W217="優勝",[10]点数換算表!$B$14,IF(W217="準優勝",[10]点数換算表!$C$14,IF(W217="ベスト4",[10]点数換算表!$D$14,[10]点数換算表!$E$14))))</f>
        <v>0</v>
      </c>
      <c r="Y217" s="17"/>
      <c r="Z217" s="16">
        <f>IF(Y217="",0,IF(Y217="優勝",[10]点数換算表!$B$15,IF(Y217="準優勝",[10]点数換算表!$C$15,IF(Y217="ベスト4",[10]点数換算表!$D$15,IF(Y217="ベスト8",[10]点数換算表!$E$15,IF(Y217="ベスト16",[10]点数換算表!$F$15,""))))))</f>
        <v>0</v>
      </c>
      <c r="AA217" s="17"/>
      <c r="AB217" s="16">
        <f>IF(AA217="",0,IF(AA217="優勝",[10]点数換算表!$B$16,IF(AA217="準優勝",[10]点数換算表!$C$16,IF(AA217="ベスト4",[10]点数換算表!$D$16,IF(AA217="ベスト8",[10]点数換算表!$E$16,IF(AA217="ベスト16",[10]点数換算表!$F$16,IF(AA217="ベスト32",[10]点数換算表!$G$16,"")))))))</f>
        <v>0</v>
      </c>
      <c r="AC217" s="17"/>
      <c r="AD217" s="16">
        <f>IF(AC217="",0,IF(AC217="優勝",[10]点数換算表!$B$17,IF(AC217="準優勝",[10]点数換算表!$C$17,IF(AC217="ベスト4",[10]点数換算表!$D$17,IF(AC217="ベスト8",[10]点数換算表!$E$17,IF(AC217="ベスト16",[10]点数換算表!$F$17,IF(AC217="ベスト32",[10]点数換算表!$G$17,"")))))))</f>
        <v>0</v>
      </c>
      <c r="AE217" s="17"/>
      <c r="AF217" s="16">
        <f>IF(AE217="",0,IF(AE217="優勝",[10]点数換算表!$B$18,IF(AE217="準優勝",[10]点数換算表!$C$18,IF(AE217="ベスト4",[10]点数換算表!$D$18,IF(AE217="ベスト8",[10]点数換算表!$E$18,[10]点数換算表!$F$18)))))</f>
        <v>0</v>
      </c>
      <c r="AG217" s="17"/>
      <c r="AH217" s="16">
        <f>IF(AG217="",0,IF(AG217="優勝",[10]点数換算表!$B$19,IF(AG217="準優勝",[10]点数換算表!$C$19,IF(AG217="ベスト4",[10]点数換算表!$D$19,IF(AG217="ベスト8",[10]点数換算表!$E$19,[10]点数換算表!$F$19)))))</f>
        <v>0</v>
      </c>
      <c r="AI217" s="16">
        <f t="shared" si="3"/>
        <v>40</v>
      </c>
    </row>
    <row r="218" spans="1:35" x14ac:dyDescent="0.4">
      <c r="A218" s="21">
        <v>215</v>
      </c>
      <c r="B218" s="17" t="s">
        <v>721</v>
      </c>
      <c r="C218" s="17" t="s">
        <v>722</v>
      </c>
      <c r="D218" s="17">
        <v>3</v>
      </c>
      <c r="E218" s="33" t="s">
        <v>717</v>
      </c>
      <c r="F218" s="34" t="s">
        <v>814</v>
      </c>
      <c r="G218" s="17"/>
      <c r="H218" s="31">
        <f>IF(G218="",0,IF(G218="優勝",[5]点数換算表!$B$2,IF(G218="準優勝",[5]点数換算表!$C$2,IF(G218="ベスト4",[5]点数換算表!$D$2,[5]点数換算表!$E$2))))</f>
        <v>0</v>
      </c>
      <c r="I218" s="17"/>
      <c r="J218" s="16">
        <f>IF(I218="",0,IF(I218="優勝",[5]点数換算表!$B$3,IF(I218="準優勝",[5]点数換算表!$C$3,IF(I218="ベスト4",[5]点数換算表!$D$3,[5]点数換算表!$E$3))))</f>
        <v>0</v>
      </c>
      <c r="K218" s="17" t="s">
        <v>9</v>
      </c>
      <c r="L218" s="16">
        <f>IF(K218="",0,IF(K218="優勝",[5]点数換算表!$B$4,IF(K218="準優勝",[5]点数換算表!$C$4,IF(K218="ベスト4",[5]点数換算表!$D$4,IF(K218="ベスト8",[5]点数換算表!$E$4,IF(K218="ベスト16",[5]点数換算表!$F$4,""))))))</f>
        <v>40</v>
      </c>
      <c r="M218" s="17"/>
      <c r="N218" s="16">
        <f>IF(M218="",0,IF(M218="優勝",[5]点数換算表!$B$5,IF(M218="準優勝",[5]点数換算表!$C$5,IF(M218="ベスト4",[5]点数換算表!$D$5,IF(M218="ベスト8",[5]点数換算表!$E$5,IF(M218="ベスト16",[5]点数換算表!$F$5,IF(M218="ベスト32",[5]点数換算表!$G$5,"")))))))</f>
        <v>0</v>
      </c>
      <c r="O218" s="17"/>
      <c r="P218" s="16">
        <f>IF(O218="",0,IF(O218="優勝",[2]点数換算表!$B$6,IF(O218="準優勝",[2]点数換算表!$C$6,IF(O218="ベスト4",[2]点数換算表!$D$6,IF(O218="ベスト8",[2]点数換算表!$E$6,IF(O218="ベスト16",[2]点数換算表!$F$6,IF(O218="ベスト32",[2]点数換算表!$G$6,"")))))))</f>
        <v>0</v>
      </c>
      <c r="Q218" s="17"/>
      <c r="R218" s="16">
        <f>IF(Q218="",0,IF(Q218="優勝",[5]点数換算表!$B$7,IF(Q218="準優勝",[5]点数換算表!$C$7,IF(Q218="ベスト4",[5]点数換算表!$D$7,IF(Q218="ベスト8",[5]点数換算表!$E$7,[5]点数換算表!$F$7)))))</f>
        <v>0</v>
      </c>
      <c r="S218" s="17"/>
      <c r="T218" s="16">
        <f>IF(S218="",0,IF(S218="優勝",[5]点数換算表!$B$8,IF(S218="準優勝",[5]点数換算表!$C$8,IF(S218="ベスト4",[5]点数換算表!$D$8,IF(S218="ベスト8",[5]点数換算表!$E$8,[5]点数換算表!$F$8)))))</f>
        <v>0</v>
      </c>
      <c r="U218" s="17"/>
      <c r="V218" s="31">
        <f>IF(U218="",0,IF(U218="優勝",[5]点数換算表!$B$13,IF(U218="準優勝",[5]点数換算表!$C$13,IF(U218="ベスト4",[5]点数換算表!$D$13,[5]点数換算表!$E$13))))</f>
        <v>0</v>
      </c>
      <c r="W218" s="17"/>
      <c r="X218" s="16">
        <f>IF(W218="",0,IF(W218="優勝",[5]点数換算表!$B$14,IF(W218="準優勝",[5]点数換算表!$C$14,IF(W218="ベスト4",[5]点数換算表!$D$14,[5]点数換算表!$E$14))))</f>
        <v>0</v>
      </c>
      <c r="Y218" s="17"/>
      <c r="Z218" s="16">
        <f>IF(Y218="",0,IF(Y218="優勝",[5]点数換算表!$B$15,IF(Y218="準優勝",[5]点数換算表!$C$15,IF(Y218="ベスト4",[5]点数換算表!$D$15,IF(Y218="ベスト8",[5]点数換算表!$E$15,IF(Y218="ベスト16",[5]点数換算表!$F$15,""))))))</f>
        <v>0</v>
      </c>
      <c r="AA218" s="17"/>
      <c r="AB218" s="16">
        <f>IF(AA218="",0,IF(AA218="優勝",[5]点数換算表!$B$16,IF(AA218="準優勝",[5]点数換算表!$C$16,IF(AA218="ベスト4",[5]点数換算表!$D$16,IF(AA218="ベスト8",[5]点数換算表!$E$16,IF(AA218="ベスト16",[5]点数換算表!$F$16,IF(AA218="ベスト32",[5]点数換算表!$G$16,"")))))))</f>
        <v>0</v>
      </c>
      <c r="AC218" s="17"/>
      <c r="AD218" s="16">
        <f>IF(AC218="",0,IF(AC218="優勝",[5]点数換算表!$B$17,IF(AC218="準優勝",[5]点数換算表!$C$17,IF(AC218="ベスト4",[5]点数換算表!$D$17,IF(AC218="ベスト8",[5]点数換算表!$E$17,IF(AC218="ベスト16",[5]点数換算表!$F$17,IF(AC218="ベスト32",[5]点数換算表!$G$17,"")))))))</f>
        <v>0</v>
      </c>
      <c r="AE218" s="17"/>
      <c r="AF218" s="16">
        <f>IF(AE218="",0,IF(AE218="優勝",[5]点数換算表!$B$18,IF(AE218="準優勝",[5]点数換算表!$C$18,IF(AE218="ベスト4",[5]点数換算表!$D$18,IF(AE218="ベスト8",[5]点数換算表!$E$18,[5]点数換算表!$F$18)))))</f>
        <v>0</v>
      </c>
      <c r="AG218" s="17"/>
      <c r="AH218" s="16">
        <f>IF(AG218="",0,IF(AG218="優勝",[5]点数換算表!$B$19,IF(AG218="準優勝",[5]点数換算表!$C$19,IF(AG218="ベスト4",[5]点数換算表!$D$19,IF(AG218="ベスト8",[5]点数換算表!$E$19,[5]点数換算表!$F$19)))))</f>
        <v>0</v>
      </c>
      <c r="AI218" s="16">
        <f t="shared" si="3"/>
        <v>40</v>
      </c>
    </row>
    <row r="219" spans="1:35" x14ac:dyDescent="0.4">
      <c r="A219" s="21">
        <v>216</v>
      </c>
      <c r="B219" s="17" t="s">
        <v>762</v>
      </c>
      <c r="C219" s="17" t="s">
        <v>722</v>
      </c>
      <c r="D219" s="17">
        <v>2</v>
      </c>
      <c r="E219" s="33" t="s">
        <v>717</v>
      </c>
      <c r="F219" s="34" t="s">
        <v>814</v>
      </c>
      <c r="G219" s="17"/>
      <c r="H219" s="31">
        <f>IF(G219="",0,IF(G219="優勝",[5]点数換算表!$B$2,IF(G219="準優勝",[5]点数換算表!$C$2,IF(G219="ベスト4",[5]点数換算表!$D$2,[5]点数換算表!$E$2))))</f>
        <v>0</v>
      </c>
      <c r="I219" s="17"/>
      <c r="J219" s="16">
        <f>IF(I219="",0,IF(I219="優勝",[5]点数換算表!$B$3,IF(I219="準優勝",[5]点数換算表!$C$3,IF(I219="ベスト4",[5]点数換算表!$D$3,[5]点数換算表!$E$3))))</f>
        <v>0</v>
      </c>
      <c r="K219" s="17" t="s">
        <v>9</v>
      </c>
      <c r="L219" s="16">
        <f>IF(K219="",0,IF(K219="優勝",[5]点数換算表!$B$4,IF(K219="準優勝",[5]点数換算表!$C$4,IF(K219="ベスト4",[5]点数換算表!$D$4,IF(K219="ベスト8",[5]点数換算表!$E$4,IF(K219="ベスト16",[5]点数換算表!$F$4,""))))))</f>
        <v>40</v>
      </c>
      <c r="M219" s="17"/>
      <c r="N219" s="16">
        <f>IF(M219="",0,IF(M219="優勝",[5]点数換算表!$B$5,IF(M219="準優勝",[5]点数換算表!$C$5,IF(M219="ベスト4",[5]点数換算表!$D$5,IF(M219="ベスト8",[5]点数換算表!$E$5,IF(M219="ベスト16",[5]点数換算表!$F$5,IF(M219="ベスト32",[5]点数換算表!$G$5,"")))))))</f>
        <v>0</v>
      </c>
      <c r="O219" s="17"/>
      <c r="P219" s="16">
        <f>IF(O219="",0,IF(O219="優勝",[2]点数換算表!$B$6,IF(O219="準優勝",[2]点数換算表!$C$6,IF(O219="ベスト4",[2]点数換算表!$D$6,IF(O219="ベスト8",[2]点数換算表!$E$6,IF(O219="ベスト16",[2]点数換算表!$F$6,IF(O219="ベスト32",[2]点数換算表!$G$6,"")))))))</f>
        <v>0</v>
      </c>
      <c r="Q219" s="17"/>
      <c r="R219" s="16">
        <f>IF(Q219="",0,IF(Q219="優勝",[5]点数換算表!$B$7,IF(Q219="準優勝",[5]点数換算表!$C$7,IF(Q219="ベスト4",[5]点数換算表!$D$7,IF(Q219="ベスト8",[5]点数換算表!$E$7,[5]点数換算表!$F$7)))))</f>
        <v>0</v>
      </c>
      <c r="S219" s="17"/>
      <c r="T219" s="16">
        <f>IF(S219="",0,IF(S219="優勝",[5]点数換算表!$B$8,IF(S219="準優勝",[5]点数換算表!$C$8,IF(S219="ベスト4",[5]点数換算表!$D$8,IF(S219="ベスト8",[5]点数換算表!$E$8,[5]点数換算表!$F$8)))))</f>
        <v>0</v>
      </c>
      <c r="U219" s="17"/>
      <c r="V219" s="31">
        <f>IF(U219="",0,IF(U219="優勝",[5]点数換算表!$B$13,IF(U219="準優勝",[5]点数換算表!$C$13,IF(U219="ベスト4",[5]点数換算表!$D$13,[5]点数換算表!$E$13))))</f>
        <v>0</v>
      </c>
      <c r="W219" s="17"/>
      <c r="X219" s="16">
        <f>IF(W219="",0,IF(W219="優勝",[5]点数換算表!$B$14,IF(W219="準優勝",[5]点数換算表!$C$14,IF(W219="ベスト4",[5]点数換算表!$D$14,[5]点数換算表!$E$14))))</f>
        <v>0</v>
      </c>
      <c r="Y219" s="17"/>
      <c r="Z219" s="16">
        <f>IF(Y219="",0,IF(Y219="優勝",[5]点数換算表!$B$15,IF(Y219="準優勝",[5]点数換算表!$C$15,IF(Y219="ベスト4",[5]点数換算表!$D$15,IF(Y219="ベスト8",[5]点数換算表!$E$15,IF(Y219="ベスト16",[5]点数換算表!$F$15,""))))))</f>
        <v>0</v>
      </c>
      <c r="AA219" s="17"/>
      <c r="AB219" s="16">
        <f>IF(AA219="",0,IF(AA219="優勝",[5]点数換算表!$B$16,IF(AA219="準優勝",[5]点数換算表!$C$16,IF(AA219="ベスト4",[5]点数換算表!$D$16,IF(AA219="ベスト8",[5]点数換算表!$E$16,IF(AA219="ベスト16",[5]点数換算表!$F$16,IF(AA219="ベスト32",[5]点数換算表!$G$16,"")))))))</f>
        <v>0</v>
      </c>
      <c r="AC219" s="17"/>
      <c r="AD219" s="16">
        <f>IF(AC219="",0,IF(AC219="優勝",[5]点数換算表!$B$17,IF(AC219="準優勝",[5]点数換算表!$C$17,IF(AC219="ベスト4",[5]点数換算表!$D$17,IF(AC219="ベスト8",[5]点数換算表!$E$17,IF(AC219="ベスト16",[5]点数換算表!$F$17,IF(AC219="ベスト32",[5]点数換算表!$G$17,"")))))))</f>
        <v>0</v>
      </c>
      <c r="AE219" s="17"/>
      <c r="AF219" s="16">
        <f>IF(AE219="",0,IF(AE219="優勝",[5]点数換算表!$B$18,IF(AE219="準優勝",[5]点数換算表!$C$18,IF(AE219="ベスト4",[5]点数換算表!$D$18,IF(AE219="ベスト8",[5]点数換算表!$E$18,[5]点数換算表!$F$18)))))</f>
        <v>0</v>
      </c>
      <c r="AG219" s="17"/>
      <c r="AH219" s="16">
        <f>IF(AG219="",0,IF(AG219="優勝",[5]点数換算表!$B$19,IF(AG219="準優勝",[5]点数換算表!$C$19,IF(AG219="ベスト4",[5]点数換算表!$D$19,IF(AG219="ベスト8",[5]点数換算表!$E$19,[5]点数換算表!$F$19)))))</f>
        <v>0</v>
      </c>
      <c r="AI219" s="16">
        <f t="shared" si="3"/>
        <v>40</v>
      </c>
    </row>
    <row r="220" spans="1:35" x14ac:dyDescent="0.4">
      <c r="A220" s="21">
        <v>217</v>
      </c>
      <c r="B220" s="17" t="s">
        <v>350</v>
      </c>
      <c r="C220" s="17" t="s">
        <v>285</v>
      </c>
      <c r="D220" s="17">
        <v>1</v>
      </c>
      <c r="E220" s="26" t="s">
        <v>272</v>
      </c>
      <c r="F220" s="35" t="s">
        <v>815</v>
      </c>
      <c r="G220" s="17" t="s">
        <v>9</v>
      </c>
      <c r="H220" s="31">
        <f>IF(G220="",0,IF(G220="優勝",[2]点数換算表!$B$2,IF(G220="準優勝",[2]点数換算表!$C$2,IF(G220="ベスト4",[2]点数換算表!$D$2,[2]点数換算表!$E$2))))</f>
        <v>20</v>
      </c>
      <c r="I220" s="17"/>
      <c r="J220" s="16">
        <f>IF(I220="",0,IF(I220="優勝",[2]点数換算表!$B$3,IF(I220="準優勝",[2]点数換算表!$C$3,IF(I220="ベスト4",[2]点数換算表!$D$3,[2]点数換算表!$E$3))))</f>
        <v>0</v>
      </c>
      <c r="K220" s="17" t="s">
        <v>7</v>
      </c>
      <c r="L220" s="16">
        <f>IF(K220="",0,IF(K220="優勝",[2]点数換算表!$B$4,IF(K220="準優勝",[2]点数換算表!$C$4,IF(K220="ベスト4",[2]点数換算表!$D$4,IF(K220="ベスト8",[2]点数換算表!$E$4,IF(K220="ベスト16",[2]点数換算表!$F$4,""))))))</f>
        <v>20</v>
      </c>
      <c r="M220" s="17"/>
      <c r="N220" s="16">
        <f>IF(M220="",0,IF(M220="優勝",[2]点数換算表!$B$5,IF(M220="準優勝",[2]点数換算表!$C$5,IF(M220="ベスト4",[2]点数換算表!$D$5,IF(M220="ベスト8",[2]点数換算表!$E$5,IF(M220="ベスト16",[2]点数換算表!$F$5,IF(M220="ベスト32",[2]点数換算表!$G$5,"")))))))</f>
        <v>0</v>
      </c>
      <c r="O220" s="17"/>
      <c r="P220" s="16">
        <f>IF(O220="",0,IF(O220="優勝",[2]点数換算表!$B$6,IF(O220="準優勝",[2]点数換算表!$C$6,IF(O220="ベスト4",[2]点数換算表!$D$6,IF(O220="ベスト8",[2]点数換算表!$E$6,IF(O220="ベスト16",[2]点数換算表!$F$6,IF(O220="ベスト32",[2]点数換算表!$G$6,"")))))))</f>
        <v>0</v>
      </c>
      <c r="Q220" s="17"/>
      <c r="R220" s="16">
        <f>IF(Q220="",0,IF(Q220="優勝",[2]点数換算表!$B$7,IF(Q220="準優勝",[2]点数換算表!$C$7,IF(Q220="ベスト4",[2]点数換算表!$D$7,IF(Q220="ベスト8",[2]点数換算表!$E$7,[2]点数換算表!$F$7)))))</f>
        <v>0</v>
      </c>
      <c r="S220" s="17"/>
      <c r="T220" s="16">
        <f>IF(S220="",0,IF(S220="優勝",[2]点数換算表!$B$8,IF(S220="準優勝",[2]点数換算表!$C$8,IF(S220="ベスト4",[2]点数換算表!$D$8,IF(S220="ベスト8",[2]点数換算表!$E$8,[2]点数換算表!$F$8)))))</f>
        <v>0</v>
      </c>
      <c r="U220" s="17"/>
      <c r="V220" s="31">
        <f>IF(U220="",0,IF(U220="優勝",[2]点数換算表!$B$13,IF(U220="準優勝",[2]点数換算表!$C$13,IF(U220="ベスト4",[2]点数換算表!$D$13,[2]点数換算表!$E$13))))</f>
        <v>0</v>
      </c>
      <c r="W220" s="17"/>
      <c r="X220" s="16">
        <f>IF(W220="",0,IF(W220="優勝",[2]点数換算表!$B$14,IF(W220="準優勝",[2]点数換算表!$C$14,IF(W220="ベスト4",[2]点数換算表!$D$14,[2]点数換算表!$E$14))))</f>
        <v>0</v>
      </c>
      <c r="Y220" s="17"/>
      <c r="Z220" s="16">
        <f>IF(Y220="",0,IF(Y220="優勝",[2]点数換算表!$B$15,IF(Y220="準優勝",[2]点数換算表!$C$15,IF(Y220="ベスト4",[2]点数換算表!$D$15,IF(Y220="ベスト8",[2]点数換算表!$E$15,IF(Y220="ベスト16",[2]点数換算表!$F$15,""))))))</f>
        <v>0</v>
      </c>
      <c r="AA220" s="17"/>
      <c r="AB220" s="16">
        <f>IF(AA220="",0,IF(AA220="優勝",[2]点数換算表!$B$16,IF(AA220="準優勝",[2]点数換算表!$C$16,IF(AA220="ベスト4",[2]点数換算表!$D$16,IF(AA220="ベスト8",[2]点数換算表!$E$16,IF(AA220="ベスト16",[2]点数換算表!$F$16,IF(AA220="ベスト32",[2]点数換算表!$G$16,"")))))))</f>
        <v>0</v>
      </c>
      <c r="AC220" s="17"/>
      <c r="AD220" s="16">
        <f>IF(AC220="",0,IF(AC220="優勝",[2]点数換算表!$B$17,IF(AC220="準優勝",[2]点数換算表!$C$17,IF(AC220="ベスト4",[2]点数換算表!$D$17,IF(AC220="ベスト8",[2]点数換算表!$E$17,IF(AC220="ベスト16",[2]点数換算表!$F$17,IF(AC220="ベスト32",[2]点数換算表!$G$17,"")))))))</f>
        <v>0</v>
      </c>
      <c r="AE220" s="17"/>
      <c r="AF220" s="16">
        <f>IF(AE220="",0,IF(AE220="優勝",[2]点数換算表!$B$18,IF(AE220="準優勝",[2]点数換算表!$C$18,IF(AE220="ベスト4",[2]点数換算表!$D$18,IF(AE220="ベスト8",[2]点数換算表!$E$18,[2]点数換算表!$F$18)))))</f>
        <v>0</v>
      </c>
      <c r="AG220" s="17"/>
      <c r="AH220" s="16">
        <f>IF(AG220="",0,IF(AG220="優勝",[2]点数換算表!$B$19,IF(AG220="準優勝",[2]点数換算表!$C$19,IF(AG220="ベスト4",[2]点数換算表!$D$19,IF(AG220="ベスト8",[2]点数換算表!$E$19,[2]点数換算表!$F$19)))))</f>
        <v>0</v>
      </c>
      <c r="AI220" s="16">
        <f t="shared" si="3"/>
        <v>40</v>
      </c>
    </row>
    <row r="221" spans="1:35" x14ac:dyDescent="0.4">
      <c r="A221" s="21">
        <v>218</v>
      </c>
      <c r="B221" s="17" t="s">
        <v>433</v>
      </c>
      <c r="C221" s="17" t="s">
        <v>386</v>
      </c>
      <c r="D221" s="17">
        <v>3</v>
      </c>
      <c r="E221" s="27" t="s">
        <v>382</v>
      </c>
      <c r="F221" s="35" t="s">
        <v>815</v>
      </c>
      <c r="G221" s="17"/>
      <c r="H221" s="31">
        <f>IF(G221="",0,IF(G221="優勝",[4]点数換算表!$B$2,IF(G221="準優勝",[4]点数換算表!$C$2,IF(G221="ベスト4",[4]点数換算表!$D$2,[4]点数換算表!$E$2))))</f>
        <v>0</v>
      </c>
      <c r="I221" s="17"/>
      <c r="J221" s="16">
        <f>IF(I221="",0,IF(I221="優勝",[4]点数換算表!$B$3,IF(I221="準優勝",[4]点数換算表!$C$3,IF(I221="ベスト4",[4]点数換算表!$D$3,[4]点数換算表!$E$3))))</f>
        <v>0</v>
      </c>
      <c r="K221" s="17" t="s">
        <v>9</v>
      </c>
      <c r="L221" s="16">
        <f>IF(K221="",0,IF(K221="優勝",[4]点数換算表!$B$4,IF(K221="準優勝",[4]点数換算表!$C$4,IF(K221="ベスト4",[4]点数換算表!$D$4,IF(K221="ベスト8",[4]点数換算表!$E$4,IF(K221="ベスト16",[4]点数換算表!$F$4,""))))))</f>
        <v>40</v>
      </c>
      <c r="M221" s="17"/>
      <c r="N221" s="16">
        <f>IF(M221="",0,IF(M221="優勝",[4]点数換算表!$B$5,IF(M221="準優勝",[4]点数換算表!$C$5,IF(M221="ベスト4",[4]点数換算表!$D$5,IF(M221="ベスト8",[4]点数換算表!$E$5,IF(M221="ベスト16",[4]点数換算表!$F$5,IF(M221="ベスト32",[4]点数換算表!$G$5,"")))))))</f>
        <v>0</v>
      </c>
      <c r="O221" s="17"/>
      <c r="P221" s="16">
        <f>IF(O221="",0,IF(O221="優勝",[2]点数換算表!$B$6,IF(O221="準優勝",[2]点数換算表!$C$6,IF(O221="ベスト4",[2]点数換算表!$D$6,IF(O221="ベスト8",[2]点数換算表!$E$6,IF(O221="ベスト16",[2]点数換算表!$F$6,IF(O221="ベスト32",[2]点数換算表!$G$6,"")))))))</f>
        <v>0</v>
      </c>
      <c r="Q221" s="17"/>
      <c r="R221" s="16">
        <f>IF(Q221="",0,IF(Q221="優勝",[4]点数換算表!$B$7,IF(Q221="準優勝",[4]点数換算表!$C$7,IF(Q221="ベスト4",[4]点数換算表!$D$7,IF(Q221="ベスト8",[4]点数換算表!$E$7,[4]点数換算表!$F$7)))))</f>
        <v>0</v>
      </c>
      <c r="S221" s="17"/>
      <c r="T221" s="16">
        <f>IF(S221="",0,IF(S221="優勝",[4]点数換算表!$B$8,IF(S221="準優勝",[4]点数換算表!$C$8,IF(S221="ベスト4",[4]点数換算表!$D$8,IF(S221="ベスト8",[4]点数換算表!$E$8,[4]点数換算表!$F$8)))))</f>
        <v>0</v>
      </c>
      <c r="U221" s="17"/>
      <c r="V221" s="31">
        <f>IF(U221="",0,IF(U221="優勝",[4]点数換算表!$B$13,IF(U221="準優勝",[4]点数換算表!$C$13,IF(U221="ベスト4",[4]点数換算表!$D$13,[4]点数換算表!$E$13))))</f>
        <v>0</v>
      </c>
      <c r="W221" s="17"/>
      <c r="X221" s="16">
        <f>IF(W221="",0,IF(W221="優勝",[4]点数換算表!$B$14,IF(W221="準優勝",[4]点数換算表!$C$14,IF(W221="ベスト4",[4]点数換算表!$D$14,[4]点数換算表!$E$14))))</f>
        <v>0</v>
      </c>
      <c r="Y221" s="17"/>
      <c r="Z221" s="16">
        <f>IF(Y221="",0,IF(Y221="優勝",[4]点数換算表!$B$15,IF(Y221="準優勝",[4]点数換算表!$C$15,IF(Y221="ベスト4",[4]点数換算表!$D$15,IF(Y221="ベスト8",[4]点数換算表!$E$15,IF(Y221="ベスト16",[4]点数換算表!$F$15,""))))))</f>
        <v>0</v>
      </c>
      <c r="AA221" s="17"/>
      <c r="AB221" s="16">
        <f>IF(AA221="",0,IF(AA221="優勝",[4]点数換算表!$B$16,IF(AA221="準優勝",[4]点数換算表!$C$16,IF(AA221="ベスト4",[4]点数換算表!$D$16,IF(AA221="ベスト8",[4]点数換算表!$E$16,IF(AA221="ベスト16",[4]点数換算表!$F$16,IF(AA221="ベスト32",[4]点数換算表!$G$16,"")))))))</f>
        <v>0</v>
      </c>
      <c r="AC221" s="17"/>
      <c r="AD221" s="16">
        <f>IF(AC221="",0,IF(AC221="優勝",[4]点数換算表!$B$17,IF(AC221="準優勝",[4]点数換算表!$C$17,IF(AC221="ベスト4",[4]点数換算表!$D$17,IF(AC221="ベスト8",[4]点数換算表!$E$17,IF(AC221="ベスト16",[4]点数換算表!$F$17,IF(AC221="ベスト32",[4]点数換算表!$G$17,"")))))))</f>
        <v>0</v>
      </c>
      <c r="AE221" s="17"/>
      <c r="AF221" s="16">
        <f>IF(AE221="",0,IF(AE221="優勝",[4]点数換算表!$B$18,IF(AE221="準優勝",[4]点数換算表!$C$18,IF(AE221="ベスト4",[4]点数換算表!$D$18,IF(AE221="ベスト8",[4]点数換算表!$E$18,[4]点数換算表!$F$18)))))</f>
        <v>0</v>
      </c>
      <c r="AG221" s="17"/>
      <c r="AH221" s="16">
        <f>IF(AG221="",0,IF(AG221="優勝",[4]点数換算表!$B$19,IF(AG221="準優勝",[4]点数換算表!$C$19,IF(AG221="ベスト4",[4]点数換算表!$D$19,IF(AG221="ベスト8",[4]点数換算表!$E$19,[4]点数換算表!$F$19)))))</f>
        <v>0</v>
      </c>
      <c r="AI221" s="16">
        <f t="shared" si="3"/>
        <v>40</v>
      </c>
    </row>
    <row r="222" spans="1:35" x14ac:dyDescent="0.4">
      <c r="A222" s="21">
        <v>219</v>
      </c>
      <c r="B222" s="21" t="s">
        <v>951</v>
      </c>
      <c r="C222" s="17" t="s">
        <v>920</v>
      </c>
      <c r="D222" s="21">
        <v>3</v>
      </c>
      <c r="E222" s="28" t="s">
        <v>451</v>
      </c>
      <c r="F222" s="35" t="s">
        <v>815</v>
      </c>
      <c r="G222" s="17"/>
      <c r="H222" s="31">
        <f>IF(G222="",0,IF(G222="優勝",点数換算表!$B$2,IF(G222="準優勝",点数換算表!$C$2,IF(G222="ベスト4",点数換算表!$D$2,点数換算表!$E$2))))</f>
        <v>0</v>
      </c>
      <c r="I222" s="17"/>
      <c r="J222" s="16">
        <f>IF(I222="",0,IF(I222="優勝",点数換算表!$B$3,IF(I222="準優勝",点数換算表!$C$3,IF(I222="ベスト4",点数換算表!$D$3,点数換算表!$E$3))))</f>
        <v>0</v>
      </c>
      <c r="K222" s="17" t="s">
        <v>9</v>
      </c>
      <c r="L222" s="16">
        <f>IF(K222="",0,IF(K222="優勝",点数換算表!$B$4,IF(K222="準優勝",点数換算表!$C$4,IF(K222="ベスト4",点数換算表!$D$4,IF(K222="ベスト8",点数換算表!$E$4,IF(K222="ベスト16",点数換算表!$F$4,""))))))</f>
        <v>40</v>
      </c>
      <c r="M222" s="17"/>
      <c r="N222" s="16">
        <f>IF(M222="",0,IF(M222="優勝",点数換算表!$B$5,IF(M222="準優勝",点数換算表!$C$5,IF(M222="ベスト4",点数換算表!$D$5,IF(M222="ベスト8",点数換算表!$E$5,IF(M222="ベスト16",点数換算表!$F$5,IF(M222="ベスト32",点数換算表!$G$5,"")))))))</f>
        <v>0</v>
      </c>
      <c r="O222" s="17"/>
      <c r="P222" s="16">
        <f>IF(O222="",0,IF(O222="優勝",[2]点数換算表!$B$6,IF(O222="準優勝",[2]点数換算表!$C$6,IF(O222="ベスト4",[2]点数換算表!$D$6,IF(O222="ベスト8",[2]点数換算表!$E$6,IF(O222="ベスト16",[2]点数換算表!$F$6,IF(O222="ベスト32",[2]点数換算表!$G$6,"")))))))</f>
        <v>0</v>
      </c>
      <c r="Q222" s="17"/>
      <c r="R222" s="16">
        <f>IF(Q222="",0,IF(Q222="優勝",点数換算表!$B$7,IF(Q222="準優勝",点数換算表!$C$7,IF(Q222="ベスト4",点数換算表!$D$7,IF(Q222="ベスト8",点数換算表!$E$7,点数換算表!$F$7)))))</f>
        <v>0</v>
      </c>
      <c r="S222" s="17"/>
      <c r="T222" s="16">
        <f>IF(S222="",0,IF(S222="優勝",点数換算表!$B$8,IF(S222="準優勝",点数換算表!$C$8,IF(S222="ベスト4",点数換算表!$D$8,IF(S222="ベスト8",点数換算表!$E$8,点数換算表!$F$8)))))</f>
        <v>0</v>
      </c>
      <c r="U222" s="17"/>
      <c r="V222" s="31">
        <f>IF(U222="",0,IF(U222="優勝",点数換算表!$B$13,IF(U222="準優勝",点数換算表!$C$13,IF(U222="ベスト4",点数換算表!$D$13,点数換算表!$E$13))))</f>
        <v>0</v>
      </c>
      <c r="W222" s="17"/>
      <c r="X222" s="16">
        <f>IF(W222="",0,IF(W222="優勝",点数換算表!$B$14,IF(W222="準優勝",点数換算表!$C$14,IF(W222="ベスト4",点数換算表!$D$14,点数換算表!$E$14))))</f>
        <v>0</v>
      </c>
      <c r="Y222" s="17"/>
      <c r="Z222" s="16">
        <f>IF(Y222="",0,IF(Y222="優勝",点数換算表!$B$15,IF(Y222="準優勝",点数換算表!$C$15,IF(Y222="ベスト4",点数換算表!$D$15,IF(Y222="ベスト8",点数換算表!$E$15,IF(Y222="ベスト16",点数換算表!$F$15,""))))))</f>
        <v>0</v>
      </c>
      <c r="AA222" s="17"/>
      <c r="AB222" s="16">
        <f>IF(AA222="",0,IF(AA222="優勝",点数換算表!$B$16,IF(AA222="準優勝",点数換算表!$C$16,IF(AA222="ベスト4",点数換算表!$D$16,IF(AA222="ベスト8",点数換算表!$E$16,IF(AA222="ベスト16",点数換算表!$F$16,IF(AA222="ベスト32",点数換算表!$G$16,"")))))))</f>
        <v>0</v>
      </c>
      <c r="AC222" s="17"/>
      <c r="AD222" s="16">
        <f>IF(AC222="",0,IF(AC222="優勝",点数換算表!$B$17,IF(AC222="準優勝",点数換算表!$C$17,IF(AC222="ベスト4",点数換算表!$D$17,IF(AC222="ベスト8",点数換算表!$E$17,IF(AC222="ベスト16",点数換算表!$F$17,IF(AC222="ベスト32",点数換算表!$G$17,"")))))))</f>
        <v>0</v>
      </c>
      <c r="AE222" s="17"/>
      <c r="AF222" s="16">
        <f>IF(AE222="",0,IF(AE222="優勝",点数換算表!$B$18,IF(AE222="準優勝",点数換算表!$C$18,IF(AE222="ベスト4",点数換算表!$D$18,IF(AE222="ベスト8",点数換算表!$E$18,点数換算表!$F$18)))))</f>
        <v>0</v>
      </c>
      <c r="AG222" s="17"/>
      <c r="AH222" s="16">
        <f>IF(AG222="",0,IF(AG222="優勝",点数換算表!$B$19,IF(AG222="準優勝",点数換算表!$C$19,IF(AG222="ベスト4",点数換算表!$D$19,IF(AG222="ベスト8",点数換算表!$E$19,点数換算表!$F$19)))))</f>
        <v>0</v>
      </c>
      <c r="AI222" s="16">
        <f t="shared" si="3"/>
        <v>40</v>
      </c>
    </row>
    <row r="223" spans="1:35" x14ac:dyDescent="0.4">
      <c r="A223" s="21">
        <v>220</v>
      </c>
      <c r="B223" s="21" t="s">
        <v>952</v>
      </c>
      <c r="C223" s="17" t="s">
        <v>920</v>
      </c>
      <c r="D223" s="21">
        <v>1</v>
      </c>
      <c r="E223" s="28" t="s">
        <v>451</v>
      </c>
      <c r="F223" s="35" t="s">
        <v>815</v>
      </c>
      <c r="G223" s="17"/>
      <c r="H223" s="31">
        <f>IF(G223="",0,IF(G223="優勝",点数換算表!$B$2,IF(G223="準優勝",点数換算表!$C$2,IF(G223="ベスト4",点数換算表!$D$2,点数換算表!$E$2))))</f>
        <v>0</v>
      </c>
      <c r="I223" s="17"/>
      <c r="J223" s="16">
        <f>IF(I223="",0,IF(I223="優勝",点数換算表!$B$3,IF(I223="準優勝",点数換算表!$C$3,IF(I223="ベスト4",点数換算表!$D$3,点数換算表!$E$3))))</f>
        <v>0</v>
      </c>
      <c r="K223" s="17" t="s">
        <v>9</v>
      </c>
      <c r="L223" s="16">
        <f>IF(K223="",0,IF(K223="優勝",点数換算表!$B$4,IF(K223="準優勝",点数換算表!$C$4,IF(K223="ベスト4",点数換算表!$D$4,IF(K223="ベスト8",点数換算表!$E$4,IF(K223="ベスト16",点数換算表!$F$4,""))))))</f>
        <v>40</v>
      </c>
      <c r="M223" s="17"/>
      <c r="N223" s="16">
        <f>IF(M223="",0,IF(M223="優勝",点数換算表!$B$5,IF(M223="準優勝",点数換算表!$C$5,IF(M223="ベスト4",点数換算表!$D$5,IF(M223="ベスト8",点数換算表!$E$5,IF(M223="ベスト16",点数換算表!$F$5,IF(M223="ベスト32",点数換算表!$G$5,"")))))))</f>
        <v>0</v>
      </c>
      <c r="O223" s="17"/>
      <c r="P223" s="16">
        <f>IF(O223="",0,IF(O223="優勝",[2]点数換算表!$B$6,IF(O223="準優勝",[2]点数換算表!$C$6,IF(O223="ベスト4",[2]点数換算表!$D$6,IF(O223="ベスト8",[2]点数換算表!$E$6,IF(O223="ベスト16",[2]点数換算表!$F$6,IF(O223="ベスト32",[2]点数換算表!$G$6,"")))))))</f>
        <v>0</v>
      </c>
      <c r="Q223" s="17"/>
      <c r="R223" s="16">
        <f>IF(Q223="",0,IF(Q223="優勝",点数換算表!$B$7,IF(Q223="準優勝",点数換算表!$C$7,IF(Q223="ベスト4",点数換算表!$D$7,IF(Q223="ベスト8",点数換算表!$E$7,点数換算表!$F$7)))))</f>
        <v>0</v>
      </c>
      <c r="S223" s="17"/>
      <c r="T223" s="16">
        <f>IF(S223="",0,IF(S223="優勝",点数換算表!$B$8,IF(S223="準優勝",点数換算表!$C$8,IF(S223="ベスト4",点数換算表!$D$8,IF(S223="ベスト8",点数換算表!$E$8,点数換算表!$F$8)))))</f>
        <v>0</v>
      </c>
      <c r="U223" s="17"/>
      <c r="V223" s="31">
        <f>IF(U223="",0,IF(U223="優勝",点数換算表!$B$13,IF(U223="準優勝",点数換算表!$C$13,IF(U223="ベスト4",点数換算表!$D$13,点数換算表!$E$13))))</f>
        <v>0</v>
      </c>
      <c r="W223" s="17"/>
      <c r="X223" s="16">
        <f>IF(W223="",0,IF(W223="優勝",点数換算表!$B$14,IF(W223="準優勝",点数換算表!$C$14,IF(W223="ベスト4",点数換算表!$D$14,点数換算表!$E$14))))</f>
        <v>0</v>
      </c>
      <c r="Y223" s="17"/>
      <c r="Z223" s="16">
        <f>IF(Y223="",0,IF(Y223="優勝",点数換算表!$B$15,IF(Y223="準優勝",点数換算表!$C$15,IF(Y223="ベスト4",点数換算表!$D$15,IF(Y223="ベスト8",点数換算表!$E$15,IF(Y223="ベスト16",点数換算表!$F$15,""))))))</f>
        <v>0</v>
      </c>
      <c r="AA223" s="17"/>
      <c r="AB223" s="16">
        <f>IF(AA223="",0,IF(AA223="優勝",点数換算表!$B$16,IF(AA223="準優勝",点数換算表!$C$16,IF(AA223="ベスト4",点数換算表!$D$16,IF(AA223="ベスト8",点数換算表!$E$16,IF(AA223="ベスト16",点数換算表!$F$16,IF(AA223="ベスト32",点数換算表!$G$16,"")))))))</f>
        <v>0</v>
      </c>
      <c r="AC223" s="17"/>
      <c r="AD223" s="16">
        <f>IF(AC223="",0,IF(AC223="優勝",点数換算表!$B$17,IF(AC223="準優勝",点数換算表!$C$17,IF(AC223="ベスト4",点数換算表!$D$17,IF(AC223="ベスト8",点数換算表!$E$17,IF(AC223="ベスト16",点数換算表!$F$17,IF(AC223="ベスト32",点数換算表!$G$17,"")))))))</f>
        <v>0</v>
      </c>
      <c r="AE223" s="17"/>
      <c r="AF223" s="16">
        <f>IF(AE223="",0,IF(AE223="優勝",点数換算表!$B$18,IF(AE223="準優勝",点数換算表!$C$18,IF(AE223="ベスト4",点数換算表!$D$18,IF(AE223="ベスト8",点数換算表!$E$18,点数換算表!$F$18)))))</f>
        <v>0</v>
      </c>
      <c r="AG223" s="17"/>
      <c r="AH223" s="16">
        <f>IF(AG223="",0,IF(AG223="優勝",点数換算表!$B$19,IF(AG223="準優勝",点数換算表!$C$19,IF(AG223="ベスト4",点数換算表!$D$19,IF(AG223="ベスト8",点数換算表!$E$19,点数換算表!$F$19)))))</f>
        <v>0</v>
      </c>
      <c r="AI223" s="16">
        <f t="shared" si="3"/>
        <v>40</v>
      </c>
    </row>
    <row r="224" spans="1:35" x14ac:dyDescent="0.4">
      <c r="A224" s="21">
        <v>221</v>
      </c>
      <c r="B224" s="21" t="s">
        <v>922</v>
      </c>
      <c r="C224" s="17" t="s">
        <v>953</v>
      </c>
      <c r="D224" s="21">
        <v>2</v>
      </c>
      <c r="E224" s="28" t="s">
        <v>451</v>
      </c>
      <c r="F224" s="35" t="s">
        <v>815</v>
      </c>
      <c r="G224" s="17"/>
      <c r="H224" s="31">
        <f>IF(G224="",0,IF(G224="優勝",点数換算表!$B$2,IF(G224="準優勝",点数換算表!$C$2,IF(G224="ベスト4",点数換算表!$D$2,点数換算表!$E$2))))</f>
        <v>0</v>
      </c>
      <c r="I224" s="17"/>
      <c r="J224" s="16">
        <f>IF(I224="",0,IF(I224="優勝",点数換算表!$B$3,IF(I224="準優勝",点数換算表!$C$3,IF(I224="ベスト4",点数換算表!$D$3,点数換算表!$E$3))))</f>
        <v>0</v>
      </c>
      <c r="K224" s="17" t="s">
        <v>9</v>
      </c>
      <c r="L224" s="16">
        <f>IF(K224="",0,IF(K224="優勝",点数換算表!$B$4,IF(K224="準優勝",点数換算表!$C$4,IF(K224="ベスト4",点数換算表!$D$4,IF(K224="ベスト8",点数換算表!$E$4,IF(K224="ベスト16",点数換算表!$F$4,""))))))</f>
        <v>40</v>
      </c>
      <c r="M224" s="17"/>
      <c r="N224" s="16">
        <f>IF(M224="",0,IF(M224="優勝",点数換算表!$B$5,IF(M224="準優勝",点数換算表!$C$5,IF(M224="ベスト4",点数換算表!$D$5,IF(M224="ベスト8",点数換算表!$E$5,IF(M224="ベスト16",点数換算表!$F$5,IF(M224="ベスト32",点数換算表!$G$5,"")))))))</f>
        <v>0</v>
      </c>
      <c r="O224" s="17"/>
      <c r="P224" s="16">
        <f>IF(O224="",0,IF(O224="優勝",[2]点数換算表!$B$6,IF(O224="準優勝",[2]点数換算表!$C$6,IF(O224="ベスト4",[2]点数換算表!$D$6,IF(O224="ベスト8",[2]点数換算表!$E$6,IF(O224="ベスト16",[2]点数換算表!$F$6,IF(O224="ベスト32",[2]点数換算表!$G$6,"")))))))</f>
        <v>0</v>
      </c>
      <c r="Q224" s="17"/>
      <c r="R224" s="16">
        <f>IF(Q224="",0,IF(Q224="優勝",点数換算表!$B$7,IF(Q224="準優勝",点数換算表!$C$7,IF(Q224="ベスト4",点数換算表!$D$7,IF(Q224="ベスト8",点数換算表!$E$7,点数換算表!$F$7)))))</f>
        <v>0</v>
      </c>
      <c r="S224" s="17"/>
      <c r="T224" s="16">
        <f>IF(S224="",0,IF(S224="優勝",点数換算表!$B$8,IF(S224="準優勝",点数換算表!$C$8,IF(S224="ベスト4",点数換算表!$D$8,IF(S224="ベスト8",点数換算表!$E$8,点数換算表!$F$8)))))</f>
        <v>0</v>
      </c>
      <c r="U224" s="17"/>
      <c r="V224" s="31">
        <f>IF(U224="",0,IF(U224="優勝",点数換算表!$B$13,IF(U224="準優勝",点数換算表!$C$13,IF(U224="ベスト4",点数換算表!$D$13,点数換算表!$E$13))))</f>
        <v>0</v>
      </c>
      <c r="W224" s="17"/>
      <c r="X224" s="16">
        <f>IF(W224="",0,IF(W224="優勝",点数換算表!$B$14,IF(W224="準優勝",点数換算表!$C$14,IF(W224="ベスト4",点数換算表!$D$14,点数換算表!$E$14))))</f>
        <v>0</v>
      </c>
      <c r="Y224" s="17"/>
      <c r="Z224" s="16">
        <f>IF(Y224="",0,IF(Y224="優勝",点数換算表!$B$15,IF(Y224="準優勝",点数換算表!$C$15,IF(Y224="ベスト4",点数換算表!$D$15,IF(Y224="ベスト8",点数換算表!$E$15,IF(Y224="ベスト16",点数換算表!$F$15,""))))))</f>
        <v>0</v>
      </c>
      <c r="AA224" s="17"/>
      <c r="AB224" s="16">
        <f>IF(AA224="",0,IF(AA224="優勝",点数換算表!$B$16,IF(AA224="準優勝",点数換算表!$C$16,IF(AA224="ベスト4",点数換算表!$D$16,IF(AA224="ベスト8",点数換算表!$E$16,IF(AA224="ベスト16",点数換算表!$F$16,IF(AA224="ベスト32",点数換算表!$G$16,"")))))))</f>
        <v>0</v>
      </c>
      <c r="AC224" s="17"/>
      <c r="AD224" s="16">
        <f>IF(AC224="",0,IF(AC224="優勝",点数換算表!$B$17,IF(AC224="準優勝",点数換算表!$C$17,IF(AC224="ベスト4",点数換算表!$D$17,IF(AC224="ベスト8",点数換算表!$E$17,IF(AC224="ベスト16",点数換算表!$F$17,IF(AC224="ベスト32",点数換算表!$G$17,"")))))))</f>
        <v>0</v>
      </c>
      <c r="AE224" s="17"/>
      <c r="AF224" s="16">
        <f>IF(AE224="",0,IF(AE224="優勝",点数換算表!$B$18,IF(AE224="準優勝",点数換算表!$C$18,IF(AE224="ベスト4",点数換算表!$D$18,IF(AE224="ベスト8",点数換算表!$E$18,点数換算表!$F$18)))))</f>
        <v>0</v>
      </c>
      <c r="AG224" s="17"/>
      <c r="AH224" s="16">
        <f>IF(AG224="",0,IF(AG224="優勝",点数換算表!$B$19,IF(AG224="準優勝",点数換算表!$C$19,IF(AG224="ベスト4",点数換算表!$D$19,IF(AG224="ベスト8",点数換算表!$E$19,点数換算表!$F$19)))))</f>
        <v>0</v>
      </c>
      <c r="AI224" s="16">
        <f t="shared" si="3"/>
        <v>40</v>
      </c>
    </row>
    <row r="225" spans="1:35" x14ac:dyDescent="0.4">
      <c r="A225" s="21">
        <v>222</v>
      </c>
      <c r="B225" s="21" t="s">
        <v>954</v>
      </c>
      <c r="C225" s="17" t="s">
        <v>955</v>
      </c>
      <c r="D225" s="21">
        <v>2</v>
      </c>
      <c r="E225" s="28" t="s">
        <v>451</v>
      </c>
      <c r="F225" s="35" t="s">
        <v>815</v>
      </c>
      <c r="G225" s="17"/>
      <c r="H225" s="31">
        <f>IF(G225="",0,IF(G225="優勝",点数換算表!$B$2,IF(G225="準優勝",点数換算表!$C$2,IF(G225="ベスト4",点数換算表!$D$2,点数換算表!$E$2))))</f>
        <v>0</v>
      </c>
      <c r="I225" s="17"/>
      <c r="J225" s="16">
        <f>IF(I225="",0,IF(I225="優勝",点数換算表!$B$3,IF(I225="準優勝",点数換算表!$C$3,IF(I225="ベスト4",点数換算表!$D$3,点数換算表!$E$3))))</f>
        <v>0</v>
      </c>
      <c r="K225" s="17" t="s">
        <v>9</v>
      </c>
      <c r="L225" s="16">
        <f>IF(K225="",0,IF(K225="優勝",点数換算表!$B$4,IF(K225="準優勝",点数換算表!$C$4,IF(K225="ベスト4",点数換算表!$D$4,IF(K225="ベスト8",点数換算表!$E$4,IF(K225="ベスト16",点数換算表!$F$4,""))))))</f>
        <v>40</v>
      </c>
      <c r="M225" s="17"/>
      <c r="N225" s="16">
        <f>IF(M225="",0,IF(M225="優勝",点数換算表!$B$5,IF(M225="準優勝",点数換算表!$C$5,IF(M225="ベスト4",点数換算表!$D$5,IF(M225="ベスト8",点数換算表!$E$5,IF(M225="ベスト16",点数換算表!$F$5,IF(M225="ベスト32",点数換算表!$G$5,"")))))))</f>
        <v>0</v>
      </c>
      <c r="O225" s="17"/>
      <c r="P225" s="16">
        <f>IF(O225="",0,IF(O225="優勝",[2]点数換算表!$B$6,IF(O225="準優勝",[2]点数換算表!$C$6,IF(O225="ベスト4",[2]点数換算表!$D$6,IF(O225="ベスト8",[2]点数換算表!$E$6,IF(O225="ベスト16",[2]点数換算表!$F$6,IF(O225="ベスト32",[2]点数換算表!$G$6,"")))))))</f>
        <v>0</v>
      </c>
      <c r="Q225" s="17"/>
      <c r="R225" s="16">
        <f>IF(Q225="",0,IF(Q225="優勝",点数換算表!$B$7,IF(Q225="準優勝",点数換算表!$C$7,IF(Q225="ベスト4",点数換算表!$D$7,IF(Q225="ベスト8",点数換算表!$E$7,点数換算表!$F$7)))))</f>
        <v>0</v>
      </c>
      <c r="S225" s="17"/>
      <c r="T225" s="16">
        <f>IF(S225="",0,IF(S225="優勝",点数換算表!$B$8,IF(S225="準優勝",点数換算表!$C$8,IF(S225="ベスト4",点数換算表!$D$8,IF(S225="ベスト8",点数換算表!$E$8,点数換算表!$F$8)))))</f>
        <v>0</v>
      </c>
      <c r="U225" s="17"/>
      <c r="V225" s="31">
        <f>IF(U225="",0,IF(U225="優勝",点数換算表!$B$13,IF(U225="準優勝",点数換算表!$C$13,IF(U225="ベスト4",点数換算表!$D$13,点数換算表!$E$13))))</f>
        <v>0</v>
      </c>
      <c r="W225" s="17"/>
      <c r="X225" s="16">
        <f>IF(W225="",0,IF(W225="優勝",点数換算表!$B$14,IF(W225="準優勝",点数換算表!$C$14,IF(W225="ベスト4",点数換算表!$D$14,点数換算表!$E$14))))</f>
        <v>0</v>
      </c>
      <c r="Y225" s="17"/>
      <c r="Z225" s="16">
        <f>IF(Y225="",0,IF(Y225="優勝",点数換算表!$B$15,IF(Y225="準優勝",点数換算表!$C$15,IF(Y225="ベスト4",点数換算表!$D$15,IF(Y225="ベスト8",点数換算表!$E$15,IF(Y225="ベスト16",点数換算表!$F$15,""))))))</f>
        <v>0</v>
      </c>
      <c r="AA225" s="17"/>
      <c r="AB225" s="16">
        <f>IF(AA225="",0,IF(AA225="優勝",点数換算表!$B$16,IF(AA225="準優勝",点数換算表!$C$16,IF(AA225="ベスト4",点数換算表!$D$16,IF(AA225="ベスト8",点数換算表!$E$16,IF(AA225="ベスト16",点数換算表!$F$16,IF(AA225="ベスト32",点数換算表!$G$16,"")))))))</f>
        <v>0</v>
      </c>
      <c r="AC225" s="17"/>
      <c r="AD225" s="16">
        <f>IF(AC225="",0,IF(AC225="優勝",点数換算表!$B$17,IF(AC225="準優勝",点数換算表!$C$17,IF(AC225="ベスト4",点数換算表!$D$17,IF(AC225="ベスト8",点数換算表!$E$17,IF(AC225="ベスト16",点数換算表!$F$17,IF(AC225="ベスト32",点数換算表!$G$17,"")))))))</f>
        <v>0</v>
      </c>
      <c r="AE225" s="17"/>
      <c r="AF225" s="16">
        <f>IF(AE225="",0,IF(AE225="優勝",点数換算表!$B$18,IF(AE225="準優勝",点数換算表!$C$18,IF(AE225="ベスト4",点数換算表!$D$18,IF(AE225="ベスト8",点数換算表!$E$18,点数換算表!$F$18)))))</f>
        <v>0</v>
      </c>
      <c r="AG225" s="17"/>
      <c r="AH225" s="16">
        <f>IF(AG225="",0,IF(AG225="優勝",点数換算表!$B$19,IF(AG225="準優勝",点数換算表!$C$19,IF(AG225="ベスト4",点数換算表!$D$19,IF(AG225="ベスト8",点数換算表!$E$19,点数換算表!$F$19)))))</f>
        <v>0</v>
      </c>
      <c r="AI225" s="16">
        <f t="shared" si="3"/>
        <v>40</v>
      </c>
    </row>
    <row r="226" spans="1:35" x14ac:dyDescent="0.4">
      <c r="A226" s="21">
        <v>223</v>
      </c>
      <c r="B226" s="17" t="s">
        <v>425</v>
      </c>
      <c r="C226" s="17" t="s">
        <v>396</v>
      </c>
      <c r="D226" s="17">
        <v>3</v>
      </c>
      <c r="E226" s="27" t="s">
        <v>382</v>
      </c>
      <c r="F226" s="35" t="s">
        <v>815</v>
      </c>
      <c r="G226" s="17"/>
      <c r="H226" s="31">
        <f>IF(G226="",0,IF(G226="優勝",[4]点数換算表!$B$2,IF(G226="準優勝",[4]点数換算表!$C$2,IF(G226="ベスト4",[4]点数換算表!$D$2,[4]点数換算表!$E$2))))</f>
        <v>0</v>
      </c>
      <c r="I226" s="17"/>
      <c r="J226" s="16">
        <f>IF(I226="",0,IF(I226="優勝",[4]点数換算表!$B$3,IF(I226="準優勝",[4]点数換算表!$C$3,IF(I226="ベスト4",[4]点数換算表!$D$3,[4]点数換算表!$E$3))))</f>
        <v>0</v>
      </c>
      <c r="K226" s="17" t="s">
        <v>7</v>
      </c>
      <c r="L226" s="16">
        <f>IF(K226="",0,IF(K226="優勝",[4]点数換算表!$B$4,IF(K226="準優勝",[4]点数換算表!$C$4,IF(K226="ベスト4",[4]点数換算表!$D$4,IF(K226="ベスト8",[4]点数換算表!$E$4,IF(K226="ベスト16",[4]点数換算表!$F$4,""))))))</f>
        <v>20</v>
      </c>
      <c r="M226" s="17"/>
      <c r="N226" s="16">
        <f>IF(M226="",0,IF(M226="優勝",[4]点数換算表!$B$5,IF(M226="準優勝",[4]点数換算表!$C$5,IF(M226="ベスト4",[4]点数換算表!$D$5,IF(M226="ベスト8",[4]点数換算表!$E$5,IF(M226="ベスト16",[4]点数換算表!$F$5,IF(M226="ベスト32",[4]点数換算表!$G$5,"")))))))</f>
        <v>0</v>
      </c>
      <c r="O226" s="17"/>
      <c r="P226" s="16">
        <f>IF(O226="",0,IF(O226="優勝",[2]点数換算表!$B$6,IF(O226="準優勝",[2]点数換算表!$C$6,IF(O226="ベスト4",[2]点数換算表!$D$6,IF(O226="ベスト8",[2]点数換算表!$E$6,IF(O226="ベスト16",[2]点数換算表!$F$6,IF(O226="ベスト32",[2]点数換算表!$G$6,"")))))))</f>
        <v>0</v>
      </c>
      <c r="Q226" s="17"/>
      <c r="R226" s="16">
        <f>IF(Q226="",0,IF(Q226="優勝",[4]点数換算表!$B$7,IF(Q226="準優勝",[4]点数換算表!$C$7,IF(Q226="ベスト4",[4]点数換算表!$D$7,IF(Q226="ベスト8",[4]点数換算表!$E$7,[4]点数換算表!$F$7)))))</f>
        <v>0</v>
      </c>
      <c r="S226" s="17"/>
      <c r="T226" s="16">
        <f>IF(S226="",0,IF(S226="優勝",[4]点数換算表!$B$8,IF(S226="準優勝",[4]点数換算表!$C$8,IF(S226="ベスト4",[4]点数換算表!$D$8,IF(S226="ベスト8",[4]点数換算表!$E$8,[4]点数換算表!$F$8)))))</f>
        <v>0</v>
      </c>
      <c r="U226" s="17"/>
      <c r="V226" s="31">
        <f>IF(U226="",0,IF(U226="優勝",[4]点数換算表!$B$13,IF(U226="準優勝",[4]点数換算表!$C$13,IF(U226="ベスト4",[4]点数換算表!$D$13,[4]点数換算表!$E$13))))</f>
        <v>0</v>
      </c>
      <c r="W226" s="17"/>
      <c r="X226" s="16">
        <f>IF(W226="",0,IF(W226="優勝",[4]点数換算表!$B$14,IF(W226="準優勝",[4]点数換算表!$C$14,IF(W226="ベスト4",[4]点数換算表!$D$14,[4]点数換算表!$E$14))))</f>
        <v>0</v>
      </c>
      <c r="Y226" s="17" t="s">
        <v>7</v>
      </c>
      <c r="Z226" s="16">
        <f>IF(Y226="",0,IF(Y226="優勝",[4]点数換算表!$B$15,IF(Y226="準優勝",[4]点数換算表!$C$15,IF(Y226="ベスト4",[4]点数換算表!$D$15,IF(Y226="ベスト8",[4]点数換算表!$E$15,IF(Y226="ベスト16",[4]点数換算表!$F$15,""))))))</f>
        <v>16</v>
      </c>
      <c r="AA226" s="17"/>
      <c r="AB226" s="16">
        <f>IF(AA226="",0,IF(AA226="優勝",[4]点数換算表!$B$16,IF(AA226="準優勝",[4]点数換算表!$C$16,IF(AA226="ベスト4",[4]点数換算表!$D$16,IF(AA226="ベスト8",[4]点数換算表!$E$16,IF(AA226="ベスト16",[4]点数換算表!$F$16,IF(AA226="ベスト32",[4]点数換算表!$G$16,"")))))))</f>
        <v>0</v>
      </c>
      <c r="AC226" s="17"/>
      <c r="AD226" s="16">
        <f>IF(AC226="",0,IF(AC226="優勝",[4]点数換算表!$B$17,IF(AC226="準優勝",[4]点数換算表!$C$17,IF(AC226="ベスト4",[4]点数換算表!$D$17,IF(AC226="ベスト8",[4]点数換算表!$E$17,IF(AC226="ベスト16",[4]点数換算表!$F$17,IF(AC226="ベスト32",[4]点数換算表!$G$17,"")))))))</f>
        <v>0</v>
      </c>
      <c r="AE226" s="17"/>
      <c r="AF226" s="16">
        <f>IF(AE226="",0,IF(AE226="優勝",[4]点数換算表!$B$18,IF(AE226="準優勝",[4]点数換算表!$C$18,IF(AE226="ベスト4",[4]点数換算表!$D$18,IF(AE226="ベスト8",[4]点数換算表!$E$18,[4]点数換算表!$F$18)))))</f>
        <v>0</v>
      </c>
      <c r="AG226" s="17"/>
      <c r="AH226" s="16">
        <f>IF(AG226="",0,IF(AG226="優勝",[4]点数換算表!$B$19,IF(AG226="準優勝",[4]点数換算表!$C$19,IF(AG226="ベスト4",[4]点数換算表!$D$19,IF(AG226="ベスト8",[4]点数換算表!$E$19,[4]点数換算表!$F$19)))))</f>
        <v>0</v>
      </c>
      <c r="AI226" s="16">
        <f t="shared" si="3"/>
        <v>36</v>
      </c>
    </row>
    <row r="227" spans="1:35" x14ac:dyDescent="0.4">
      <c r="A227" s="21">
        <v>224</v>
      </c>
      <c r="B227" s="17" t="s">
        <v>426</v>
      </c>
      <c r="C227" s="17" t="s">
        <v>396</v>
      </c>
      <c r="D227" s="17">
        <v>3</v>
      </c>
      <c r="E227" s="27" t="s">
        <v>382</v>
      </c>
      <c r="F227" s="35" t="s">
        <v>815</v>
      </c>
      <c r="G227" s="17"/>
      <c r="H227" s="31">
        <f>IF(G227="",0,IF(G227="優勝",[4]点数換算表!$B$2,IF(G227="準優勝",[4]点数換算表!$C$2,IF(G227="ベスト4",[4]点数換算表!$D$2,[4]点数換算表!$E$2))))</f>
        <v>0</v>
      </c>
      <c r="I227" s="17"/>
      <c r="J227" s="16">
        <f>IF(I227="",0,IF(I227="優勝",[4]点数換算表!$B$3,IF(I227="準優勝",[4]点数換算表!$C$3,IF(I227="ベスト4",[4]点数換算表!$D$3,[4]点数換算表!$E$3))))</f>
        <v>0</v>
      </c>
      <c r="K227" s="17" t="s">
        <v>7</v>
      </c>
      <c r="L227" s="16">
        <f>IF(K227="",0,IF(K227="優勝",[4]点数換算表!$B$4,IF(K227="準優勝",[4]点数換算表!$C$4,IF(K227="ベスト4",[4]点数換算表!$D$4,IF(K227="ベスト8",[4]点数換算表!$E$4,IF(K227="ベスト16",[4]点数換算表!$F$4,""))))))</f>
        <v>20</v>
      </c>
      <c r="M227" s="17"/>
      <c r="N227" s="16">
        <f>IF(M227="",0,IF(M227="優勝",[4]点数換算表!$B$5,IF(M227="準優勝",[4]点数換算表!$C$5,IF(M227="ベスト4",[4]点数換算表!$D$5,IF(M227="ベスト8",[4]点数換算表!$E$5,IF(M227="ベスト16",[4]点数換算表!$F$5,IF(M227="ベスト32",[4]点数換算表!$G$5,"")))))))</f>
        <v>0</v>
      </c>
      <c r="O227" s="17"/>
      <c r="P227" s="16">
        <f>IF(O227="",0,IF(O227="優勝",[2]点数換算表!$B$6,IF(O227="準優勝",[2]点数換算表!$C$6,IF(O227="ベスト4",[2]点数換算表!$D$6,IF(O227="ベスト8",[2]点数換算表!$E$6,IF(O227="ベスト16",[2]点数換算表!$F$6,IF(O227="ベスト32",[2]点数換算表!$G$6,"")))))))</f>
        <v>0</v>
      </c>
      <c r="Q227" s="17"/>
      <c r="R227" s="16">
        <f>IF(Q227="",0,IF(Q227="優勝",[4]点数換算表!$B$7,IF(Q227="準優勝",[4]点数換算表!$C$7,IF(Q227="ベスト4",[4]点数換算表!$D$7,IF(Q227="ベスト8",[4]点数換算表!$E$7,[4]点数換算表!$F$7)))))</f>
        <v>0</v>
      </c>
      <c r="S227" s="17"/>
      <c r="T227" s="16">
        <f>IF(S227="",0,IF(S227="優勝",[4]点数換算表!$B$8,IF(S227="準優勝",[4]点数換算表!$C$8,IF(S227="ベスト4",[4]点数換算表!$D$8,IF(S227="ベスト8",[4]点数換算表!$E$8,[4]点数換算表!$F$8)))))</f>
        <v>0</v>
      </c>
      <c r="U227" s="17"/>
      <c r="V227" s="31">
        <f>IF(U227="",0,IF(U227="優勝",[4]点数換算表!$B$13,IF(U227="準優勝",[4]点数換算表!$C$13,IF(U227="ベスト4",[4]点数換算表!$D$13,[4]点数換算表!$E$13))))</f>
        <v>0</v>
      </c>
      <c r="W227" s="17"/>
      <c r="X227" s="16">
        <f>IF(W227="",0,IF(W227="優勝",[4]点数換算表!$B$14,IF(W227="準優勝",[4]点数換算表!$C$14,IF(W227="ベスト4",[4]点数換算表!$D$14,[4]点数換算表!$E$14))))</f>
        <v>0</v>
      </c>
      <c r="Y227" s="17" t="s">
        <v>7</v>
      </c>
      <c r="Z227" s="16">
        <f>IF(Y227="",0,IF(Y227="優勝",[4]点数換算表!$B$15,IF(Y227="準優勝",[4]点数換算表!$C$15,IF(Y227="ベスト4",[4]点数換算表!$D$15,IF(Y227="ベスト8",[4]点数換算表!$E$15,IF(Y227="ベスト16",[4]点数換算表!$F$15,""))))))</f>
        <v>16</v>
      </c>
      <c r="AA227" s="17"/>
      <c r="AB227" s="16">
        <f>IF(AA227="",0,IF(AA227="優勝",[4]点数換算表!$B$16,IF(AA227="準優勝",[4]点数換算表!$C$16,IF(AA227="ベスト4",[4]点数換算表!$D$16,IF(AA227="ベスト8",[4]点数換算表!$E$16,IF(AA227="ベスト16",[4]点数換算表!$F$16,IF(AA227="ベスト32",[4]点数換算表!$G$16,"")))))))</f>
        <v>0</v>
      </c>
      <c r="AC227" s="17"/>
      <c r="AD227" s="16">
        <f>IF(AC227="",0,IF(AC227="優勝",[4]点数換算表!$B$17,IF(AC227="準優勝",[4]点数換算表!$C$17,IF(AC227="ベスト4",[4]点数換算表!$D$17,IF(AC227="ベスト8",[4]点数換算表!$E$17,IF(AC227="ベスト16",[4]点数換算表!$F$17,IF(AC227="ベスト32",[4]点数換算表!$G$17,"")))))))</f>
        <v>0</v>
      </c>
      <c r="AE227" s="17"/>
      <c r="AF227" s="16">
        <f>IF(AE227="",0,IF(AE227="優勝",[4]点数換算表!$B$18,IF(AE227="準優勝",[4]点数換算表!$C$18,IF(AE227="ベスト4",[4]点数換算表!$D$18,IF(AE227="ベスト8",[4]点数換算表!$E$18,[4]点数換算表!$F$18)))))</f>
        <v>0</v>
      </c>
      <c r="AG227" s="17"/>
      <c r="AH227" s="16">
        <f>IF(AG227="",0,IF(AG227="優勝",[4]点数換算表!$B$19,IF(AG227="準優勝",[4]点数換算表!$C$19,IF(AG227="ベスト4",[4]点数換算表!$D$19,IF(AG227="ベスト8",[4]点数換算表!$E$19,[4]点数換算表!$F$19)))))</f>
        <v>0</v>
      </c>
      <c r="AI227" s="16">
        <f t="shared" si="3"/>
        <v>36</v>
      </c>
    </row>
    <row r="228" spans="1:35" x14ac:dyDescent="0.4">
      <c r="A228" s="21">
        <v>225</v>
      </c>
      <c r="B228" s="17" t="s">
        <v>495</v>
      </c>
      <c r="C228" s="17" t="s">
        <v>466</v>
      </c>
      <c r="D228" s="17">
        <v>3</v>
      </c>
      <c r="E228" s="28" t="s">
        <v>451</v>
      </c>
      <c r="F228" s="35" t="s">
        <v>815</v>
      </c>
      <c r="G228" s="17"/>
      <c r="H228" s="31">
        <f>IF(G228="",0,IF(G228="優勝",[7]点数換算表!$B$2,IF(G228="準優勝",[7]点数換算表!$C$2,IF(G228="ベスト4",[7]点数換算表!$D$2,[7]点数換算表!$E$2))))</f>
        <v>0</v>
      </c>
      <c r="I228" s="17"/>
      <c r="J228" s="16">
        <f>IF(I228="",0,IF(I228="優勝",[7]点数換算表!$B$3,IF(I228="準優勝",[7]点数換算表!$C$3,IF(I228="ベスト4",[7]点数換算表!$D$3,[7]点数換算表!$E$3))))</f>
        <v>0</v>
      </c>
      <c r="K228" s="17" t="s">
        <v>7</v>
      </c>
      <c r="L228" s="16">
        <f>IF(K228="",0,IF(K228="優勝",[7]点数換算表!$B$4,IF(K228="準優勝",[7]点数換算表!$C$4,IF(K228="ベスト4",[7]点数換算表!$D$4,IF(K228="ベスト8",[7]点数換算表!$E$4,IF(K228="ベスト16",[7]点数換算表!$F$4,""))))))</f>
        <v>20</v>
      </c>
      <c r="M228" s="17"/>
      <c r="N228" s="16">
        <f>IF(M228="",0,IF(M228="優勝",[7]点数換算表!$B$5,IF(M228="準優勝",[7]点数換算表!$C$5,IF(M228="ベスト4",[7]点数換算表!$D$5,IF(M228="ベスト8",[7]点数換算表!$E$5,IF(M228="ベスト16",[7]点数換算表!$F$5,IF(M228="ベスト32",[7]点数換算表!$G$5,"")))))))</f>
        <v>0</v>
      </c>
      <c r="O228" s="17"/>
      <c r="P228" s="16">
        <f>IF(O228="",0,IF(O228="優勝",[2]点数換算表!$B$6,IF(O228="準優勝",[2]点数換算表!$C$6,IF(O228="ベスト4",[2]点数換算表!$D$6,IF(O228="ベスト8",[2]点数換算表!$E$6,IF(O228="ベスト16",[2]点数換算表!$F$6,IF(O228="ベスト32",[2]点数換算表!$G$6,"")))))))</f>
        <v>0</v>
      </c>
      <c r="Q228" s="17"/>
      <c r="R228" s="16">
        <f>IF(Q228="",0,IF(Q228="優勝",[7]点数換算表!$B$7,IF(Q228="準優勝",[7]点数換算表!$C$7,IF(Q228="ベスト4",[7]点数換算表!$D$7,IF(Q228="ベスト8",[7]点数換算表!$E$7,[7]点数換算表!$F$7)))))</f>
        <v>0</v>
      </c>
      <c r="S228" s="17"/>
      <c r="T228" s="16">
        <f>IF(S228="",0,IF(S228="優勝",[7]点数換算表!$B$8,IF(S228="準優勝",[7]点数換算表!$C$8,IF(S228="ベスト4",[7]点数換算表!$D$8,IF(S228="ベスト8",[7]点数換算表!$E$8,[7]点数換算表!$F$8)))))</f>
        <v>0</v>
      </c>
      <c r="U228" s="17"/>
      <c r="V228" s="31">
        <f>IF(U228="",0,IF(U228="優勝",[7]点数換算表!$B$13,IF(U228="準優勝",[7]点数換算表!$C$13,IF(U228="ベスト4",[7]点数換算表!$D$13,[7]点数換算表!$E$13))))</f>
        <v>0</v>
      </c>
      <c r="W228" s="17"/>
      <c r="X228" s="16">
        <f>IF(W228="",0,IF(W228="優勝",[7]点数換算表!$B$14,IF(W228="準優勝",[7]点数換算表!$C$14,IF(W228="ベスト4",[7]点数換算表!$D$14,[7]点数換算表!$E$14))))</f>
        <v>0</v>
      </c>
      <c r="Y228" s="17" t="s">
        <v>7</v>
      </c>
      <c r="Z228" s="16">
        <f>IF(Y228="",0,IF(Y228="優勝",[7]点数換算表!$B$15,IF(Y228="準優勝",[7]点数換算表!$C$15,IF(Y228="ベスト4",[7]点数換算表!$D$15,IF(Y228="ベスト8",[7]点数換算表!$E$15,IF(Y228="ベスト16",[7]点数換算表!$F$15,""))))))</f>
        <v>16</v>
      </c>
      <c r="AA228" s="17"/>
      <c r="AB228" s="16">
        <f>IF(AA228="",0,IF(AA228="優勝",[7]点数換算表!$B$16,IF(AA228="準優勝",[7]点数換算表!$C$16,IF(AA228="ベスト4",[7]点数換算表!$D$16,IF(AA228="ベスト8",[7]点数換算表!$E$16,IF(AA228="ベスト16",[7]点数換算表!$F$16,IF(AA228="ベスト32",[7]点数換算表!$G$16,"")))))))</f>
        <v>0</v>
      </c>
      <c r="AC228" s="17"/>
      <c r="AD228" s="16">
        <f>IF(AC228="",0,IF(AC228="優勝",[7]点数換算表!$B$17,IF(AC228="準優勝",[7]点数換算表!$C$17,IF(AC228="ベスト4",[7]点数換算表!$D$17,IF(AC228="ベスト8",[7]点数換算表!$E$17,IF(AC228="ベスト16",[7]点数換算表!$F$17,IF(AC228="ベスト32",[7]点数換算表!$G$17,"")))))))</f>
        <v>0</v>
      </c>
      <c r="AE228" s="17"/>
      <c r="AF228" s="16">
        <f>IF(AE228="",0,IF(AE228="優勝",[7]点数換算表!$B$18,IF(AE228="準優勝",[7]点数換算表!$C$18,IF(AE228="ベスト4",[7]点数換算表!$D$18,IF(AE228="ベスト8",[7]点数換算表!$E$18,[7]点数換算表!$F$18)))))</f>
        <v>0</v>
      </c>
      <c r="AG228" s="17"/>
      <c r="AH228" s="16">
        <f>IF(AG228="",0,IF(AG228="優勝",[7]点数換算表!$B$19,IF(AG228="準優勝",[7]点数換算表!$C$19,IF(AG228="ベスト4",[7]点数換算表!$D$19,IF(AG228="ベスト8",[7]点数換算表!$E$19,[7]点数換算表!$F$19)))))</f>
        <v>0</v>
      </c>
      <c r="AI228" s="16">
        <f t="shared" si="3"/>
        <v>36</v>
      </c>
    </row>
    <row r="229" spans="1:35" x14ac:dyDescent="0.4">
      <c r="A229" s="21">
        <v>226</v>
      </c>
      <c r="B229" s="17" t="s">
        <v>580</v>
      </c>
      <c r="C229" s="17" t="s">
        <v>525</v>
      </c>
      <c r="D229" s="17">
        <v>4</v>
      </c>
      <c r="E229" s="29" t="s">
        <v>526</v>
      </c>
      <c r="F229" s="35" t="s">
        <v>815</v>
      </c>
      <c r="G229" s="17"/>
      <c r="H229" s="31">
        <f>IF(G229="",0,IF(G229="優勝",[1]点数換算表!$B$2,IF(G229="準優勝",[1]点数換算表!$C$2,IF(G229="ベスト4",[1]点数換算表!$D$2,[1]点数換算表!$E$2))))</f>
        <v>0</v>
      </c>
      <c r="I229" s="17"/>
      <c r="J229" s="16">
        <f>IF(I229="",0,IF(I229="優勝",[1]点数換算表!$B$3,IF(I229="準優勝",[1]点数換算表!$C$3,IF(I229="ベスト4",[1]点数換算表!$D$3,[1]点数換算表!$E$3))))</f>
        <v>0</v>
      </c>
      <c r="K229" s="17" t="s">
        <v>7</v>
      </c>
      <c r="L229" s="16">
        <f>IF(K229="",0,IF(K229="優勝",[1]点数換算表!$B$4,IF(K229="準優勝",[1]点数換算表!$C$4,IF(K229="ベスト4",[1]点数換算表!$D$4,IF(K229="ベスト8",[1]点数換算表!$E$4,IF(K229="ベスト16",[1]点数換算表!$F$4,""))))))</f>
        <v>20</v>
      </c>
      <c r="M229" s="17"/>
      <c r="N229" s="16">
        <f>IF(M229="",0,IF(M229="優勝",[1]点数換算表!$B$5,IF(M229="準優勝",[1]点数換算表!$C$5,IF(M229="ベスト4",[1]点数換算表!$D$5,IF(M229="ベスト8",[1]点数換算表!$E$5,IF(M229="ベスト16",[1]点数換算表!$F$5,IF(M229="ベスト32",[1]点数換算表!$G$5,"")))))))</f>
        <v>0</v>
      </c>
      <c r="O229" s="17"/>
      <c r="P229" s="16">
        <f>IF(O229="",0,IF(O229="優勝",[2]点数換算表!$B$6,IF(O229="準優勝",[2]点数換算表!$C$6,IF(O229="ベスト4",[2]点数換算表!$D$6,IF(O229="ベスト8",[2]点数換算表!$E$6,IF(O229="ベスト16",[2]点数換算表!$F$6,IF(O229="ベスト32",[2]点数換算表!$G$6,"")))))))</f>
        <v>0</v>
      </c>
      <c r="Q229" s="17"/>
      <c r="R229" s="16">
        <f>IF(Q229="",0,IF(Q229="優勝",[1]点数換算表!$B$7,IF(Q229="準優勝",[1]点数換算表!$C$7,IF(Q229="ベスト4",[1]点数換算表!$D$7,IF(Q229="ベスト8",[1]点数換算表!$E$7,[1]点数換算表!$F$7)))))</f>
        <v>0</v>
      </c>
      <c r="S229" s="17"/>
      <c r="T229" s="16">
        <f>IF(S229="",0,IF(S229="優勝",[1]点数換算表!$B$8,IF(S229="準優勝",[1]点数換算表!$C$8,IF(S229="ベスト4",[1]点数換算表!$D$8,IF(S229="ベスト8",[1]点数換算表!$E$8,[1]点数換算表!$F$8)))))</f>
        <v>0</v>
      </c>
      <c r="U229" s="17"/>
      <c r="V229" s="31">
        <f>IF(U229="",0,IF(U229="優勝",[1]点数換算表!$B$13,IF(U229="準優勝",[1]点数換算表!$C$13,IF(U229="ベスト4",[1]点数換算表!$D$13,[1]点数換算表!$E$13))))</f>
        <v>0</v>
      </c>
      <c r="W229" s="17"/>
      <c r="X229" s="16">
        <f>IF(W229="",0,IF(W229="優勝",[1]点数換算表!$B$14,IF(W229="準優勝",[1]点数換算表!$C$14,IF(W229="ベスト4",[1]点数換算表!$D$14,[1]点数換算表!$E$14))))</f>
        <v>0</v>
      </c>
      <c r="Y229" s="17" t="s">
        <v>7</v>
      </c>
      <c r="Z229" s="16">
        <f>IF(Y229="",0,IF(Y229="優勝",[1]点数換算表!$B$15,IF(Y229="準優勝",[1]点数換算表!$C$15,IF(Y229="ベスト4",[1]点数換算表!$D$15,IF(Y229="ベスト8",[1]点数換算表!$E$15,IF(Y229="ベスト16",[1]点数換算表!$F$15,""))))))</f>
        <v>16</v>
      </c>
      <c r="AA229" s="17"/>
      <c r="AB229" s="16">
        <f>IF(AA229="",0,IF(AA229="優勝",[1]点数換算表!$B$16,IF(AA229="準優勝",[1]点数換算表!$C$16,IF(AA229="ベスト4",[1]点数換算表!$D$16,IF(AA229="ベスト8",[1]点数換算表!$E$16,IF(AA229="ベスト16",[1]点数換算表!$F$16,IF(AA229="ベスト32",[1]点数換算表!$G$16,"")))))))</f>
        <v>0</v>
      </c>
      <c r="AC229" s="17"/>
      <c r="AD229" s="16">
        <f>IF(AC229="",0,IF(AC229="優勝",[1]点数換算表!$B$17,IF(AC229="準優勝",[1]点数換算表!$C$17,IF(AC229="ベスト4",[1]点数換算表!$D$17,IF(AC229="ベスト8",[1]点数換算表!$E$17,IF(AC229="ベスト16",[1]点数換算表!$F$17,IF(AC229="ベスト32",[1]点数換算表!$G$17,"")))))))</f>
        <v>0</v>
      </c>
      <c r="AE229" s="17"/>
      <c r="AF229" s="16">
        <f>IF(AE229="",0,IF(AE229="優勝",[1]点数換算表!$B$18,IF(AE229="準優勝",[1]点数換算表!$C$18,IF(AE229="ベスト4",[1]点数換算表!$D$18,IF(AE229="ベスト8",[1]点数換算表!$E$18,[1]点数換算表!$F$18)))))</f>
        <v>0</v>
      </c>
      <c r="AG229" s="17"/>
      <c r="AH229" s="16">
        <f>IF(AG229="",0,IF(AG229="優勝",[1]点数換算表!$B$19,IF(AG229="準優勝",[1]点数換算表!$C$19,IF(AG229="ベスト4",[1]点数換算表!$D$19,IF(AG229="ベスト8",[1]点数換算表!$E$19,[1]点数換算表!$F$19)))))</f>
        <v>0</v>
      </c>
      <c r="AI229" s="16">
        <f t="shared" si="3"/>
        <v>36</v>
      </c>
    </row>
    <row r="230" spans="1:35" x14ac:dyDescent="0.4">
      <c r="A230" s="21">
        <v>227</v>
      </c>
      <c r="B230" s="17" t="s">
        <v>547</v>
      </c>
      <c r="C230" s="17" t="s">
        <v>525</v>
      </c>
      <c r="D230" s="17">
        <v>4</v>
      </c>
      <c r="E230" s="29" t="s">
        <v>526</v>
      </c>
      <c r="F230" s="35" t="s">
        <v>815</v>
      </c>
      <c r="G230" s="17"/>
      <c r="H230" s="31">
        <f>IF(G230="",0,IF(G230="優勝",[1]点数換算表!$B$2,IF(G230="準優勝",[1]点数換算表!$C$2,IF(G230="ベスト4",[1]点数換算表!$D$2,[1]点数換算表!$E$2))))</f>
        <v>0</v>
      </c>
      <c r="I230" s="17"/>
      <c r="J230" s="16">
        <f>IF(I230="",0,IF(I230="優勝",[1]点数換算表!$B$3,IF(I230="準優勝",[1]点数換算表!$C$3,IF(I230="ベスト4",[1]点数換算表!$D$3,[1]点数換算表!$E$3))))</f>
        <v>0</v>
      </c>
      <c r="K230" s="17" t="s">
        <v>7</v>
      </c>
      <c r="L230" s="16">
        <f>IF(K230="",0,IF(K230="優勝",[1]点数換算表!$B$4,IF(K230="準優勝",[1]点数換算表!$C$4,IF(K230="ベスト4",[1]点数換算表!$D$4,IF(K230="ベスト8",[1]点数換算表!$E$4,IF(K230="ベスト16",[1]点数換算表!$F$4,""))))))</f>
        <v>20</v>
      </c>
      <c r="M230" s="17"/>
      <c r="N230" s="16">
        <f>IF(M230="",0,IF(M230="優勝",[1]点数換算表!$B$5,IF(M230="準優勝",[1]点数換算表!$C$5,IF(M230="ベスト4",[1]点数換算表!$D$5,IF(M230="ベスト8",[1]点数換算表!$E$5,IF(M230="ベスト16",[1]点数換算表!$F$5,IF(M230="ベスト32",[1]点数換算表!$G$5,"")))))))</f>
        <v>0</v>
      </c>
      <c r="O230" s="17"/>
      <c r="P230" s="16">
        <f>IF(O230="",0,IF(O230="優勝",[2]点数換算表!$B$6,IF(O230="準優勝",[2]点数換算表!$C$6,IF(O230="ベスト4",[2]点数換算表!$D$6,IF(O230="ベスト8",[2]点数換算表!$E$6,IF(O230="ベスト16",[2]点数換算表!$F$6,IF(O230="ベスト32",[2]点数換算表!$G$6,"")))))))</f>
        <v>0</v>
      </c>
      <c r="Q230" s="17"/>
      <c r="R230" s="16">
        <f>IF(Q230="",0,IF(Q230="優勝",[1]点数換算表!$B$7,IF(Q230="準優勝",[1]点数換算表!$C$7,IF(Q230="ベスト4",[1]点数換算表!$D$7,IF(Q230="ベスト8",[1]点数換算表!$E$7,[1]点数換算表!$F$7)))))</f>
        <v>0</v>
      </c>
      <c r="S230" s="17"/>
      <c r="T230" s="16">
        <f>IF(S230="",0,IF(S230="優勝",[1]点数換算表!$B$8,IF(S230="準優勝",[1]点数換算表!$C$8,IF(S230="ベスト4",[1]点数換算表!$D$8,IF(S230="ベスト8",[1]点数換算表!$E$8,[1]点数換算表!$F$8)))))</f>
        <v>0</v>
      </c>
      <c r="U230" s="17"/>
      <c r="V230" s="31">
        <f>IF(U230="",0,IF(U230="優勝",[1]点数換算表!$B$13,IF(U230="準優勝",[1]点数換算表!$C$13,IF(U230="ベスト4",[1]点数換算表!$D$13,[1]点数換算表!$E$13))))</f>
        <v>0</v>
      </c>
      <c r="W230" s="17"/>
      <c r="X230" s="16">
        <f>IF(W230="",0,IF(W230="優勝",[1]点数換算表!$B$14,IF(W230="準優勝",[1]点数換算表!$C$14,IF(W230="ベスト4",[1]点数換算表!$D$14,[1]点数換算表!$E$14))))</f>
        <v>0</v>
      </c>
      <c r="Y230" s="17" t="s">
        <v>7</v>
      </c>
      <c r="Z230" s="16">
        <f>IF(Y230="",0,IF(Y230="優勝",[1]点数換算表!$B$15,IF(Y230="準優勝",[1]点数換算表!$C$15,IF(Y230="ベスト4",[1]点数換算表!$D$15,IF(Y230="ベスト8",[1]点数換算表!$E$15,IF(Y230="ベスト16",[1]点数換算表!$F$15,""))))))</f>
        <v>16</v>
      </c>
      <c r="AA230" s="17"/>
      <c r="AB230" s="16">
        <f>IF(AA230="",0,IF(AA230="優勝",[1]点数換算表!$B$16,IF(AA230="準優勝",[1]点数換算表!$C$16,IF(AA230="ベスト4",[1]点数換算表!$D$16,IF(AA230="ベスト8",[1]点数換算表!$E$16,IF(AA230="ベスト16",[1]点数換算表!$F$16,IF(AA230="ベスト32",[1]点数換算表!$G$16,"")))))))</f>
        <v>0</v>
      </c>
      <c r="AC230" s="17"/>
      <c r="AD230" s="16">
        <f>IF(AC230="",0,IF(AC230="優勝",[1]点数換算表!$B$17,IF(AC230="準優勝",[1]点数換算表!$C$17,IF(AC230="ベスト4",[1]点数換算表!$D$17,IF(AC230="ベスト8",[1]点数換算表!$E$17,IF(AC230="ベスト16",[1]点数換算表!$F$17,IF(AC230="ベスト32",[1]点数換算表!$G$17,"")))))))</f>
        <v>0</v>
      </c>
      <c r="AE230" s="17"/>
      <c r="AF230" s="16">
        <f>IF(AE230="",0,IF(AE230="優勝",[1]点数換算表!$B$18,IF(AE230="準優勝",[1]点数換算表!$C$18,IF(AE230="ベスト4",[1]点数換算表!$D$18,IF(AE230="ベスト8",[1]点数換算表!$E$18,[1]点数換算表!$F$18)))))</f>
        <v>0</v>
      </c>
      <c r="AG230" s="17"/>
      <c r="AH230" s="16">
        <f>IF(AG230="",0,IF(AG230="優勝",[1]点数換算表!$B$19,IF(AG230="準優勝",[1]点数換算表!$C$19,IF(AG230="ベスト4",[1]点数換算表!$D$19,IF(AG230="ベスト8",[1]点数換算表!$E$19,[1]点数換算表!$F$19)))))</f>
        <v>0</v>
      </c>
      <c r="AI230" s="16">
        <f t="shared" si="3"/>
        <v>36</v>
      </c>
    </row>
    <row r="231" spans="1:35" x14ac:dyDescent="0.4">
      <c r="A231" s="21">
        <v>228</v>
      </c>
      <c r="B231" s="17" t="s">
        <v>538</v>
      </c>
      <c r="C231" s="17" t="s">
        <v>528</v>
      </c>
      <c r="D231" s="17">
        <v>3</v>
      </c>
      <c r="E231" s="29" t="s">
        <v>526</v>
      </c>
      <c r="F231" s="35" t="s">
        <v>815</v>
      </c>
      <c r="G231" s="17"/>
      <c r="H231" s="31">
        <f>IF(G231="",0,IF(G231="優勝",[1]点数換算表!$B$2,IF(G231="準優勝",[1]点数換算表!$C$2,IF(G231="ベスト4",[1]点数換算表!$D$2,[1]点数換算表!$E$2))))</f>
        <v>0</v>
      </c>
      <c r="I231" s="17"/>
      <c r="J231" s="16">
        <f>IF(I231="",0,IF(I231="優勝",[1]点数換算表!$B$3,IF(I231="準優勝",[1]点数換算表!$C$3,IF(I231="ベスト4",[1]点数換算表!$D$3,[1]点数換算表!$E$3))))</f>
        <v>0</v>
      </c>
      <c r="K231" s="17" t="s">
        <v>7</v>
      </c>
      <c r="L231" s="16">
        <f>IF(K231="",0,IF(K231="優勝",[1]点数換算表!$B$4,IF(K231="準優勝",[1]点数換算表!$C$4,IF(K231="ベスト4",[1]点数換算表!$D$4,IF(K231="ベスト8",[1]点数換算表!$E$4,IF(K231="ベスト16",[1]点数換算表!$F$4,""))))))</f>
        <v>20</v>
      </c>
      <c r="M231" s="17"/>
      <c r="N231" s="16">
        <f>IF(M231="",0,IF(M231="優勝",[1]点数換算表!$B$5,IF(M231="準優勝",[1]点数換算表!$C$5,IF(M231="ベスト4",[1]点数換算表!$D$5,IF(M231="ベスト8",[1]点数換算表!$E$5,IF(M231="ベスト16",[1]点数換算表!$F$5,IF(M231="ベスト32",[1]点数換算表!$G$5,"")))))))</f>
        <v>0</v>
      </c>
      <c r="O231" s="17"/>
      <c r="P231" s="16">
        <f>IF(O231="",0,IF(O231="優勝",[2]点数換算表!$B$6,IF(O231="準優勝",[2]点数換算表!$C$6,IF(O231="ベスト4",[2]点数換算表!$D$6,IF(O231="ベスト8",[2]点数換算表!$E$6,IF(O231="ベスト16",[2]点数換算表!$F$6,IF(O231="ベスト32",[2]点数換算表!$G$6,"")))))))</f>
        <v>0</v>
      </c>
      <c r="Q231" s="17"/>
      <c r="R231" s="16">
        <f>IF(Q231="",0,IF(Q231="優勝",[1]点数換算表!$B$7,IF(Q231="準優勝",[1]点数換算表!$C$7,IF(Q231="ベスト4",[1]点数換算表!$D$7,IF(Q231="ベスト8",[1]点数換算表!$E$7,[1]点数換算表!$F$7)))))</f>
        <v>0</v>
      </c>
      <c r="S231" s="17"/>
      <c r="T231" s="16">
        <f>IF(S231="",0,IF(S231="優勝",[1]点数換算表!$B$8,IF(S231="準優勝",[1]点数換算表!$C$8,IF(S231="ベスト4",[1]点数換算表!$D$8,IF(S231="ベスト8",[1]点数換算表!$E$8,[1]点数換算表!$F$8)))))</f>
        <v>0</v>
      </c>
      <c r="U231" s="17"/>
      <c r="V231" s="31">
        <f>IF(U231="",0,IF(U231="優勝",[1]点数換算表!$B$13,IF(U231="準優勝",[1]点数換算表!$C$13,IF(U231="ベスト4",[1]点数換算表!$D$13,[1]点数換算表!$E$13))))</f>
        <v>0</v>
      </c>
      <c r="W231" s="17"/>
      <c r="X231" s="16">
        <f>IF(W231="",0,IF(W231="優勝",[1]点数換算表!$B$14,IF(W231="準優勝",[1]点数換算表!$C$14,IF(W231="ベスト4",[1]点数換算表!$D$14,[1]点数換算表!$E$14))))</f>
        <v>0</v>
      </c>
      <c r="Y231" s="17" t="s">
        <v>7</v>
      </c>
      <c r="Z231" s="16">
        <f>IF(Y231="",0,IF(Y231="優勝",[1]点数換算表!$B$15,IF(Y231="準優勝",[1]点数換算表!$C$15,IF(Y231="ベスト4",[1]点数換算表!$D$15,IF(Y231="ベスト8",[1]点数換算表!$E$15,IF(Y231="ベスト16",[1]点数換算表!$F$15,""))))))</f>
        <v>16</v>
      </c>
      <c r="AA231" s="17"/>
      <c r="AB231" s="16">
        <f>IF(AA231="",0,IF(AA231="優勝",[1]点数換算表!$B$16,IF(AA231="準優勝",[1]点数換算表!$C$16,IF(AA231="ベスト4",[1]点数換算表!$D$16,IF(AA231="ベスト8",[1]点数換算表!$E$16,IF(AA231="ベスト16",[1]点数換算表!$F$16,IF(AA231="ベスト32",[1]点数換算表!$G$16,"")))))))</f>
        <v>0</v>
      </c>
      <c r="AC231" s="17"/>
      <c r="AD231" s="16">
        <f>IF(AC231="",0,IF(AC231="優勝",[1]点数換算表!$B$17,IF(AC231="準優勝",[1]点数換算表!$C$17,IF(AC231="ベスト4",[1]点数換算表!$D$17,IF(AC231="ベスト8",[1]点数換算表!$E$17,IF(AC231="ベスト16",[1]点数換算表!$F$17,IF(AC231="ベスト32",[1]点数換算表!$G$17,"")))))))</f>
        <v>0</v>
      </c>
      <c r="AE231" s="17"/>
      <c r="AF231" s="16">
        <f>IF(AE231="",0,IF(AE231="優勝",[1]点数換算表!$B$18,IF(AE231="準優勝",[1]点数換算表!$C$18,IF(AE231="ベスト4",[1]点数換算表!$D$18,IF(AE231="ベスト8",[1]点数換算表!$E$18,[1]点数換算表!$F$18)))))</f>
        <v>0</v>
      </c>
      <c r="AG231" s="17"/>
      <c r="AH231" s="16">
        <f>IF(AG231="",0,IF(AG231="優勝",[1]点数換算表!$B$19,IF(AG231="準優勝",[1]点数換算表!$C$19,IF(AG231="ベスト4",[1]点数換算表!$D$19,IF(AG231="ベスト8",[1]点数換算表!$E$19,[1]点数換算表!$F$19)))))</f>
        <v>0</v>
      </c>
      <c r="AI231" s="16">
        <f t="shared" si="3"/>
        <v>36</v>
      </c>
    </row>
    <row r="232" spans="1:35" x14ac:dyDescent="0.4">
      <c r="A232" s="21">
        <v>229</v>
      </c>
      <c r="B232" s="17" t="s">
        <v>683</v>
      </c>
      <c r="C232" s="17" t="s">
        <v>805</v>
      </c>
      <c r="D232" s="17">
        <v>2</v>
      </c>
      <c r="E232" s="30" t="s">
        <v>620</v>
      </c>
      <c r="F232" s="34" t="s">
        <v>814</v>
      </c>
      <c r="G232" s="17"/>
      <c r="H232" s="31">
        <f>IF(G232="",0,IF(G232="優勝",[10]点数換算表!$B$2,IF(G232="準優勝",[10]点数換算表!$C$2,IF(G232="ベスト4",[10]点数換算表!$D$2,[10]点数換算表!$E$2))))</f>
        <v>0</v>
      </c>
      <c r="I232" s="17"/>
      <c r="J232" s="16">
        <f>IF(I232="",0,IF(I232="優勝",[10]点数換算表!$B$3,IF(I232="準優勝",[10]点数換算表!$C$3,IF(I232="ベスト4",[10]点数換算表!$D$3,[10]点数換算表!$E$3))))</f>
        <v>0</v>
      </c>
      <c r="K232" s="17" t="s">
        <v>7</v>
      </c>
      <c r="L232" s="16">
        <f>IF(K232="",0,IF(K232="優勝",[10]点数換算表!$B$4,IF(K232="準優勝",[10]点数換算表!$C$4,IF(K232="ベスト4",[10]点数換算表!$D$4,IF(K232="ベスト8",[10]点数換算表!$E$4,IF(K232="ベスト16",[10]点数換算表!$F$4,""))))))</f>
        <v>20</v>
      </c>
      <c r="M232" s="17"/>
      <c r="N232" s="16">
        <f>IF(M232="",0,IF(M232="優勝",[10]点数換算表!$B$5,IF(M232="準優勝",[10]点数換算表!$C$5,IF(M232="ベスト4",[10]点数換算表!$D$5,IF(M232="ベスト8",[10]点数換算表!$E$5,IF(M232="ベスト16",[10]点数換算表!$F$5,IF(M232="ベスト32",[10]点数換算表!$G$5,"")))))))</f>
        <v>0</v>
      </c>
      <c r="O232" s="17"/>
      <c r="P232" s="16">
        <f>IF(O232="",0,IF(O232="優勝",[2]点数換算表!$B$6,IF(O232="準優勝",[2]点数換算表!$C$6,IF(O232="ベスト4",[2]点数換算表!$D$6,IF(O232="ベスト8",[2]点数換算表!$E$6,IF(O232="ベスト16",[2]点数換算表!$F$6,IF(O232="ベスト32",[2]点数換算表!$G$6,"")))))))</f>
        <v>0</v>
      </c>
      <c r="Q232" s="17"/>
      <c r="R232" s="16">
        <f>IF(Q232="",0,IF(Q232="優勝",[10]点数換算表!$B$7,IF(Q232="準優勝",[10]点数換算表!$C$7,IF(Q232="ベスト4",[10]点数換算表!$D$7,IF(Q232="ベスト8",[10]点数換算表!$E$7,[10]点数換算表!$F$7)))))</f>
        <v>0</v>
      </c>
      <c r="S232" s="17"/>
      <c r="T232" s="16">
        <f>IF(S232="",0,IF(S232="優勝",[10]点数換算表!$B$8,IF(S232="準優勝",[10]点数換算表!$C$8,IF(S232="ベスト4",[10]点数換算表!$D$8,IF(S232="ベスト8",[10]点数換算表!$E$8,[10]点数換算表!$F$8)))))</f>
        <v>0</v>
      </c>
      <c r="U232" s="17"/>
      <c r="V232" s="31">
        <f>IF(U232="",0,IF(U232="優勝",[10]点数換算表!$B$13,IF(U232="準優勝",[10]点数換算表!$C$13,IF(U232="ベスト4",[10]点数換算表!$D$13,[10]点数換算表!$E$13))))</f>
        <v>0</v>
      </c>
      <c r="W232" s="17"/>
      <c r="X232" s="16">
        <f>IF(W232="",0,IF(W232="優勝",[10]点数換算表!$B$14,IF(W232="準優勝",[10]点数換算表!$C$14,IF(W232="ベスト4",[10]点数換算表!$D$14,[10]点数換算表!$E$14))))</f>
        <v>0</v>
      </c>
      <c r="Y232" s="17" t="s">
        <v>7</v>
      </c>
      <c r="Z232" s="16">
        <f>IF(Y232="",0,IF(Y232="優勝",[10]点数換算表!$B$15,IF(Y232="準優勝",[10]点数換算表!$C$15,IF(Y232="ベスト4",[10]点数換算表!$D$15,IF(Y232="ベスト8",[10]点数換算表!$E$15,IF(Y232="ベスト16",[10]点数換算表!$F$15,""))))))</f>
        <v>16</v>
      </c>
      <c r="AA232" s="17"/>
      <c r="AB232" s="16">
        <f>IF(AA232="",0,IF(AA232="優勝",[10]点数換算表!$B$16,IF(AA232="準優勝",[10]点数換算表!$C$16,IF(AA232="ベスト4",[10]点数換算表!$D$16,IF(AA232="ベスト8",[10]点数換算表!$E$16,IF(AA232="ベスト16",[10]点数換算表!$F$16,IF(AA232="ベスト32",[10]点数換算表!$G$16,"")))))))</f>
        <v>0</v>
      </c>
      <c r="AC232" s="17"/>
      <c r="AD232" s="16">
        <f>IF(AC232="",0,IF(AC232="優勝",[10]点数換算表!$B$17,IF(AC232="準優勝",[10]点数換算表!$C$17,IF(AC232="ベスト4",[10]点数換算表!$D$17,IF(AC232="ベスト8",[10]点数換算表!$E$17,IF(AC232="ベスト16",[10]点数換算表!$F$17,IF(AC232="ベスト32",[10]点数換算表!$G$17,"")))))))</f>
        <v>0</v>
      </c>
      <c r="AE232" s="17"/>
      <c r="AF232" s="16">
        <f>IF(AE232="",0,IF(AE232="優勝",[10]点数換算表!$B$18,IF(AE232="準優勝",[10]点数換算表!$C$18,IF(AE232="ベスト4",[10]点数換算表!$D$18,IF(AE232="ベスト8",[10]点数換算表!$E$18,[10]点数換算表!$F$18)))))</f>
        <v>0</v>
      </c>
      <c r="AG232" s="17"/>
      <c r="AH232" s="16">
        <f>IF(AG232="",0,IF(AG232="優勝",[10]点数換算表!$B$19,IF(AG232="準優勝",[10]点数換算表!$C$19,IF(AG232="ベスト4",[10]点数換算表!$D$19,IF(AG232="ベスト8",[10]点数換算表!$E$19,[10]点数換算表!$F$19)))))</f>
        <v>0</v>
      </c>
      <c r="AI232" s="16">
        <f t="shared" si="3"/>
        <v>36</v>
      </c>
    </row>
    <row r="233" spans="1:35" x14ac:dyDescent="0.4">
      <c r="A233" s="21">
        <v>230</v>
      </c>
      <c r="B233" s="17" t="s">
        <v>685</v>
      </c>
      <c r="C233" s="17" t="s">
        <v>622</v>
      </c>
      <c r="D233" s="17">
        <v>4</v>
      </c>
      <c r="E233" s="30" t="s">
        <v>620</v>
      </c>
      <c r="F233" s="34" t="s">
        <v>814</v>
      </c>
      <c r="G233" s="17"/>
      <c r="H233" s="31">
        <f>IF(G233="",0,IF(G233="優勝",[10]点数換算表!$B$2,IF(G233="準優勝",[10]点数換算表!$C$2,IF(G233="ベスト4",[10]点数換算表!$D$2,[10]点数換算表!$E$2))))</f>
        <v>0</v>
      </c>
      <c r="I233" s="17"/>
      <c r="J233" s="16">
        <f>IF(I233="",0,IF(I233="優勝",[10]点数換算表!$B$3,IF(I233="準優勝",[10]点数換算表!$C$3,IF(I233="ベスト4",[10]点数換算表!$D$3,[10]点数換算表!$E$3))))</f>
        <v>0</v>
      </c>
      <c r="K233" s="17" t="s">
        <v>7</v>
      </c>
      <c r="L233" s="16">
        <f>IF(K233="",0,IF(K233="優勝",[10]点数換算表!$B$4,IF(K233="準優勝",[10]点数換算表!$C$4,IF(K233="ベスト4",[10]点数換算表!$D$4,IF(K233="ベスト8",[10]点数換算表!$E$4,IF(K233="ベスト16",[10]点数換算表!$F$4,""))))))</f>
        <v>20</v>
      </c>
      <c r="M233" s="17"/>
      <c r="N233" s="16">
        <f>IF(M233="",0,IF(M233="優勝",[10]点数換算表!$B$5,IF(M233="準優勝",[10]点数換算表!$C$5,IF(M233="ベスト4",[10]点数換算表!$D$5,IF(M233="ベスト8",[10]点数換算表!$E$5,IF(M233="ベスト16",[10]点数換算表!$F$5,IF(M233="ベスト32",[10]点数換算表!$G$5,"")))))))</f>
        <v>0</v>
      </c>
      <c r="O233" s="17"/>
      <c r="P233" s="16">
        <f>IF(O233="",0,IF(O233="優勝",[2]点数換算表!$B$6,IF(O233="準優勝",[2]点数換算表!$C$6,IF(O233="ベスト4",[2]点数換算表!$D$6,IF(O233="ベスト8",[2]点数換算表!$E$6,IF(O233="ベスト16",[2]点数換算表!$F$6,IF(O233="ベスト32",[2]点数換算表!$G$6,"")))))))</f>
        <v>0</v>
      </c>
      <c r="Q233" s="17"/>
      <c r="R233" s="16">
        <f>IF(Q233="",0,IF(Q233="優勝",[10]点数換算表!$B$7,IF(Q233="準優勝",[10]点数換算表!$C$7,IF(Q233="ベスト4",[10]点数換算表!$D$7,IF(Q233="ベスト8",[10]点数換算表!$E$7,[10]点数換算表!$F$7)))))</f>
        <v>0</v>
      </c>
      <c r="S233" s="17"/>
      <c r="T233" s="16">
        <f>IF(S233="",0,IF(S233="優勝",[10]点数換算表!$B$8,IF(S233="準優勝",[10]点数換算表!$C$8,IF(S233="ベスト4",[10]点数換算表!$D$8,IF(S233="ベスト8",[10]点数換算表!$E$8,[10]点数換算表!$F$8)))))</f>
        <v>0</v>
      </c>
      <c r="U233" s="17"/>
      <c r="V233" s="31">
        <f>IF(U233="",0,IF(U233="優勝",[10]点数換算表!$B$13,IF(U233="準優勝",[10]点数換算表!$C$13,IF(U233="ベスト4",[10]点数換算表!$D$13,[10]点数換算表!$E$13))))</f>
        <v>0</v>
      </c>
      <c r="W233" s="17"/>
      <c r="X233" s="16">
        <f>IF(W233="",0,IF(W233="優勝",[10]点数換算表!$B$14,IF(W233="準優勝",[10]点数換算表!$C$14,IF(W233="ベスト4",[10]点数換算表!$D$14,[10]点数換算表!$E$14))))</f>
        <v>0</v>
      </c>
      <c r="Y233" s="17" t="s">
        <v>7</v>
      </c>
      <c r="Z233" s="16">
        <f>IF(Y233="",0,IF(Y233="優勝",[10]点数換算表!$B$15,IF(Y233="準優勝",[10]点数換算表!$C$15,IF(Y233="ベスト4",[10]点数換算表!$D$15,IF(Y233="ベスト8",[10]点数換算表!$E$15,IF(Y233="ベスト16",[10]点数換算表!$F$15,""))))))</f>
        <v>16</v>
      </c>
      <c r="AA233" s="17"/>
      <c r="AB233" s="16">
        <f>IF(AA233="",0,IF(AA233="優勝",[10]点数換算表!$B$16,IF(AA233="準優勝",[10]点数換算表!$C$16,IF(AA233="ベスト4",[10]点数換算表!$D$16,IF(AA233="ベスト8",[10]点数換算表!$E$16,IF(AA233="ベスト16",[10]点数換算表!$F$16,IF(AA233="ベスト32",[10]点数換算表!$G$16,"")))))))</f>
        <v>0</v>
      </c>
      <c r="AC233" s="17"/>
      <c r="AD233" s="16">
        <f>IF(AC233="",0,IF(AC233="優勝",[10]点数換算表!$B$17,IF(AC233="準優勝",[10]点数換算表!$C$17,IF(AC233="ベスト4",[10]点数換算表!$D$17,IF(AC233="ベスト8",[10]点数換算表!$E$17,IF(AC233="ベスト16",[10]点数換算表!$F$17,IF(AC233="ベスト32",[10]点数換算表!$G$17,"")))))))</f>
        <v>0</v>
      </c>
      <c r="AE233" s="17"/>
      <c r="AF233" s="16">
        <f>IF(AE233="",0,IF(AE233="優勝",[10]点数換算表!$B$18,IF(AE233="準優勝",[10]点数換算表!$C$18,IF(AE233="ベスト4",[10]点数換算表!$D$18,IF(AE233="ベスト8",[10]点数換算表!$E$18,[10]点数換算表!$F$18)))))</f>
        <v>0</v>
      </c>
      <c r="AG233" s="17"/>
      <c r="AH233" s="16">
        <f>IF(AG233="",0,IF(AG233="優勝",[10]点数換算表!$B$19,IF(AG233="準優勝",[10]点数換算表!$C$19,IF(AG233="ベスト4",[10]点数換算表!$D$19,IF(AG233="ベスト8",[10]点数換算表!$E$19,[10]点数換算表!$F$19)))))</f>
        <v>0</v>
      </c>
      <c r="AI233" s="16">
        <f t="shared" si="3"/>
        <v>36</v>
      </c>
    </row>
    <row r="234" spans="1:35" x14ac:dyDescent="0.4">
      <c r="A234" s="21">
        <v>231</v>
      </c>
      <c r="B234" s="17" t="s">
        <v>691</v>
      </c>
      <c r="C234" s="17" t="s">
        <v>632</v>
      </c>
      <c r="D234" s="17">
        <v>4</v>
      </c>
      <c r="E234" s="30" t="s">
        <v>620</v>
      </c>
      <c r="F234" s="34" t="s">
        <v>814</v>
      </c>
      <c r="G234" s="17"/>
      <c r="H234" s="31">
        <f>IF(G234="",0,IF(G234="優勝",[10]点数換算表!$B$2,IF(G234="準優勝",[10]点数換算表!$C$2,IF(G234="ベスト4",[10]点数換算表!$D$2,[10]点数換算表!$E$2))))</f>
        <v>0</v>
      </c>
      <c r="I234" s="17"/>
      <c r="J234" s="16">
        <f>IF(I234="",0,IF(I234="優勝",[10]点数換算表!$B$3,IF(I234="準優勝",[10]点数換算表!$C$3,IF(I234="ベスト4",[10]点数換算表!$D$3,[10]点数換算表!$E$3))))</f>
        <v>0</v>
      </c>
      <c r="K234" s="17" t="s">
        <v>7</v>
      </c>
      <c r="L234" s="16">
        <f>IF(K234="",0,IF(K234="優勝",[10]点数換算表!$B$4,IF(K234="準優勝",[10]点数換算表!$C$4,IF(K234="ベスト4",[10]点数換算表!$D$4,IF(K234="ベスト8",[10]点数換算表!$E$4,IF(K234="ベスト16",[10]点数換算表!$F$4,""))))))</f>
        <v>20</v>
      </c>
      <c r="M234" s="17"/>
      <c r="N234" s="16">
        <f>IF(M234="",0,IF(M234="優勝",[10]点数換算表!$B$5,IF(M234="準優勝",[10]点数換算表!$C$5,IF(M234="ベスト4",[10]点数換算表!$D$5,IF(M234="ベスト8",[10]点数換算表!$E$5,IF(M234="ベスト16",[10]点数換算表!$F$5,IF(M234="ベスト32",[10]点数換算表!$G$5,"")))))))</f>
        <v>0</v>
      </c>
      <c r="O234" s="17"/>
      <c r="P234" s="16">
        <f>IF(O234="",0,IF(O234="優勝",[2]点数換算表!$B$6,IF(O234="準優勝",[2]点数換算表!$C$6,IF(O234="ベスト4",[2]点数換算表!$D$6,IF(O234="ベスト8",[2]点数換算表!$E$6,IF(O234="ベスト16",[2]点数換算表!$F$6,IF(O234="ベスト32",[2]点数換算表!$G$6,"")))))))</f>
        <v>0</v>
      </c>
      <c r="Q234" s="17"/>
      <c r="R234" s="16">
        <f>IF(Q234="",0,IF(Q234="優勝",[10]点数換算表!$B$7,IF(Q234="準優勝",[10]点数換算表!$C$7,IF(Q234="ベスト4",[10]点数換算表!$D$7,IF(Q234="ベスト8",[10]点数換算表!$E$7,[10]点数換算表!$F$7)))))</f>
        <v>0</v>
      </c>
      <c r="S234" s="17"/>
      <c r="T234" s="16">
        <f>IF(S234="",0,IF(S234="優勝",[10]点数換算表!$B$8,IF(S234="準優勝",[10]点数換算表!$C$8,IF(S234="ベスト4",[10]点数換算表!$D$8,IF(S234="ベスト8",[10]点数換算表!$E$8,[10]点数換算表!$F$8)))))</f>
        <v>0</v>
      </c>
      <c r="U234" s="17"/>
      <c r="V234" s="31">
        <f>IF(U234="",0,IF(U234="優勝",[10]点数換算表!$B$13,IF(U234="準優勝",[10]点数換算表!$C$13,IF(U234="ベスト4",[10]点数換算表!$D$13,[10]点数換算表!$E$13))))</f>
        <v>0</v>
      </c>
      <c r="W234" s="17"/>
      <c r="X234" s="16">
        <f>IF(W234="",0,IF(W234="優勝",[10]点数換算表!$B$14,IF(W234="準優勝",[10]点数換算表!$C$14,IF(W234="ベスト4",[10]点数換算表!$D$14,[10]点数換算表!$E$14))))</f>
        <v>0</v>
      </c>
      <c r="Y234" s="17" t="s">
        <v>7</v>
      </c>
      <c r="Z234" s="16">
        <f>IF(Y234="",0,IF(Y234="優勝",[10]点数換算表!$B$15,IF(Y234="準優勝",[10]点数換算表!$C$15,IF(Y234="ベスト4",[10]点数換算表!$D$15,IF(Y234="ベスト8",[10]点数換算表!$E$15,IF(Y234="ベスト16",[10]点数換算表!$F$15,""))))))</f>
        <v>16</v>
      </c>
      <c r="AA234" s="17"/>
      <c r="AB234" s="16">
        <f>IF(AA234="",0,IF(AA234="優勝",[10]点数換算表!$B$16,IF(AA234="準優勝",[10]点数換算表!$C$16,IF(AA234="ベスト4",[10]点数換算表!$D$16,IF(AA234="ベスト8",[10]点数換算表!$E$16,IF(AA234="ベスト16",[10]点数換算表!$F$16,IF(AA234="ベスト32",[10]点数換算表!$G$16,"")))))))</f>
        <v>0</v>
      </c>
      <c r="AC234" s="17"/>
      <c r="AD234" s="16">
        <f>IF(AC234="",0,IF(AC234="優勝",[10]点数換算表!$B$17,IF(AC234="準優勝",[10]点数換算表!$C$17,IF(AC234="ベスト4",[10]点数換算表!$D$17,IF(AC234="ベスト8",[10]点数換算表!$E$17,IF(AC234="ベスト16",[10]点数換算表!$F$17,IF(AC234="ベスト32",[10]点数換算表!$G$17,"")))))))</f>
        <v>0</v>
      </c>
      <c r="AE234" s="17"/>
      <c r="AF234" s="16">
        <f>IF(AE234="",0,IF(AE234="優勝",[10]点数換算表!$B$18,IF(AE234="準優勝",[10]点数換算表!$C$18,IF(AE234="ベスト4",[10]点数換算表!$D$18,IF(AE234="ベスト8",[10]点数換算表!$E$18,[10]点数換算表!$F$18)))))</f>
        <v>0</v>
      </c>
      <c r="AG234" s="17"/>
      <c r="AH234" s="16">
        <f>IF(AG234="",0,IF(AG234="優勝",[10]点数換算表!$B$19,IF(AG234="準優勝",[10]点数換算表!$C$19,IF(AG234="ベスト4",[10]点数換算表!$D$19,IF(AG234="ベスト8",[10]点数換算表!$E$19,[10]点数換算表!$F$19)))))</f>
        <v>0</v>
      </c>
      <c r="AI234" s="16">
        <f t="shared" si="3"/>
        <v>36</v>
      </c>
    </row>
    <row r="235" spans="1:35" x14ac:dyDescent="0.4">
      <c r="A235" s="21">
        <v>232</v>
      </c>
      <c r="B235" s="17" t="s">
        <v>633</v>
      </c>
      <c r="C235" s="17" t="s">
        <v>632</v>
      </c>
      <c r="D235" s="17">
        <v>3</v>
      </c>
      <c r="E235" s="30" t="s">
        <v>620</v>
      </c>
      <c r="F235" s="34" t="s">
        <v>814</v>
      </c>
      <c r="G235" s="17"/>
      <c r="H235" s="31">
        <f>IF(G235="",0,IF(G235="優勝",[10]点数換算表!$B$2,IF(G235="準優勝",[10]点数換算表!$C$2,IF(G235="ベスト4",[10]点数換算表!$D$2,[10]点数換算表!$E$2))))</f>
        <v>0</v>
      </c>
      <c r="I235" s="17"/>
      <c r="J235" s="16">
        <f>IF(I235="",0,IF(I235="優勝",[10]点数換算表!$B$3,IF(I235="準優勝",[10]点数換算表!$C$3,IF(I235="ベスト4",[10]点数換算表!$D$3,[10]点数換算表!$E$3))))</f>
        <v>0</v>
      </c>
      <c r="K235" s="17" t="s">
        <v>7</v>
      </c>
      <c r="L235" s="16">
        <f>IF(K235="",0,IF(K235="優勝",[10]点数換算表!$B$4,IF(K235="準優勝",[10]点数換算表!$C$4,IF(K235="ベスト4",[10]点数換算表!$D$4,IF(K235="ベスト8",[10]点数換算表!$E$4,IF(K235="ベスト16",[10]点数換算表!$F$4,""))))))</f>
        <v>20</v>
      </c>
      <c r="M235" s="17"/>
      <c r="N235" s="16">
        <f>IF(M235="",0,IF(M235="優勝",[10]点数換算表!$B$5,IF(M235="準優勝",[10]点数換算表!$C$5,IF(M235="ベスト4",[10]点数換算表!$D$5,IF(M235="ベスト8",[10]点数換算表!$E$5,IF(M235="ベスト16",[10]点数換算表!$F$5,IF(M235="ベスト32",[10]点数換算表!$G$5,"")))))))</f>
        <v>0</v>
      </c>
      <c r="O235" s="17"/>
      <c r="P235" s="16">
        <f>IF(O235="",0,IF(O235="優勝",[2]点数換算表!$B$6,IF(O235="準優勝",[2]点数換算表!$C$6,IF(O235="ベスト4",[2]点数換算表!$D$6,IF(O235="ベスト8",[2]点数換算表!$E$6,IF(O235="ベスト16",[2]点数換算表!$F$6,IF(O235="ベスト32",[2]点数換算表!$G$6,"")))))))</f>
        <v>0</v>
      </c>
      <c r="Q235" s="17"/>
      <c r="R235" s="16">
        <f>IF(Q235="",0,IF(Q235="優勝",[10]点数換算表!$B$7,IF(Q235="準優勝",[10]点数換算表!$C$7,IF(Q235="ベスト4",[10]点数換算表!$D$7,IF(Q235="ベスト8",[10]点数換算表!$E$7,[10]点数換算表!$F$7)))))</f>
        <v>0</v>
      </c>
      <c r="S235" s="17"/>
      <c r="T235" s="16">
        <f>IF(S235="",0,IF(S235="優勝",[10]点数換算表!$B$8,IF(S235="準優勝",[10]点数換算表!$C$8,IF(S235="ベスト4",[10]点数換算表!$D$8,IF(S235="ベスト8",[10]点数換算表!$E$8,[10]点数換算表!$F$8)))))</f>
        <v>0</v>
      </c>
      <c r="U235" s="17"/>
      <c r="V235" s="31">
        <f>IF(U235="",0,IF(U235="優勝",[10]点数換算表!$B$13,IF(U235="準優勝",[10]点数換算表!$C$13,IF(U235="ベスト4",[10]点数換算表!$D$13,[10]点数換算表!$E$13))))</f>
        <v>0</v>
      </c>
      <c r="W235" s="17"/>
      <c r="X235" s="16">
        <f>IF(W235="",0,IF(W235="優勝",[10]点数換算表!$B$14,IF(W235="準優勝",[10]点数換算表!$C$14,IF(W235="ベスト4",[10]点数換算表!$D$14,[10]点数換算表!$E$14))))</f>
        <v>0</v>
      </c>
      <c r="Y235" s="17" t="s">
        <v>7</v>
      </c>
      <c r="Z235" s="16">
        <f>IF(Y235="",0,IF(Y235="優勝",[10]点数換算表!$B$15,IF(Y235="準優勝",[10]点数換算表!$C$15,IF(Y235="ベスト4",[10]点数換算表!$D$15,IF(Y235="ベスト8",[10]点数換算表!$E$15,IF(Y235="ベスト16",[10]点数換算表!$F$15,""))))))</f>
        <v>16</v>
      </c>
      <c r="AA235" s="17"/>
      <c r="AB235" s="16">
        <f>IF(AA235="",0,IF(AA235="優勝",[10]点数換算表!$B$16,IF(AA235="準優勝",[10]点数換算表!$C$16,IF(AA235="ベスト4",[10]点数換算表!$D$16,IF(AA235="ベスト8",[10]点数換算表!$E$16,IF(AA235="ベスト16",[10]点数換算表!$F$16,IF(AA235="ベスト32",[10]点数換算表!$G$16,"")))))))</f>
        <v>0</v>
      </c>
      <c r="AC235" s="17"/>
      <c r="AD235" s="16">
        <f>IF(AC235="",0,IF(AC235="優勝",[10]点数換算表!$B$17,IF(AC235="準優勝",[10]点数換算表!$C$17,IF(AC235="ベスト4",[10]点数換算表!$D$17,IF(AC235="ベスト8",[10]点数換算表!$E$17,IF(AC235="ベスト16",[10]点数換算表!$F$17,IF(AC235="ベスト32",[10]点数換算表!$G$17,"")))))))</f>
        <v>0</v>
      </c>
      <c r="AE235" s="17"/>
      <c r="AF235" s="16">
        <f>IF(AE235="",0,IF(AE235="優勝",[10]点数換算表!$B$18,IF(AE235="準優勝",[10]点数換算表!$C$18,IF(AE235="ベスト4",[10]点数換算表!$D$18,IF(AE235="ベスト8",[10]点数換算表!$E$18,[10]点数換算表!$F$18)))))</f>
        <v>0</v>
      </c>
      <c r="AG235" s="17"/>
      <c r="AH235" s="16">
        <f>IF(AG235="",0,IF(AG235="優勝",[10]点数換算表!$B$19,IF(AG235="準優勝",[10]点数換算表!$C$19,IF(AG235="ベスト4",[10]点数換算表!$D$19,IF(AG235="ベスト8",[10]点数換算表!$E$19,[10]点数換算表!$F$19)))))</f>
        <v>0</v>
      </c>
      <c r="AI235" s="16">
        <f t="shared" si="3"/>
        <v>36</v>
      </c>
    </row>
    <row r="236" spans="1:35" x14ac:dyDescent="0.4">
      <c r="A236" s="21">
        <v>233</v>
      </c>
      <c r="B236" s="17" t="s">
        <v>692</v>
      </c>
      <c r="C236" s="17" t="s">
        <v>622</v>
      </c>
      <c r="D236" s="17">
        <v>2</v>
      </c>
      <c r="E236" s="30" t="s">
        <v>620</v>
      </c>
      <c r="F236" s="34" t="s">
        <v>814</v>
      </c>
      <c r="G236" s="17"/>
      <c r="H236" s="31">
        <f>IF(G236="",0,IF(G236="優勝",[10]点数換算表!$B$2,IF(G236="準優勝",[10]点数換算表!$C$2,IF(G236="ベスト4",[10]点数換算表!$D$2,[10]点数換算表!$E$2))))</f>
        <v>0</v>
      </c>
      <c r="I236" s="17"/>
      <c r="J236" s="16">
        <f>IF(I236="",0,IF(I236="優勝",[10]点数換算表!$B$3,IF(I236="準優勝",[10]点数換算表!$C$3,IF(I236="ベスト4",[10]点数換算表!$D$3,[10]点数換算表!$E$3))))</f>
        <v>0</v>
      </c>
      <c r="K236" s="17" t="s">
        <v>7</v>
      </c>
      <c r="L236" s="16">
        <f>IF(K236="",0,IF(K236="優勝",[10]点数換算表!$B$4,IF(K236="準優勝",[10]点数換算表!$C$4,IF(K236="ベスト4",[10]点数換算表!$D$4,IF(K236="ベスト8",[10]点数換算表!$E$4,IF(K236="ベスト16",[10]点数換算表!$F$4,""))))))</f>
        <v>20</v>
      </c>
      <c r="M236" s="17"/>
      <c r="N236" s="16">
        <f>IF(M236="",0,IF(M236="優勝",[10]点数換算表!$B$5,IF(M236="準優勝",[10]点数換算表!$C$5,IF(M236="ベスト4",[10]点数換算表!$D$5,IF(M236="ベスト8",[10]点数換算表!$E$5,IF(M236="ベスト16",[10]点数換算表!$F$5,IF(M236="ベスト32",[10]点数換算表!$G$5,"")))))))</f>
        <v>0</v>
      </c>
      <c r="O236" s="17"/>
      <c r="P236" s="16">
        <f>IF(O236="",0,IF(O236="優勝",[2]点数換算表!$B$6,IF(O236="準優勝",[2]点数換算表!$C$6,IF(O236="ベスト4",[2]点数換算表!$D$6,IF(O236="ベスト8",[2]点数換算表!$E$6,IF(O236="ベスト16",[2]点数換算表!$F$6,IF(O236="ベスト32",[2]点数換算表!$G$6,"")))))))</f>
        <v>0</v>
      </c>
      <c r="Q236" s="17"/>
      <c r="R236" s="16">
        <f>IF(Q236="",0,IF(Q236="優勝",[10]点数換算表!$B$7,IF(Q236="準優勝",[10]点数換算表!$C$7,IF(Q236="ベスト4",[10]点数換算表!$D$7,IF(Q236="ベスト8",[10]点数換算表!$E$7,[10]点数換算表!$F$7)))))</f>
        <v>0</v>
      </c>
      <c r="S236" s="17"/>
      <c r="T236" s="16">
        <f>IF(S236="",0,IF(S236="優勝",[10]点数換算表!$B$8,IF(S236="準優勝",[10]点数換算表!$C$8,IF(S236="ベスト4",[10]点数換算表!$D$8,IF(S236="ベスト8",[10]点数換算表!$E$8,[10]点数換算表!$F$8)))))</f>
        <v>0</v>
      </c>
      <c r="U236" s="17"/>
      <c r="V236" s="31">
        <f>IF(U236="",0,IF(U236="優勝",[10]点数換算表!$B$13,IF(U236="準優勝",[10]点数換算表!$C$13,IF(U236="ベスト4",[10]点数換算表!$D$13,[10]点数換算表!$E$13))))</f>
        <v>0</v>
      </c>
      <c r="W236" s="17"/>
      <c r="X236" s="16">
        <f>IF(W236="",0,IF(W236="優勝",[10]点数換算表!$B$14,IF(W236="準優勝",[10]点数換算表!$C$14,IF(W236="ベスト4",[10]点数換算表!$D$14,[10]点数換算表!$E$14))))</f>
        <v>0</v>
      </c>
      <c r="Y236" s="17" t="s">
        <v>7</v>
      </c>
      <c r="Z236" s="16">
        <f>IF(Y236="",0,IF(Y236="優勝",[10]点数換算表!$B$15,IF(Y236="準優勝",[10]点数換算表!$C$15,IF(Y236="ベスト4",[10]点数換算表!$D$15,IF(Y236="ベスト8",[10]点数換算表!$E$15,IF(Y236="ベスト16",[10]点数換算表!$F$15,""))))))</f>
        <v>16</v>
      </c>
      <c r="AA236" s="17"/>
      <c r="AB236" s="16">
        <f>IF(AA236="",0,IF(AA236="優勝",[10]点数換算表!$B$16,IF(AA236="準優勝",[10]点数換算表!$C$16,IF(AA236="ベスト4",[10]点数換算表!$D$16,IF(AA236="ベスト8",[10]点数換算表!$E$16,IF(AA236="ベスト16",[10]点数換算表!$F$16,IF(AA236="ベスト32",[10]点数換算表!$G$16,"")))))))</f>
        <v>0</v>
      </c>
      <c r="AC236" s="17"/>
      <c r="AD236" s="16">
        <f>IF(AC236="",0,IF(AC236="優勝",[10]点数換算表!$B$17,IF(AC236="準優勝",[10]点数換算表!$C$17,IF(AC236="ベスト4",[10]点数換算表!$D$17,IF(AC236="ベスト8",[10]点数換算表!$E$17,IF(AC236="ベスト16",[10]点数換算表!$F$17,IF(AC236="ベスト32",[10]点数換算表!$G$17,"")))))))</f>
        <v>0</v>
      </c>
      <c r="AE236" s="17"/>
      <c r="AF236" s="16">
        <f>IF(AE236="",0,IF(AE236="優勝",[10]点数換算表!$B$18,IF(AE236="準優勝",[10]点数換算表!$C$18,IF(AE236="ベスト4",[10]点数換算表!$D$18,IF(AE236="ベスト8",[10]点数換算表!$E$18,[10]点数換算表!$F$18)))))</f>
        <v>0</v>
      </c>
      <c r="AG236" s="17"/>
      <c r="AH236" s="16">
        <f>IF(AG236="",0,IF(AG236="優勝",[10]点数換算表!$B$19,IF(AG236="準優勝",[10]点数換算表!$C$19,IF(AG236="ベスト4",[10]点数換算表!$D$19,IF(AG236="ベスト8",[10]点数換算表!$E$19,[10]点数換算表!$F$19)))))</f>
        <v>0</v>
      </c>
      <c r="AI236" s="16">
        <f t="shared" si="3"/>
        <v>36</v>
      </c>
    </row>
    <row r="237" spans="1:35" x14ac:dyDescent="0.4">
      <c r="A237" s="21">
        <v>234</v>
      </c>
      <c r="B237" s="17" t="s">
        <v>431</v>
      </c>
      <c r="C237" s="17" t="s">
        <v>381</v>
      </c>
      <c r="D237" s="17">
        <v>3</v>
      </c>
      <c r="E237" s="27" t="s">
        <v>382</v>
      </c>
      <c r="F237" s="35" t="s">
        <v>815</v>
      </c>
      <c r="G237" s="17"/>
      <c r="H237" s="31">
        <f>IF(G237="",0,IF(G237="優勝",[4]点数換算表!$B$2,IF(G237="準優勝",[4]点数換算表!$C$2,IF(G237="ベスト4",[4]点数換算表!$D$2,[4]点数換算表!$E$2))))</f>
        <v>0</v>
      </c>
      <c r="I237" s="17"/>
      <c r="J237" s="16">
        <f>IF(I237="",0,IF(I237="優勝",[4]点数換算表!$B$3,IF(I237="準優勝",[4]点数換算表!$C$3,IF(I237="ベスト4",[4]点数換算表!$D$3,[4]点数換算表!$E$3))))</f>
        <v>0</v>
      </c>
      <c r="K237" s="17" t="s">
        <v>7</v>
      </c>
      <c r="L237" s="16">
        <f>IF(K237="",0,IF(K237="優勝",[4]点数換算表!$B$4,IF(K237="準優勝",[4]点数換算表!$C$4,IF(K237="ベスト4",[4]点数換算表!$D$4,IF(K237="ベスト8",[4]点数換算表!$E$4,IF(K237="ベスト16",[4]点数換算表!$F$4,""))))))</f>
        <v>20</v>
      </c>
      <c r="M237" s="17"/>
      <c r="N237" s="16">
        <f>IF(M237="",0,IF(M237="優勝",[4]点数換算表!$B$5,IF(M237="準優勝",[4]点数換算表!$C$5,IF(M237="ベスト4",[4]点数換算表!$D$5,IF(M237="ベスト8",[4]点数換算表!$E$5,IF(M237="ベスト16",[4]点数換算表!$F$5,IF(M237="ベスト32",[4]点数換算表!$G$5,"")))))))</f>
        <v>0</v>
      </c>
      <c r="O237" s="17"/>
      <c r="P237" s="16">
        <f>IF(O237="",0,IF(O237="優勝",[2]点数換算表!$B$6,IF(O237="準優勝",[2]点数換算表!$C$6,IF(O237="ベスト4",[2]点数換算表!$D$6,IF(O237="ベスト8",[2]点数換算表!$E$6,IF(O237="ベスト16",[2]点数換算表!$F$6,IF(O237="ベスト32",[2]点数換算表!$G$6,"")))))))</f>
        <v>0</v>
      </c>
      <c r="Q237" s="17"/>
      <c r="R237" s="16">
        <f>IF(Q237="",0,IF(Q237="優勝",[4]点数換算表!$B$7,IF(Q237="準優勝",[4]点数換算表!$C$7,IF(Q237="ベスト4",[4]点数換算表!$D$7,IF(Q237="ベスト8",[4]点数換算表!$E$7,[4]点数換算表!$F$7)))))</f>
        <v>0</v>
      </c>
      <c r="S237" s="17"/>
      <c r="T237" s="16">
        <f>IF(S237="",0,IF(S237="優勝",[4]点数換算表!$B$8,IF(S237="準優勝",[4]点数換算表!$C$8,IF(S237="ベスト4",[4]点数換算表!$D$8,IF(S237="ベスト8",[4]点数換算表!$E$8,[4]点数換算表!$F$8)))))</f>
        <v>0</v>
      </c>
      <c r="U237" s="17"/>
      <c r="V237" s="31">
        <f>IF(U237="",0,IF(U237="優勝",[4]点数換算表!$B$13,IF(U237="準優勝",[4]点数換算表!$C$13,IF(U237="ベスト4",[4]点数換算表!$D$13,[4]点数換算表!$E$13))))</f>
        <v>0</v>
      </c>
      <c r="W237" s="17"/>
      <c r="X237" s="16">
        <f>IF(W237="",0,IF(W237="優勝",[4]点数換算表!$B$14,IF(W237="準優勝",[4]点数換算表!$C$14,IF(W237="ベスト4",[4]点数換算表!$D$14,[4]点数換算表!$E$14))))</f>
        <v>0</v>
      </c>
      <c r="Y237" s="17" t="s">
        <v>7</v>
      </c>
      <c r="Z237" s="16">
        <f>IF(Y237="",0,IF(Y237="優勝",[4]点数換算表!$B$15,IF(Y237="準優勝",[4]点数換算表!$C$15,IF(Y237="ベスト4",[4]点数換算表!$D$15,IF(Y237="ベスト8",[4]点数換算表!$E$15,IF(Y237="ベスト16",[4]点数換算表!$F$15,""))))))</f>
        <v>16</v>
      </c>
      <c r="AA237" s="17"/>
      <c r="AB237" s="16">
        <f>IF(AA237="",0,IF(AA237="優勝",[4]点数換算表!$B$16,IF(AA237="準優勝",[4]点数換算表!$C$16,IF(AA237="ベスト4",[4]点数換算表!$D$16,IF(AA237="ベスト8",[4]点数換算表!$E$16,IF(AA237="ベスト16",[4]点数換算表!$F$16,IF(AA237="ベスト32",[4]点数換算表!$G$16,"")))))))</f>
        <v>0</v>
      </c>
      <c r="AC237" s="17"/>
      <c r="AD237" s="16">
        <f>IF(AC237="",0,IF(AC237="優勝",[4]点数換算表!$B$17,IF(AC237="準優勝",[4]点数換算表!$C$17,IF(AC237="ベスト4",[4]点数換算表!$D$17,IF(AC237="ベスト8",[4]点数換算表!$E$17,IF(AC237="ベスト16",[4]点数換算表!$F$17,IF(AC237="ベスト32",[4]点数換算表!$G$17,"")))))))</f>
        <v>0</v>
      </c>
      <c r="AE237" s="17"/>
      <c r="AF237" s="16">
        <f>IF(AE237="",0,IF(AE237="優勝",[4]点数換算表!$B$18,IF(AE237="準優勝",[4]点数換算表!$C$18,IF(AE237="ベスト4",[4]点数換算表!$D$18,IF(AE237="ベスト8",[4]点数換算表!$E$18,[4]点数換算表!$F$18)))))</f>
        <v>0</v>
      </c>
      <c r="AG237" s="17"/>
      <c r="AH237" s="16">
        <f>IF(AG237="",0,IF(AG237="優勝",[4]点数換算表!$B$19,IF(AG237="準優勝",[4]点数換算表!$C$19,IF(AG237="ベスト4",[4]点数換算表!$D$19,IF(AG237="ベスト8",[4]点数換算表!$E$19,[4]点数換算表!$F$19)))))</f>
        <v>0</v>
      </c>
      <c r="AI237" s="16">
        <f t="shared" si="3"/>
        <v>36</v>
      </c>
    </row>
    <row r="238" spans="1:35" x14ac:dyDescent="0.4">
      <c r="A238" s="21">
        <v>235</v>
      </c>
      <c r="B238" s="17" t="s">
        <v>432</v>
      </c>
      <c r="C238" s="17" t="s">
        <v>381</v>
      </c>
      <c r="D238" s="17">
        <v>2</v>
      </c>
      <c r="E238" s="27" t="s">
        <v>382</v>
      </c>
      <c r="F238" s="35" t="s">
        <v>815</v>
      </c>
      <c r="G238" s="17"/>
      <c r="H238" s="31">
        <f>IF(G238="",0,IF(G238="優勝",[4]点数換算表!$B$2,IF(G238="準優勝",[4]点数換算表!$C$2,IF(G238="ベスト4",[4]点数換算表!$D$2,[4]点数換算表!$E$2))))</f>
        <v>0</v>
      </c>
      <c r="I238" s="17"/>
      <c r="J238" s="16">
        <f>IF(I238="",0,IF(I238="優勝",[4]点数換算表!$B$3,IF(I238="準優勝",[4]点数換算表!$C$3,IF(I238="ベスト4",[4]点数換算表!$D$3,[4]点数換算表!$E$3))))</f>
        <v>0</v>
      </c>
      <c r="K238" s="17" t="s">
        <v>7</v>
      </c>
      <c r="L238" s="16">
        <f>IF(K238="",0,IF(K238="優勝",[4]点数換算表!$B$4,IF(K238="準優勝",[4]点数換算表!$C$4,IF(K238="ベスト4",[4]点数換算表!$D$4,IF(K238="ベスト8",[4]点数換算表!$E$4,IF(K238="ベスト16",[4]点数換算表!$F$4,""))))))</f>
        <v>20</v>
      </c>
      <c r="M238" s="17"/>
      <c r="N238" s="16">
        <f>IF(M238="",0,IF(M238="優勝",[4]点数換算表!$B$5,IF(M238="準優勝",[4]点数換算表!$C$5,IF(M238="ベスト4",[4]点数換算表!$D$5,IF(M238="ベスト8",[4]点数換算表!$E$5,IF(M238="ベスト16",[4]点数換算表!$F$5,IF(M238="ベスト32",[4]点数換算表!$G$5,"")))))))</f>
        <v>0</v>
      </c>
      <c r="O238" s="17"/>
      <c r="P238" s="16">
        <f>IF(O238="",0,IF(O238="優勝",[2]点数換算表!$B$6,IF(O238="準優勝",[2]点数換算表!$C$6,IF(O238="ベスト4",[2]点数換算表!$D$6,IF(O238="ベスト8",[2]点数換算表!$E$6,IF(O238="ベスト16",[2]点数換算表!$F$6,IF(O238="ベスト32",[2]点数換算表!$G$6,"")))))))</f>
        <v>0</v>
      </c>
      <c r="Q238" s="17"/>
      <c r="R238" s="16">
        <f>IF(Q238="",0,IF(Q238="優勝",[4]点数換算表!$B$7,IF(Q238="準優勝",[4]点数換算表!$C$7,IF(Q238="ベスト4",[4]点数換算表!$D$7,IF(Q238="ベスト8",[4]点数換算表!$E$7,[4]点数換算表!$F$7)))))</f>
        <v>0</v>
      </c>
      <c r="S238" s="17"/>
      <c r="T238" s="16">
        <f>IF(S238="",0,IF(S238="優勝",[4]点数換算表!$B$8,IF(S238="準優勝",[4]点数換算表!$C$8,IF(S238="ベスト4",[4]点数換算表!$D$8,IF(S238="ベスト8",[4]点数換算表!$E$8,[4]点数換算表!$F$8)))))</f>
        <v>0</v>
      </c>
      <c r="U238" s="17"/>
      <c r="V238" s="31">
        <f>IF(U238="",0,IF(U238="優勝",[4]点数換算表!$B$13,IF(U238="準優勝",[4]点数換算表!$C$13,IF(U238="ベスト4",[4]点数換算表!$D$13,[4]点数換算表!$E$13))))</f>
        <v>0</v>
      </c>
      <c r="W238" s="17"/>
      <c r="X238" s="16">
        <f>IF(W238="",0,IF(W238="優勝",[4]点数換算表!$B$14,IF(W238="準優勝",[4]点数換算表!$C$14,IF(W238="ベスト4",[4]点数換算表!$D$14,[4]点数換算表!$E$14))))</f>
        <v>0</v>
      </c>
      <c r="Y238" s="17" t="s">
        <v>7</v>
      </c>
      <c r="Z238" s="16">
        <f>IF(Y238="",0,IF(Y238="優勝",[4]点数換算表!$B$15,IF(Y238="準優勝",[4]点数換算表!$C$15,IF(Y238="ベスト4",[4]点数換算表!$D$15,IF(Y238="ベスト8",[4]点数換算表!$E$15,IF(Y238="ベスト16",[4]点数換算表!$F$15,""))))))</f>
        <v>16</v>
      </c>
      <c r="AA238" s="17"/>
      <c r="AB238" s="16">
        <f>IF(AA238="",0,IF(AA238="優勝",[4]点数換算表!$B$16,IF(AA238="準優勝",[4]点数換算表!$C$16,IF(AA238="ベスト4",[4]点数換算表!$D$16,IF(AA238="ベスト8",[4]点数換算表!$E$16,IF(AA238="ベスト16",[4]点数換算表!$F$16,IF(AA238="ベスト32",[4]点数換算表!$G$16,"")))))))</f>
        <v>0</v>
      </c>
      <c r="AC238" s="17"/>
      <c r="AD238" s="16">
        <f>IF(AC238="",0,IF(AC238="優勝",[4]点数換算表!$B$17,IF(AC238="準優勝",[4]点数換算表!$C$17,IF(AC238="ベスト4",[4]点数換算表!$D$17,IF(AC238="ベスト8",[4]点数換算表!$E$17,IF(AC238="ベスト16",[4]点数換算表!$F$17,IF(AC238="ベスト32",[4]点数換算表!$G$17,"")))))))</f>
        <v>0</v>
      </c>
      <c r="AE238" s="17"/>
      <c r="AF238" s="16">
        <f>IF(AE238="",0,IF(AE238="優勝",[4]点数換算表!$B$18,IF(AE238="準優勝",[4]点数換算表!$C$18,IF(AE238="ベスト4",[4]点数換算表!$D$18,IF(AE238="ベスト8",[4]点数換算表!$E$18,[4]点数換算表!$F$18)))))</f>
        <v>0</v>
      </c>
      <c r="AG238" s="17"/>
      <c r="AH238" s="16">
        <f>IF(AG238="",0,IF(AG238="優勝",[4]点数換算表!$B$19,IF(AG238="準優勝",[4]点数換算表!$C$19,IF(AG238="ベスト4",[4]点数換算表!$D$19,IF(AG238="ベスト8",[4]点数換算表!$E$19,[4]点数換算表!$F$19)))))</f>
        <v>0</v>
      </c>
      <c r="AI238" s="16">
        <f t="shared" si="3"/>
        <v>36</v>
      </c>
    </row>
    <row r="239" spans="1:35" x14ac:dyDescent="0.4">
      <c r="A239" s="21">
        <v>236</v>
      </c>
      <c r="B239" s="17" t="s">
        <v>503</v>
      </c>
      <c r="C239" s="17" t="s">
        <v>458</v>
      </c>
      <c r="D239" s="17">
        <v>3</v>
      </c>
      <c r="E239" s="28" t="s">
        <v>451</v>
      </c>
      <c r="F239" s="35" t="s">
        <v>815</v>
      </c>
      <c r="G239" s="17"/>
      <c r="H239" s="31">
        <f>IF(G239="",0,IF(G239="優勝",[7]点数換算表!$B$2,IF(G239="準優勝",[7]点数換算表!$C$2,IF(G239="ベスト4",[7]点数換算表!$D$2,[7]点数換算表!$E$2))))</f>
        <v>0</v>
      </c>
      <c r="I239" s="17"/>
      <c r="J239" s="16">
        <f>IF(I239="",0,IF(I239="優勝",[7]点数換算表!$B$3,IF(I239="準優勝",[7]点数換算表!$C$3,IF(I239="ベスト4",[7]点数換算表!$D$3,[7]点数換算表!$E$3))))</f>
        <v>0</v>
      </c>
      <c r="K239" s="17" t="s">
        <v>7</v>
      </c>
      <c r="L239" s="16">
        <f>IF(K239="",0,IF(K239="優勝",[7]点数換算表!$B$4,IF(K239="準優勝",[7]点数換算表!$C$4,IF(K239="ベスト4",[7]点数換算表!$D$4,IF(K239="ベスト8",[7]点数換算表!$E$4,IF(K239="ベスト16",[7]点数換算表!$F$4,""))))))</f>
        <v>20</v>
      </c>
      <c r="M239" s="17"/>
      <c r="N239" s="16">
        <f>IF(M239="",0,IF(M239="優勝",[7]点数換算表!$B$5,IF(M239="準優勝",[7]点数換算表!$C$5,IF(M239="ベスト4",[7]点数換算表!$D$5,IF(M239="ベスト8",[7]点数換算表!$E$5,IF(M239="ベスト16",[7]点数換算表!$F$5,IF(M239="ベスト32",[7]点数換算表!$G$5,"")))))))</f>
        <v>0</v>
      </c>
      <c r="O239" s="17"/>
      <c r="P239" s="16">
        <f>IF(O239="",0,IF(O239="優勝",[2]点数換算表!$B$6,IF(O239="準優勝",[2]点数換算表!$C$6,IF(O239="ベスト4",[2]点数換算表!$D$6,IF(O239="ベスト8",[2]点数換算表!$E$6,IF(O239="ベスト16",[2]点数換算表!$F$6,IF(O239="ベスト32",[2]点数換算表!$G$6,"")))))))</f>
        <v>0</v>
      </c>
      <c r="Q239" s="17"/>
      <c r="R239" s="16">
        <f>IF(Q239="",0,IF(Q239="優勝",[7]点数換算表!$B$7,IF(Q239="準優勝",[7]点数換算表!$C$7,IF(Q239="ベスト4",[7]点数換算表!$D$7,IF(Q239="ベスト8",[7]点数換算表!$E$7,[7]点数換算表!$F$7)))))</f>
        <v>0</v>
      </c>
      <c r="S239" s="17"/>
      <c r="T239" s="16">
        <f>IF(S239="",0,IF(S239="優勝",[7]点数換算表!$B$8,IF(S239="準優勝",[7]点数換算表!$C$8,IF(S239="ベスト4",[7]点数換算表!$D$8,IF(S239="ベスト8",[7]点数換算表!$E$8,[7]点数換算表!$F$8)))))</f>
        <v>0</v>
      </c>
      <c r="U239" s="17"/>
      <c r="V239" s="31">
        <f>IF(U239="",0,IF(U239="優勝",[7]点数換算表!$B$13,IF(U239="準優勝",[7]点数換算表!$C$13,IF(U239="ベスト4",[7]点数換算表!$D$13,[7]点数換算表!$E$13))))</f>
        <v>0</v>
      </c>
      <c r="W239" s="17"/>
      <c r="X239" s="16">
        <f>IF(W239="",0,IF(W239="優勝",[7]点数換算表!$B$14,IF(W239="準優勝",[7]点数換算表!$C$14,IF(W239="ベスト4",[7]点数換算表!$D$14,[7]点数換算表!$E$14))))</f>
        <v>0</v>
      </c>
      <c r="Y239" s="17" t="s">
        <v>7</v>
      </c>
      <c r="Z239" s="16">
        <f>IF(Y239="",0,IF(Y239="優勝",[7]点数換算表!$B$15,IF(Y239="準優勝",[7]点数換算表!$C$15,IF(Y239="ベスト4",[7]点数換算表!$D$15,IF(Y239="ベスト8",[7]点数換算表!$E$15,IF(Y239="ベスト16",[7]点数換算表!$F$15,""))))))</f>
        <v>16</v>
      </c>
      <c r="AA239" s="17"/>
      <c r="AB239" s="16">
        <f>IF(AA239="",0,IF(AA239="優勝",[7]点数換算表!$B$16,IF(AA239="準優勝",[7]点数換算表!$C$16,IF(AA239="ベスト4",[7]点数換算表!$D$16,IF(AA239="ベスト8",[7]点数換算表!$E$16,IF(AA239="ベスト16",[7]点数換算表!$F$16,IF(AA239="ベスト32",[7]点数換算表!$G$16,"")))))))</f>
        <v>0</v>
      </c>
      <c r="AC239" s="17"/>
      <c r="AD239" s="16">
        <f>IF(AC239="",0,IF(AC239="優勝",[7]点数換算表!$B$17,IF(AC239="準優勝",[7]点数換算表!$C$17,IF(AC239="ベスト4",[7]点数換算表!$D$17,IF(AC239="ベスト8",[7]点数換算表!$E$17,IF(AC239="ベスト16",[7]点数換算表!$F$17,IF(AC239="ベスト32",[7]点数換算表!$G$17,"")))))))</f>
        <v>0</v>
      </c>
      <c r="AE239" s="17"/>
      <c r="AF239" s="16">
        <f>IF(AE239="",0,IF(AE239="優勝",[7]点数換算表!$B$18,IF(AE239="準優勝",[7]点数換算表!$C$18,IF(AE239="ベスト4",[7]点数換算表!$D$18,IF(AE239="ベスト8",[7]点数換算表!$E$18,[7]点数換算表!$F$18)))))</f>
        <v>0</v>
      </c>
      <c r="AG239" s="17"/>
      <c r="AH239" s="16">
        <f>IF(AG239="",0,IF(AG239="優勝",[7]点数換算表!$B$19,IF(AG239="準優勝",[7]点数換算表!$C$19,IF(AG239="ベスト4",[7]点数換算表!$D$19,IF(AG239="ベスト8",[7]点数換算表!$E$19,[7]点数換算表!$F$19)))))</f>
        <v>0</v>
      </c>
      <c r="AI239" s="16">
        <f t="shared" si="3"/>
        <v>36</v>
      </c>
    </row>
    <row r="240" spans="1:35" x14ac:dyDescent="0.4">
      <c r="A240" s="21">
        <v>237</v>
      </c>
      <c r="B240" s="17" t="s">
        <v>65</v>
      </c>
      <c r="C240" s="17" t="s">
        <v>52</v>
      </c>
      <c r="D240" s="17">
        <v>2</v>
      </c>
      <c r="E240" s="24" t="s">
        <v>269</v>
      </c>
      <c r="F240" s="34" t="s">
        <v>814</v>
      </c>
      <c r="G240" s="17"/>
      <c r="H240" s="31">
        <f>IF(G240="",0,IF(G240="優勝",点数換算表!$B$2,IF(G240="準優勝",点数換算表!$C$2,IF(G240="ベスト4",点数換算表!$D$2,点数換算表!$E$2))))</f>
        <v>0</v>
      </c>
      <c r="I240" s="17"/>
      <c r="J240" s="16">
        <f>IF(I240="",0,IF(I240="優勝",点数換算表!$B$3,IF(I240="準優勝",点数換算表!$C$3,IF(I240="ベスト4",点数換算表!$D$3,点数換算表!$E$3))))</f>
        <v>0</v>
      </c>
      <c r="K240" s="17" t="s">
        <v>7</v>
      </c>
      <c r="L240" s="16">
        <f>IF(K240="",0,IF(K240="優勝",点数換算表!$B$4,IF(K240="準優勝",点数換算表!$C$4,IF(K240="ベスト4",点数換算表!$D$4,IF(K240="ベスト8",点数換算表!$E$4,IF(K240="ベスト16",点数換算表!$F$4,""))))))</f>
        <v>20</v>
      </c>
      <c r="M240" s="17"/>
      <c r="N240" s="16">
        <f>IF(M240="",0,IF(M240="優勝",点数換算表!$B$5,IF(M240="準優勝",点数換算表!$C$5,IF(M240="ベスト4",点数換算表!$D$5,IF(M240="ベスト8",点数換算表!$E$5,IF(M240="ベスト16",点数換算表!$F$5,IF(M240="ベスト32",点数換算表!$G$5,"")))))))</f>
        <v>0</v>
      </c>
      <c r="O240" s="17"/>
      <c r="P240" s="16">
        <f>IF(O240="",0,IF(O240="優勝",[2]点数換算表!$B$6,IF(O240="準優勝",[2]点数換算表!$C$6,IF(O240="ベスト4",[2]点数換算表!$D$6,IF(O240="ベスト8",[2]点数換算表!$E$6,IF(O240="ベスト16",[2]点数換算表!$F$6,IF(O240="ベスト32",[2]点数換算表!$G$6,"")))))))</f>
        <v>0</v>
      </c>
      <c r="Q240" s="17"/>
      <c r="R240" s="16">
        <f>IF(Q240="",0,IF(Q240="優勝",点数換算表!$B$7,IF(Q240="準優勝",点数換算表!$C$7,IF(Q240="ベスト4",点数換算表!$D$7,IF(Q240="ベスト8",点数換算表!$E$7,点数換算表!$F$7)))))</f>
        <v>0</v>
      </c>
      <c r="S240" s="17"/>
      <c r="T240" s="16">
        <f>IF(S240="",0,IF(S240="優勝",点数換算表!$B$8,IF(S240="準優勝",点数換算表!$C$8,IF(S240="ベスト4",点数換算表!$D$8,IF(S240="ベスト8",点数換算表!$E$8,点数換算表!$F$8)))))</f>
        <v>0</v>
      </c>
      <c r="U240" s="17" t="s">
        <v>9</v>
      </c>
      <c r="V240" s="31">
        <f>IF(U240="",0,IF(U240="優勝",点数換算表!$B$13,IF(U240="準優勝",点数換算表!$C$13,IF(U240="ベスト4",点数換算表!$D$13,点数換算表!$E$13))))</f>
        <v>16</v>
      </c>
      <c r="W240" s="17"/>
      <c r="X240" s="16">
        <f>IF(W240="",0,IF(W240="優勝",点数換算表!$B$14,IF(W240="準優勝",点数換算表!$C$14,IF(W240="ベスト4",点数換算表!$D$14,点数換算表!$E$14))))</f>
        <v>0</v>
      </c>
      <c r="Y240" s="17"/>
      <c r="Z240" s="16">
        <f>IF(Y240="",0,IF(Y240="優勝",点数換算表!$B$15,IF(Y240="準優勝",点数換算表!$C$15,IF(Y240="ベスト4",点数換算表!$D$15,IF(Y240="ベスト8",点数換算表!$E$15,IF(Y240="ベスト16",点数換算表!$F$15,""))))))</f>
        <v>0</v>
      </c>
      <c r="AA240" s="17"/>
      <c r="AB240" s="16">
        <f>IF(AA240="",0,IF(AA240="優勝",点数換算表!$B$16,IF(AA240="準優勝",点数換算表!$C$16,IF(AA240="ベスト4",点数換算表!$D$16,IF(AA240="ベスト8",点数換算表!$E$16,IF(AA240="ベスト16",点数換算表!$F$16,IF(AA240="ベスト32",点数換算表!$G$16,"")))))))</f>
        <v>0</v>
      </c>
      <c r="AC240" s="17"/>
      <c r="AD240" s="16">
        <f>IF(AC240="",0,IF(AC240="優勝",点数換算表!$B$17,IF(AC240="準優勝",点数換算表!$C$17,IF(AC240="ベスト4",点数換算表!$D$17,IF(AC240="ベスト8",点数換算表!$E$17,IF(AC240="ベスト16",点数換算表!$F$17,IF(AC240="ベスト32",点数換算表!$G$17,"")))))))</f>
        <v>0</v>
      </c>
      <c r="AE240" s="17"/>
      <c r="AF240" s="16">
        <f>IF(AE240="",0,IF(AE240="優勝",点数換算表!$B$18,IF(AE240="準優勝",点数換算表!$C$18,IF(AE240="ベスト4",点数換算表!$D$18,IF(AE240="ベスト8",点数換算表!$E$18,点数換算表!$F$18)))))</f>
        <v>0</v>
      </c>
      <c r="AG240" s="17"/>
      <c r="AH240" s="16">
        <f>IF(AG240="",0,IF(AG240="優勝",点数換算表!$B$19,IF(AG240="準優勝",点数換算表!$C$19,IF(AG240="ベスト4",点数換算表!$D$19,IF(AG240="ベスト8",点数換算表!$E$19,点数換算表!$F$19)))))</f>
        <v>0</v>
      </c>
      <c r="AI240" s="16">
        <f t="shared" si="3"/>
        <v>36</v>
      </c>
    </row>
    <row r="241" spans="1:35" x14ac:dyDescent="0.4">
      <c r="A241" s="21">
        <v>238</v>
      </c>
      <c r="B241" s="17" t="s">
        <v>225</v>
      </c>
      <c r="C241" s="17" t="s">
        <v>47</v>
      </c>
      <c r="D241" s="17">
        <v>4</v>
      </c>
      <c r="E241" s="24" t="s">
        <v>269</v>
      </c>
      <c r="F241" s="34" t="s">
        <v>814</v>
      </c>
      <c r="G241" s="17"/>
      <c r="H241" s="31">
        <f>IF(G241="",0,IF(G241="優勝",点数換算表!$B$2,IF(G241="準優勝",点数換算表!$C$2,IF(G241="ベスト4",点数換算表!$D$2,点数換算表!$E$2))))</f>
        <v>0</v>
      </c>
      <c r="I241" s="17"/>
      <c r="J241" s="16">
        <f>IF(I241="",0,IF(I241="優勝",点数換算表!$B$3,IF(I241="準優勝",点数換算表!$C$3,IF(I241="ベスト4",点数換算表!$D$3,点数換算表!$E$3))))</f>
        <v>0</v>
      </c>
      <c r="K241" s="17"/>
      <c r="L241" s="16">
        <f>IF(K241="",0,IF(K241="優勝",点数換算表!$B$4,IF(K241="準優勝",点数換算表!$C$4,IF(K241="ベスト4",点数換算表!$D$4,IF(K241="ベスト8",点数換算表!$E$4,IF(K241="ベスト16",点数換算表!$F$4,""))))))</f>
        <v>0</v>
      </c>
      <c r="M241" s="17"/>
      <c r="N241" s="16">
        <f>IF(M241="",0,IF(M241="優勝",点数換算表!$B$5,IF(M241="準優勝",点数換算表!$C$5,IF(M241="ベスト4",点数換算表!$D$5,IF(M241="ベスト8",点数換算表!$E$5,IF(M241="ベスト16",点数換算表!$F$5,IF(M241="ベスト32",点数換算表!$G$5,"")))))))</f>
        <v>0</v>
      </c>
      <c r="O241" s="17"/>
      <c r="P241" s="16">
        <f>IF(O241="",0,IF(O241="優勝",[2]点数換算表!$B$6,IF(O241="準優勝",[2]点数換算表!$C$6,IF(O241="ベスト4",[2]点数換算表!$D$6,IF(O241="ベスト8",[2]点数換算表!$E$6,IF(O241="ベスト16",[2]点数換算表!$F$6,IF(O241="ベスト32",[2]点数換算表!$G$6,"")))))))</f>
        <v>0</v>
      </c>
      <c r="Q241" s="17"/>
      <c r="R241" s="16">
        <f>IF(Q241="",0,IF(Q241="優勝",点数換算表!$B$7,IF(Q241="準優勝",点数換算表!$C$7,IF(Q241="ベスト4",点数換算表!$D$7,IF(Q241="ベスト8",点数換算表!$E$7,点数換算表!$F$7)))))</f>
        <v>0</v>
      </c>
      <c r="S241" s="17"/>
      <c r="T241" s="16">
        <f>IF(S241="",0,IF(S241="優勝",点数換算表!$B$8,IF(S241="準優勝",点数換算表!$C$8,IF(S241="ベスト4",点数換算表!$D$8,IF(S241="ベスト8",点数換算表!$E$8,点数換算表!$F$8)))))</f>
        <v>0</v>
      </c>
      <c r="U241" s="17"/>
      <c r="V241" s="31">
        <f>IF(U241="",0,IF(U241="優勝",点数換算表!$B$13,IF(U241="準優勝",点数換算表!$C$13,IF(U241="ベスト4",点数換算表!$D$13,点数換算表!$E$13))))</f>
        <v>0</v>
      </c>
      <c r="W241" s="17"/>
      <c r="X241" s="16">
        <f>IF(W241="",0,IF(W241="優勝",点数換算表!$B$14,IF(W241="準優勝",点数換算表!$C$14,IF(W241="ベスト4",点数換算表!$D$14,点数換算表!$E$14))))</f>
        <v>0</v>
      </c>
      <c r="Y241" s="17" t="s">
        <v>9</v>
      </c>
      <c r="Z241" s="16">
        <f>IF(Y241="",0,IF(Y241="優勝",点数換算表!$B$15,IF(Y241="準優勝",点数換算表!$C$15,IF(Y241="ベスト4",点数換算表!$D$15,IF(Y241="ベスト8",点数換算表!$E$15,IF(Y241="ベスト16",点数換算表!$F$15,""))))))</f>
        <v>32</v>
      </c>
      <c r="AA241" s="17"/>
      <c r="AB241" s="16">
        <f>IF(AA241="",0,IF(AA241="優勝",点数換算表!$B$16,IF(AA241="準優勝",点数換算表!$C$16,IF(AA241="ベスト4",点数換算表!$D$16,IF(AA241="ベスト8",点数換算表!$E$16,IF(AA241="ベスト16",点数換算表!$F$16,IF(AA241="ベスト32",点数換算表!$G$16,"")))))))</f>
        <v>0</v>
      </c>
      <c r="AC241" s="17"/>
      <c r="AD241" s="16">
        <f>IF(AC241="",0,IF(AC241="優勝",点数換算表!$B$17,IF(AC241="準優勝",点数換算表!$C$17,IF(AC241="ベスト4",点数換算表!$D$17,IF(AC241="ベスト8",点数換算表!$E$17,IF(AC241="ベスト16",点数換算表!$F$17,IF(AC241="ベスト32",点数換算表!$G$17,"")))))))</f>
        <v>0</v>
      </c>
      <c r="AE241" s="17"/>
      <c r="AF241" s="16">
        <f>IF(AE241="",0,IF(AE241="優勝",点数換算表!$B$18,IF(AE241="準優勝",点数換算表!$C$18,IF(AE241="ベスト4",点数換算表!$D$18,IF(AE241="ベスト8",点数換算表!$E$18,点数換算表!$F$18)))))</f>
        <v>0</v>
      </c>
      <c r="AG241" s="17"/>
      <c r="AH241" s="16">
        <f>IF(AG241="",0,IF(AG241="優勝",点数換算表!$B$19,IF(AG241="準優勝",点数換算表!$C$19,IF(AG241="ベスト4",点数換算表!$D$19,IF(AG241="ベスト8",点数換算表!$E$19,点数換算表!$F$19)))))</f>
        <v>0</v>
      </c>
      <c r="AI241" s="16">
        <f t="shared" si="3"/>
        <v>32</v>
      </c>
    </row>
    <row r="242" spans="1:35" x14ac:dyDescent="0.4">
      <c r="A242" s="21">
        <v>239</v>
      </c>
      <c r="B242" s="17" t="s">
        <v>418</v>
      </c>
      <c r="C242" s="17" t="s">
        <v>386</v>
      </c>
      <c r="D242" s="17">
        <v>4</v>
      </c>
      <c r="E242" s="27" t="s">
        <v>382</v>
      </c>
      <c r="F242" s="35" t="s">
        <v>815</v>
      </c>
      <c r="G242" s="17"/>
      <c r="H242" s="31">
        <f>IF(G242="",0,IF(G242="優勝",[4]点数換算表!$B$2,IF(G242="準優勝",[4]点数換算表!$C$2,IF(G242="ベスト4",[4]点数換算表!$D$2,[4]点数換算表!$E$2))))</f>
        <v>0</v>
      </c>
      <c r="I242" s="17"/>
      <c r="J242" s="16">
        <f>IF(I242="",0,IF(I242="優勝",[4]点数換算表!$B$3,IF(I242="準優勝",[4]点数換算表!$C$3,IF(I242="ベスト4",[4]点数換算表!$D$3,[4]点数換算表!$E$3))))</f>
        <v>0</v>
      </c>
      <c r="K242" s="17"/>
      <c r="L242" s="16">
        <f>IF(K242="",0,IF(K242="優勝",[4]点数換算表!$B$4,IF(K242="準優勝",[4]点数換算表!$C$4,IF(K242="ベスト4",[4]点数換算表!$D$4,IF(K242="ベスト8",[4]点数換算表!$E$4,IF(K242="ベスト16",[4]点数換算表!$F$4,""))))))</f>
        <v>0</v>
      </c>
      <c r="M242" s="17"/>
      <c r="N242" s="16">
        <f>IF(M242="",0,IF(M242="優勝",[4]点数換算表!$B$5,IF(M242="準優勝",[4]点数換算表!$C$5,IF(M242="ベスト4",[4]点数換算表!$D$5,IF(M242="ベスト8",[4]点数換算表!$E$5,IF(M242="ベスト16",[4]点数換算表!$F$5,IF(M242="ベスト32",[4]点数換算表!$G$5,"")))))))</f>
        <v>0</v>
      </c>
      <c r="O242" s="17"/>
      <c r="P242" s="16">
        <f>IF(O242="",0,IF(O242="優勝",[2]点数換算表!$B$6,IF(O242="準優勝",[2]点数換算表!$C$6,IF(O242="ベスト4",[2]点数換算表!$D$6,IF(O242="ベスト8",[2]点数換算表!$E$6,IF(O242="ベスト16",[2]点数換算表!$F$6,IF(O242="ベスト32",[2]点数換算表!$G$6,"")))))))</f>
        <v>0</v>
      </c>
      <c r="Q242" s="17"/>
      <c r="R242" s="16">
        <f>IF(Q242="",0,IF(Q242="優勝",[4]点数換算表!$B$7,IF(Q242="準優勝",[4]点数換算表!$C$7,IF(Q242="ベスト4",[4]点数換算表!$D$7,IF(Q242="ベスト8",[4]点数換算表!$E$7,[4]点数換算表!$F$7)))))</f>
        <v>0</v>
      </c>
      <c r="S242" s="17"/>
      <c r="T242" s="16">
        <f>IF(S242="",0,IF(S242="優勝",[4]点数換算表!$B$8,IF(S242="準優勝",[4]点数換算表!$C$8,IF(S242="ベスト4",[4]点数換算表!$D$8,IF(S242="ベスト8",[4]点数換算表!$E$8,[4]点数換算表!$F$8)))))</f>
        <v>0</v>
      </c>
      <c r="U242" s="17"/>
      <c r="V242" s="31">
        <f>IF(U242="",0,IF(U242="優勝",[4]点数換算表!$B$13,IF(U242="準優勝",[4]点数換算表!$C$13,IF(U242="ベスト4",[4]点数換算表!$D$13,[4]点数換算表!$E$13))))</f>
        <v>0</v>
      </c>
      <c r="W242" s="17"/>
      <c r="X242" s="16">
        <f>IF(W242="",0,IF(W242="優勝",[4]点数換算表!$B$14,IF(W242="準優勝",[4]点数換算表!$C$14,IF(W242="ベスト4",[4]点数換算表!$D$14,[4]点数換算表!$E$14))))</f>
        <v>0</v>
      </c>
      <c r="Y242" s="17" t="s">
        <v>9</v>
      </c>
      <c r="Z242" s="16">
        <f>IF(Y242="",0,IF(Y242="優勝",[4]点数換算表!$B$15,IF(Y242="準優勝",[4]点数換算表!$C$15,IF(Y242="ベスト4",[4]点数換算表!$D$15,IF(Y242="ベスト8",[4]点数換算表!$E$15,IF(Y242="ベスト16",[4]点数換算表!$F$15,""))))))</f>
        <v>32</v>
      </c>
      <c r="AA242" s="17"/>
      <c r="AB242" s="16">
        <f>IF(AA242="",0,IF(AA242="優勝",[4]点数換算表!$B$16,IF(AA242="準優勝",[4]点数換算表!$C$16,IF(AA242="ベスト4",[4]点数換算表!$D$16,IF(AA242="ベスト8",[4]点数換算表!$E$16,IF(AA242="ベスト16",[4]点数換算表!$F$16,IF(AA242="ベスト32",[4]点数換算表!$G$16,"")))))))</f>
        <v>0</v>
      </c>
      <c r="AC242" s="17"/>
      <c r="AD242" s="16">
        <f>IF(AC242="",0,IF(AC242="優勝",[4]点数換算表!$B$17,IF(AC242="準優勝",[4]点数換算表!$C$17,IF(AC242="ベスト4",[4]点数換算表!$D$17,IF(AC242="ベスト8",[4]点数換算表!$E$17,IF(AC242="ベスト16",[4]点数換算表!$F$17,IF(AC242="ベスト32",[4]点数換算表!$G$17,"")))))))</f>
        <v>0</v>
      </c>
      <c r="AE242" s="17"/>
      <c r="AF242" s="16">
        <f>IF(AE242="",0,IF(AE242="優勝",[4]点数換算表!$B$18,IF(AE242="準優勝",[4]点数換算表!$C$18,IF(AE242="ベスト4",[4]点数換算表!$D$18,IF(AE242="ベスト8",[4]点数換算表!$E$18,[4]点数換算表!$F$18)))))</f>
        <v>0</v>
      </c>
      <c r="AG242" s="17"/>
      <c r="AH242" s="16">
        <f>IF(AG242="",0,IF(AG242="優勝",[4]点数換算表!$B$19,IF(AG242="準優勝",[4]点数換算表!$C$19,IF(AG242="ベスト4",[4]点数換算表!$D$19,IF(AG242="ベスト8",[4]点数換算表!$E$19,[4]点数換算表!$F$19)))))</f>
        <v>0</v>
      </c>
      <c r="AI242" s="16">
        <f t="shared" si="3"/>
        <v>32</v>
      </c>
    </row>
    <row r="243" spans="1:35" x14ac:dyDescent="0.4">
      <c r="A243" s="21">
        <v>240</v>
      </c>
      <c r="B243" s="17" t="s">
        <v>504</v>
      </c>
      <c r="C243" s="17" t="s">
        <v>457</v>
      </c>
      <c r="D243" s="17">
        <v>2</v>
      </c>
      <c r="E243" s="28" t="s">
        <v>451</v>
      </c>
      <c r="F243" s="35" t="s">
        <v>815</v>
      </c>
      <c r="G243" s="17"/>
      <c r="H243" s="31">
        <f>IF(G243="",0,IF(G243="優勝",[7]点数換算表!$B$2,IF(G243="準優勝",[7]点数換算表!$C$2,IF(G243="ベスト4",[7]点数換算表!$D$2,[7]点数換算表!$E$2))))</f>
        <v>0</v>
      </c>
      <c r="I243" s="17"/>
      <c r="J243" s="16">
        <f>IF(I243="",0,IF(I243="優勝",[7]点数換算表!$B$3,IF(I243="準優勝",[7]点数換算表!$C$3,IF(I243="ベスト4",[7]点数換算表!$D$3,[7]点数換算表!$E$3))))</f>
        <v>0</v>
      </c>
      <c r="K243" s="17"/>
      <c r="L243" s="16">
        <f>IF(K243="",0,IF(K243="優勝",[7]点数換算表!$B$4,IF(K243="準優勝",[7]点数換算表!$C$4,IF(K243="ベスト4",[7]点数換算表!$D$4,IF(K243="ベスト8",[7]点数換算表!$E$4,IF(K243="ベスト16",[7]点数換算表!$F$4,""))))))</f>
        <v>0</v>
      </c>
      <c r="M243" s="17"/>
      <c r="N243" s="16">
        <f>IF(M243="",0,IF(M243="優勝",[7]点数換算表!$B$5,IF(M243="準優勝",[7]点数換算表!$C$5,IF(M243="ベスト4",[7]点数換算表!$D$5,IF(M243="ベスト8",[7]点数換算表!$E$5,IF(M243="ベスト16",[7]点数換算表!$F$5,IF(M243="ベスト32",[7]点数換算表!$G$5,"")))))))</f>
        <v>0</v>
      </c>
      <c r="O243" s="17"/>
      <c r="P243" s="16">
        <f>IF(O243="",0,IF(O243="優勝",[2]点数換算表!$B$6,IF(O243="準優勝",[2]点数換算表!$C$6,IF(O243="ベスト4",[2]点数換算表!$D$6,IF(O243="ベスト8",[2]点数換算表!$E$6,IF(O243="ベスト16",[2]点数換算表!$F$6,IF(O243="ベスト32",[2]点数換算表!$G$6,"")))))))</f>
        <v>0</v>
      </c>
      <c r="Q243" s="17"/>
      <c r="R243" s="16">
        <f>IF(Q243="",0,IF(Q243="優勝",[7]点数換算表!$B$7,IF(Q243="準優勝",[7]点数換算表!$C$7,IF(Q243="ベスト4",[7]点数換算表!$D$7,IF(Q243="ベスト8",[7]点数換算表!$E$7,[7]点数換算表!$F$7)))))</f>
        <v>0</v>
      </c>
      <c r="S243" s="17"/>
      <c r="T243" s="16">
        <f>IF(S243="",0,IF(S243="優勝",[7]点数換算表!$B$8,IF(S243="準優勝",[7]点数換算表!$C$8,IF(S243="ベスト4",[7]点数換算表!$D$8,IF(S243="ベスト8",[7]点数換算表!$E$8,[7]点数換算表!$F$8)))))</f>
        <v>0</v>
      </c>
      <c r="U243" s="17"/>
      <c r="V243" s="31">
        <f>IF(U243="",0,IF(U243="優勝",[7]点数換算表!$B$13,IF(U243="準優勝",[7]点数換算表!$C$13,IF(U243="ベスト4",[7]点数換算表!$D$13,[7]点数換算表!$E$13))))</f>
        <v>0</v>
      </c>
      <c r="W243" s="17"/>
      <c r="X243" s="16">
        <f>IF(W243="",0,IF(W243="優勝",[7]点数換算表!$B$14,IF(W243="準優勝",[7]点数換算表!$C$14,IF(W243="ベスト4",[7]点数換算表!$D$14,[7]点数換算表!$E$14))))</f>
        <v>0</v>
      </c>
      <c r="Y243" s="17" t="s">
        <v>9</v>
      </c>
      <c r="Z243" s="16">
        <f>IF(Y243="",0,IF(Y243="優勝",[7]点数換算表!$B$15,IF(Y243="準優勝",[7]点数換算表!$C$15,IF(Y243="ベスト4",[7]点数換算表!$D$15,IF(Y243="ベスト8",[7]点数換算表!$E$15,IF(Y243="ベスト16",[7]点数換算表!$F$15,""))))))</f>
        <v>32</v>
      </c>
      <c r="AA243" s="17"/>
      <c r="AB243" s="16">
        <f>IF(AA243="",0,IF(AA243="優勝",[7]点数換算表!$B$16,IF(AA243="準優勝",[7]点数換算表!$C$16,IF(AA243="ベスト4",[7]点数換算表!$D$16,IF(AA243="ベスト8",[7]点数換算表!$E$16,IF(AA243="ベスト16",[7]点数換算表!$F$16,IF(AA243="ベスト32",[7]点数換算表!$G$16,"")))))))</f>
        <v>0</v>
      </c>
      <c r="AC243" s="17"/>
      <c r="AD243" s="16">
        <f>IF(AC243="",0,IF(AC243="優勝",[7]点数換算表!$B$17,IF(AC243="準優勝",[7]点数換算表!$C$17,IF(AC243="ベスト4",[7]点数換算表!$D$17,IF(AC243="ベスト8",[7]点数換算表!$E$17,IF(AC243="ベスト16",[7]点数換算表!$F$17,IF(AC243="ベスト32",[7]点数換算表!$G$17,"")))))))</f>
        <v>0</v>
      </c>
      <c r="AE243" s="17"/>
      <c r="AF243" s="16">
        <f>IF(AE243="",0,IF(AE243="優勝",[7]点数換算表!$B$18,IF(AE243="準優勝",[7]点数換算表!$C$18,IF(AE243="ベスト4",[7]点数換算表!$D$18,IF(AE243="ベスト8",[7]点数換算表!$E$18,[7]点数換算表!$F$18)))))</f>
        <v>0</v>
      </c>
      <c r="AG243" s="17"/>
      <c r="AH243" s="16">
        <f>IF(AG243="",0,IF(AG243="優勝",[7]点数換算表!$B$19,IF(AG243="準優勝",[7]点数換算表!$C$19,IF(AG243="ベスト4",[7]点数換算表!$D$19,IF(AG243="ベスト8",[7]点数換算表!$E$19,[7]点数換算表!$F$19)))))</f>
        <v>0</v>
      </c>
      <c r="AI243" s="16">
        <f t="shared" si="3"/>
        <v>32</v>
      </c>
    </row>
    <row r="244" spans="1:35" x14ac:dyDescent="0.4">
      <c r="A244" s="21">
        <v>241</v>
      </c>
      <c r="B244" s="17" t="s">
        <v>505</v>
      </c>
      <c r="C244" s="17" t="s">
        <v>454</v>
      </c>
      <c r="D244" s="17">
        <v>3</v>
      </c>
      <c r="E244" s="28" t="s">
        <v>451</v>
      </c>
      <c r="F244" s="35" t="s">
        <v>815</v>
      </c>
      <c r="G244" s="17"/>
      <c r="H244" s="31">
        <f>IF(G244="",0,IF(G244="優勝",[7]点数換算表!$B$2,IF(G244="準優勝",[7]点数換算表!$C$2,IF(G244="ベスト4",[7]点数換算表!$D$2,[7]点数換算表!$E$2))))</f>
        <v>0</v>
      </c>
      <c r="I244" s="17"/>
      <c r="J244" s="16">
        <f>IF(I244="",0,IF(I244="優勝",[7]点数換算表!$B$3,IF(I244="準優勝",[7]点数換算表!$C$3,IF(I244="ベスト4",[7]点数換算表!$D$3,[7]点数換算表!$E$3))))</f>
        <v>0</v>
      </c>
      <c r="K244" s="17"/>
      <c r="L244" s="16">
        <f>IF(K244="",0,IF(K244="優勝",[7]点数換算表!$B$4,IF(K244="準優勝",[7]点数換算表!$C$4,IF(K244="ベスト4",[7]点数換算表!$D$4,IF(K244="ベスト8",[7]点数換算表!$E$4,IF(K244="ベスト16",[7]点数換算表!$F$4,""))))))</f>
        <v>0</v>
      </c>
      <c r="M244" s="17"/>
      <c r="N244" s="16">
        <f>IF(M244="",0,IF(M244="優勝",[7]点数換算表!$B$5,IF(M244="準優勝",[7]点数換算表!$C$5,IF(M244="ベスト4",[7]点数換算表!$D$5,IF(M244="ベスト8",[7]点数換算表!$E$5,IF(M244="ベスト16",[7]点数換算表!$F$5,IF(M244="ベスト32",[7]点数換算表!$G$5,"")))))))</f>
        <v>0</v>
      </c>
      <c r="O244" s="17"/>
      <c r="P244" s="16">
        <f>IF(O244="",0,IF(O244="優勝",[2]点数換算表!$B$6,IF(O244="準優勝",[2]点数換算表!$C$6,IF(O244="ベスト4",[2]点数換算表!$D$6,IF(O244="ベスト8",[2]点数換算表!$E$6,IF(O244="ベスト16",[2]点数換算表!$F$6,IF(O244="ベスト32",[2]点数換算表!$G$6,"")))))))</f>
        <v>0</v>
      </c>
      <c r="Q244" s="17"/>
      <c r="R244" s="16">
        <f>IF(Q244="",0,IF(Q244="優勝",[7]点数換算表!$B$7,IF(Q244="準優勝",[7]点数換算表!$C$7,IF(Q244="ベスト4",[7]点数換算表!$D$7,IF(Q244="ベスト8",[7]点数換算表!$E$7,[7]点数換算表!$F$7)))))</f>
        <v>0</v>
      </c>
      <c r="S244" s="17"/>
      <c r="T244" s="16">
        <f>IF(S244="",0,IF(S244="優勝",[7]点数換算表!$B$8,IF(S244="準優勝",[7]点数換算表!$C$8,IF(S244="ベスト4",[7]点数換算表!$D$8,IF(S244="ベスト8",[7]点数換算表!$E$8,[7]点数換算表!$F$8)))))</f>
        <v>0</v>
      </c>
      <c r="U244" s="17"/>
      <c r="V244" s="31">
        <f>IF(U244="",0,IF(U244="優勝",[7]点数換算表!$B$13,IF(U244="準優勝",[7]点数換算表!$C$13,IF(U244="ベスト4",[7]点数換算表!$D$13,[7]点数換算表!$E$13))))</f>
        <v>0</v>
      </c>
      <c r="W244" s="17"/>
      <c r="X244" s="16">
        <f>IF(W244="",0,IF(W244="優勝",[7]点数換算表!$B$14,IF(W244="準優勝",[7]点数換算表!$C$14,IF(W244="ベスト4",[7]点数換算表!$D$14,[7]点数換算表!$E$14))))</f>
        <v>0</v>
      </c>
      <c r="Y244" s="17" t="s">
        <v>9</v>
      </c>
      <c r="Z244" s="16">
        <f>IF(Y244="",0,IF(Y244="優勝",[7]点数換算表!$B$15,IF(Y244="準優勝",[7]点数換算表!$C$15,IF(Y244="ベスト4",[7]点数換算表!$D$15,IF(Y244="ベスト8",[7]点数換算表!$E$15,IF(Y244="ベスト16",[7]点数換算表!$F$15,""))))))</f>
        <v>32</v>
      </c>
      <c r="AA244" s="17"/>
      <c r="AB244" s="16">
        <f>IF(AA244="",0,IF(AA244="優勝",[7]点数換算表!$B$16,IF(AA244="準優勝",[7]点数換算表!$C$16,IF(AA244="ベスト4",[7]点数換算表!$D$16,IF(AA244="ベスト8",[7]点数換算表!$E$16,IF(AA244="ベスト16",[7]点数換算表!$F$16,IF(AA244="ベスト32",[7]点数換算表!$G$16,"")))))))</f>
        <v>0</v>
      </c>
      <c r="AC244" s="17"/>
      <c r="AD244" s="16">
        <f>IF(AC244="",0,IF(AC244="優勝",[7]点数換算表!$B$17,IF(AC244="準優勝",[7]点数換算表!$C$17,IF(AC244="ベスト4",[7]点数換算表!$D$17,IF(AC244="ベスト8",[7]点数換算表!$E$17,IF(AC244="ベスト16",[7]点数換算表!$F$17,IF(AC244="ベスト32",[7]点数換算表!$G$17,"")))))))</f>
        <v>0</v>
      </c>
      <c r="AE244" s="17"/>
      <c r="AF244" s="16">
        <f>IF(AE244="",0,IF(AE244="優勝",[7]点数換算表!$B$18,IF(AE244="準優勝",[7]点数換算表!$C$18,IF(AE244="ベスト4",[7]点数換算表!$D$18,IF(AE244="ベスト8",[7]点数換算表!$E$18,[7]点数換算表!$F$18)))))</f>
        <v>0</v>
      </c>
      <c r="AG244" s="17"/>
      <c r="AH244" s="16">
        <f>IF(AG244="",0,IF(AG244="優勝",[7]点数換算表!$B$19,IF(AG244="準優勝",[7]点数換算表!$C$19,IF(AG244="ベスト4",[7]点数換算表!$D$19,IF(AG244="ベスト8",[7]点数換算表!$E$19,[7]点数換算表!$F$19)))))</f>
        <v>0</v>
      </c>
      <c r="AI244" s="16">
        <f t="shared" si="3"/>
        <v>32</v>
      </c>
    </row>
    <row r="245" spans="1:35" x14ac:dyDescent="0.4">
      <c r="A245" s="21">
        <v>242</v>
      </c>
      <c r="B245" s="17" t="s">
        <v>158</v>
      </c>
      <c r="C245" s="17" t="s">
        <v>61</v>
      </c>
      <c r="D245" s="17">
        <v>4</v>
      </c>
      <c r="E245" s="24" t="s">
        <v>269</v>
      </c>
      <c r="F245" s="34" t="s">
        <v>814</v>
      </c>
      <c r="G245" s="17"/>
      <c r="H245" s="31">
        <f>IF(G245="",0,IF(G245="優勝",点数換算表!$B$2,IF(G245="準優勝",点数換算表!$C$2,IF(G245="ベスト4",点数換算表!$D$2,点数換算表!$E$2))))</f>
        <v>0</v>
      </c>
      <c r="I245" s="17"/>
      <c r="J245" s="16">
        <f>IF(I245="",0,IF(I245="優勝",点数換算表!$B$3,IF(I245="準優勝",点数換算表!$C$3,IF(I245="ベスト4",点数換算表!$D$3,点数換算表!$E$3))))</f>
        <v>0</v>
      </c>
      <c r="K245" s="17" t="s">
        <v>7</v>
      </c>
      <c r="L245" s="16">
        <f>IF(K245="",0,IF(K245="優勝",点数換算表!$B$4,IF(K245="準優勝",点数換算表!$C$4,IF(K245="ベスト4",点数換算表!$D$4,IF(K245="ベスト8",点数換算表!$E$4,IF(K245="ベスト16",点数換算表!$F$4,""))))))</f>
        <v>20</v>
      </c>
      <c r="M245" s="17"/>
      <c r="N245" s="16">
        <f>IF(M245="",0,IF(M245="優勝",点数換算表!$B$5,IF(M245="準優勝",点数換算表!$C$5,IF(M245="ベスト4",点数換算表!$D$5,IF(M245="ベスト8",点数換算表!$E$5,IF(M245="ベスト16",点数換算表!$F$5,IF(M245="ベスト32",点数換算表!$G$5,"")))))))</f>
        <v>0</v>
      </c>
      <c r="O245" s="17"/>
      <c r="P245" s="16">
        <f>IF(O245="",0,IF(O245="優勝",[2]点数換算表!$B$6,IF(O245="準優勝",[2]点数換算表!$C$6,IF(O245="ベスト4",[2]点数換算表!$D$6,IF(O245="ベスト8",[2]点数換算表!$E$6,IF(O245="ベスト16",[2]点数換算表!$F$6,IF(O245="ベスト32",[2]点数換算表!$G$6,"")))))))</f>
        <v>0</v>
      </c>
      <c r="Q245" s="17"/>
      <c r="R245" s="16">
        <f>IF(Q245="",0,IF(Q245="優勝",点数換算表!$B$7,IF(Q245="準優勝",点数換算表!$C$7,IF(Q245="ベスト4",点数換算表!$D$7,IF(Q245="ベスト8",点数換算表!$E$7,点数換算表!$F$7)))))</f>
        <v>0</v>
      </c>
      <c r="S245" s="17"/>
      <c r="T245" s="16">
        <f>IF(S245="",0,IF(S245="優勝",点数換算表!$B$8,IF(S245="準優勝",点数換算表!$C$8,IF(S245="ベスト4",点数換算表!$D$8,IF(S245="ベスト8",点数換算表!$E$8,点数換算表!$F$8)))))</f>
        <v>0</v>
      </c>
      <c r="U245" s="17"/>
      <c r="V245" s="31">
        <f>IF(U245="",0,IF(U245="優勝",点数換算表!$B$13,IF(U245="準優勝",点数換算表!$C$13,IF(U245="ベスト4",点数換算表!$D$13,点数換算表!$E$13))))</f>
        <v>0</v>
      </c>
      <c r="W245" s="17"/>
      <c r="X245" s="16">
        <f>IF(W245="",0,IF(W245="優勝",点数換算表!$B$14,IF(W245="準優勝",点数換算表!$C$14,IF(W245="ベスト4",点数換算表!$D$14,点数換算表!$E$14))))</f>
        <v>0</v>
      </c>
      <c r="Y245" s="17"/>
      <c r="Z245" s="16">
        <f>IF(Y245="",0,IF(Y245="優勝",点数換算表!$B$15,IF(Y245="準優勝",点数換算表!$C$15,IF(Y245="ベスト4",点数換算表!$D$15,IF(Y245="ベスト8",点数換算表!$E$15,IF(Y245="ベスト16",点数換算表!$F$15,""))))))</f>
        <v>0</v>
      </c>
      <c r="AA245" s="17"/>
      <c r="AB245" s="16">
        <f>IF(AA245="",0,IF(AA245="優勝",点数換算表!$B$16,IF(AA245="準優勝",点数換算表!$C$16,IF(AA245="ベスト4",点数換算表!$D$16,IF(AA245="ベスト8",点数換算表!$E$16,IF(AA245="ベスト16",点数換算表!$F$16,IF(AA245="ベスト32",点数換算表!$G$16,"")))))))</f>
        <v>0</v>
      </c>
      <c r="AC245" s="17"/>
      <c r="AD245" s="16">
        <f>IF(AC245="",0,IF(AC245="優勝",点数換算表!$B$17,IF(AC245="準優勝",点数換算表!$C$17,IF(AC245="ベスト4",点数換算表!$D$17,IF(AC245="ベスト8",点数換算表!$E$17,IF(AC245="ベスト16",点数換算表!$F$17,IF(AC245="ベスト32",点数換算表!$G$17,"")))))))</f>
        <v>0</v>
      </c>
      <c r="AE245" s="17"/>
      <c r="AF245" s="16">
        <f>IF(AE245="",0,IF(AE245="優勝",点数換算表!$B$18,IF(AE245="準優勝",点数換算表!$C$18,IF(AE245="ベスト4",点数換算表!$D$18,IF(AE245="ベスト8",点数換算表!$E$18,点数換算表!$F$18)))))</f>
        <v>0</v>
      </c>
      <c r="AG245" s="17"/>
      <c r="AH245" s="16">
        <f>IF(AG245="",0,IF(AG245="優勝",点数換算表!$B$19,IF(AG245="準優勝",点数換算表!$C$19,IF(AG245="ベスト4",点数換算表!$D$19,IF(AG245="ベスト8",点数換算表!$E$19,点数換算表!$F$19)))))</f>
        <v>0</v>
      </c>
      <c r="AI245" s="16">
        <f t="shared" si="3"/>
        <v>20</v>
      </c>
    </row>
    <row r="246" spans="1:35" x14ac:dyDescent="0.4">
      <c r="A246" s="21">
        <v>243</v>
      </c>
      <c r="B246" s="17" t="s">
        <v>239</v>
      </c>
      <c r="C246" s="17" t="s">
        <v>233</v>
      </c>
      <c r="D246" s="17">
        <v>1</v>
      </c>
      <c r="E246" s="24" t="s">
        <v>269</v>
      </c>
      <c r="F246" s="34" t="s">
        <v>814</v>
      </c>
      <c r="G246" s="17" t="s">
        <v>9</v>
      </c>
      <c r="H246" s="31">
        <f>IF(G246="",0,IF(G246="優勝",点数換算表!$B$2,IF(G246="準優勝",点数換算表!$C$2,IF(G246="ベスト4",点数換算表!$D$2,点数換算表!$E$2))))</f>
        <v>20</v>
      </c>
      <c r="I246" s="17"/>
      <c r="J246" s="16">
        <f>IF(I246="",0,IF(I246="優勝",点数換算表!$B$3,IF(I246="準優勝",点数換算表!$C$3,IF(I246="ベスト4",点数換算表!$D$3,点数換算表!$E$3))))</f>
        <v>0</v>
      </c>
      <c r="K246" s="17"/>
      <c r="L246" s="16">
        <f>IF(K246="",0,IF(K246="優勝",点数換算表!$B$4,IF(K246="準優勝",点数換算表!$C$4,IF(K246="ベスト4",点数換算表!$D$4,IF(K246="ベスト8",点数換算表!$E$4,IF(K246="ベスト16",点数換算表!$F$4,""))))))</f>
        <v>0</v>
      </c>
      <c r="M246" s="17"/>
      <c r="N246" s="16">
        <f>IF(M246="",0,IF(M246="優勝",点数換算表!$B$5,IF(M246="準優勝",点数換算表!$C$5,IF(M246="ベスト4",点数換算表!$D$5,IF(M246="ベスト8",点数換算表!$E$5,IF(M246="ベスト16",点数換算表!$F$5,IF(M246="ベスト32",点数換算表!$G$5,"")))))))</f>
        <v>0</v>
      </c>
      <c r="O246" s="17"/>
      <c r="P246" s="16">
        <f>IF(O246="",0,IF(O246="優勝",[2]点数換算表!$B$6,IF(O246="準優勝",[2]点数換算表!$C$6,IF(O246="ベスト4",[2]点数換算表!$D$6,IF(O246="ベスト8",[2]点数換算表!$E$6,IF(O246="ベスト16",[2]点数換算表!$F$6,IF(O246="ベスト32",[2]点数換算表!$G$6,"")))))))</f>
        <v>0</v>
      </c>
      <c r="Q246" s="17"/>
      <c r="R246" s="16">
        <f>IF(Q246="",0,IF(Q246="優勝",点数換算表!$B$7,IF(Q246="準優勝",点数換算表!$C$7,IF(Q246="ベスト4",点数換算表!$D$7,IF(Q246="ベスト8",点数換算表!$E$7,点数換算表!$F$7)))))</f>
        <v>0</v>
      </c>
      <c r="S246" s="17"/>
      <c r="T246" s="16">
        <f>IF(S246="",0,IF(S246="優勝",点数換算表!$B$8,IF(S246="準優勝",点数換算表!$C$8,IF(S246="ベスト4",点数換算表!$D$8,IF(S246="ベスト8",点数換算表!$E$8,点数換算表!$F$8)))))</f>
        <v>0</v>
      </c>
      <c r="U246" s="17"/>
      <c r="V246" s="31">
        <f>IF(U246="",0,IF(U246="優勝",点数換算表!$B$13,IF(U246="準優勝",点数換算表!$C$13,IF(U246="ベスト4",点数換算表!$D$13,点数換算表!$E$13))))</f>
        <v>0</v>
      </c>
      <c r="W246" s="17"/>
      <c r="X246" s="16">
        <f>IF(W246="",0,IF(W246="優勝",点数換算表!$B$14,IF(W246="準優勝",点数換算表!$C$14,IF(W246="ベスト4",点数換算表!$D$14,点数換算表!$E$14))))</f>
        <v>0</v>
      </c>
      <c r="Y246" s="17"/>
      <c r="Z246" s="16">
        <f>IF(Y246="",0,IF(Y246="優勝",点数換算表!$B$15,IF(Y246="準優勝",点数換算表!$C$15,IF(Y246="ベスト4",点数換算表!$D$15,IF(Y246="ベスト8",点数換算表!$E$15,IF(Y246="ベスト16",点数換算表!$F$15,""))))))</f>
        <v>0</v>
      </c>
      <c r="AA246" s="17"/>
      <c r="AB246" s="16">
        <f>IF(AA246="",0,IF(AA246="優勝",点数換算表!$B$16,IF(AA246="準優勝",点数換算表!$C$16,IF(AA246="ベスト4",点数換算表!$D$16,IF(AA246="ベスト8",点数換算表!$E$16,IF(AA246="ベスト16",点数換算表!$F$16,IF(AA246="ベスト32",点数換算表!$G$16,"")))))))</f>
        <v>0</v>
      </c>
      <c r="AC246" s="17"/>
      <c r="AD246" s="16">
        <f>IF(AC246="",0,IF(AC246="優勝",点数換算表!$B$17,IF(AC246="準優勝",点数換算表!$C$17,IF(AC246="ベスト4",点数換算表!$D$17,IF(AC246="ベスト8",点数換算表!$E$17,IF(AC246="ベスト16",点数換算表!$F$17,IF(AC246="ベスト32",点数換算表!$G$17,"")))))))</f>
        <v>0</v>
      </c>
      <c r="AE246" s="17"/>
      <c r="AF246" s="16">
        <f>IF(AE246="",0,IF(AE246="優勝",点数換算表!$B$18,IF(AE246="準優勝",点数換算表!$C$18,IF(AE246="ベスト4",点数換算表!$D$18,IF(AE246="ベスト8",点数換算表!$E$18,点数換算表!$F$18)))))</f>
        <v>0</v>
      </c>
      <c r="AG246" s="17"/>
      <c r="AH246" s="16">
        <f>IF(AG246="",0,IF(AG246="優勝",点数換算表!$B$19,IF(AG246="準優勝",点数換算表!$C$19,IF(AG246="ベスト4",点数換算表!$D$19,IF(AG246="ベスト8",点数換算表!$E$19,点数換算表!$F$19)))))</f>
        <v>0</v>
      </c>
      <c r="AI246" s="16">
        <f t="shared" si="3"/>
        <v>20</v>
      </c>
    </row>
    <row r="247" spans="1:35" x14ac:dyDescent="0.4">
      <c r="A247" s="21">
        <v>244</v>
      </c>
      <c r="B247" s="17" t="s">
        <v>240</v>
      </c>
      <c r="C247" s="17" t="s">
        <v>241</v>
      </c>
      <c r="D247" s="17">
        <v>1</v>
      </c>
      <c r="E247" s="24" t="s">
        <v>269</v>
      </c>
      <c r="F247" s="34" t="s">
        <v>814</v>
      </c>
      <c r="G247" s="17" t="s">
        <v>9</v>
      </c>
      <c r="H247" s="31">
        <f>IF(G247="",0,IF(G247="優勝",点数換算表!$B$2,IF(G247="準優勝",点数換算表!$C$2,IF(G247="ベスト4",点数換算表!$D$2,点数換算表!$E$2))))</f>
        <v>20</v>
      </c>
      <c r="I247" s="17"/>
      <c r="J247" s="16">
        <f>IF(I247="",0,IF(I247="優勝",点数換算表!$B$3,IF(I247="準優勝",点数換算表!$C$3,IF(I247="ベスト4",点数換算表!$D$3,点数換算表!$E$3))))</f>
        <v>0</v>
      </c>
      <c r="K247" s="17"/>
      <c r="L247" s="16">
        <f>IF(K247="",0,IF(K247="優勝",点数換算表!$B$4,IF(K247="準優勝",点数換算表!$C$4,IF(K247="ベスト4",点数換算表!$D$4,IF(K247="ベスト8",点数換算表!$E$4,IF(K247="ベスト16",点数換算表!$F$4,""))))))</f>
        <v>0</v>
      </c>
      <c r="M247" s="17"/>
      <c r="N247" s="16">
        <f>IF(M247="",0,IF(M247="優勝",点数換算表!$B$5,IF(M247="準優勝",点数換算表!$C$5,IF(M247="ベスト4",点数換算表!$D$5,IF(M247="ベスト8",点数換算表!$E$5,IF(M247="ベスト16",点数換算表!$F$5,IF(M247="ベスト32",点数換算表!$G$5,"")))))))</f>
        <v>0</v>
      </c>
      <c r="O247" s="17"/>
      <c r="P247" s="16">
        <f>IF(O247="",0,IF(O247="優勝",[2]点数換算表!$B$6,IF(O247="準優勝",[2]点数換算表!$C$6,IF(O247="ベスト4",[2]点数換算表!$D$6,IF(O247="ベスト8",[2]点数換算表!$E$6,IF(O247="ベスト16",[2]点数換算表!$F$6,IF(O247="ベスト32",[2]点数換算表!$G$6,"")))))))</f>
        <v>0</v>
      </c>
      <c r="Q247" s="17"/>
      <c r="R247" s="16">
        <f>IF(Q247="",0,IF(Q247="優勝",点数換算表!$B$7,IF(Q247="準優勝",点数換算表!$C$7,IF(Q247="ベスト4",点数換算表!$D$7,IF(Q247="ベスト8",点数換算表!$E$7,点数換算表!$F$7)))))</f>
        <v>0</v>
      </c>
      <c r="S247" s="17"/>
      <c r="T247" s="16">
        <f>IF(S247="",0,IF(S247="優勝",点数換算表!$B$8,IF(S247="準優勝",点数換算表!$C$8,IF(S247="ベスト4",点数換算表!$D$8,IF(S247="ベスト8",点数換算表!$E$8,点数換算表!$F$8)))))</f>
        <v>0</v>
      </c>
      <c r="U247" s="17"/>
      <c r="V247" s="31">
        <f>IF(U247="",0,IF(U247="優勝",点数換算表!$B$13,IF(U247="準優勝",点数換算表!$C$13,IF(U247="ベスト4",点数換算表!$D$13,点数換算表!$E$13))))</f>
        <v>0</v>
      </c>
      <c r="W247" s="17"/>
      <c r="X247" s="16">
        <f>IF(W247="",0,IF(W247="優勝",点数換算表!$B$14,IF(W247="準優勝",点数換算表!$C$14,IF(W247="ベスト4",点数換算表!$D$14,点数換算表!$E$14))))</f>
        <v>0</v>
      </c>
      <c r="Y247" s="17"/>
      <c r="Z247" s="16">
        <f>IF(Y247="",0,IF(Y247="優勝",点数換算表!$B$15,IF(Y247="準優勝",点数換算表!$C$15,IF(Y247="ベスト4",点数換算表!$D$15,IF(Y247="ベスト8",点数換算表!$E$15,IF(Y247="ベスト16",点数換算表!$F$15,""))))))</f>
        <v>0</v>
      </c>
      <c r="AA247" s="17"/>
      <c r="AB247" s="16">
        <f>IF(AA247="",0,IF(AA247="優勝",点数換算表!$B$16,IF(AA247="準優勝",点数換算表!$C$16,IF(AA247="ベスト4",点数換算表!$D$16,IF(AA247="ベスト8",点数換算表!$E$16,IF(AA247="ベスト16",点数換算表!$F$16,IF(AA247="ベスト32",点数換算表!$G$16,"")))))))</f>
        <v>0</v>
      </c>
      <c r="AC247" s="17"/>
      <c r="AD247" s="16">
        <f>IF(AC247="",0,IF(AC247="優勝",点数換算表!$B$17,IF(AC247="準優勝",点数換算表!$C$17,IF(AC247="ベスト4",点数換算表!$D$17,IF(AC247="ベスト8",点数換算表!$E$17,IF(AC247="ベスト16",点数換算表!$F$17,IF(AC247="ベスト32",点数換算表!$G$17,"")))))))</f>
        <v>0</v>
      </c>
      <c r="AE247" s="17"/>
      <c r="AF247" s="16">
        <f>IF(AE247="",0,IF(AE247="優勝",点数換算表!$B$18,IF(AE247="準優勝",点数換算表!$C$18,IF(AE247="ベスト4",点数換算表!$D$18,IF(AE247="ベスト8",点数換算表!$E$18,点数換算表!$F$18)))))</f>
        <v>0</v>
      </c>
      <c r="AG247" s="17"/>
      <c r="AH247" s="16">
        <f>IF(AG247="",0,IF(AG247="優勝",点数換算表!$B$19,IF(AG247="準優勝",点数換算表!$C$19,IF(AG247="ベスト4",点数換算表!$D$19,IF(AG247="ベスト8",点数換算表!$E$19,点数換算表!$F$19)))))</f>
        <v>0</v>
      </c>
      <c r="AI247" s="16">
        <f t="shared" si="3"/>
        <v>20</v>
      </c>
    </row>
    <row r="248" spans="1:35" x14ac:dyDescent="0.4">
      <c r="A248" s="21">
        <v>245</v>
      </c>
      <c r="B248" s="17" t="s">
        <v>548</v>
      </c>
      <c r="C248" s="17" t="s">
        <v>525</v>
      </c>
      <c r="D248" s="17">
        <v>4</v>
      </c>
      <c r="E248" s="29" t="s">
        <v>526</v>
      </c>
      <c r="F248" s="35" t="s">
        <v>815</v>
      </c>
      <c r="G248" s="17"/>
      <c r="H248" s="31">
        <f>IF(G248="",0,IF(G248="優勝",[1]点数換算表!$B$2,IF(G248="準優勝",[1]点数換算表!$C$2,IF(G248="ベスト4",[1]点数換算表!$D$2,[1]点数換算表!$E$2))))</f>
        <v>0</v>
      </c>
      <c r="I248" s="17"/>
      <c r="J248" s="16">
        <f>IF(I248="",0,IF(I248="優勝",[1]点数換算表!$B$3,IF(I248="準優勝",[1]点数換算表!$C$3,IF(I248="ベスト4",[1]点数換算表!$D$3,[1]点数換算表!$E$3))))</f>
        <v>0</v>
      </c>
      <c r="K248" s="17" t="s">
        <v>7</v>
      </c>
      <c r="L248" s="16">
        <f>IF(K248="",0,IF(K248="優勝",[1]点数換算表!$B$4,IF(K248="準優勝",[1]点数換算表!$C$4,IF(K248="ベスト4",[1]点数換算表!$D$4,IF(K248="ベスト8",[1]点数換算表!$E$4,IF(K248="ベスト16",[1]点数換算表!$F$4,""))))))</f>
        <v>20</v>
      </c>
      <c r="M248" s="17"/>
      <c r="N248" s="16">
        <f>IF(M248="",0,IF(M248="優勝",[1]点数換算表!$B$5,IF(M248="準優勝",[1]点数換算表!$C$5,IF(M248="ベスト4",[1]点数換算表!$D$5,IF(M248="ベスト8",[1]点数換算表!$E$5,IF(M248="ベスト16",[1]点数換算表!$F$5,IF(M248="ベスト32",[1]点数換算表!$G$5,"")))))))</f>
        <v>0</v>
      </c>
      <c r="O248" s="17"/>
      <c r="P248" s="16">
        <f>IF(O248="",0,IF(O248="優勝",[2]点数換算表!$B$6,IF(O248="準優勝",[2]点数換算表!$C$6,IF(O248="ベスト4",[2]点数換算表!$D$6,IF(O248="ベスト8",[2]点数換算表!$E$6,IF(O248="ベスト16",[2]点数換算表!$F$6,IF(O248="ベスト32",[2]点数換算表!$G$6,"")))))))</f>
        <v>0</v>
      </c>
      <c r="Q248" s="17"/>
      <c r="R248" s="16">
        <f>IF(Q248="",0,IF(Q248="優勝",[1]点数換算表!$B$7,IF(Q248="準優勝",[1]点数換算表!$C$7,IF(Q248="ベスト4",[1]点数換算表!$D$7,IF(Q248="ベスト8",[1]点数換算表!$E$7,[1]点数換算表!$F$7)))))</f>
        <v>0</v>
      </c>
      <c r="S248" s="17"/>
      <c r="T248" s="16">
        <f>IF(S248="",0,IF(S248="優勝",[1]点数換算表!$B$8,IF(S248="準優勝",[1]点数換算表!$C$8,IF(S248="ベスト4",[1]点数換算表!$D$8,IF(S248="ベスト8",[1]点数換算表!$E$8,[1]点数換算表!$F$8)))))</f>
        <v>0</v>
      </c>
      <c r="U248" s="17"/>
      <c r="V248" s="31">
        <f>IF(U248="",0,IF(U248="優勝",[1]点数換算表!$B$13,IF(U248="準優勝",[1]点数換算表!$C$13,IF(U248="ベスト4",[1]点数換算表!$D$13,[1]点数換算表!$E$13))))</f>
        <v>0</v>
      </c>
      <c r="W248" s="17"/>
      <c r="X248" s="16">
        <f>IF(W248="",0,IF(W248="優勝",[1]点数換算表!$B$14,IF(W248="準優勝",[1]点数換算表!$C$14,IF(W248="ベスト4",[1]点数換算表!$D$14,[1]点数換算表!$E$14))))</f>
        <v>0</v>
      </c>
      <c r="Y248" s="17"/>
      <c r="Z248" s="16">
        <f>IF(Y248="",0,IF(Y248="優勝",[1]点数換算表!$B$15,IF(Y248="準優勝",[1]点数換算表!$C$15,IF(Y248="ベスト4",[1]点数換算表!$D$15,IF(Y248="ベスト8",[1]点数換算表!$E$15,IF(Y248="ベスト16",[1]点数換算表!$F$15,""))))))</f>
        <v>0</v>
      </c>
      <c r="AA248" s="17"/>
      <c r="AB248" s="16">
        <f>IF(AA248="",0,IF(AA248="優勝",[1]点数換算表!$B$16,IF(AA248="準優勝",[1]点数換算表!$C$16,IF(AA248="ベスト4",[1]点数換算表!$D$16,IF(AA248="ベスト8",[1]点数換算表!$E$16,IF(AA248="ベスト16",[1]点数換算表!$F$16,IF(AA248="ベスト32",[1]点数換算表!$G$16,"")))))))</f>
        <v>0</v>
      </c>
      <c r="AC248" s="17"/>
      <c r="AD248" s="16">
        <f>IF(AC248="",0,IF(AC248="優勝",[1]点数換算表!$B$17,IF(AC248="準優勝",[1]点数換算表!$C$17,IF(AC248="ベスト4",[1]点数換算表!$D$17,IF(AC248="ベスト8",[1]点数換算表!$E$17,IF(AC248="ベスト16",[1]点数換算表!$F$17,IF(AC248="ベスト32",[1]点数換算表!$G$17,"")))))))</f>
        <v>0</v>
      </c>
      <c r="AE248" s="17"/>
      <c r="AF248" s="16">
        <f>IF(AE248="",0,IF(AE248="優勝",[1]点数換算表!$B$18,IF(AE248="準優勝",[1]点数換算表!$C$18,IF(AE248="ベスト4",[1]点数換算表!$D$18,IF(AE248="ベスト8",[1]点数換算表!$E$18,[1]点数換算表!$F$18)))))</f>
        <v>0</v>
      </c>
      <c r="AG248" s="17"/>
      <c r="AH248" s="16">
        <f>IF(AG248="",0,IF(AG248="優勝",[1]点数換算表!$B$19,IF(AG248="準優勝",[1]点数換算表!$C$19,IF(AG248="ベスト4",[1]点数換算表!$D$19,IF(AG248="ベスト8",[1]点数換算表!$E$19,[1]点数換算表!$F$19)))))</f>
        <v>0</v>
      </c>
      <c r="AI248" s="16">
        <f t="shared" si="3"/>
        <v>20</v>
      </c>
    </row>
    <row r="249" spans="1:35" x14ac:dyDescent="0.4">
      <c r="A249" s="21">
        <v>246</v>
      </c>
      <c r="B249" s="17" t="s">
        <v>581</v>
      </c>
      <c r="C249" s="17" t="s">
        <v>525</v>
      </c>
      <c r="D249" s="17">
        <v>4</v>
      </c>
      <c r="E249" s="29" t="s">
        <v>526</v>
      </c>
      <c r="F249" s="35" t="s">
        <v>815</v>
      </c>
      <c r="G249" s="17"/>
      <c r="H249" s="31">
        <f>IF(G249="",0,IF(G249="優勝",[1]点数換算表!$B$2,IF(G249="準優勝",[1]点数換算表!$C$2,IF(G249="ベスト4",[1]点数換算表!$D$2,[1]点数換算表!$E$2))))</f>
        <v>0</v>
      </c>
      <c r="I249" s="17"/>
      <c r="J249" s="16">
        <f>IF(I249="",0,IF(I249="優勝",[1]点数換算表!$B$3,IF(I249="準優勝",[1]点数換算表!$C$3,IF(I249="ベスト4",[1]点数換算表!$D$3,[1]点数換算表!$E$3))))</f>
        <v>0</v>
      </c>
      <c r="K249" s="17" t="s">
        <v>7</v>
      </c>
      <c r="L249" s="16">
        <f>IF(K249="",0,IF(K249="優勝",[1]点数換算表!$B$4,IF(K249="準優勝",[1]点数換算表!$C$4,IF(K249="ベスト4",[1]点数換算表!$D$4,IF(K249="ベスト8",[1]点数換算表!$E$4,IF(K249="ベスト16",[1]点数換算表!$F$4,""))))))</f>
        <v>20</v>
      </c>
      <c r="M249" s="17"/>
      <c r="N249" s="16">
        <f>IF(M249="",0,IF(M249="優勝",[1]点数換算表!$B$5,IF(M249="準優勝",[1]点数換算表!$C$5,IF(M249="ベスト4",[1]点数換算表!$D$5,IF(M249="ベスト8",[1]点数換算表!$E$5,IF(M249="ベスト16",[1]点数換算表!$F$5,IF(M249="ベスト32",[1]点数換算表!$G$5,"")))))))</f>
        <v>0</v>
      </c>
      <c r="O249" s="17"/>
      <c r="P249" s="16">
        <f>IF(O249="",0,IF(O249="優勝",[2]点数換算表!$B$6,IF(O249="準優勝",[2]点数換算表!$C$6,IF(O249="ベスト4",[2]点数換算表!$D$6,IF(O249="ベスト8",[2]点数換算表!$E$6,IF(O249="ベスト16",[2]点数換算表!$F$6,IF(O249="ベスト32",[2]点数換算表!$G$6,"")))))))</f>
        <v>0</v>
      </c>
      <c r="Q249" s="17"/>
      <c r="R249" s="16">
        <f>IF(Q249="",0,IF(Q249="優勝",[1]点数換算表!$B$7,IF(Q249="準優勝",[1]点数換算表!$C$7,IF(Q249="ベスト4",[1]点数換算表!$D$7,IF(Q249="ベスト8",[1]点数換算表!$E$7,[1]点数換算表!$F$7)))))</f>
        <v>0</v>
      </c>
      <c r="S249" s="17"/>
      <c r="T249" s="16">
        <f>IF(S249="",0,IF(S249="優勝",[1]点数換算表!$B$8,IF(S249="準優勝",[1]点数換算表!$C$8,IF(S249="ベスト4",[1]点数換算表!$D$8,IF(S249="ベスト8",[1]点数換算表!$E$8,[1]点数換算表!$F$8)))))</f>
        <v>0</v>
      </c>
      <c r="U249" s="17"/>
      <c r="V249" s="31">
        <f>IF(U249="",0,IF(U249="優勝",[1]点数換算表!$B$13,IF(U249="準優勝",[1]点数換算表!$C$13,IF(U249="ベスト4",[1]点数換算表!$D$13,[1]点数換算表!$E$13))))</f>
        <v>0</v>
      </c>
      <c r="W249" s="17"/>
      <c r="X249" s="16">
        <f>IF(W249="",0,IF(W249="優勝",[1]点数換算表!$B$14,IF(W249="準優勝",[1]点数換算表!$C$14,IF(W249="ベスト4",[1]点数換算表!$D$14,[1]点数換算表!$E$14))))</f>
        <v>0</v>
      </c>
      <c r="Y249" s="17"/>
      <c r="Z249" s="16">
        <f>IF(Y249="",0,IF(Y249="優勝",[1]点数換算表!$B$15,IF(Y249="準優勝",[1]点数換算表!$C$15,IF(Y249="ベスト4",[1]点数換算表!$D$15,IF(Y249="ベスト8",[1]点数換算表!$E$15,IF(Y249="ベスト16",[1]点数換算表!$F$15,""))))))</f>
        <v>0</v>
      </c>
      <c r="AA249" s="17"/>
      <c r="AB249" s="16">
        <f>IF(AA249="",0,IF(AA249="優勝",[1]点数換算表!$B$16,IF(AA249="準優勝",[1]点数換算表!$C$16,IF(AA249="ベスト4",[1]点数換算表!$D$16,IF(AA249="ベスト8",[1]点数換算表!$E$16,IF(AA249="ベスト16",[1]点数換算表!$F$16,IF(AA249="ベスト32",[1]点数換算表!$G$16,"")))))))</f>
        <v>0</v>
      </c>
      <c r="AC249" s="17"/>
      <c r="AD249" s="16">
        <f>IF(AC249="",0,IF(AC249="優勝",[1]点数換算表!$B$17,IF(AC249="準優勝",[1]点数換算表!$C$17,IF(AC249="ベスト4",[1]点数換算表!$D$17,IF(AC249="ベスト8",[1]点数換算表!$E$17,IF(AC249="ベスト16",[1]点数換算表!$F$17,IF(AC249="ベスト32",[1]点数換算表!$G$17,"")))))))</f>
        <v>0</v>
      </c>
      <c r="AE249" s="17"/>
      <c r="AF249" s="16">
        <f>IF(AE249="",0,IF(AE249="優勝",[1]点数換算表!$B$18,IF(AE249="準優勝",[1]点数換算表!$C$18,IF(AE249="ベスト4",[1]点数換算表!$D$18,IF(AE249="ベスト8",[1]点数換算表!$E$18,[1]点数換算表!$F$18)))))</f>
        <v>0</v>
      </c>
      <c r="AG249" s="17"/>
      <c r="AH249" s="16">
        <f>IF(AG249="",0,IF(AG249="優勝",[1]点数換算表!$B$19,IF(AG249="準優勝",[1]点数換算表!$C$19,IF(AG249="ベスト4",[1]点数換算表!$D$19,IF(AG249="ベスト8",[1]点数換算表!$E$19,[1]点数換算表!$F$19)))))</f>
        <v>0</v>
      </c>
      <c r="AI249" s="16">
        <f t="shared" si="3"/>
        <v>20</v>
      </c>
    </row>
    <row r="250" spans="1:35" x14ac:dyDescent="0.4">
      <c r="A250" s="21">
        <v>247</v>
      </c>
      <c r="B250" s="17" t="s">
        <v>582</v>
      </c>
      <c r="C250" s="17" t="s">
        <v>525</v>
      </c>
      <c r="D250" s="17">
        <v>3</v>
      </c>
      <c r="E250" s="29" t="s">
        <v>526</v>
      </c>
      <c r="F250" s="35" t="s">
        <v>815</v>
      </c>
      <c r="G250" s="17"/>
      <c r="H250" s="31">
        <f>IF(G250="",0,IF(G250="優勝",[1]点数換算表!$B$2,IF(G250="準優勝",[1]点数換算表!$C$2,IF(G250="ベスト4",[1]点数換算表!$D$2,[1]点数換算表!$E$2))))</f>
        <v>0</v>
      </c>
      <c r="I250" s="17"/>
      <c r="J250" s="16">
        <f>IF(I250="",0,IF(I250="優勝",[1]点数換算表!$B$3,IF(I250="準優勝",[1]点数換算表!$C$3,IF(I250="ベスト4",[1]点数換算表!$D$3,[1]点数換算表!$E$3))))</f>
        <v>0</v>
      </c>
      <c r="K250" s="17" t="s">
        <v>7</v>
      </c>
      <c r="L250" s="16">
        <f>IF(K250="",0,IF(K250="優勝",[1]点数換算表!$B$4,IF(K250="準優勝",[1]点数換算表!$C$4,IF(K250="ベスト4",[1]点数換算表!$D$4,IF(K250="ベスト8",[1]点数換算表!$E$4,IF(K250="ベスト16",[1]点数換算表!$F$4,""))))))</f>
        <v>20</v>
      </c>
      <c r="M250" s="17"/>
      <c r="N250" s="16">
        <f>IF(M250="",0,IF(M250="優勝",[1]点数換算表!$B$5,IF(M250="準優勝",[1]点数換算表!$C$5,IF(M250="ベスト4",[1]点数換算表!$D$5,IF(M250="ベスト8",[1]点数換算表!$E$5,IF(M250="ベスト16",[1]点数換算表!$F$5,IF(M250="ベスト32",[1]点数換算表!$G$5,"")))))))</f>
        <v>0</v>
      </c>
      <c r="O250" s="17"/>
      <c r="P250" s="16">
        <f>IF(O250="",0,IF(O250="優勝",[2]点数換算表!$B$6,IF(O250="準優勝",[2]点数換算表!$C$6,IF(O250="ベスト4",[2]点数換算表!$D$6,IF(O250="ベスト8",[2]点数換算表!$E$6,IF(O250="ベスト16",[2]点数換算表!$F$6,IF(O250="ベスト32",[2]点数換算表!$G$6,"")))))))</f>
        <v>0</v>
      </c>
      <c r="Q250" s="17"/>
      <c r="R250" s="16">
        <f>IF(Q250="",0,IF(Q250="優勝",[1]点数換算表!$B$7,IF(Q250="準優勝",[1]点数換算表!$C$7,IF(Q250="ベスト4",[1]点数換算表!$D$7,IF(Q250="ベスト8",[1]点数換算表!$E$7,[1]点数換算表!$F$7)))))</f>
        <v>0</v>
      </c>
      <c r="S250" s="17"/>
      <c r="T250" s="16">
        <f>IF(S250="",0,IF(S250="優勝",[1]点数換算表!$B$8,IF(S250="準優勝",[1]点数換算表!$C$8,IF(S250="ベスト4",[1]点数換算表!$D$8,IF(S250="ベスト8",[1]点数換算表!$E$8,[1]点数換算表!$F$8)))))</f>
        <v>0</v>
      </c>
      <c r="U250" s="17"/>
      <c r="V250" s="31">
        <f>IF(U250="",0,IF(U250="優勝",[1]点数換算表!$B$13,IF(U250="準優勝",[1]点数換算表!$C$13,IF(U250="ベスト4",[1]点数換算表!$D$13,[1]点数換算表!$E$13))))</f>
        <v>0</v>
      </c>
      <c r="W250" s="17"/>
      <c r="X250" s="16">
        <f>IF(W250="",0,IF(W250="優勝",[1]点数換算表!$B$14,IF(W250="準優勝",[1]点数換算表!$C$14,IF(W250="ベスト4",[1]点数換算表!$D$14,[1]点数換算表!$E$14))))</f>
        <v>0</v>
      </c>
      <c r="Y250" s="17"/>
      <c r="Z250" s="16">
        <f>IF(Y250="",0,IF(Y250="優勝",[1]点数換算表!$B$15,IF(Y250="準優勝",[1]点数換算表!$C$15,IF(Y250="ベスト4",[1]点数換算表!$D$15,IF(Y250="ベスト8",[1]点数換算表!$E$15,IF(Y250="ベスト16",[1]点数換算表!$F$15,""))))))</f>
        <v>0</v>
      </c>
      <c r="AA250" s="17"/>
      <c r="AB250" s="16">
        <f>IF(AA250="",0,IF(AA250="優勝",[1]点数換算表!$B$16,IF(AA250="準優勝",[1]点数換算表!$C$16,IF(AA250="ベスト4",[1]点数換算表!$D$16,IF(AA250="ベスト8",[1]点数換算表!$E$16,IF(AA250="ベスト16",[1]点数換算表!$F$16,IF(AA250="ベスト32",[1]点数換算表!$G$16,"")))))))</f>
        <v>0</v>
      </c>
      <c r="AC250" s="17"/>
      <c r="AD250" s="16">
        <f>IF(AC250="",0,IF(AC250="優勝",[1]点数換算表!$B$17,IF(AC250="準優勝",[1]点数換算表!$C$17,IF(AC250="ベスト4",[1]点数換算表!$D$17,IF(AC250="ベスト8",[1]点数換算表!$E$17,IF(AC250="ベスト16",[1]点数換算表!$F$17,IF(AC250="ベスト32",[1]点数換算表!$G$17,"")))))))</f>
        <v>0</v>
      </c>
      <c r="AE250" s="17"/>
      <c r="AF250" s="16">
        <f>IF(AE250="",0,IF(AE250="優勝",[1]点数換算表!$B$18,IF(AE250="準優勝",[1]点数換算表!$C$18,IF(AE250="ベスト4",[1]点数換算表!$D$18,IF(AE250="ベスト8",[1]点数換算表!$E$18,[1]点数換算表!$F$18)))))</f>
        <v>0</v>
      </c>
      <c r="AG250" s="17"/>
      <c r="AH250" s="16">
        <f>IF(AG250="",0,IF(AG250="優勝",[1]点数換算表!$B$19,IF(AG250="準優勝",[1]点数換算表!$C$19,IF(AG250="ベスト4",[1]点数換算表!$D$19,IF(AG250="ベスト8",[1]点数換算表!$E$19,[1]点数換算表!$F$19)))))</f>
        <v>0</v>
      </c>
      <c r="AI250" s="16">
        <f t="shared" si="3"/>
        <v>20</v>
      </c>
    </row>
    <row r="251" spans="1:35" x14ac:dyDescent="0.4">
      <c r="A251" s="21">
        <v>248</v>
      </c>
      <c r="B251" s="17" t="s">
        <v>583</v>
      </c>
      <c r="C251" s="17" t="s">
        <v>525</v>
      </c>
      <c r="D251" s="17">
        <v>3</v>
      </c>
      <c r="E251" s="29" t="s">
        <v>526</v>
      </c>
      <c r="F251" s="35" t="s">
        <v>815</v>
      </c>
      <c r="G251" s="17"/>
      <c r="H251" s="31">
        <f>IF(G251="",0,IF(G251="優勝",[1]点数換算表!$B$2,IF(G251="準優勝",[1]点数換算表!$C$2,IF(G251="ベスト4",[1]点数換算表!$D$2,[1]点数換算表!$E$2))))</f>
        <v>0</v>
      </c>
      <c r="I251" s="17"/>
      <c r="J251" s="16">
        <f>IF(I251="",0,IF(I251="優勝",[1]点数換算表!$B$3,IF(I251="準優勝",[1]点数換算表!$C$3,IF(I251="ベスト4",[1]点数換算表!$D$3,[1]点数換算表!$E$3))))</f>
        <v>0</v>
      </c>
      <c r="K251" s="17" t="s">
        <v>7</v>
      </c>
      <c r="L251" s="16">
        <f>IF(K251="",0,IF(K251="優勝",[1]点数換算表!$B$4,IF(K251="準優勝",[1]点数換算表!$C$4,IF(K251="ベスト4",[1]点数換算表!$D$4,IF(K251="ベスト8",[1]点数換算表!$E$4,IF(K251="ベスト16",[1]点数換算表!$F$4,""))))))</f>
        <v>20</v>
      </c>
      <c r="M251" s="17"/>
      <c r="N251" s="16">
        <f>IF(M251="",0,IF(M251="優勝",[1]点数換算表!$B$5,IF(M251="準優勝",[1]点数換算表!$C$5,IF(M251="ベスト4",[1]点数換算表!$D$5,IF(M251="ベスト8",[1]点数換算表!$E$5,IF(M251="ベスト16",[1]点数換算表!$F$5,IF(M251="ベスト32",[1]点数換算表!$G$5,"")))))))</f>
        <v>0</v>
      </c>
      <c r="O251" s="17"/>
      <c r="P251" s="16">
        <f>IF(O251="",0,IF(O251="優勝",[2]点数換算表!$B$6,IF(O251="準優勝",[2]点数換算表!$C$6,IF(O251="ベスト4",[2]点数換算表!$D$6,IF(O251="ベスト8",[2]点数換算表!$E$6,IF(O251="ベスト16",[2]点数換算表!$F$6,IF(O251="ベスト32",[2]点数換算表!$G$6,"")))))))</f>
        <v>0</v>
      </c>
      <c r="Q251" s="17"/>
      <c r="R251" s="16">
        <f>IF(Q251="",0,IF(Q251="優勝",[1]点数換算表!$B$7,IF(Q251="準優勝",[1]点数換算表!$C$7,IF(Q251="ベスト4",[1]点数換算表!$D$7,IF(Q251="ベスト8",[1]点数換算表!$E$7,[1]点数換算表!$F$7)))))</f>
        <v>0</v>
      </c>
      <c r="S251" s="17"/>
      <c r="T251" s="16">
        <f>IF(S251="",0,IF(S251="優勝",[1]点数換算表!$B$8,IF(S251="準優勝",[1]点数換算表!$C$8,IF(S251="ベスト4",[1]点数換算表!$D$8,IF(S251="ベスト8",[1]点数換算表!$E$8,[1]点数換算表!$F$8)))))</f>
        <v>0</v>
      </c>
      <c r="U251" s="17"/>
      <c r="V251" s="31">
        <f>IF(U251="",0,IF(U251="優勝",[1]点数換算表!$B$13,IF(U251="準優勝",[1]点数換算表!$C$13,IF(U251="ベスト4",[1]点数換算表!$D$13,[1]点数換算表!$E$13))))</f>
        <v>0</v>
      </c>
      <c r="W251" s="17"/>
      <c r="X251" s="16">
        <f>IF(W251="",0,IF(W251="優勝",[1]点数換算表!$B$14,IF(W251="準優勝",[1]点数換算表!$C$14,IF(W251="ベスト4",[1]点数換算表!$D$14,[1]点数換算表!$E$14))))</f>
        <v>0</v>
      </c>
      <c r="Y251" s="17"/>
      <c r="Z251" s="16">
        <f>IF(Y251="",0,IF(Y251="優勝",[1]点数換算表!$B$15,IF(Y251="準優勝",[1]点数換算表!$C$15,IF(Y251="ベスト4",[1]点数換算表!$D$15,IF(Y251="ベスト8",[1]点数換算表!$E$15,IF(Y251="ベスト16",[1]点数換算表!$F$15,""))))))</f>
        <v>0</v>
      </c>
      <c r="AA251" s="17"/>
      <c r="AB251" s="16">
        <f>IF(AA251="",0,IF(AA251="優勝",[1]点数換算表!$B$16,IF(AA251="準優勝",[1]点数換算表!$C$16,IF(AA251="ベスト4",[1]点数換算表!$D$16,IF(AA251="ベスト8",[1]点数換算表!$E$16,IF(AA251="ベスト16",[1]点数換算表!$F$16,IF(AA251="ベスト32",[1]点数換算表!$G$16,"")))))))</f>
        <v>0</v>
      </c>
      <c r="AC251" s="17"/>
      <c r="AD251" s="16">
        <f>IF(AC251="",0,IF(AC251="優勝",[1]点数換算表!$B$17,IF(AC251="準優勝",[1]点数換算表!$C$17,IF(AC251="ベスト4",[1]点数換算表!$D$17,IF(AC251="ベスト8",[1]点数換算表!$E$17,IF(AC251="ベスト16",[1]点数換算表!$F$17,IF(AC251="ベスト32",[1]点数換算表!$G$17,"")))))))</f>
        <v>0</v>
      </c>
      <c r="AE251" s="17"/>
      <c r="AF251" s="16">
        <f>IF(AE251="",0,IF(AE251="優勝",[1]点数換算表!$B$18,IF(AE251="準優勝",[1]点数換算表!$C$18,IF(AE251="ベスト4",[1]点数換算表!$D$18,IF(AE251="ベスト8",[1]点数換算表!$E$18,[1]点数換算表!$F$18)))))</f>
        <v>0</v>
      </c>
      <c r="AG251" s="17"/>
      <c r="AH251" s="16">
        <f>IF(AG251="",0,IF(AG251="優勝",[1]点数換算表!$B$19,IF(AG251="準優勝",[1]点数換算表!$C$19,IF(AG251="ベスト4",[1]点数換算表!$D$19,IF(AG251="ベスト8",[1]点数換算表!$E$19,[1]点数換算表!$F$19)))))</f>
        <v>0</v>
      </c>
      <c r="AI251" s="16">
        <f t="shared" si="3"/>
        <v>20</v>
      </c>
    </row>
    <row r="252" spans="1:35" x14ac:dyDescent="0.4">
      <c r="A252" s="21">
        <v>249</v>
      </c>
      <c r="B252" s="17" t="s">
        <v>585</v>
      </c>
      <c r="C252" s="17" t="s">
        <v>528</v>
      </c>
      <c r="D252" s="17">
        <v>1</v>
      </c>
      <c r="E252" s="29" t="s">
        <v>526</v>
      </c>
      <c r="F252" s="35" t="s">
        <v>815</v>
      </c>
      <c r="G252" s="17"/>
      <c r="H252" s="31">
        <f>IF(G252="",0,IF(G252="優勝",[1]点数換算表!$B$2,IF(G252="準優勝",[1]点数換算表!$C$2,IF(G252="ベスト4",[1]点数換算表!$D$2,[1]点数換算表!$E$2))))</f>
        <v>0</v>
      </c>
      <c r="I252" s="17"/>
      <c r="J252" s="16">
        <f>IF(I252="",0,IF(I252="優勝",[1]点数換算表!$B$3,IF(I252="準優勝",[1]点数換算表!$C$3,IF(I252="ベスト4",[1]点数換算表!$D$3,[1]点数換算表!$E$3))))</f>
        <v>0</v>
      </c>
      <c r="K252" s="17" t="s">
        <v>7</v>
      </c>
      <c r="L252" s="16">
        <f>IF(K252="",0,IF(K252="優勝",[1]点数換算表!$B$4,IF(K252="準優勝",[1]点数換算表!$C$4,IF(K252="ベスト4",[1]点数換算表!$D$4,IF(K252="ベスト8",[1]点数換算表!$E$4,IF(K252="ベスト16",[1]点数換算表!$F$4,""))))))</f>
        <v>20</v>
      </c>
      <c r="M252" s="17"/>
      <c r="N252" s="16">
        <f>IF(M252="",0,IF(M252="優勝",[1]点数換算表!$B$5,IF(M252="準優勝",[1]点数換算表!$C$5,IF(M252="ベスト4",[1]点数換算表!$D$5,IF(M252="ベスト8",[1]点数換算表!$E$5,IF(M252="ベスト16",[1]点数換算表!$F$5,IF(M252="ベスト32",[1]点数換算表!$G$5,"")))))))</f>
        <v>0</v>
      </c>
      <c r="O252" s="17"/>
      <c r="P252" s="16">
        <f>IF(O252="",0,IF(O252="優勝",[2]点数換算表!$B$6,IF(O252="準優勝",[2]点数換算表!$C$6,IF(O252="ベスト4",[2]点数換算表!$D$6,IF(O252="ベスト8",[2]点数換算表!$E$6,IF(O252="ベスト16",[2]点数換算表!$F$6,IF(O252="ベスト32",[2]点数換算表!$G$6,"")))))))</f>
        <v>0</v>
      </c>
      <c r="Q252" s="17"/>
      <c r="R252" s="16">
        <f>IF(Q252="",0,IF(Q252="優勝",[1]点数換算表!$B$7,IF(Q252="準優勝",[1]点数換算表!$C$7,IF(Q252="ベスト4",[1]点数換算表!$D$7,IF(Q252="ベスト8",[1]点数換算表!$E$7,[1]点数換算表!$F$7)))))</f>
        <v>0</v>
      </c>
      <c r="S252" s="17"/>
      <c r="T252" s="16">
        <f>IF(S252="",0,IF(S252="優勝",[1]点数換算表!$B$8,IF(S252="準優勝",[1]点数換算表!$C$8,IF(S252="ベスト4",[1]点数換算表!$D$8,IF(S252="ベスト8",[1]点数換算表!$E$8,[1]点数換算表!$F$8)))))</f>
        <v>0</v>
      </c>
      <c r="U252" s="17"/>
      <c r="V252" s="31">
        <f>IF(U252="",0,IF(U252="優勝",[1]点数換算表!$B$13,IF(U252="準優勝",[1]点数換算表!$C$13,IF(U252="ベスト4",[1]点数換算表!$D$13,[1]点数換算表!$E$13))))</f>
        <v>0</v>
      </c>
      <c r="W252" s="17"/>
      <c r="X252" s="16">
        <f>IF(W252="",0,IF(W252="優勝",[1]点数換算表!$B$14,IF(W252="準優勝",[1]点数換算表!$C$14,IF(W252="ベスト4",[1]点数換算表!$D$14,[1]点数換算表!$E$14))))</f>
        <v>0</v>
      </c>
      <c r="Y252" s="17"/>
      <c r="Z252" s="16">
        <f>IF(Y252="",0,IF(Y252="優勝",[1]点数換算表!$B$15,IF(Y252="準優勝",[1]点数換算表!$C$15,IF(Y252="ベスト4",[1]点数換算表!$D$15,IF(Y252="ベスト8",[1]点数換算表!$E$15,IF(Y252="ベスト16",[1]点数換算表!$F$15,""))))))</f>
        <v>0</v>
      </c>
      <c r="AA252" s="17"/>
      <c r="AB252" s="16">
        <f>IF(AA252="",0,IF(AA252="優勝",[1]点数換算表!$B$16,IF(AA252="準優勝",[1]点数換算表!$C$16,IF(AA252="ベスト4",[1]点数換算表!$D$16,IF(AA252="ベスト8",[1]点数換算表!$E$16,IF(AA252="ベスト16",[1]点数換算表!$F$16,IF(AA252="ベスト32",[1]点数換算表!$G$16,"")))))))</f>
        <v>0</v>
      </c>
      <c r="AC252" s="17"/>
      <c r="AD252" s="16">
        <f>IF(AC252="",0,IF(AC252="優勝",[1]点数換算表!$B$17,IF(AC252="準優勝",[1]点数換算表!$C$17,IF(AC252="ベスト4",[1]点数換算表!$D$17,IF(AC252="ベスト8",[1]点数換算表!$E$17,IF(AC252="ベスト16",[1]点数換算表!$F$17,IF(AC252="ベスト32",[1]点数換算表!$G$17,"")))))))</f>
        <v>0</v>
      </c>
      <c r="AE252" s="17"/>
      <c r="AF252" s="16">
        <f>IF(AE252="",0,IF(AE252="優勝",[1]点数換算表!$B$18,IF(AE252="準優勝",[1]点数換算表!$C$18,IF(AE252="ベスト4",[1]点数換算表!$D$18,IF(AE252="ベスト8",[1]点数換算表!$E$18,[1]点数換算表!$F$18)))))</f>
        <v>0</v>
      </c>
      <c r="AG252" s="17"/>
      <c r="AH252" s="16">
        <f>IF(AG252="",0,IF(AG252="優勝",[1]点数換算表!$B$19,IF(AG252="準優勝",[1]点数換算表!$C$19,IF(AG252="ベスト4",[1]点数換算表!$D$19,IF(AG252="ベスト8",[1]点数換算表!$E$19,[1]点数換算表!$F$19)))))</f>
        <v>0</v>
      </c>
      <c r="AI252" s="16">
        <f t="shared" si="3"/>
        <v>20</v>
      </c>
    </row>
    <row r="253" spans="1:35" x14ac:dyDescent="0.4">
      <c r="A253" s="21">
        <v>250</v>
      </c>
      <c r="B253" s="17" t="s">
        <v>532</v>
      </c>
      <c r="C253" s="17" t="s">
        <v>525</v>
      </c>
      <c r="D253" s="17">
        <v>3</v>
      </c>
      <c r="E253" s="29" t="s">
        <v>526</v>
      </c>
      <c r="F253" s="35" t="s">
        <v>815</v>
      </c>
      <c r="G253" s="17"/>
      <c r="H253" s="31">
        <f>IF(G253="",0,IF(G253="優勝",[1]点数換算表!$B$2,IF(G253="準優勝",[1]点数換算表!$C$2,IF(G253="ベスト4",[1]点数換算表!$D$2,[1]点数換算表!$E$2))))</f>
        <v>0</v>
      </c>
      <c r="I253" s="17"/>
      <c r="J253" s="16">
        <f>IF(I253="",0,IF(I253="優勝",[1]点数換算表!$B$3,IF(I253="準優勝",[1]点数換算表!$C$3,IF(I253="ベスト4",[1]点数換算表!$D$3,[1]点数換算表!$E$3))))</f>
        <v>0</v>
      </c>
      <c r="K253" s="17" t="s">
        <v>7</v>
      </c>
      <c r="L253" s="16">
        <f>IF(K253="",0,IF(K253="優勝",[1]点数換算表!$B$4,IF(K253="準優勝",[1]点数換算表!$C$4,IF(K253="ベスト4",[1]点数換算表!$D$4,IF(K253="ベスト8",[1]点数換算表!$E$4,IF(K253="ベスト16",[1]点数換算表!$F$4,""))))))</f>
        <v>20</v>
      </c>
      <c r="M253" s="17"/>
      <c r="N253" s="16">
        <f>IF(M253="",0,IF(M253="優勝",[1]点数換算表!$B$5,IF(M253="準優勝",[1]点数換算表!$C$5,IF(M253="ベスト4",[1]点数換算表!$D$5,IF(M253="ベスト8",[1]点数換算表!$E$5,IF(M253="ベスト16",[1]点数換算表!$F$5,IF(M253="ベスト32",[1]点数換算表!$G$5,"")))))))</f>
        <v>0</v>
      </c>
      <c r="O253" s="17"/>
      <c r="P253" s="16">
        <f>IF(O253="",0,IF(O253="優勝",[2]点数換算表!$B$6,IF(O253="準優勝",[2]点数換算表!$C$6,IF(O253="ベスト4",[2]点数換算表!$D$6,IF(O253="ベスト8",[2]点数換算表!$E$6,IF(O253="ベスト16",[2]点数換算表!$F$6,IF(O253="ベスト32",[2]点数換算表!$G$6,"")))))))</f>
        <v>0</v>
      </c>
      <c r="Q253" s="17"/>
      <c r="R253" s="16">
        <f>IF(Q253="",0,IF(Q253="優勝",[1]点数換算表!$B$7,IF(Q253="準優勝",[1]点数換算表!$C$7,IF(Q253="ベスト4",[1]点数換算表!$D$7,IF(Q253="ベスト8",[1]点数換算表!$E$7,[1]点数換算表!$F$7)))))</f>
        <v>0</v>
      </c>
      <c r="S253" s="17"/>
      <c r="T253" s="16">
        <f>IF(S253="",0,IF(S253="優勝",[1]点数換算表!$B$8,IF(S253="準優勝",[1]点数換算表!$C$8,IF(S253="ベスト4",[1]点数換算表!$D$8,IF(S253="ベスト8",[1]点数換算表!$E$8,[1]点数換算表!$F$8)))))</f>
        <v>0</v>
      </c>
      <c r="U253" s="17"/>
      <c r="V253" s="31">
        <f>IF(U253="",0,IF(U253="優勝",[1]点数換算表!$B$13,IF(U253="準優勝",[1]点数換算表!$C$13,IF(U253="ベスト4",[1]点数換算表!$D$13,[1]点数換算表!$E$13))))</f>
        <v>0</v>
      </c>
      <c r="W253" s="17"/>
      <c r="X253" s="16">
        <f>IF(W253="",0,IF(W253="優勝",[1]点数換算表!$B$14,IF(W253="準優勝",[1]点数換算表!$C$14,IF(W253="ベスト4",[1]点数換算表!$D$14,[1]点数換算表!$E$14))))</f>
        <v>0</v>
      </c>
      <c r="Y253" s="17"/>
      <c r="Z253" s="16">
        <f>IF(Y253="",0,IF(Y253="優勝",[1]点数換算表!$B$15,IF(Y253="準優勝",[1]点数換算表!$C$15,IF(Y253="ベスト4",[1]点数換算表!$D$15,IF(Y253="ベスト8",[1]点数換算表!$E$15,IF(Y253="ベスト16",[1]点数換算表!$F$15,""))))))</f>
        <v>0</v>
      </c>
      <c r="AA253" s="17"/>
      <c r="AB253" s="16">
        <f>IF(AA253="",0,IF(AA253="優勝",[1]点数換算表!$B$16,IF(AA253="準優勝",[1]点数換算表!$C$16,IF(AA253="ベスト4",[1]点数換算表!$D$16,IF(AA253="ベスト8",[1]点数換算表!$E$16,IF(AA253="ベスト16",[1]点数換算表!$F$16,IF(AA253="ベスト32",[1]点数換算表!$G$16,"")))))))</f>
        <v>0</v>
      </c>
      <c r="AC253" s="17"/>
      <c r="AD253" s="16">
        <f>IF(AC253="",0,IF(AC253="優勝",[1]点数換算表!$B$17,IF(AC253="準優勝",[1]点数換算表!$C$17,IF(AC253="ベスト4",[1]点数換算表!$D$17,IF(AC253="ベスト8",[1]点数換算表!$E$17,IF(AC253="ベスト16",[1]点数換算表!$F$17,IF(AC253="ベスト32",[1]点数換算表!$G$17,"")))))))</f>
        <v>0</v>
      </c>
      <c r="AE253" s="17"/>
      <c r="AF253" s="16">
        <f>IF(AE253="",0,IF(AE253="優勝",[1]点数換算表!$B$18,IF(AE253="準優勝",[1]点数換算表!$C$18,IF(AE253="ベスト4",[1]点数換算表!$D$18,IF(AE253="ベスト8",[1]点数換算表!$E$18,[1]点数換算表!$F$18)))))</f>
        <v>0</v>
      </c>
      <c r="AG253" s="17"/>
      <c r="AH253" s="16">
        <f>IF(AG253="",0,IF(AG253="優勝",[1]点数換算表!$B$19,IF(AG253="準優勝",[1]点数換算表!$C$19,IF(AG253="ベスト4",[1]点数換算表!$D$19,IF(AG253="ベスト8",[1]点数換算表!$E$19,[1]点数換算表!$F$19)))))</f>
        <v>0</v>
      </c>
      <c r="AI253" s="16">
        <f t="shared" si="3"/>
        <v>20</v>
      </c>
    </row>
    <row r="254" spans="1:35" x14ac:dyDescent="0.4">
      <c r="A254" s="21">
        <v>251</v>
      </c>
      <c r="B254" s="17" t="s">
        <v>586</v>
      </c>
      <c r="C254" s="17" t="s">
        <v>525</v>
      </c>
      <c r="D254" s="17">
        <v>3</v>
      </c>
      <c r="E254" s="29" t="s">
        <v>526</v>
      </c>
      <c r="F254" s="35" t="s">
        <v>815</v>
      </c>
      <c r="G254" s="17"/>
      <c r="H254" s="31">
        <f>IF(G254="",0,IF(G254="優勝",[1]点数換算表!$B$2,IF(G254="準優勝",[1]点数換算表!$C$2,IF(G254="ベスト4",[1]点数換算表!$D$2,[1]点数換算表!$E$2))))</f>
        <v>0</v>
      </c>
      <c r="I254" s="17"/>
      <c r="J254" s="16">
        <f>IF(I254="",0,IF(I254="優勝",[1]点数換算表!$B$3,IF(I254="準優勝",[1]点数換算表!$C$3,IF(I254="ベスト4",[1]点数換算表!$D$3,[1]点数換算表!$E$3))))</f>
        <v>0</v>
      </c>
      <c r="K254" s="17" t="s">
        <v>7</v>
      </c>
      <c r="L254" s="16">
        <f>IF(K254="",0,IF(K254="優勝",[1]点数換算表!$B$4,IF(K254="準優勝",[1]点数換算表!$C$4,IF(K254="ベスト4",[1]点数換算表!$D$4,IF(K254="ベスト8",[1]点数換算表!$E$4,IF(K254="ベスト16",[1]点数換算表!$F$4,""))))))</f>
        <v>20</v>
      </c>
      <c r="M254" s="17"/>
      <c r="N254" s="16">
        <f>IF(M254="",0,IF(M254="優勝",[1]点数換算表!$B$5,IF(M254="準優勝",[1]点数換算表!$C$5,IF(M254="ベスト4",[1]点数換算表!$D$5,IF(M254="ベスト8",[1]点数換算表!$E$5,IF(M254="ベスト16",[1]点数換算表!$F$5,IF(M254="ベスト32",[1]点数換算表!$G$5,"")))))))</f>
        <v>0</v>
      </c>
      <c r="O254" s="17"/>
      <c r="P254" s="16">
        <f>IF(O254="",0,IF(O254="優勝",[2]点数換算表!$B$6,IF(O254="準優勝",[2]点数換算表!$C$6,IF(O254="ベスト4",[2]点数換算表!$D$6,IF(O254="ベスト8",[2]点数換算表!$E$6,IF(O254="ベスト16",[2]点数換算表!$F$6,IF(O254="ベスト32",[2]点数換算表!$G$6,"")))))))</f>
        <v>0</v>
      </c>
      <c r="Q254" s="17"/>
      <c r="R254" s="16">
        <f>IF(Q254="",0,IF(Q254="優勝",[1]点数換算表!$B$7,IF(Q254="準優勝",[1]点数換算表!$C$7,IF(Q254="ベスト4",[1]点数換算表!$D$7,IF(Q254="ベスト8",[1]点数換算表!$E$7,[1]点数換算表!$F$7)))))</f>
        <v>0</v>
      </c>
      <c r="S254" s="17"/>
      <c r="T254" s="16">
        <f>IF(S254="",0,IF(S254="優勝",[1]点数換算表!$B$8,IF(S254="準優勝",[1]点数換算表!$C$8,IF(S254="ベスト4",[1]点数換算表!$D$8,IF(S254="ベスト8",[1]点数換算表!$E$8,[1]点数換算表!$F$8)))))</f>
        <v>0</v>
      </c>
      <c r="U254" s="17"/>
      <c r="V254" s="31">
        <f>IF(U254="",0,IF(U254="優勝",[1]点数換算表!$B$13,IF(U254="準優勝",[1]点数換算表!$C$13,IF(U254="ベスト4",[1]点数換算表!$D$13,[1]点数換算表!$E$13))))</f>
        <v>0</v>
      </c>
      <c r="W254" s="17"/>
      <c r="X254" s="16">
        <f>IF(W254="",0,IF(W254="優勝",[1]点数換算表!$B$14,IF(W254="準優勝",[1]点数換算表!$C$14,IF(W254="ベスト4",[1]点数換算表!$D$14,[1]点数換算表!$E$14))))</f>
        <v>0</v>
      </c>
      <c r="Y254" s="17"/>
      <c r="Z254" s="16">
        <f>IF(Y254="",0,IF(Y254="優勝",[1]点数換算表!$B$15,IF(Y254="準優勝",[1]点数換算表!$C$15,IF(Y254="ベスト4",[1]点数換算表!$D$15,IF(Y254="ベスト8",[1]点数換算表!$E$15,IF(Y254="ベスト16",[1]点数換算表!$F$15,""))))))</f>
        <v>0</v>
      </c>
      <c r="AA254" s="17"/>
      <c r="AB254" s="16">
        <f>IF(AA254="",0,IF(AA254="優勝",[1]点数換算表!$B$16,IF(AA254="準優勝",[1]点数換算表!$C$16,IF(AA254="ベスト4",[1]点数換算表!$D$16,IF(AA254="ベスト8",[1]点数換算表!$E$16,IF(AA254="ベスト16",[1]点数換算表!$F$16,IF(AA254="ベスト32",[1]点数換算表!$G$16,"")))))))</f>
        <v>0</v>
      </c>
      <c r="AC254" s="17"/>
      <c r="AD254" s="16">
        <f>IF(AC254="",0,IF(AC254="優勝",[1]点数換算表!$B$17,IF(AC254="準優勝",[1]点数換算表!$C$17,IF(AC254="ベスト4",[1]点数換算表!$D$17,IF(AC254="ベスト8",[1]点数換算表!$E$17,IF(AC254="ベスト16",[1]点数換算表!$F$17,IF(AC254="ベスト32",[1]点数換算表!$G$17,"")))))))</f>
        <v>0</v>
      </c>
      <c r="AE254" s="17"/>
      <c r="AF254" s="16">
        <f>IF(AE254="",0,IF(AE254="優勝",[1]点数換算表!$B$18,IF(AE254="準優勝",[1]点数換算表!$C$18,IF(AE254="ベスト4",[1]点数換算表!$D$18,IF(AE254="ベスト8",[1]点数換算表!$E$18,[1]点数換算表!$F$18)))))</f>
        <v>0</v>
      </c>
      <c r="AG254" s="17"/>
      <c r="AH254" s="16">
        <f>IF(AG254="",0,IF(AG254="優勝",[1]点数換算表!$B$19,IF(AG254="準優勝",[1]点数換算表!$C$19,IF(AG254="ベスト4",[1]点数換算表!$D$19,IF(AG254="ベスト8",[1]点数換算表!$E$19,[1]点数換算表!$F$19)))))</f>
        <v>0</v>
      </c>
      <c r="AI254" s="16">
        <f t="shared" si="3"/>
        <v>20</v>
      </c>
    </row>
    <row r="255" spans="1:35" x14ac:dyDescent="0.4">
      <c r="A255" s="21">
        <v>252</v>
      </c>
      <c r="B255" s="17" t="s">
        <v>537</v>
      </c>
      <c r="C255" s="17" t="s">
        <v>528</v>
      </c>
      <c r="D255" s="17">
        <v>1</v>
      </c>
      <c r="E255" s="29" t="s">
        <v>526</v>
      </c>
      <c r="F255" s="35" t="s">
        <v>815</v>
      </c>
      <c r="G255" s="17"/>
      <c r="H255" s="31">
        <f>IF(G255="",0,IF(G255="優勝",[1]点数換算表!$B$2,IF(G255="準優勝",[1]点数換算表!$C$2,IF(G255="ベスト4",[1]点数換算表!$D$2,[1]点数換算表!$E$2))))</f>
        <v>0</v>
      </c>
      <c r="I255" s="17"/>
      <c r="J255" s="16">
        <f>IF(I255="",0,IF(I255="優勝",[1]点数換算表!$B$3,IF(I255="準優勝",[1]点数換算表!$C$3,IF(I255="ベスト4",[1]点数換算表!$D$3,[1]点数換算表!$E$3))))</f>
        <v>0</v>
      </c>
      <c r="K255" s="17" t="s">
        <v>7</v>
      </c>
      <c r="L255" s="16">
        <f>IF(K255="",0,IF(K255="優勝",[1]点数換算表!$B$4,IF(K255="準優勝",[1]点数換算表!$C$4,IF(K255="ベスト4",[1]点数換算表!$D$4,IF(K255="ベスト8",[1]点数換算表!$E$4,IF(K255="ベスト16",[1]点数換算表!$F$4,""))))))</f>
        <v>20</v>
      </c>
      <c r="M255" s="17"/>
      <c r="N255" s="16">
        <f>IF(M255="",0,IF(M255="優勝",[1]点数換算表!$B$5,IF(M255="準優勝",[1]点数換算表!$C$5,IF(M255="ベスト4",[1]点数換算表!$D$5,IF(M255="ベスト8",[1]点数換算表!$E$5,IF(M255="ベスト16",[1]点数換算表!$F$5,IF(M255="ベスト32",[1]点数換算表!$G$5,"")))))))</f>
        <v>0</v>
      </c>
      <c r="O255" s="17"/>
      <c r="P255" s="16">
        <f>IF(O255="",0,IF(O255="優勝",[2]点数換算表!$B$6,IF(O255="準優勝",[2]点数換算表!$C$6,IF(O255="ベスト4",[2]点数換算表!$D$6,IF(O255="ベスト8",[2]点数換算表!$E$6,IF(O255="ベスト16",[2]点数換算表!$F$6,IF(O255="ベスト32",[2]点数換算表!$G$6,"")))))))</f>
        <v>0</v>
      </c>
      <c r="Q255" s="17"/>
      <c r="R255" s="16">
        <f>IF(Q255="",0,IF(Q255="優勝",[1]点数換算表!$B$7,IF(Q255="準優勝",[1]点数換算表!$C$7,IF(Q255="ベスト4",[1]点数換算表!$D$7,IF(Q255="ベスト8",[1]点数換算表!$E$7,[1]点数換算表!$F$7)))))</f>
        <v>0</v>
      </c>
      <c r="S255" s="17"/>
      <c r="T255" s="16">
        <f>IF(S255="",0,IF(S255="優勝",[1]点数換算表!$B$8,IF(S255="準優勝",[1]点数換算表!$C$8,IF(S255="ベスト4",[1]点数換算表!$D$8,IF(S255="ベスト8",[1]点数換算表!$E$8,[1]点数換算表!$F$8)))))</f>
        <v>0</v>
      </c>
      <c r="U255" s="17"/>
      <c r="V255" s="31">
        <f>IF(U255="",0,IF(U255="優勝",[1]点数換算表!$B$13,IF(U255="準優勝",[1]点数換算表!$C$13,IF(U255="ベスト4",[1]点数換算表!$D$13,[1]点数換算表!$E$13))))</f>
        <v>0</v>
      </c>
      <c r="W255" s="17"/>
      <c r="X255" s="16">
        <f>IF(W255="",0,IF(W255="優勝",[1]点数換算表!$B$14,IF(W255="準優勝",[1]点数換算表!$C$14,IF(W255="ベスト4",[1]点数換算表!$D$14,[1]点数換算表!$E$14))))</f>
        <v>0</v>
      </c>
      <c r="Y255" s="17"/>
      <c r="Z255" s="16">
        <f>IF(Y255="",0,IF(Y255="優勝",[1]点数換算表!$B$15,IF(Y255="準優勝",[1]点数換算表!$C$15,IF(Y255="ベスト4",[1]点数換算表!$D$15,IF(Y255="ベスト8",[1]点数換算表!$E$15,IF(Y255="ベスト16",[1]点数換算表!$F$15,""))))))</f>
        <v>0</v>
      </c>
      <c r="AA255" s="17"/>
      <c r="AB255" s="16">
        <f>IF(AA255="",0,IF(AA255="優勝",[1]点数換算表!$B$16,IF(AA255="準優勝",[1]点数換算表!$C$16,IF(AA255="ベスト4",[1]点数換算表!$D$16,IF(AA255="ベスト8",[1]点数換算表!$E$16,IF(AA255="ベスト16",[1]点数換算表!$F$16,IF(AA255="ベスト32",[1]点数換算表!$G$16,"")))))))</f>
        <v>0</v>
      </c>
      <c r="AC255" s="17"/>
      <c r="AD255" s="16">
        <f>IF(AC255="",0,IF(AC255="優勝",[1]点数換算表!$B$17,IF(AC255="準優勝",[1]点数換算表!$C$17,IF(AC255="ベスト4",[1]点数換算表!$D$17,IF(AC255="ベスト8",[1]点数換算表!$E$17,IF(AC255="ベスト16",[1]点数換算表!$F$17,IF(AC255="ベスト32",[1]点数換算表!$G$17,"")))))))</f>
        <v>0</v>
      </c>
      <c r="AE255" s="17"/>
      <c r="AF255" s="16">
        <f>IF(AE255="",0,IF(AE255="優勝",[1]点数換算表!$B$18,IF(AE255="準優勝",[1]点数換算表!$C$18,IF(AE255="ベスト4",[1]点数換算表!$D$18,IF(AE255="ベスト8",[1]点数換算表!$E$18,[1]点数換算表!$F$18)))))</f>
        <v>0</v>
      </c>
      <c r="AG255" s="17"/>
      <c r="AH255" s="16">
        <f>IF(AG255="",0,IF(AG255="優勝",[1]点数換算表!$B$19,IF(AG255="準優勝",[1]点数換算表!$C$19,IF(AG255="ベスト4",[1]点数換算表!$D$19,IF(AG255="ベスト8",[1]点数換算表!$E$19,[1]点数換算表!$F$19)))))</f>
        <v>0</v>
      </c>
      <c r="AI255" s="16">
        <f t="shared" si="3"/>
        <v>20</v>
      </c>
    </row>
    <row r="256" spans="1:35" x14ac:dyDescent="0.4">
      <c r="A256" s="21">
        <v>253</v>
      </c>
      <c r="B256" s="17" t="s">
        <v>681</v>
      </c>
      <c r="C256" s="17" t="s">
        <v>632</v>
      </c>
      <c r="D256" s="17">
        <v>1</v>
      </c>
      <c r="E256" s="30" t="s">
        <v>620</v>
      </c>
      <c r="F256" s="34" t="s">
        <v>814</v>
      </c>
      <c r="G256" s="17"/>
      <c r="H256" s="31">
        <f>IF(G256="",0,IF(G256="優勝",[10]点数換算表!$B$2,IF(G256="準優勝",[10]点数換算表!$C$2,IF(G256="ベスト4",[10]点数換算表!$D$2,[10]点数換算表!$E$2))))</f>
        <v>0</v>
      </c>
      <c r="I256" s="17"/>
      <c r="J256" s="16">
        <f>IF(I256="",0,IF(I256="優勝",[10]点数換算表!$B$3,IF(I256="準優勝",[10]点数換算表!$C$3,IF(I256="ベスト4",[10]点数換算表!$D$3,[10]点数換算表!$E$3))))</f>
        <v>0</v>
      </c>
      <c r="K256" s="17" t="s">
        <v>7</v>
      </c>
      <c r="L256" s="16">
        <f>IF(K256="",0,IF(K256="優勝",[10]点数換算表!$B$4,IF(K256="準優勝",[10]点数換算表!$C$4,IF(K256="ベスト4",[10]点数換算表!$D$4,IF(K256="ベスト8",[10]点数換算表!$E$4,IF(K256="ベスト16",[10]点数換算表!$F$4,""))))))</f>
        <v>20</v>
      </c>
      <c r="M256" s="17"/>
      <c r="N256" s="16">
        <f>IF(M256="",0,IF(M256="優勝",[10]点数換算表!$B$5,IF(M256="準優勝",[10]点数換算表!$C$5,IF(M256="ベスト4",[10]点数換算表!$D$5,IF(M256="ベスト8",[10]点数換算表!$E$5,IF(M256="ベスト16",[10]点数換算表!$F$5,IF(M256="ベスト32",[10]点数換算表!$G$5,"")))))))</f>
        <v>0</v>
      </c>
      <c r="O256" s="17"/>
      <c r="P256" s="16">
        <f>IF(O256="",0,IF(O256="優勝",[2]点数換算表!$B$6,IF(O256="準優勝",[2]点数換算表!$C$6,IF(O256="ベスト4",[2]点数換算表!$D$6,IF(O256="ベスト8",[2]点数換算表!$E$6,IF(O256="ベスト16",[2]点数換算表!$F$6,IF(O256="ベスト32",[2]点数換算表!$G$6,"")))))))</f>
        <v>0</v>
      </c>
      <c r="Q256" s="17"/>
      <c r="R256" s="16">
        <f>IF(Q256="",0,IF(Q256="優勝",[10]点数換算表!$B$7,IF(Q256="準優勝",[10]点数換算表!$C$7,IF(Q256="ベスト4",[10]点数換算表!$D$7,IF(Q256="ベスト8",[10]点数換算表!$E$7,[10]点数換算表!$F$7)))))</f>
        <v>0</v>
      </c>
      <c r="S256" s="17"/>
      <c r="T256" s="16">
        <f>IF(S256="",0,IF(S256="優勝",[10]点数換算表!$B$8,IF(S256="準優勝",[10]点数換算表!$C$8,IF(S256="ベスト4",[10]点数換算表!$D$8,IF(S256="ベスト8",[10]点数換算表!$E$8,[10]点数換算表!$F$8)))))</f>
        <v>0</v>
      </c>
      <c r="U256" s="17"/>
      <c r="V256" s="31">
        <f>IF(U256="",0,IF(U256="優勝",[10]点数換算表!$B$13,IF(U256="準優勝",[10]点数換算表!$C$13,IF(U256="ベスト4",[10]点数換算表!$D$13,[10]点数換算表!$E$13))))</f>
        <v>0</v>
      </c>
      <c r="W256" s="17"/>
      <c r="X256" s="16">
        <f>IF(W256="",0,IF(W256="優勝",[10]点数換算表!$B$14,IF(W256="準優勝",[10]点数換算表!$C$14,IF(W256="ベスト4",[10]点数換算表!$D$14,[10]点数換算表!$E$14))))</f>
        <v>0</v>
      </c>
      <c r="Y256" s="17"/>
      <c r="Z256" s="16">
        <f>IF(Y256="",0,IF(Y256="優勝",[10]点数換算表!$B$15,IF(Y256="準優勝",[10]点数換算表!$C$15,IF(Y256="ベスト4",[10]点数換算表!$D$15,IF(Y256="ベスト8",[10]点数換算表!$E$15,IF(Y256="ベスト16",[10]点数換算表!$F$15,""))))))</f>
        <v>0</v>
      </c>
      <c r="AA256" s="17"/>
      <c r="AB256" s="16">
        <f>IF(AA256="",0,IF(AA256="優勝",[10]点数換算表!$B$16,IF(AA256="準優勝",[10]点数換算表!$C$16,IF(AA256="ベスト4",[10]点数換算表!$D$16,IF(AA256="ベスト8",[10]点数換算表!$E$16,IF(AA256="ベスト16",[10]点数換算表!$F$16,IF(AA256="ベスト32",[10]点数換算表!$G$16,"")))))))</f>
        <v>0</v>
      </c>
      <c r="AC256" s="17"/>
      <c r="AD256" s="16">
        <f>IF(AC256="",0,IF(AC256="優勝",[10]点数換算表!$B$17,IF(AC256="準優勝",[10]点数換算表!$C$17,IF(AC256="ベスト4",[10]点数換算表!$D$17,IF(AC256="ベスト8",[10]点数換算表!$E$17,IF(AC256="ベスト16",[10]点数換算表!$F$17,IF(AC256="ベスト32",[10]点数換算表!$G$17,"")))))))</f>
        <v>0</v>
      </c>
      <c r="AE256" s="17"/>
      <c r="AF256" s="16">
        <f>IF(AE256="",0,IF(AE256="優勝",[10]点数換算表!$B$18,IF(AE256="準優勝",[10]点数換算表!$C$18,IF(AE256="ベスト4",[10]点数換算表!$D$18,IF(AE256="ベスト8",[10]点数換算表!$E$18,[10]点数換算表!$F$18)))))</f>
        <v>0</v>
      </c>
      <c r="AG256" s="17"/>
      <c r="AH256" s="16">
        <f>IF(AG256="",0,IF(AG256="優勝",[10]点数換算表!$B$19,IF(AG256="準優勝",[10]点数換算表!$C$19,IF(AG256="ベスト4",[10]点数換算表!$D$19,IF(AG256="ベスト8",[10]点数換算表!$E$19,[10]点数換算表!$F$19)))))</f>
        <v>0</v>
      </c>
      <c r="AI256" s="16">
        <f t="shared" si="3"/>
        <v>20</v>
      </c>
    </row>
    <row r="257" spans="1:35" x14ac:dyDescent="0.4">
      <c r="A257" s="21">
        <v>254</v>
      </c>
      <c r="B257" s="17" t="s">
        <v>682</v>
      </c>
      <c r="C257" s="17" t="s">
        <v>632</v>
      </c>
      <c r="D257" s="17">
        <v>1</v>
      </c>
      <c r="E257" s="30" t="s">
        <v>620</v>
      </c>
      <c r="F257" s="34" t="s">
        <v>814</v>
      </c>
      <c r="G257" s="17"/>
      <c r="H257" s="31">
        <f>IF(G257="",0,IF(G257="優勝",[10]点数換算表!$B$2,IF(G257="準優勝",[10]点数換算表!$C$2,IF(G257="ベスト4",[10]点数換算表!$D$2,[10]点数換算表!$E$2))))</f>
        <v>0</v>
      </c>
      <c r="I257" s="17"/>
      <c r="J257" s="16">
        <f>IF(I257="",0,IF(I257="優勝",[10]点数換算表!$B$3,IF(I257="準優勝",[10]点数換算表!$C$3,IF(I257="ベスト4",[10]点数換算表!$D$3,[10]点数換算表!$E$3))))</f>
        <v>0</v>
      </c>
      <c r="K257" s="17" t="s">
        <v>7</v>
      </c>
      <c r="L257" s="16">
        <f>IF(K257="",0,IF(K257="優勝",[10]点数換算表!$B$4,IF(K257="準優勝",[10]点数換算表!$C$4,IF(K257="ベスト4",[10]点数換算表!$D$4,IF(K257="ベスト8",[10]点数換算表!$E$4,IF(K257="ベスト16",[10]点数換算表!$F$4,""))))))</f>
        <v>20</v>
      </c>
      <c r="M257" s="17"/>
      <c r="N257" s="16">
        <f>IF(M257="",0,IF(M257="優勝",[10]点数換算表!$B$5,IF(M257="準優勝",[10]点数換算表!$C$5,IF(M257="ベスト4",[10]点数換算表!$D$5,IF(M257="ベスト8",[10]点数換算表!$E$5,IF(M257="ベスト16",[10]点数換算表!$F$5,IF(M257="ベスト32",[10]点数換算表!$G$5,"")))))))</f>
        <v>0</v>
      </c>
      <c r="O257" s="17"/>
      <c r="P257" s="16">
        <f>IF(O257="",0,IF(O257="優勝",[2]点数換算表!$B$6,IF(O257="準優勝",[2]点数換算表!$C$6,IF(O257="ベスト4",[2]点数換算表!$D$6,IF(O257="ベスト8",[2]点数換算表!$E$6,IF(O257="ベスト16",[2]点数換算表!$F$6,IF(O257="ベスト32",[2]点数換算表!$G$6,"")))))))</f>
        <v>0</v>
      </c>
      <c r="Q257" s="17"/>
      <c r="R257" s="16">
        <f>IF(Q257="",0,IF(Q257="優勝",[10]点数換算表!$B$7,IF(Q257="準優勝",[10]点数換算表!$C$7,IF(Q257="ベスト4",[10]点数換算表!$D$7,IF(Q257="ベスト8",[10]点数換算表!$E$7,[10]点数換算表!$F$7)))))</f>
        <v>0</v>
      </c>
      <c r="S257" s="17"/>
      <c r="T257" s="16">
        <f>IF(S257="",0,IF(S257="優勝",[10]点数換算表!$B$8,IF(S257="準優勝",[10]点数換算表!$C$8,IF(S257="ベスト4",[10]点数換算表!$D$8,IF(S257="ベスト8",[10]点数換算表!$E$8,[10]点数換算表!$F$8)))))</f>
        <v>0</v>
      </c>
      <c r="U257" s="17"/>
      <c r="V257" s="31">
        <f>IF(U257="",0,IF(U257="優勝",[10]点数換算表!$B$13,IF(U257="準優勝",[10]点数換算表!$C$13,IF(U257="ベスト4",[10]点数換算表!$D$13,[10]点数換算表!$E$13))))</f>
        <v>0</v>
      </c>
      <c r="W257" s="17"/>
      <c r="X257" s="16">
        <f>IF(W257="",0,IF(W257="優勝",[10]点数換算表!$B$14,IF(W257="準優勝",[10]点数換算表!$C$14,IF(W257="ベスト4",[10]点数換算表!$D$14,[10]点数換算表!$E$14))))</f>
        <v>0</v>
      </c>
      <c r="Y257" s="17"/>
      <c r="Z257" s="16">
        <f>IF(Y257="",0,IF(Y257="優勝",[10]点数換算表!$B$15,IF(Y257="準優勝",[10]点数換算表!$C$15,IF(Y257="ベスト4",[10]点数換算表!$D$15,IF(Y257="ベスト8",[10]点数換算表!$E$15,IF(Y257="ベスト16",[10]点数換算表!$F$15,""))))))</f>
        <v>0</v>
      </c>
      <c r="AA257" s="17"/>
      <c r="AB257" s="16">
        <f>IF(AA257="",0,IF(AA257="優勝",[10]点数換算表!$B$16,IF(AA257="準優勝",[10]点数換算表!$C$16,IF(AA257="ベスト4",[10]点数換算表!$D$16,IF(AA257="ベスト8",[10]点数換算表!$E$16,IF(AA257="ベスト16",[10]点数換算表!$F$16,IF(AA257="ベスト32",[10]点数換算表!$G$16,"")))))))</f>
        <v>0</v>
      </c>
      <c r="AC257" s="17"/>
      <c r="AD257" s="16">
        <f>IF(AC257="",0,IF(AC257="優勝",[10]点数換算表!$B$17,IF(AC257="準優勝",[10]点数換算表!$C$17,IF(AC257="ベスト4",[10]点数換算表!$D$17,IF(AC257="ベスト8",[10]点数換算表!$E$17,IF(AC257="ベスト16",[10]点数換算表!$F$17,IF(AC257="ベスト32",[10]点数換算表!$G$17,"")))))))</f>
        <v>0</v>
      </c>
      <c r="AE257" s="17"/>
      <c r="AF257" s="16">
        <f>IF(AE257="",0,IF(AE257="優勝",[10]点数換算表!$B$18,IF(AE257="準優勝",[10]点数換算表!$C$18,IF(AE257="ベスト4",[10]点数換算表!$D$18,IF(AE257="ベスト8",[10]点数換算表!$E$18,[10]点数換算表!$F$18)))))</f>
        <v>0</v>
      </c>
      <c r="AG257" s="17"/>
      <c r="AH257" s="16">
        <f>IF(AG257="",0,IF(AG257="優勝",[10]点数換算表!$B$19,IF(AG257="準優勝",[10]点数換算表!$C$19,IF(AG257="ベスト4",[10]点数換算表!$D$19,IF(AG257="ベスト8",[10]点数換算表!$E$19,[10]点数換算表!$F$19)))))</f>
        <v>0</v>
      </c>
      <c r="AI257" s="16">
        <f t="shared" si="3"/>
        <v>20</v>
      </c>
    </row>
    <row r="258" spans="1:35" x14ac:dyDescent="0.4">
      <c r="A258" s="21">
        <v>255</v>
      </c>
      <c r="B258" s="17" t="s">
        <v>684</v>
      </c>
      <c r="C258" s="17" t="s">
        <v>805</v>
      </c>
      <c r="D258" s="17">
        <v>2</v>
      </c>
      <c r="E258" s="30" t="s">
        <v>620</v>
      </c>
      <c r="F258" s="34" t="s">
        <v>814</v>
      </c>
      <c r="G258" s="17"/>
      <c r="H258" s="31">
        <f>IF(G258="",0,IF(G258="優勝",[10]点数換算表!$B$2,IF(G258="準優勝",[10]点数換算表!$C$2,IF(G258="ベスト4",[10]点数換算表!$D$2,[10]点数換算表!$E$2))))</f>
        <v>0</v>
      </c>
      <c r="I258" s="17"/>
      <c r="J258" s="16">
        <f>IF(I258="",0,IF(I258="優勝",[10]点数換算表!$B$3,IF(I258="準優勝",[10]点数換算表!$C$3,IF(I258="ベスト4",[10]点数換算表!$D$3,[10]点数換算表!$E$3))))</f>
        <v>0</v>
      </c>
      <c r="K258" s="17" t="s">
        <v>7</v>
      </c>
      <c r="L258" s="16">
        <f>IF(K258="",0,IF(K258="優勝",[10]点数換算表!$B$4,IF(K258="準優勝",[10]点数換算表!$C$4,IF(K258="ベスト4",[10]点数換算表!$D$4,IF(K258="ベスト8",[10]点数換算表!$E$4,IF(K258="ベスト16",[10]点数換算表!$F$4,""))))))</f>
        <v>20</v>
      </c>
      <c r="M258" s="17"/>
      <c r="N258" s="16">
        <f>IF(M258="",0,IF(M258="優勝",[10]点数換算表!$B$5,IF(M258="準優勝",[10]点数換算表!$C$5,IF(M258="ベスト4",[10]点数換算表!$D$5,IF(M258="ベスト8",[10]点数換算表!$E$5,IF(M258="ベスト16",[10]点数換算表!$F$5,IF(M258="ベスト32",[10]点数換算表!$G$5,"")))))))</f>
        <v>0</v>
      </c>
      <c r="O258" s="17"/>
      <c r="P258" s="16">
        <f>IF(O258="",0,IF(O258="優勝",[2]点数換算表!$B$6,IF(O258="準優勝",[2]点数換算表!$C$6,IF(O258="ベスト4",[2]点数換算表!$D$6,IF(O258="ベスト8",[2]点数換算表!$E$6,IF(O258="ベスト16",[2]点数換算表!$F$6,IF(O258="ベスト32",[2]点数換算表!$G$6,"")))))))</f>
        <v>0</v>
      </c>
      <c r="Q258" s="17"/>
      <c r="R258" s="16">
        <f>IF(Q258="",0,IF(Q258="優勝",[10]点数換算表!$B$7,IF(Q258="準優勝",[10]点数換算表!$C$7,IF(Q258="ベスト4",[10]点数換算表!$D$7,IF(Q258="ベスト8",[10]点数換算表!$E$7,[10]点数換算表!$F$7)))))</f>
        <v>0</v>
      </c>
      <c r="S258" s="17"/>
      <c r="T258" s="16">
        <f>IF(S258="",0,IF(S258="優勝",[10]点数換算表!$B$8,IF(S258="準優勝",[10]点数換算表!$C$8,IF(S258="ベスト4",[10]点数換算表!$D$8,IF(S258="ベスト8",[10]点数換算表!$E$8,[10]点数換算表!$F$8)))))</f>
        <v>0</v>
      </c>
      <c r="U258" s="17"/>
      <c r="V258" s="31">
        <f>IF(U258="",0,IF(U258="優勝",[10]点数換算表!$B$13,IF(U258="準優勝",[10]点数換算表!$C$13,IF(U258="ベスト4",[10]点数換算表!$D$13,[10]点数換算表!$E$13))))</f>
        <v>0</v>
      </c>
      <c r="W258" s="17"/>
      <c r="X258" s="16">
        <f>IF(W258="",0,IF(W258="優勝",[10]点数換算表!$B$14,IF(W258="準優勝",[10]点数換算表!$C$14,IF(W258="ベスト4",[10]点数換算表!$D$14,[10]点数換算表!$E$14))))</f>
        <v>0</v>
      </c>
      <c r="Y258" s="17"/>
      <c r="Z258" s="16">
        <f>IF(Y258="",0,IF(Y258="優勝",[10]点数換算表!$B$15,IF(Y258="準優勝",[10]点数換算表!$C$15,IF(Y258="ベスト4",[10]点数換算表!$D$15,IF(Y258="ベスト8",[10]点数換算表!$E$15,IF(Y258="ベスト16",[10]点数換算表!$F$15,""))))))</f>
        <v>0</v>
      </c>
      <c r="AA258" s="17"/>
      <c r="AB258" s="16">
        <f>IF(AA258="",0,IF(AA258="優勝",[10]点数換算表!$B$16,IF(AA258="準優勝",[10]点数換算表!$C$16,IF(AA258="ベスト4",[10]点数換算表!$D$16,IF(AA258="ベスト8",[10]点数換算表!$E$16,IF(AA258="ベスト16",[10]点数換算表!$F$16,IF(AA258="ベスト32",[10]点数換算表!$G$16,"")))))))</f>
        <v>0</v>
      </c>
      <c r="AC258" s="17"/>
      <c r="AD258" s="16">
        <f>IF(AC258="",0,IF(AC258="優勝",[10]点数換算表!$B$17,IF(AC258="準優勝",[10]点数換算表!$C$17,IF(AC258="ベスト4",[10]点数換算表!$D$17,IF(AC258="ベスト8",[10]点数換算表!$E$17,IF(AC258="ベスト16",[10]点数換算表!$F$17,IF(AC258="ベスト32",[10]点数換算表!$G$17,"")))))))</f>
        <v>0</v>
      </c>
      <c r="AE258" s="17"/>
      <c r="AF258" s="16">
        <f>IF(AE258="",0,IF(AE258="優勝",[10]点数換算表!$B$18,IF(AE258="準優勝",[10]点数換算表!$C$18,IF(AE258="ベスト4",[10]点数換算表!$D$18,IF(AE258="ベスト8",[10]点数換算表!$E$18,[10]点数換算表!$F$18)))))</f>
        <v>0</v>
      </c>
      <c r="AG258" s="17"/>
      <c r="AH258" s="16">
        <f>IF(AG258="",0,IF(AG258="優勝",[10]点数換算表!$B$19,IF(AG258="準優勝",[10]点数換算表!$C$19,IF(AG258="ベスト4",[10]点数換算表!$D$19,IF(AG258="ベスト8",[10]点数換算表!$E$19,[10]点数換算表!$F$19)))))</f>
        <v>0</v>
      </c>
      <c r="AI258" s="16">
        <f t="shared" si="3"/>
        <v>20</v>
      </c>
    </row>
    <row r="259" spans="1:35" x14ac:dyDescent="0.4">
      <c r="A259" s="21">
        <v>256</v>
      </c>
      <c r="B259" s="17" t="s">
        <v>686</v>
      </c>
      <c r="C259" s="17" t="s">
        <v>622</v>
      </c>
      <c r="D259" s="17">
        <v>1</v>
      </c>
      <c r="E259" s="30" t="s">
        <v>620</v>
      </c>
      <c r="F259" s="34" t="s">
        <v>814</v>
      </c>
      <c r="G259" s="17"/>
      <c r="H259" s="31">
        <f>IF(G259="",0,IF(G259="優勝",[10]点数換算表!$B$2,IF(G259="準優勝",[10]点数換算表!$C$2,IF(G259="ベスト4",[10]点数換算表!$D$2,[10]点数換算表!$E$2))))</f>
        <v>0</v>
      </c>
      <c r="I259" s="17"/>
      <c r="J259" s="16">
        <f>IF(I259="",0,IF(I259="優勝",[10]点数換算表!$B$3,IF(I259="準優勝",[10]点数換算表!$C$3,IF(I259="ベスト4",[10]点数換算表!$D$3,[10]点数換算表!$E$3))))</f>
        <v>0</v>
      </c>
      <c r="K259" s="17" t="s">
        <v>7</v>
      </c>
      <c r="L259" s="16">
        <f>IF(K259="",0,IF(K259="優勝",[10]点数換算表!$B$4,IF(K259="準優勝",[10]点数換算表!$C$4,IF(K259="ベスト4",[10]点数換算表!$D$4,IF(K259="ベスト8",[10]点数換算表!$E$4,IF(K259="ベスト16",[10]点数換算表!$F$4,""))))))</f>
        <v>20</v>
      </c>
      <c r="M259" s="17"/>
      <c r="N259" s="16">
        <f>IF(M259="",0,IF(M259="優勝",[10]点数換算表!$B$5,IF(M259="準優勝",[10]点数換算表!$C$5,IF(M259="ベスト4",[10]点数換算表!$D$5,IF(M259="ベスト8",[10]点数換算表!$E$5,IF(M259="ベスト16",[10]点数換算表!$F$5,IF(M259="ベスト32",[10]点数換算表!$G$5,"")))))))</f>
        <v>0</v>
      </c>
      <c r="O259" s="17"/>
      <c r="P259" s="16">
        <f>IF(O259="",0,IF(O259="優勝",[2]点数換算表!$B$6,IF(O259="準優勝",[2]点数換算表!$C$6,IF(O259="ベスト4",[2]点数換算表!$D$6,IF(O259="ベスト8",[2]点数換算表!$E$6,IF(O259="ベスト16",[2]点数換算表!$F$6,IF(O259="ベスト32",[2]点数換算表!$G$6,"")))))))</f>
        <v>0</v>
      </c>
      <c r="Q259" s="17"/>
      <c r="R259" s="16">
        <f>IF(Q259="",0,IF(Q259="優勝",[10]点数換算表!$B$7,IF(Q259="準優勝",[10]点数換算表!$C$7,IF(Q259="ベスト4",[10]点数換算表!$D$7,IF(Q259="ベスト8",[10]点数換算表!$E$7,[10]点数換算表!$F$7)))))</f>
        <v>0</v>
      </c>
      <c r="S259" s="17"/>
      <c r="T259" s="16">
        <f>IF(S259="",0,IF(S259="優勝",[10]点数換算表!$B$8,IF(S259="準優勝",[10]点数換算表!$C$8,IF(S259="ベスト4",[10]点数換算表!$D$8,IF(S259="ベスト8",[10]点数換算表!$E$8,[10]点数換算表!$F$8)))))</f>
        <v>0</v>
      </c>
      <c r="U259" s="17"/>
      <c r="V259" s="31">
        <f>IF(U259="",0,IF(U259="優勝",[10]点数換算表!$B$13,IF(U259="準優勝",[10]点数換算表!$C$13,IF(U259="ベスト4",[10]点数換算表!$D$13,[10]点数換算表!$E$13))))</f>
        <v>0</v>
      </c>
      <c r="W259" s="17"/>
      <c r="X259" s="16">
        <f>IF(W259="",0,IF(W259="優勝",[10]点数換算表!$B$14,IF(W259="準優勝",[10]点数換算表!$C$14,IF(W259="ベスト4",[10]点数換算表!$D$14,[10]点数換算表!$E$14))))</f>
        <v>0</v>
      </c>
      <c r="Y259" s="17"/>
      <c r="Z259" s="16">
        <f>IF(Y259="",0,IF(Y259="優勝",[10]点数換算表!$B$15,IF(Y259="準優勝",[10]点数換算表!$C$15,IF(Y259="ベスト4",[10]点数換算表!$D$15,IF(Y259="ベスト8",[10]点数換算表!$E$15,IF(Y259="ベスト16",[10]点数換算表!$F$15,""))))))</f>
        <v>0</v>
      </c>
      <c r="AA259" s="17"/>
      <c r="AB259" s="16">
        <f>IF(AA259="",0,IF(AA259="優勝",[10]点数換算表!$B$16,IF(AA259="準優勝",[10]点数換算表!$C$16,IF(AA259="ベスト4",[10]点数換算表!$D$16,IF(AA259="ベスト8",[10]点数換算表!$E$16,IF(AA259="ベスト16",[10]点数換算表!$F$16,IF(AA259="ベスト32",[10]点数換算表!$G$16,"")))))))</f>
        <v>0</v>
      </c>
      <c r="AC259" s="17"/>
      <c r="AD259" s="16">
        <f>IF(AC259="",0,IF(AC259="優勝",[10]点数換算表!$B$17,IF(AC259="準優勝",[10]点数換算表!$C$17,IF(AC259="ベスト4",[10]点数換算表!$D$17,IF(AC259="ベスト8",[10]点数換算表!$E$17,IF(AC259="ベスト16",[10]点数換算表!$F$17,IF(AC259="ベスト32",[10]点数換算表!$G$17,"")))))))</f>
        <v>0</v>
      </c>
      <c r="AE259" s="17"/>
      <c r="AF259" s="16">
        <f>IF(AE259="",0,IF(AE259="優勝",[10]点数換算表!$B$18,IF(AE259="準優勝",[10]点数換算表!$C$18,IF(AE259="ベスト4",[10]点数換算表!$D$18,IF(AE259="ベスト8",[10]点数換算表!$E$18,[10]点数換算表!$F$18)))))</f>
        <v>0</v>
      </c>
      <c r="AG259" s="17"/>
      <c r="AH259" s="16">
        <f>IF(AG259="",0,IF(AG259="優勝",[10]点数換算表!$B$19,IF(AG259="準優勝",[10]点数換算表!$C$19,IF(AG259="ベスト4",[10]点数換算表!$D$19,IF(AG259="ベスト8",[10]点数換算表!$E$19,[10]点数換算表!$F$19)))))</f>
        <v>0</v>
      </c>
      <c r="AI259" s="16">
        <f t="shared" si="3"/>
        <v>20</v>
      </c>
    </row>
    <row r="260" spans="1:35" x14ac:dyDescent="0.4">
      <c r="A260" s="21">
        <v>257</v>
      </c>
      <c r="B260" s="17" t="s">
        <v>687</v>
      </c>
      <c r="C260" s="17" t="s">
        <v>619</v>
      </c>
      <c r="D260" s="17">
        <v>3</v>
      </c>
      <c r="E260" s="30" t="s">
        <v>620</v>
      </c>
      <c r="F260" s="34" t="s">
        <v>814</v>
      </c>
      <c r="G260" s="17"/>
      <c r="H260" s="31">
        <f>IF(G260="",0,IF(G260="優勝",[10]点数換算表!$B$2,IF(G260="準優勝",[10]点数換算表!$C$2,IF(G260="ベスト4",[10]点数換算表!$D$2,[10]点数換算表!$E$2))))</f>
        <v>0</v>
      </c>
      <c r="I260" s="17"/>
      <c r="J260" s="16">
        <f>IF(I260="",0,IF(I260="優勝",[10]点数換算表!$B$3,IF(I260="準優勝",[10]点数換算表!$C$3,IF(I260="ベスト4",[10]点数換算表!$D$3,[10]点数換算表!$E$3))))</f>
        <v>0</v>
      </c>
      <c r="K260" s="17" t="s">
        <v>7</v>
      </c>
      <c r="L260" s="16">
        <f>IF(K260="",0,IF(K260="優勝",[10]点数換算表!$B$4,IF(K260="準優勝",[10]点数換算表!$C$4,IF(K260="ベスト4",[10]点数換算表!$D$4,IF(K260="ベスト8",[10]点数換算表!$E$4,IF(K260="ベスト16",[10]点数換算表!$F$4,""))))))</f>
        <v>20</v>
      </c>
      <c r="M260" s="17"/>
      <c r="N260" s="16">
        <f>IF(M260="",0,IF(M260="優勝",[10]点数換算表!$B$5,IF(M260="準優勝",[10]点数換算表!$C$5,IF(M260="ベスト4",[10]点数換算表!$D$5,IF(M260="ベスト8",[10]点数換算表!$E$5,IF(M260="ベスト16",[10]点数換算表!$F$5,IF(M260="ベスト32",[10]点数換算表!$G$5,"")))))))</f>
        <v>0</v>
      </c>
      <c r="O260" s="17"/>
      <c r="P260" s="16">
        <f>IF(O260="",0,IF(O260="優勝",[2]点数換算表!$B$6,IF(O260="準優勝",[2]点数換算表!$C$6,IF(O260="ベスト4",[2]点数換算表!$D$6,IF(O260="ベスト8",[2]点数換算表!$E$6,IF(O260="ベスト16",[2]点数換算表!$F$6,IF(O260="ベスト32",[2]点数換算表!$G$6,"")))))))</f>
        <v>0</v>
      </c>
      <c r="Q260" s="17"/>
      <c r="R260" s="16">
        <f>IF(Q260="",0,IF(Q260="優勝",[10]点数換算表!$B$7,IF(Q260="準優勝",[10]点数換算表!$C$7,IF(Q260="ベスト4",[10]点数換算表!$D$7,IF(Q260="ベスト8",[10]点数換算表!$E$7,[10]点数換算表!$F$7)))))</f>
        <v>0</v>
      </c>
      <c r="S260" s="17"/>
      <c r="T260" s="16">
        <f>IF(S260="",0,IF(S260="優勝",[10]点数換算表!$B$8,IF(S260="準優勝",[10]点数換算表!$C$8,IF(S260="ベスト4",[10]点数換算表!$D$8,IF(S260="ベスト8",[10]点数換算表!$E$8,[10]点数換算表!$F$8)))))</f>
        <v>0</v>
      </c>
      <c r="U260" s="17"/>
      <c r="V260" s="31">
        <f>IF(U260="",0,IF(U260="優勝",[10]点数換算表!$B$13,IF(U260="準優勝",[10]点数換算表!$C$13,IF(U260="ベスト4",[10]点数換算表!$D$13,[10]点数換算表!$E$13))))</f>
        <v>0</v>
      </c>
      <c r="W260" s="17"/>
      <c r="X260" s="16">
        <f>IF(W260="",0,IF(W260="優勝",[10]点数換算表!$B$14,IF(W260="準優勝",[10]点数換算表!$C$14,IF(W260="ベスト4",[10]点数換算表!$D$14,[10]点数換算表!$E$14))))</f>
        <v>0</v>
      </c>
      <c r="Y260" s="17"/>
      <c r="Z260" s="16">
        <f>IF(Y260="",0,IF(Y260="優勝",[10]点数換算表!$B$15,IF(Y260="準優勝",[10]点数換算表!$C$15,IF(Y260="ベスト4",[10]点数換算表!$D$15,IF(Y260="ベスト8",[10]点数換算表!$E$15,IF(Y260="ベスト16",[10]点数換算表!$F$15,""))))))</f>
        <v>0</v>
      </c>
      <c r="AA260" s="17"/>
      <c r="AB260" s="16">
        <f>IF(AA260="",0,IF(AA260="優勝",[10]点数換算表!$B$16,IF(AA260="準優勝",[10]点数換算表!$C$16,IF(AA260="ベスト4",[10]点数換算表!$D$16,IF(AA260="ベスト8",[10]点数換算表!$E$16,IF(AA260="ベスト16",[10]点数換算表!$F$16,IF(AA260="ベスト32",[10]点数換算表!$G$16,"")))))))</f>
        <v>0</v>
      </c>
      <c r="AC260" s="17"/>
      <c r="AD260" s="16">
        <f>IF(AC260="",0,IF(AC260="優勝",[10]点数換算表!$B$17,IF(AC260="準優勝",[10]点数換算表!$C$17,IF(AC260="ベスト4",[10]点数換算表!$D$17,IF(AC260="ベスト8",[10]点数換算表!$E$17,IF(AC260="ベスト16",[10]点数換算表!$F$17,IF(AC260="ベスト32",[10]点数換算表!$G$17,"")))))))</f>
        <v>0</v>
      </c>
      <c r="AE260" s="17"/>
      <c r="AF260" s="16">
        <f>IF(AE260="",0,IF(AE260="優勝",[10]点数換算表!$B$18,IF(AE260="準優勝",[10]点数換算表!$C$18,IF(AE260="ベスト4",[10]点数換算表!$D$18,IF(AE260="ベスト8",[10]点数換算表!$E$18,[10]点数換算表!$F$18)))))</f>
        <v>0</v>
      </c>
      <c r="AG260" s="17"/>
      <c r="AH260" s="16">
        <f>IF(AG260="",0,IF(AG260="優勝",[10]点数換算表!$B$19,IF(AG260="準優勝",[10]点数換算表!$C$19,IF(AG260="ベスト4",[10]点数換算表!$D$19,IF(AG260="ベスト8",[10]点数換算表!$E$19,[10]点数換算表!$F$19)))))</f>
        <v>0</v>
      </c>
      <c r="AI260" s="16">
        <f t="shared" ref="AI260:AI323" si="4">MAX(H260,J260)+SUM(L260:T260)+MAX(V260,X260)+SUM(Z260:AH260)</f>
        <v>20</v>
      </c>
    </row>
    <row r="261" spans="1:35" x14ac:dyDescent="0.4">
      <c r="A261" s="21">
        <v>258</v>
      </c>
      <c r="B261" s="17" t="s">
        <v>688</v>
      </c>
      <c r="C261" s="17" t="s">
        <v>619</v>
      </c>
      <c r="D261" s="17">
        <v>3</v>
      </c>
      <c r="E261" s="30" t="s">
        <v>620</v>
      </c>
      <c r="F261" s="34" t="s">
        <v>814</v>
      </c>
      <c r="G261" s="17"/>
      <c r="H261" s="31">
        <f>IF(G261="",0,IF(G261="優勝",[10]点数換算表!$B$2,IF(G261="準優勝",[10]点数換算表!$C$2,IF(G261="ベスト4",[10]点数換算表!$D$2,[10]点数換算表!$E$2))))</f>
        <v>0</v>
      </c>
      <c r="I261" s="17"/>
      <c r="J261" s="16">
        <f>IF(I261="",0,IF(I261="優勝",[10]点数換算表!$B$3,IF(I261="準優勝",[10]点数換算表!$C$3,IF(I261="ベスト4",[10]点数換算表!$D$3,[10]点数換算表!$E$3))))</f>
        <v>0</v>
      </c>
      <c r="K261" s="17" t="s">
        <v>7</v>
      </c>
      <c r="L261" s="16">
        <f>IF(K261="",0,IF(K261="優勝",[10]点数換算表!$B$4,IF(K261="準優勝",[10]点数換算表!$C$4,IF(K261="ベスト4",[10]点数換算表!$D$4,IF(K261="ベスト8",[10]点数換算表!$E$4,IF(K261="ベスト16",[10]点数換算表!$F$4,""))))))</f>
        <v>20</v>
      </c>
      <c r="M261" s="17"/>
      <c r="N261" s="16">
        <f>IF(M261="",0,IF(M261="優勝",[10]点数換算表!$B$5,IF(M261="準優勝",[10]点数換算表!$C$5,IF(M261="ベスト4",[10]点数換算表!$D$5,IF(M261="ベスト8",[10]点数換算表!$E$5,IF(M261="ベスト16",[10]点数換算表!$F$5,IF(M261="ベスト32",[10]点数換算表!$G$5,"")))))))</f>
        <v>0</v>
      </c>
      <c r="O261" s="17"/>
      <c r="P261" s="16">
        <f>IF(O261="",0,IF(O261="優勝",[2]点数換算表!$B$6,IF(O261="準優勝",[2]点数換算表!$C$6,IF(O261="ベスト4",[2]点数換算表!$D$6,IF(O261="ベスト8",[2]点数換算表!$E$6,IF(O261="ベスト16",[2]点数換算表!$F$6,IF(O261="ベスト32",[2]点数換算表!$G$6,"")))))))</f>
        <v>0</v>
      </c>
      <c r="Q261" s="17"/>
      <c r="R261" s="16">
        <f>IF(Q261="",0,IF(Q261="優勝",[10]点数換算表!$B$7,IF(Q261="準優勝",[10]点数換算表!$C$7,IF(Q261="ベスト4",[10]点数換算表!$D$7,IF(Q261="ベスト8",[10]点数換算表!$E$7,[10]点数換算表!$F$7)))))</f>
        <v>0</v>
      </c>
      <c r="S261" s="17"/>
      <c r="T261" s="16">
        <f>IF(S261="",0,IF(S261="優勝",[10]点数換算表!$B$8,IF(S261="準優勝",[10]点数換算表!$C$8,IF(S261="ベスト4",[10]点数換算表!$D$8,IF(S261="ベスト8",[10]点数換算表!$E$8,[10]点数換算表!$F$8)))))</f>
        <v>0</v>
      </c>
      <c r="U261" s="17"/>
      <c r="V261" s="31">
        <f>IF(U261="",0,IF(U261="優勝",[10]点数換算表!$B$13,IF(U261="準優勝",[10]点数換算表!$C$13,IF(U261="ベスト4",[10]点数換算表!$D$13,[10]点数換算表!$E$13))))</f>
        <v>0</v>
      </c>
      <c r="W261" s="17"/>
      <c r="X261" s="16">
        <f>IF(W261="",0,IF(W261="優勝",[10]点数換算表!$B$14,IF(W261="準優勝",[10]点数換算表!$C$14,IF(W261="ベスト4",[10]点数換算表!$D$14,[10]点数換算表!$E$14))))</f>
        <v>0</v>
      </c>
      <c r="Y261" s="17"/>
      <c r="Z261" s="16">
        <f>IF(Y261="",0,IF(Y261="優勝",[10]点数換算表!$B$15,IF(Y261="準優勝",[10]点数換算表!$C$15,IF(Y261="ベスト4",[10]点数換算表!$D$15,IF(Y261="ベスト8",[10]点数換算表!$E$15,IF(Y261="ベスト16",[10]点数換算表!$F$15,""))))))</f>
        <v>0</v>
      </c>
      <c r="AA261" s="17"/>
      <c r="AB261" s="16">
        <f>IF(AA261="",0,IF(AA261="優勝",[10]点数換算表!$B$16,IF(AA261="準優勝",[10]点数換算表!$C$16,IF(AA261="ベスト4",[10]点数換算表!$D$16,IF(AA261="ベスト8",[10]点数換算表!$E$16,IF(AA261="ベスト16",[10]点数換算表!$F$16,IF(AA261="ベスト32",[10]点数換算表!$G$16,"")))))))</f>
        <v>0</v>
      </c>
      <c r="AC261" s="17"/>
      <c r="AD261" s="16">
        <f>IF(AC261="",0,IF(AC261="優勝",[10]点数換算表!$B$17,IF(AC261="準優勝",[10]点数換算表!$C$17,IF(AC261="ベスト4",[10]点数換算表!$D$17,IF(AC261="ベスト8",[10]点数換算表!$E$17,IF(AC261="ベスト16",[10]点数換算表!$F$17,IF(AC261="ベスト32",[10]点数換算表!$G$17,"")))))))</f>
        <v>0</v>
      </c>
      <c r="AE261" s="17"/>
      <c r="AF261" s="16">
        <f>IF(AE261="",0,IF(AE261="優勝",[10]点数換算表!$B$18,IF(AE261="準優勝",[10]点数換算表!$C$18,IF(AE261="ベスト4",[10]点数換算表!$D$18,IF(AE261="ベスト8",[10]点数換算表!$E$18,[10]点数換算表!$F$18)))))</f>
        <v>0</v>
      </c>
      <c r="AG261" s="17"/>
      <c r="AH261" s="16">
        <f>IF(AG261="",0,IF(AG261="優勝",[10]点数換算表!$B$19,IF(AG261="準優勝",[10]点数換算表!$C$19,IF(AG261="ベスト4",[10]点数換算表!$D$19,IF(AG261="ベスト8",[10]点数換算表!$E$19,[10]点数換算表!$F$19)))))</f>
        <v>0</v>
      </c>
      <c r="AI261" s="16">
        <f t="shared" si="4"/>
        <v>20</v>
      </c>
    </row>
    <row r="262" spans="1:35" x14ac:dyDescent="0.4">
      <c r="A262" s="21">
        <v>259</v>
      </c>
      <c r="B262" s="17" t="s">
        <v>689</v>
      </c>
      <c r="C262" s="17" t="s">
        <v>626</v>
      </c>
      <c r="D262" s="17">
        <v>4</v>
      </c>
      <c r="E262" s="30" t="s">
        <v>620</v>
      </c>
      <c r="F262" s="34" t="s">
        <v>814</v>
      </c>
      <c r="G262" s="17"/>
      <c r="H262" s="31">
        <f>IF(G262="",0,IF(G262="優勝",[10]点数換算表!$B$2,IF(G262="準優勝",[10]点数換算表!$C$2,IF(G262="ベスト4",[10]点数換算表!$D$2,[10]点数換算表!$E$2))))</f>
        <v>0</v>
      </c>
      <c r="I262" s="17"/>
      <c r="J262" s="16">
        <f>IF(I262="",0,IF(I262="優勝",[10]点数換算表!$B$3,IF(I262="準優勝",[10]点数換算表!$C$3,IF(I262="ベスト4",[10]点数換算表!$D$3,[10]点数換算表!$E$3))))</f>
        <v>0</v>
      </c>
      <c r="K262" s="17" t="s">
        <v>7</v>
      </c>
      <c r="L262" s="16">
        <f>IF(K262="",0,IF(K262="優勝",[10]点数換算表!$B$4,IF(K262="準優勝",[10]点数換算表!$C$4,IF(K262="ベスト4",[10]点数換算表!$D$4,IF(K262="ベスト8",[10]点数換算表!$E$4,IF(K262="ベスト16",[10]点数換算表!$F$4,""))))))</f>
        <v>20</v>
      </c>
      <c r="M262" s="17"/>
      <c r="N262" s="16">
        <f>IF(M262="",0,IF(M262="優勝",[10]点数換算表!$B$5,IF(M262="準優勝",[10]点数換算表!$C$5,IF(M262="ベスト4",[10]点数換算表!$D$5,IF(M262="ベスト8",[10]点数換算表!$E$5,IF(M262="ベスト16",[10]点数換算表!$F$5,IF(M262="ベスト32",[10]点数換算表!$G$5,"")))))))</f>
        <v>0</v>
      </c>
      <c r="O262" s="17"/>
      <c r="P262" s="16">
        <f>IF(O262="",0,IF(O262="優勝",[2]点数換算表!$B$6,IF(O262="準優勝",[2]点数換算表!$C$6,IF(O262="ベスト4",[2]点数換算表!$D$6,IF(O262="ベスト8",[2]点数換算表!$E$6,IF(O262="ベスト16",[2]点数換算表!$F$6,IF(O262="ベスト32",[2]点数換算表!$G$6,"")))))))</f>
        <v>0</v>
      </c>
      <c r="Q262" s="17"/>
      <c r="R262" s="16">
        <f>IF(Q262="",0,IF(Q262="優勝",[10]点数換算表!$B$7,IF(Q262="準優勝",[10]点数換算表!$C$7,IF(Q262="ベスト4",[10]点数換算表!$D$7,IF(Q262="ベスト8",[10]点数換算表!$E$7,[10]点数換算表!$F$7)))))</f>
        <v>0</v>
      </c>
      <c r="S262" s="17"/>
      <c r="T262" s="16">
        <f>IF(S262="",0,IF(S262="優勝",[10]点数換算表!$B$8,IF(S262="準優勝",[10]点数換算表!$C$8,IF(S262="ベスト4",[10]点数換算表!$D$8,IF(S262="ベスト8",[10]点数換算表!$E$8,[10]点数換算表!$F$8)))))</f>
        <v>0</v>
      </c>
      <c r="U262" s="17"/>
      <c r="V262" s="31">
        <f>IF(U262="",0,IF(U262="優勝",[10]点数換算表!$B$13,IF(U262="準優勝",[10]点数換算表!$C$13,IF(U262="ベスト4",[10]点数換算表!$D$13,[10]点数換算表!$E$13))))</f>
        <v>0</v>
      </c>
      <c r="W262" s="17"/>
      <c r="X262" s="16">
        <f>IF(W262="",0,IF(W262="優勝",[10]点数換算表!$B$14,IF(W262="準優勝",[10]点数換算表!$C$14,IF(W262="ベスト4",[10]点数換算表!$D$14,[10]点数換算表!$E$14))))</f>
        <v>0</v>
      </c>
      <c r="Y262" s="17"/>
      <c r="Z262" s="16">
        <f>IF(Y262="",0,IF(Y262="優勝",[10]点数換算表!$B$15,IF(Y262="準優勝",[10]点数換算表!$C$15,IF(Y262="ベスト4",[10]点数換算表!$D$15,IF(Y262="ベスト8",[10]点数換算表!$E$15,IF(Y262="ベスト16",[10]点数換算表!$F$15,""))))))</f>
        <v>0</v>
      </c>
      <c r="AA262" s="17"/>
      <c r="AB262" s="16">
        <f>IF(AA262="",0,IF(AA262="優勝",[10]点数換算表!$B$16,IF(AA262="準優勝",[10]点数換算表!$C$16,IF(AA262="ベスト4",[10]点数換算表!$D$16,IF(AA262="ベスト8",[10]点数換算表!$E$16,IF(AA262="ベスト16",[10]点数換算表!$F$16,IF(AA262="ベスト32",[10]点数換算表!$G$16,"")))))))</f>
        <v>0</v>
      </c>
      <c r="AC262" s="17"/>
      <c r="AD262" s="16">
        <f>IF(AC262="",0,IF(AC262="優勝",[10]点数換算表!$B$17,IF(AC262="準優勝",[10]点数換算表!$C$17,IF(AC262="ベスト4",[10]点数換算表!$D$17,IF(AC262="ベスト8",[10]点数換算表!$E$17,IF(AC262="ベスト16",[10]点数換算表!$F$17,IF(AC262="ベスト32",[10]点数換算表!$G$17,"")))))))</f>
        <v>0</v>
      </c>
      <c r="AE262" s="17"/>
      <c r="AF262" s="16">
        <f>IF(AE262="",0,IF(AE262="優勝",[10]点数換算表!$B$18,IF(AE262="準優勝",[10]点数換算表!$C$18,IF(AE262="ベスト4",[10]点数換算表!$D$18,IF(AE262="ベスト8",[10]点数換算表!$E$18,[10]点数換算表!$F$18)))))</f>
        <v>0</v>
      </c>
      <c r="AG262" s="17"/>
      <c r="AH262" s="16">
        <f>IF(AG262="",0,IF(AG262="優勝",[10]点数換算表!$B$19,IF(AG262="準優勝",[10]点数換算表!$C$19,IF(AG262="ベスト4",[10]点数換算表!$D$19,IF(AG262="ベスト8",[10]点数換算表!$E$19,[10]点数換算表!$F$19)))))</f>
        <v>0</v>
      </c>
      <c r="AI262" s="16">
        <f t="shared" si="4"/>
        <v>20</v>
      </c>
    </row>
    <row r="263" spans="1:35" x14ac:dyDescent="0.4">
      <c r="A263" s="21">
        <v>260</v>
      </c>
      <c r="B263" s="17" t="s">
        <v>690</v>
      </c>
      <c r="C263" s="17" t="s">
        <v>626</v>
      </c>
      <c r="D263" s="17">
        <v>4</v>
      </c>
      <c r="E263" s="30" t="s">
        <v>620</v>
      </c>
      <c r="F263" s="34" t="s">
        <v>814</v>
      </c>
      <c r="G263" s="17"/>
      <c r="H263" s="31">
        <f>IF(G263="",0,IF(G263="優勝",[10]点数換算表!$B$2,IF(G263="準優勝",[10]点数換算表!$C$2,IF(G263="ベスト4",[10]点数換算表!$D$2,[10]点数換算表!$E$2))))</f>
        <v>0</v>
      </c>
      <c r="I263" s="17"/>
      <c r="J263" s="16">
        <f>IF(I263="",0,IF(I263="優勝",[10]点数換算表!$B$3,IF(I263="準優勝",[10]点数換算表!$C$3,IF(I263="ベスト4",[10]点数換算表!$D$3,[10]点数換算表!$E$3))))</f>
        <v>0</v>
      </c>
      <c r="K263" s="17" t="s">
        <v>7</v>
      </c>
      <c r="L263" s="16">
        <f>IF(K263="",0,IF(K263="優勝",[10]点数換算表!$B$4,IF(K263="準優勝",[10]点数換算表!$C$4,IF(K263="ベスト4",[10]点数換算表!$D$4,IF(K263="ベスト8",[10]点数換算表!$E$4,IF(K263="ベスト16",[10]点数換算表!$F$4,""))))))</f>
        <v>20</v>
      </c>
      <c r="M263" s="17"/>
      <c r="N263" s="16">
        <f>IF(M263="",0,IF(M263="優勝",[10]点数換算表!$B$5,IF(M263="準優勝",[10]点数換算表!$C$5,IF(M263="ベスト4",[10]点数換算表!$D$5,IF(M263="ベスト8",[10]点数換算表!$E$5,IF(M263="ベスト16",[10]点数換算表!$F$5,IF(M263="ベスト32",[10]点数換算表!$G$5,"")))))))</f>
        <v>0</v>
      </c>
      <c r="O263" s="17"/>
      <c r="P263" s="16">
        <f>IF(O263="",0,IF(O263="優勝",[2]点数換算表!$B$6,IF(O263="準優勝",[2]点数換算表!$C$6,IF(O263="ベスト4",[2]点数換算表!$D$6,IF(O263="ベスト8",[2]点数換算表!$E$6,IF(O263="ベスト16",[2]点数換算表!$F$6,IF(O263="ベスト32",[2]点数換算表!$G$6,"")))))))</f>
        <v>0</v>
      </c>
      <c r="Q263" s="17"/>
      <c r="R263" s="16">
        <f>IF(Q263="",0,IF(Q263="優勝",[10]点数換算表!$B$7,IF(Q263="準優勝",[10]点数換算表!$C$7,IF(Q263="ベスト4",[10]点数換算表!$D$7,IF(Q263="ベスト8",[10]点数換算表!$E$7,[10]点数換算表!$F$7)))))</f>
        <v>0</v>
      </c>
      <c r="S263" s="17"/>
      <c r="T263" s="16">
        <f>IF(S263="",0,IF(S263="優勝",[10]点数換算表!$B$8,IF(S263="準優勝",[10]点数換算表!$C$8,IF(S263="ベスト4",[10]点数換算表!$D$8,IF(S263="ベスト8",[10]点数換算表!$E$8,[10]点数換算表!$F$8)))))</f>
        <v>0</v>
      </c>
      <c r="U263" s="17"/>
      <c r="V263" s="31">
        <f>IF(U263="",0,IF(U263="優勝",[10]点数換算表!$B$13,IF(U263="準優勝",[10]点数換算表!$C$13,IF(U263="ベスト4",[10]点数換算表!$D$13,[10]点数換算表!$E$13))))</f>
        <v>0</v>
      </c>
      <c r="W263" s="17"/>
      <c r="X263" s="16">
        <f>IF(W263="",0,IF(W263="優勝",[10]点数換算表!$B$14,IF(W263="準優勝",[10]点数換算表!$C$14,IF(W263="ベスト4",[10]点数換算表!$D$14,[10]点数換算表!$E$14))))</f>
        <v>0</v>
      </c>
      <c r="Y263" s="17"/>
      <c r="Z263" s="16">
        <f>IF(Y263="",0,IF(Y263="優勝",[10]点数換算表!$B$15,IF(Y263="準優勝",[10]点数換算表!$C$15,IF(Y263="ベスト4",[10]点数換算表!$D$15,IF(Y263="ベスト8",[10]点数換算表!$E$15,IF(Y263="ベスト16",[10]点数換算表!$F$15,""))))))</f>
        <v>0</v>
      </c>
      <c r="AA263" s="17"/>
      <c r="AB263" s="16">
        <f>IF(AA263="",0,IF(AA263="優勝",[10]点数換算表!$B$16,IF(AA263="準優勝",[10]点数換算表!$C$16,IF(AA263="ベスト4",[10]点数換算表!$D$16,IF(AA263="ベスト8",[10]点数換算表!$E$16,IF(AA263="ベスト16",[10]点数換算表!$F$16,IF(AA263="ベスト32",[10]点数換算表!$G$16,"")))))))</f>
        <v>0</v>
      </c>
      <c r="AC263" s="17"/>
      <c r="AD263" s="16">
        <f>IF(AC263="",0,IF(AC263="優勝",[10]点数換算表!$B$17,IF(AC263="準優勝",[10]点数換算表!$C$17,IF(AC263="ベスト4",[10]点数換算表!$D$17,IF(AC263="ベスト8",[10]点数換算表!$E$17,IF(AC263="ベスト16",[10]点数換算表!$F$17,IF(AC263="ベスト32",[10]点数換算表!$G$17,"")))))))</f>
        <v>0</v>
      </c>
      <c r="AE263" s="17"/>
      <c r="AF263" s="16">
        <f>IF(AE263="",0,IF(AE263="優勝",[10]点数換算表!$B$18,IF(AE263="準優勝",[10]点数換算表!$C$18,IF(AE263="ベスト4",[10]点数換算表!$D$18,IF(AE263="ベスト8",[10]点数換算表!$E$18,[10]点数換算表!$F$18)))))</f>
        <v>0</v>
      </c>
      <c r="AG263" s="17"/>
      <c r="AH263" s="16">
        <f>IF(AG263="",0,IF(AG263="優勝",[10]点数換算表!$B$19,IF(AG263="準優勝",[10]点数換算表!$C$19,IF(AG263="ベスト4",[10]点数換算表!$D$19,IF(AG263="ベスト8",[10]点数換算表!$E$19,[10]点数換算表!$F$19)))))</f>
        <v>0</v>
      </c>
      <c r="AI263" s="16">
        <f t="shared" si="4"/>
        <v>20</v>
      </c>
    </row>
    <row r="264" spans="1:35" x14ac:dyDescent="0.4">
      <c r="A264" s="21">
        <v>261</v>
      </c>
      <c r="B264" s="17" t="s">
        <v>630</v>
      </c>
      <c r="C264" s="17" t="s">
        <v>622</v>
      </c>
      <c r="D264" s="17">
        <v>2</v>
      </c>
      <c r="E264" s="30" t="s">
        <v>620</v>
      </c>
      <c r="F264" s="34" t="s">
        <v>814</v>
      </c>
      <c r="G264" s="17"/>
      <c r="H264" s="31">
        <f>IF(G264="",0,IF(G264="優勝",[10]点数換算表!$B$2,IF(G264="準優勝",[10]点数換算表!$C$2,IF(G264="ベスト4",[10]点数換算表!$D$2,[10]点数換算表!$E$2))))</f>
        <v>0</v>
      </c>
      <c r="I264" s="17"/>
      <c r="J264" s="16">
        <f>IF(I264="",0,IF(I264="優勝",[10]点数換算表!$B$3,IF(I264="準優勝",[10]点数換算表!$C$3,IF(I264="ベスト4",[10]点数換算表!$D$3,[10]点数換算表!$E$3))))</f>
        <v>0</v>
      </c>
      <c r="K264" s="17" t="s">
        <v>7</v>
      </c>
      <c r="L264" s="16">
        <f>IF(K264="",0,IF(K264="優勝",[10]点数換算表!$B$4,IF(K264="準優勝",[10]点数換算表!$C$4,IF(K264="ベスト4",[10]点数換算表!$D$4,IF(K264="ベスト8",[10]点数換算表!$E$4,IF(K264="ベスト16",[10]点数換算表!$F$4,""))))))</f>
        <v>20</v>
      </c>
      <c r="M264" s="17"/>
      <c r="N264" s="16">
        <f>IF(M264="",0,IF(M264="優勝",[10]点数換算表!$B$5,IF(M264="準優勝",[10]点数換算表!$C$5,IF(M264="ベスト4",[10]点数換算表!$D$5,IF(M264="ベスト8",[10]点数換算表!$E$5,IF(M264="ベスト16",[10]点数換算表!$F$5,IF(M264="ベスト32",[10]点数換算表!$G$5,"")))))))</f>
        <v>0</v>
      </c>
      <c r="O264" s="17"/>
      <c r="P264" s="16">
        <f>IF(O264="",0,IF(O264="優勝",[2]点数換算表!$B$6,IF(O264="準優勝",[2]点数換算表!$C$6,IF(O264="ベスト4",[2]点数換算表!$D$6,IF(O264="ベスト8",[2]点数換算表!$E$6,IF(O264="ベスト16",[2]点数換算表!$F$6,IF(O264="ベスト32",[2]点数換算表!$G$6,"")))))))</f>
        <v>0</v>
      </c>
      <c r="Q264" s="17"/>
      <c r="R264" s="16">
        <f>IF(Q264="",0,IF(Q264="優勝",[10]点数換算表!$B$7,IF(Q264="準優勝",[10]点数換算表!$C$7,IF(Q264="ベスト4",[10]点数換算表!$D$7,IF(Q264="ベスト8",[10]点数換算表!$E$7,[10]点数換算表!$F$7)))))</f>
        <v>0</v>
      </c>
      <c r="S264" s="17"/>
      <c r="T264" s="16">
        <f>IF(S264="",0,IF(S264="優勝",[10]点数換算表!$B$8,IF(S264="準優勝",[10]点数換算表!$C$8,IF(S264="ベスト4",[10]点数換算表!$D$8,IF(S264="ベスト8",[10]点数換算表!$E$8,[10]点数換算表!$F$8)))))</f>
        <v>0</v>
      </c>
      <c r="U264" s="17"/>
      <c r="V264" s="31">
        <f>IF(U264="",0,IF(U264="優勝",[10]点数換算表!$B$13,IF(U264="準優勝",[10]点数換算表!$C$13,IF(U264="ベスト4",[10]点数換算表!$D$13,[10]点数換算表!$E$13))))</f>
        <v>0</v>
      </c>
      <c r="W264" s="17"/>
      <c r="X264" s="16">
        <f>IF(W264="",0,IF(W264="優勝",[10]点数換算表!$B$14,IF(W264="準優勝",[10]点数換算表!$C$14,IF(W264="ベスト4",[10]点数換算表!$D$14,[10]点数換算表!$E$14))))</f>
        <v>0</v>
      </c>
      <c r="Y264" s="17"/>
      <c r="Z264" s="16">
        <f>IF(Y264="",0,IF(Y264="優勝",[10]点数換算表!$B$15,IF(Y264="準優勝",[10]点数換算表!$C$15,IF(Y264="ベスト4",[10]点数換算表!$D$15,IF(Y264="ベスト8",[10]点数換算表!$E$15,IF(Y264="ベスト16",[10]点数換算表!$F$15,""))))))</f>
        <v>0</v>
      </c>
      <c r="AA264" s="17"/>
      <c r="AB264" s="16">
        <f>IF(AA264="",0,IF(AA264="優勝",[10]点数換算表!$B$16,IF(AA264="準優勝",[10]点数換算表!$C$16,IF(AA264="ベスト4",[10]点数換算表!$D$16,IF(AA264="ベスト8",[10]点数換算表!$E$16,IF(AA264="ベスト16",[10]点数換算表!$F$16,IF(AA264="ベスト32",[10]点数換算表!$G$16,"")))))))</f>
        <v>0</v>
      </c>
      <c r="AC264" s="17"/>
      <c r="AD264" s="16">
        <f>IF(AC264="",0,IF(AC264="優勝",[10]点数換算表!$B$17,IF(AC264="準優勝",[10]点数換算表!$C$17,IF(AC264="ベスト4",[10]点数換算表!$D$17,IF(AC264="ベスト8",[10]点数換算表!$E$17,IF(AC264="ベスト16",[10]点数換算表!$F$17,IF(AC264="ベスト32",[10]点数換算表!$G$17,"")))))))</f>
        <v>0</v>
      </c>
      <c r="AE264" s="17"/>
      <c r="AF264" s="16">
        <f>IF(AE264="",0,IF(AE264="優勝",[10]点数換算表!$B$18,IF(AE264="準優勝",[10]点数換算表!$C$18,IF(AE264="ベスト4",[10]点数換算表!$D$18,IF(AE264="ベスト8",[10]点数換算表!$E$18,[10]点数換算表!$F$18)))))</f>
        <v>0</v>
      </c>
      <c r="AG264" s="17"/>
      <c r="AH264" s="16">
        <f>IF(AG264="",0,IF(AG264="優勝",[10]点数換算表!$B$19,IF(AG264="準優勝",[10]点数換算表!$C$19,IF(AG264="ベスト4",[10]点数換算表!$D$19,IF(AG264="ベスト8",[10]点数換算表!$E$19,[10]点数換算表!$F$19)))))</f>
        <v>0</v>
      </c>
      <c r="AI264" s="16">
        <f t="shared" si="4"/>
        <v>20</v>
      </c>
    </row>
    <row r="265" spans="1:35" x14ac:dyDescent="0.4">
      <c r="A265" s="21">
        <v>262</v>
      </c>
      <c r="B265" s="17" t="s">
        <v>636</v>
      </c>
      <c r="C265" s="17" t="s">
        <v>637</v>
      </c>
      <c r="D265" s="17">
        <v>2</v>
      </c>
      <c r="E265" s="30" t="s">
        <v>620</v>
      </c>
      <c r="F265" s="34" t="s">
        <v>814</v>
      </c>
      <c r="G265" s="17"/>
      <c r="H265" s="31">
        <f>IF(G265="",0,IF(G265="優勝",[10]点数換算表!$B$2,IF(G265="準優勝",[10]点数換算表!$C$2,IF(G265="ベスト4",[10]点数換算表!$D$2,[10]点数換算表!$E$2))))</f>
        <v>0</v>
      </c>
      <c r="I265" s="17"/>
      <c r="J265" s="16">
        <f>IF(I265="",0,IF(I265="優勝",[10]点数換算表!$B$3,IF(I265="準優勝",[10]点数換算表!$C$3,IF(I265="ベスト4",[10]点数換算表!$D$3,[10]点数換算表!$E$3))))</f>
        <v>0</v>
      </c>
      <c r="K265" s="17" t="s">
        <v>7</v>
      </c>
      <c r="L265" s="16">
        <f>IF(K265="",0,IF(K265="優勝",[10]点数換算表!$B$4,IF(K265="準優勝",[10]点数換算表!$C$4,IF(K265="ベスト4",[10]点数換算表!$D$4,IF(K265="ベスト8",[10]点数換算表!$E$4,IF(K265="ベスト16",[10]点数換算表!$F$4,""))))))</f>
        <v>20</v>
      </c>
      <c r="M265" s="17"/>
      <c r="N265" s="16">
        <f>IF(M265="",0,IF(M265="優勝",[10]点数換算表!$B$5,IF(M265="準優勝",[10]点数換算表!$C$5,IF(M265="ベスト4",[10]点数換算表!$D$5,IF(M265="ベスト8",[10]点数換算表!$E$5,IF(M265="ベスト16",[10]点数換算表!$F$5,IF(M265="ベスト32",[10]点数換算表!$G$5,"")))))))</f>
        <v>0</v>
      </c>
      <c r="O265" s="17"/>
      <c r="P265" s="16">
        <f>IF(O265="",0,IF(O265="優勝",[2]点数換算表!$B$6,IF(O265="準優勝",[2]点数換算表!$C$6,IF(O265="ベスト4",[2]点数換算表!$D$6,IF(O265="ベスト8",[2]点数換算表!$E$6,IF(O265="ベスト16",[2]点数換算表!$F$6,IF(O265="ベスト32",[2]点数換算表!$G$6,"")))))))</f>
        <v>0</v>
      </c>
      <c r="Q265" s="17"/>
      <c r="R265" s="16">
        <f>IF(Q265="",0,IF(Q265="優勝",[10]点数換算表!$B$7,IF(Q265="準優勝",[10]点数換算表!$C$7,IF(Q265="ベスト4",[10]点数換算表!$D$7,IF(Q265="ベスト8",[10]点数換算表!$E$7,[10]点数換算表!$F$7)))))</f>
        <v>0</v>
      </c>
      <c r="S265" s="17"/>
      <c r="T265" s="16">
        <f>IF(S265="",0,IF(S265="優勝",[10]点数換算表!$B$8,IF(S265="準優勝",[10]点数換算表!$C$8,IF(S265="ベスト4",[10]点数換算表!$D$8,IF(S265="ベスト8",[10]点数換算表!$E$8,[10]点数換算表!$F$8)))))</f>
        <v>0</v>
      </c>
      <c r="U265" s="17"/>
      <c r="V265" s="31">
        <f>IF(U265="",0,IF(U265="優勝",[10]点数換算表!$B$13,IF(U265="準優勝",[10]点数換算表!$C$13,IF(U265="ベスト4",[10]点数換算表!$D$13,[10]点数換算表!$E$13))))</f>
        <v>0</v>
      </c>
      <c r="W265" s="17"/>
      <c r="X265" s="16">
        <f>IF(W265="",0,IF(W265="優勝",[10]点数換算表!$B$14,IF(W265="準優勝",[10]点数換算表!$C$14,IF(W265="ベスト4",[10]点数換算表!$D$14,[10]点数換算表!$E$14))))</f>
        <v>0</v>
      </c>
      <c r="Y265" s="17"/>
      <c r="Z265" s="16">
        <f>IF(Y265="",0,IF(Y265="優勝",[10]点数換算表!$B$15,IF(Y265="準優勝",[10]点数換算表!$C$15,IF(Y265="ベスト4",[10]点数換算表!$D$15,IF(Y265="ベスト8",[10]点数換算表!$E$15,IF(Y265="ベスト16",[10]点数換算表!$F$15,""))))))</f>
        <v>0</v>
      </c>
      <c r="AA265" s="17"/>
      <c r="AB265" s="16">
        <f>IF(AA265="",0,IF(AA265="優勝",[10]点数換算表!$B$16,IF(AA265="準優勝",[10]点数換算表!$C$16,IF(AA265="ベスト4",[10]点数換算表!$D$16,IF(AA265="ベスト8",[10]点数換算表!$E$16,IF(AA265="ベスト16",[10]点数換算表!$F$16,IF(AA265="ベスト32",[10]点数換算表!$G$16,"")))))))</f>
        <v>0</v>
      </c>
      <c r="AC265" s="17"/>
      <c r="AD265" s="16">
        <f>IF(AC265="",0,IF(AC265="優勝",[10]点数換算表!$B$17,IF(AC265="準優勝",[10]点数換算表!$C$17,IF(AC265="ベスト4",[10]点数換算表!$D$17,IF(AC265="ベスト8",[10]点数換算表!$E$17,IF(AC265="ベスト16",[10]点数換算表!$F$17,IF(AC265="ベスト32",[10]点数換算表!$G$17,"")))))))</f>
        <v>0</v>
      </c>
      <c r="AE265" s="17"/>
      <c r="AF265" s="16">
        <f>IF(AE265="",0,IF(AE265="優勝",[10]点数換算表!$B$18,IF(AE265="準優勝",[10]点数換算表!$C$18,IF(AE265="ベスト4",[10]点数換算表!$D$18,IF(AE265="ベスト8",[10]点数換算表!$E$18,[10]点数換算表!$F$18)))))</f>
        <v>0</v>
      </c>
      <c r="AG265" s="17"/>
      <c r="AH265" s="16">
        <f>IF(AG265="",0,IF(AG265="優勝",[10]点数換算表!$B$19,IF(AG265="準優勝",[10]点数換算表!$C$19,IF(AG265="ベスト4",[10]点数換算表!$D$19,IF(AG265="ベスト8",[10]点数換算表!$E$19,[10]点数換算表!$F$19)))))</f>
        <v>0</v>
      </c>
      <c r="AI265" s="16">
        <f t="shared" si="4"/>
        <v>20</v>
      </c>
    </row>
    <row r="266" spans="1:35" x14ac:dyDescent="0.4">
      <c r="A266" s="21">
        <v>263</v>
      </c>
      <c r="B266" s="17" t="s">
        <v>693</v>
      </c>
      <c r="C266" s="17" t="s">
        <v>637</v>
      </c>
      <c r="D266" s="17">
        <v>1</v>
      </c>
      <c r="E266" s="30" t="s">
        <v>620</v>
      </c>
      <c r="F266" s="34" t="s">
        <v>814</v>
      </c>
      <c r="G266" s="17"/>
      <c r="H266" s="31">
        <f>IF(G266="",0,IF(G266="優勝",[10]点数換算表!$B$2,IF(G266="準優勝",[10]点数換算表!$C$2,IF(G266="ベスト4",[10]点数換算表!$D$2,[10]点数換算表!$E$2))))</f>
        <v>0</v>
      </c>
      <c r="I266" s="17"/>
      <c r="J266" s="16">
        <f>IF(I266="",0,IF(I266="優勝",[10]点数換算表!$B$3,IF(I266="準優勝",[10]点数換算表!$C$3,IF(I266="ベスト4",[10]点数換算表!$D$3,[10]点数換算表!$E$3))))</f>
        <v>0</v>
      </c>
      <c r="K266" s="17" t="s">
        <v>7</v>
      </c>
      <c r="L266" s="16">
        <f>IF(K266="",0,IF(K266="優勝",[10]点数換算表!$B$4,IF(K266="準優勝",[10]点数換算表!$C$4,IF(K266="ベスト4",[10]点数換算表!$D$4,IF(K266="ベスト8",[10]点数換算表!$E$4,IF(K266="ベスト16",[10]点数換算表!$F$4,""))))))</f>
        <v>20</v>
      </c>
      <c r="M266" s="17"/>
      <c r="N266" s="16">
        <f>IF(M266="",0,IF(M266="優勝",[10]点数換算表!$B$5,IF(M266="準優勝",[10]点数換算表!$C$5,IF(M266="ベスト4",[10]点数換算表!$D$5,IF(M266="ベスト8",[10]点数換算表!$E$5,IF(M266="ベスト16",[10]点数換算表!$F$5,IF(M266="ベスト32",[10]点数換算表!$G$5,"")))))))</f>
        <v>0</v>
      </c>
      <c r="O266" s="17"/>
      <c r="P266" s="16">
        <f>IF(O266="",0,IF(O266="優勝",[2]点数換算表!$B$6,IF(O266="準優勝",[2]点数換算表!$C$6,IF(O266="ベスト4",[2]点数換算表!$D$6,IF(O266="ベスト8",[2]点数換算表!$E$6,IF(O266="ベスト16",[2]点数換算表!$F$6,IF(O266="ベスト32",[2]点数換算表!$G$6,"")))))))</f>
        <v>0</v>
      </c>
      <c r="Q266" s="17"/>
      <c r="R266" s="16">
        <f>IF(Q266="",0,IF(Q266="優勝",[10]点数換算表!$B$7,IF(Q266="準優勝",[10]点数換算表!$C$7,IF(Q266="ベスト4",[10]点数換算表!$D$7,IF(Q266="ベスト8",[10]点数換算表!$E$7,[10]点数換算表!$F$7)))))</f>
        <v>0</v>
      </c>
      <c r="S266" s="17"/>
      <c r="T266" s="16">
        <f>IF(S266="",0,IF(S266="優勝",[10]点数換算表!$B$8,IF(S266="準優勝",[10]点数換算表!$C$8,IF(S266="ベスト4",[10]点数換算表!$D$8,IF(S266="ベスト8",[10]点数換算表!$E$8,[10]点数換算表!$F$8)))))</f>
        <v>0</v>
      </c>
      <c r="U266" s="17"/>
      <c r="V266" s="31">
        <f>IF(U266="",0,IF(U266="優勝",[10]点数換算表!$B$13,IF(U266="準優勝",[10]点数換算表!$C$13,IF(U266="ベスト4",[10]点数換算表!$D$13,[10]点数換算表!$E$13))))</f>
        <v>0</v>
      </c>
      <c r="W266" s="17"/>
      <c r="X266" s="16">
        <f>IF(W266="",0,IF(W266="優勝",[10]点数換算表!$B$14,IF(W266="準優勝",[10]点数換算表!$C$14,IF(W266="ベスト4",[10]点数換算表!$D$14,[10]点数換算表!$E$14))))</f>
        <v>0</v>
      </c>
      <c r="Y266" s="17"/>
      <c r="Z266" s="16">
        <f>IF(Y266="",0,IF(Y266="優勝",[10]点数換算表!$B$15,IF(Y266="準優勝",[10]点数換算表!$C$15,IF(Y266="ベスト4",[10]点数換算表!$D$15,IF(Y266="ベスト8",[10]点数換算表!$E$15,IF(Y266="ベスト16",[10]点数換算表!$F$15,""))))))</f>
        <v>0</v>
      </c>
      <c r="AA266" s="17"/>
      <c r="AB266" s="16">
        <f>IF(AA266="",0,IF(AA266="優勝",[10]点数換算表!$B$16,IF(AA266="準優勝",[10]点数換算表!$C$16,IF(AA266="ベスト4",[10]点数換算表!$D$16,IF(AA266="ベスト8",[10]点数換算表!$E$16,IF(AA266="ベスト16",[10]点数換算表!$F$16,IF(AA266="ベスト32",[10]点数換算表!$G$16,"")))))))</f>
        <v>0</v>
      </c>
      <c r="AC266" s="17"/>
      <c r="AD266" s="16">
        <f>IF(AC266="",0,IF(AC266="優勝",[10]点数換算表!$B$17,IF(AC266="準優勝",[10]点数換算表!$C$17,IF(AC266="ベスト4",[10]点数換算表!$D$17,IF(AC266="ベスト8",[10]点数換算表!$E$17,IF(AC266="ベスト16",[10]点数換算表!$F$17,IF(AC266="ベスト32",[10]点数換算表!$G$17,"")))))))</f>
        <v>0</v>
      </c>
      <c r="AE266" s="17"/>
      <c r="AF266" s="16">
        <f>IF(AE266="",0,IF(AE266="優勝",[10]点数換算表!$B$18,IF(AE266="準優勝",[10]点数換算表!$C$18,IF(AE266="ベスト4",[10]点数換算表!$D$18,IF(AE266="ベスト8",[10]点数換算表!$E$18,[10]点数換算表!$F$18)))))</f>
        <v>0</v>
      </c>
      <c r="AG266" s="17"/>
      <c r="AH266" s="16">
        <f>IF(AG266="",0,IF(AG266="優勝",[10]点数換算表!$B$19,IF(AG266="準優勝",[10]点数換算表!$C$19,IF(AG266="ベスト4",[10]点数換算表!$D$19,IF(AG266="ベスト8",[10]点数換算表!$E$19,[10]点数換算表!$F$19)))))</f>
        <v>0</v>
      </c>
      <c r="AI266" s="16">
        <f t="shared" si="4"/>
        <v>20</v>
      </c>
    </row>
    <row r="267" spans="1:35" x14ac:dyDescent="0.4">
      <c r="A267" s="21">
        <v>264</v>
      </c>
      <c r="B267" s="17" t="s">
        <v>729</v>
      </c>
      <c r="C267" s="17" t="s">
        <v>716</v>
      </c>
      <c r="D267" s="17">
        <v>4</v>
      </c>
      <c r="E267" s="33" t="s">
        <v>717</v>
      </c>
      <c r="F267" s="34" t="s">
        <v>814</v>
      </c>
      <c r="G267" s="17"/>
      <c r="H267" s="31">
        <f>IF(G267="",0,IF(G267="優勝",[5]点数換算表!$B$2,IF(G267="準優勝",[5]点数換算表!$C$2,IF(G267="ベスト4",[5]点数換算表!$D$2,[5]点数換算表!$E$2))))</f>
        <v>0</v>
      </c>
      <c r="I267" s="17"/>
      <c r="J267" s="16">
        <f>IF(I267="",0,IF(I267="優勝",[5]点数換算表!$B$3,IF(I267="準優勝",[5]点数換算表!$C$3,IF(I267="ベスト4",[5]点数換算表!$D$3,[5]点数換算表!$E$3))))</f>
        <v>0</v>
      </c>
      <c r="K267" s="17" t="s">
        <v>7</v>
      </c>
      <c r="L267" s="16">
        <f>IF(K267="",0,IF(K267="優勝",[5]点数換算表!$B$4,IF(K267="準優勝",[5]点数換算表!$C$4,IF(K267="ベスト4",[5]点数換算表!$D$4,IF(K267="ベスト8",[5]点数換算表!$E$4,IF(K267="ベスト16",[5]点数換算表!$F$4,""))))))</f>
        <v>20</v>
      </c>
      <c r="M267" s="17"/>
      <c r="N267" s="16">
        <f>IF(M267="",0,IF(M267="優勝",[5]点数換算表!$B$5,IF(M267="準優勝",[5]点数換算表!$C$5,IF(M267="ベスト4",[5]点数換算表!$D$5,IF(M267="ベスト8",[5]点数換算表!$E$5,IF(M267="ベスト16",[5]点数換算表!$F$5,IF(M267="ベスト32",[5]点数換算表!$G$5,"")))))))</f>
        <v>0</v>
      </c>
      <c r="O267" s="17"/>
      <c r="P267" s="16">
        <f>IF(O267="",0,IF(O267="優勝",[2]点数換算表!$B$6,IF(O267="準優勝",[2]点数換算表!$C$6,IF(O267="ベスト4",[2]点数換算表!$D$6,IF(O267="ベスト8",[2]点数換算表!$E$6,IF(O267="ベスト16",[2]点数換算表!$F$6,IF(O267="ベスト32",[2]点数換算表!$G$6,"")))))))</f>
        <v>0</v>
      </c>
      <c r="Q267" s="17"/>
      <c r="R267" s="16">
        <f>IF(Q267="",0,IF(Q267="優勝",[5]点数換算表!$B$7,IF(Q267="準優勝",[5]点数換算表!$C$7,IF(Q267="ベスト4",[5]点数換算表!$D$7,IF(Q267="ベスト8",[5]点数換算表!$E$7,[5]点数換算表!$F$7)))))</f>
        <v>0</v>
      </c>
      <c r="S267" s="17"/>
      <c r="T267" s="16">
        <f>IF(S267="",0,IF(S267="優勝",[5]点数換算表!$B$8,IF(S267="準優勝",[5]点数換算表!$C$8,IF(S267="ベスト4",[5]点数換算表!$D$8,IF(S267="ベスト8",[5]点数換算表!$E$8,[5]点数換算表!$F$8)))))</f>
        <v>0</v>
      </c>
      <c r="U267" s="17"/>
      <c r="V267" s="31">
        <f>IF(U267="",0,IF(U267="優勝",[5]点数換算表!$B$13,IF(U267="準優勝",[5]点数換算表!$C$13,IF(U267="ベスト4",[5]点数換算表!$D$13,[5]点数換算表!$E$13))))</f>
        <v>0</v>
      </c>
      <c r="W267" s="17"/>
      <c r="X267" s="16">
        <f>IF(W267="",0,IF(W267="優勝",[5]点数換算表!$B$14,IF(W267="準優勝",[5]点数換算表!$C$14,IF(W267="ベスト4",[5]点数換算表!$D$14,[5]点数換算表!$E$14))))</f>
        <v>0</v>
      </c>
      <c r="Y267" s="17"/>
      <c r="Z267" s="16">
        <f>IF(Y267="",0,IF(Y267="優勝",[5]点数換算表!$B$15,IF(Y267="準優勝",[5]点数換算表!$C$15,IF(Y267="ベスト4",[5]点数換算表!$D$15,IF(Y267="ベスト8",[5]点数換算表!$E$15,IF(Y267="ベスト16",[5]点数換算表!$F$15,""))))))</f>
        <v>0</v>
      </c>
      <c r="AA267" s="17"/>
      <c r="AB267" s="16">
        <f>IF(AA267="",0,IF(AA267="優勝",[5]点数換算表!$B$16,IF(AA267="準優勝",[5]点数換算表!$C$16,IF(AA267="ベスト4",[5]点数換算表!$D$16,IF(AA267="ベスト8",[5]点数換算表!$E$16,IF(AA267="ベスト16",[5]点数換算表!$F$16,IF(AA267="ベスト32",[5]点数換算表!$G$16,"")))))))</f>
        <v>0</v>
      </c>
      <c r="AC267" s="17"/>
      <c r="AD267" s="16">
        <f>IF(AC267="",0,IF(AC267="優勝",[5]点数換算表!$B$17,IF(AC267="準優勝",[5]点数換算表!$C$17,IF(AC267="ベスト4",[5]点数換算表!$D$17,IF(AC267="ベスト8",[5]点数換算表!$E$17,IF(AC267="ベスト16",[5]点数換算表!$F$17,IF(AC267="ベスト32",[5]点数換算表!$G$17,"")))))))</f>
        <v>0</v>
      </c>
      <c r="AE267" s="17"/>
      <c r="AF267" s="16">
        <f>IF(AE267="",0,IF(AE267="優勝",[5]点数換算表!$B$18,IF(AE267="準優勝",[5]点数換算表!$C$18,IF(AE267="ベスト4",[5]点数換算表!$D$18,IF(AE267="ベスト8",[5]点数換算表!$E$18,[5]点数換算表!$F$18)))))</f>
        <v>0</v>
      </c>
      <c r="AG267" s="17"/>
      <c r="AH267" s="16">
        <f>IF(AG267="",0,IF(AG267="優勝",[5]点数換算表!$B$19,IF(AG267="準優勝",[5]点数換算表!$C$19,IF(AG267="ベスト4",[5]点数換算表!$D$19,IF(AG267="ベスト8",[5]点数換算表!$E$19,[5]点数換算表!$F$19)))))</f>
        <v>0</v>
      </c>
      <c r="AI267" s="16">
        <f t="shared" si="4"/>
        <v>20</v>
      </c>
    </row>
    <row r="268" spans="1:35" x14ac:dyDescent="0.4">
      <c r="A268" s="21">
        <v>265</v>
      </c>
      <c r="B268" s="17" t="s">
        <v>763</v>
      </c>
      <c r="C268" s="17" t="s">
        <v>716</v>
      </c>
      <c r="D268" s="17">
        <v>1</v>
      </c>
      <c r="E268" s="33" t="s">
        <v>717</v>
      </c>
      <c r="F268" s="34" t="s">
        <v>814</v>
      </c>
      <c r="G268" s="17"/>
      <c r="H268" s="31">
        <f>IF(G268="",0,IF(G268="優勝",[5]点数換算表!$B$2,IF(G268="準優勝",[5]点数換算表!$C$2,IF(G268="ベスト4",[5]点数換算表!$D$2,[5]点数換算表!$E$2))))</f>
        <v>0</v>
      </c>
      <c r="I268" s="17"/>
      <c r="J268" s="16">
        <f>IF(I268="",0,IF(I268="優勝",[5]点数換算表!$B$3,IF(I268="準優勝",[5]点数換算表!$C$3,IF(I268="ベスト4",[5]点数換算表!$D$3,[5]点数換算表!$E$3))))</f>
        <v>0</v>
      </c>
      <c r="K268" s="17" t="s">
        <v>7</v>
      </c>
      <c r="L268" s="16">
        <f>IF(K268="",0,IF(K268="優勝",[5]点数換算表!$B$4,IF(K268="準優勝",[5]点数換算表!$C$4,IF(K268="ベスト4",[5]点数換算表!$D$4,IF(K268="ベスト8",[5]点数換算表!$E$4,IF(K268="ベスト16",[5]点数換算表!$F$4,""))))))</f>
        <v>20</v>
      </c>
      <c r="M268" s="17"/>
      <c r="N268" s="16">
        <f>IF(M268="",0,IF(M268="優勝",[5]点数換算表!$B$5,IF(M268="準優勝",[5]点数換算表!$C$5,IF(M268="ベスト4",[5]点数換算表!$D$5,IF(M268="ベスト8",[5]点数換算表!$E$5,IF(M268="ベスト16",[5]点数換算表!$F$5,IF(M268="ベスト32",[5]点数換算表!$G$5,"")))))))</f>
        <v>0</v>
      </c>
      <c r="O268" s="17"/>
      <c r="P268" s="16">
        <f>IF(O268="",0,IF(O268="優勝",[2]点数換算表!$B$6,IF(O268="準優勝",[2]点数換算表!$C$6,IF(O268="ベスト4",[2]点数換算表!$D$6,IF(O268="ベスト8",[2]点数換算表!$E$6,IF(O268="ベスト16",[2]点数換算表!$F$6,IF(O268="ベスト32",[2]点数換算表!$G$6,"")))))))</f>
        <v>0</v>
      </c>
      <c r="Q268" s="17"/>
      <c r="R268" s="16">
        <f>IF(Q268="",0,IF(Q268="優勝",[5]点数換算表!$B$7,IF(Q268="準優勝",[5]点数換算表!$C$7,IF(Q268="ベスト4",[5]点数換算表!$D$7,IF(Q268="ベスト8",[5]点数換算表!$E$7,[5]点数換算表!$F$7)))))</f>
        <v>0</v>
      </c>
      <c r="S268" s="17"/>
      <c r="T268" s="16">
        <f>IF(S268="",0,IF(S268="優勝",[5]点数換算表!$B$8,IF(S268="準優勝",[5]点数換算表!$C$8,IF(S268="ベスト4",[5]点数換算表!$D$8,IF(S268="ベスト8",[5]点数換算表!$E$8,[5]点数換算表!$F$8)))))</f>
        <v>0</v>
      </c>
      <c r="U268" s="17"/>
      <c r="V268" s="31">
        <f>IF(U268="",0,IF(U268="優勝",[5]点数換算表!$B$13,IF(U268="準優勝",[5]点数換算表!$C$13,IF(U268="ベスト4",[5]点数換算表!$D$13,[5]点数換算表!$E$13))))</f>
        <v>0</v>
      </c>
      <c r="W268" s="17"/>
      <c r="X268" s="16">
        <f>IF(W268="",0,IF(W268="優勝",[5]点数換算表!$B$14,IF(W268="準優勝",[5]点数換算表!$C$14,IF(W268="ベスト4",[5]点数換算表!$D$14,[5]点数換算表!$E$14))))</f>
        <v>0</v>
      </c>
      <c r="Y268" s="17"/>
      <c r="Z268" s="16">
        <f>IF(Y268="",0,IF(Y268="優勝",[5]点数換算表!$B$15,IF(Y268="準優勝",[5]点数換算表!$C$15,IF(Y268="ベスト4",[5]点数換算表!$D$15,IF(Y268="ベスト8",[5]点数換算表!$E$15,IF(Y268="ベスト16",[5]点数換算表!$F$15,""))))))</f>
        <v>0</v>
      </c>
      <c r="AA268" s="17"/>
      <c r="AB268" s="16">
        <f>IF(AA268="",0,IF(AA268="優勝",[5]点数換算表!$B$16,IF(AA268="準優勝",[5]点数換算表!$C$16,IF(AA268="ベスト4",[5]点数換算表!$D$16,IF(AA268="ベスト8",[5]点数換算表!$E$16,IF(AA268="ベスト16",[5]点数換算表!$F$16,IF(AA268="ベスト32",[5]点数換算表!$G$16,"")))))))</f>
        <v>0</v>
      </c>
      <c r="AC268" s="17"/>
      <c r="AD268" s="16">
        <f>IF(AC268="",0,IF(AC268="優勝",[5]点数換算表!$B$17,IF(AC268="準優勝",[5]点数換算表!$C$17,IF(AC268="ベスト4",[5]点数換算表!$D$17,IF(AC268="ベスト8",[5]点数換算表!$E$17,IF(AC268="ベスト16",[5]点数換算表!$F$17,IF(AC268="ベスト32",[5]点数換算表!$G$17,"")))))))</f>
        <v>0</v>
      </c>
      <c r="AE268" s="17"/>
      <c r="AF268" s="16">
        <f>IF(AE268="",0,IF(AE268="優勝",[5]点数換算表!$B$18,IF(AE268="準優勝",[5]点数換算表!$C$18,IF(AE268="ベスト4",[5]点数換算表!$D$18,IF(AE268="ベスト8",[5]点数換算表!$E$18,[5]点数換算表!$F$18)))))</f>
        <v>0</v>
      </c>
      <c r="AG268" s="17"/>
      <c r="AH268" s="16">
        <f>IF(AG268="",0,IF(AG268="優勝",[5]点数換算表!$B$19,IF(AG268="準優勝",[5]点数換算表!$C$19,IF(AG268="ベスト4",[5]点数換算表!$D$19,IF(AG268="ベスト8",[5]点数換算表!$E$19,[5]点数換算表!$F$19)))))</f>
        <v>0</v>
      </c>
      <c r="AI268" s="16">
        <f t="shared" si="4"/>
        <v>20</v>
      </c>
    </row>
    <row r="269" spans="1:35" x14ac:dyDescent="0.4">
      <c r="A269" s="21">
        <v>266</v>
      </c>
      <c r="B269" s="17" t="s">
        <v>730</v>
      </c>
      <c r="C269" s="17" t="s">
        <v>716</v>
      </c>
      <c r="D269" s="17">
        <v>3</v>
      </c>
      <c r="E269" s="33" t="s">
        <v>717</v>
      </c>
      <c r="F269" s="34" t="s">
        <v>814</v>
      </c>
      <c r="G269" s="17"/>
      <c r="H269" s="31">
        <f>IF(G269="",0,IF(G269="優勝",[5]点数換算表!$B$2,IF(G269="準優勝",[5]点数換算表!$C$2,IF(G269="ベスト4",[5]点数換算表!$D$2,[5]点数換算表!$E$2))))</f>
        <v>0</v>
      </c>
      <c r="I269" s="17"/>
      <c r="J269" s="16">
        <f>IF(I269="",0,IF(I269="優勝",[5]点数換算表!$B$3,IF(I269="準優勝",[5]点数換算表!$C$3,IF(I269="ベスト4",[5]点数換算表!$D$3,[5]点数換算表!$E$3))))</f>
        <v>0</v>
      </c>
      <c r="K269" s="17" t="s">
        <v>7</v>
      </c>
      <c r="L269" s="16">
        <f>IF(K269="",0,IF(K269="優勝",[5]点数換算表!$B$4,IF(K269="準優勝",[5]点数換算表!$C$4,IF(K269="ベスト4",[5]点数換算表!$D$4,IF(K269="ベスト8",[5]点数換算表!$E$4,IF(K269="ベスト16",[5]点数換算表!$F$4,""))))))</f>
        <v>20</v>
      </c>
      <c r="M269" s="17"/>
      <c r="N269" s="16">
        <f>IF(M269="",0,IF(M269="優勝",[5]点数換算表!$B$5,IF(M269="準優勝",[5]点数換算表!$C$5,IF(M269="ベスト4",[5]点数換算表!$D$5,IF(M269="ベスト8",[5]点数換算表!$E$5,IF(M269="ベスト16",[5]点数換算表!$F$5,IF(M269="ベスト32",[5]点数換算表!$G$5,"")))))))</f>
        <v>0</v>
      </c>
      <c r="O269" s="17"/>
      <c r="P269" s="16">
        <f>IF(O269="",0,IF(O269="優勝",[2]点数換算表!$B$6,IF(O269="準優勝",[2]点数換算表!$C$6,IF(O269="ベスト4",[2]点数換算表!$D$6,IF(O269="ベスト8",[2]点数換算表!$E$6,IF(O269="ベスト16",[2]点数換算表!$F$6,IF(O269="ベスト32",[2]点数換算表!$G$6,"")))))))</f>
        <v>0</v>
      </c>
      <c r="Q269" s="17"/>
      <c r="R269" s="16">
        <f>IF(Q269="",0,IF(Q269="優勝",[5]点数換算表!$B$7,IF(Q269="準優勝",[5]点数換算表!$C$7,IF(Q269="ベスト4",[5]点数換算表!$D$7,IF(Q269="ベスト8",[5]点数換算表!$E$7,[5]点数換算表!$F$7)))))</f>
        <v>0</v>
      </c>
      <c r="S269" s="17"/>
      <c r="T269" s="16">
        <f>IF(S269="",0,IF(S269="優勝",[5]点数換算表!$B$8,IF(S269="準優勝",[5]点数換算表!$C$8,IF(S269="ベスト4",[5]点数換算表!$D$8,IF(S269="ベスト8",[5]点数換算表!$E$8,[5]点数換算表!$F$8)))))</f>
        <v>0</v>
      </c>
      <c r="U269" s="17"/>
      <c r="V269" s="31">
        <f>IF(U269="",0,IF(U269="優勝",[5]点数換算表!$B$13,IF(U269="準優勝",[5]点数換算表!$C$13,IF(U269="ベスト4",[5]点数換算表!$D$13,[5]点数換算表!$E$13))))</f>
        <v>0</v>
      </c>
      <c r="W269" s="17"/>
      <c r="X269" s="16">
        <f>IF(W269="",0,IF(W269="優勝",[5]点数換算表!$B$14,IF(W269="準優勝",[5]点数換算表!$C$14,IF(W269="ベスト4",[5]点数換算表!$D$14,[5]点数換算表!$E$14))))</f>
        <v>0</v>
      </c>
      <c r="Y269" s="17"/>
      <c r="Z269" s="16">
        <f>IF(Y269="",0,IF(Y269="優勝",[5]点数換算表!$B$15,IF(Y269="準優勝",[5]点数換算表!$C$15,IF(Y269="ベスト4",[5]点数換算表!$D$15,IF(Y269="ベスト8",[5]点数換算表!$E$15,IF(Y269="ベスト16",[5]点数換算表!$F$15,""))))))</f>
        <v>0</v>
      </c>
      <c r="AA269" s="17"/>
      <c r="AB269" s="16">
        <f>IF(AA269="",0,IF(AA269="優勝",[5]点数換算表!$B$16,IF(AA269="準優勝",[5]点数換算表!$C$16,IF(AA269="ベスト4",[5]点数換算表!$D$16,IF(AA269="ベスト8",[5]点数換算表!$E$16,IF(AA269="ベスト16",[5]点数換算表!$F$16,IF(AA269="ベスト32",[5]点数換算表!$G$16,"")))))))</f>
        <v>0</v>
      </c>
      <c r="AC269" s="17"/>
      <c r="AD269" s="16">
        <f>IF(AC269="",0,IF(AC269="優勝",[5]点数換算表!$B$17,IF(AC269="準優勝",[5]点数換算表!$C$17,IF(AC269="ベスト4",[5]点数換算表!$D$17,IF(AC269="ベスト8",[5]点数換算表!$E$17,IF(AC269="ベスト16",[5]点数換算表!$F$17,IF(AC269="ベスト32",[5]点数換算表!$G$17,"")))))))</f>
        <v>0</v>
      </c>
      <c r="AE269" s="17"/>
      <c r="AF269" s="16">
        <f>IF(AE269="",0,IF(AE269="優勝",[5]点数換算表!$B$18,IF(AE269="準優勝",[5]点数換算表!$C$18,IF(AE269="ベスト4",[5]点数換算表!$D$18,IF(AE269="ベスト8",[5]点数換算表!$E$18,[5]点数換算表!$F$18)))))</f>
        <v>0</v>
      </c>
      <c r="AG269" s="17"/>
      <c r="AH269" s="16">
        <f>IF(AG269="",0,IF(AG269="優勝",[5]点数換算表!$B$19,IF(AG269="準優勝",[5]点数換算表!$C$19,IF(AG269="ベスト4",[5]点数換算表!$D$19,IF(AG269="ベスト8",[5]点数換算表!$E$19,[5]点数換算表!$F$19)))))</f>
        <v>0</v>
      </c>
      <c r="AI269" s="16">
        <f t="shared" si="4"/>
        <v>20</v>
      </c>
    </row>
    <row r="270" spans="1:35" x14ac:dyDescent="0.4">
      <c r="A270" s="21">
        <v>267</v>
      </c>
      <c r="B270" s="17" t="s">
        <v>727</v>
      </c>
      <c r="C270" s="17" t="s">
        <v>716</v>
      </c>
      <c r="D270" s="17">
        <v>2</v>
      </c>
      <c r="E270" s="33" t="s">
        <v>717</v>
      </c>
      <c r="F270" s="34" t="s">
        <v>814</v>
      </c>
      <c r="G270" s="17"/>
      <c r="H270" s="31">
        <f>IF(G270="",0,IF(G270="優勝",[5]点数換算表!$B$2,IF(G270="準優勝",[5]点数換算表!$C$2,IF(G270="ベスト4",[5]点数換算表!$D$2,[5]点数換算表!$E$2))))</f>
        <v>0</v>
      </c>
      <c r="I270" s="17"/>
      <c r="J270" s="16">
        <f>IF(I270="",0,IF(I270="優勝",[5]点数換算表!$B$3,IF(I270="準優勝",[5]点数換算表!$C$3,IF(I270="ベスト4",[5]点数換算表!$D$3,[5]点数換算表!$E$3))))</f>
        <v>0</v>
      </c>
      <c r="K270" s="17" t="s">
        <v>7</v>
      </c>
      <c r="L270" s="16">
        <f>IF(K270="",0,IF(K270="優勝",[5]点数換算表!$B$4,IF(K270="準優勝",[5]点数換算表!$C$4,IF(K270="ベスト4",[5]点数換算表!$D$4,IF(K270="ベスト8",[5]点数換算表!$E$4,IF(K270="ベスト16",[5]点数換算表!$F$4,""))))))</f>
        <v>20</v>
      </c>
      <c r="M270" s="17"/>
      <c r="N270" s="16">
        <f>IF(M270="",0,IF(M270="優勝",[5]点数換算表!$B$5,IF(M270="準優勝",[5]点数換算表!$C$5,IF(M270="ベスト4",[5]点数換算表!$D$5,IF(M270="ベスト8",[5]点数換算表!$E$5,IF(M270="ベスト16",[5]点数換算表!$F$5,IF(M270="ベスト32",[5]点数換算表!$G$5,"")))))))</f>
        <v>0</v>
      </c>
      <c r="O270" s="17"/>
      <c r="P270" s="16">
        <f>IF(O270="",0,IF(O270="優勝",[2]点数換算表!$B$6,IF(O270="準優勝",[2]点数換算表!$C$6,IF(O270="ベスト4",[2]点数換算表!$D$6,IF(O270="ベスト8",[2]点数換算表!$E$6,IF(O270="ベスト16",[2]点数換算表!$F$6,IF(O270="ベスト32",[2]点数換算表!$G$6,"")))))))</f>
        <v>0</v>
      </c>
      <c r="Q270" s="17"/>
      <c r="R270" s="16">
        <f>IF(Q270="",0,IF(Q270="優勝",[5]点数換算表!$B$7,IF(Q270="準優勝",[5]点数換算表!$C$7,IF(Q270="ベスト4",[5]点数換算表!$D$7,IF(Q270="ベスト8",[5]点数換算表!$E$7,[5]点数換算表!$F$7)))))</f>
        <v>0</v>
      </c>
      <c r="S270" s="17"/>
      <c r="T270" s="16">
        <f>IF(S270="",0,IF(S270="優勝",[5]点数換算表!$B$8,IF(S270="準優勝",[5]点数換算表!$C$8,IF(S270="ベスト4",[5]点数換算表!$D$8,IF(S270="ベスト8",[5]点数換算表!$E$8,[5]点数換算表!$F$8)))))</f>
        <v>0</v>
      </c>
      <c r="U270" s="17"/>
      <c r="V270" s="31">
        <f>IF(U270="",0,IF(U270="優勝",[5]点数換算表!$B$13,IF(U270="準優勝",[5]点数換算表!$C$13,IF(U270="ベスト4",[5]点数換算表!$D$13,[5]点数換算表!$E$13))))</f>
        <v>0</v>
      </c>
      <c r="W270" s="17"/>
      <c r="X270" s="16">
        <f>IF(W270="",0,IF(W270="優勝",[5]点数換算表!$B$14,IF(W270="準優勝",[5]点数換算表!$C$14,IF(W270="ベスト4",[5]点数換算表!$D$14,[5]点数換算表!$E$14))))</f>
        <v>0</v>
      </c>
      <c r="Y270" s="17"/>
      <c r="Z270" s="16">
        <f>IF(Y270="",0,IF(Y270="優勝",[5]点数換算表!$B$15,IF(Y270="準優勝",[5]点数換算表!$C$15,IF(Y270="ベスト4",[5]点数換算表!$D$15,IF(Y270="ベスト8",[5]点数換算表!$E$15,IF(Y270="ベスト16",[5]点数換算表!$F$15,""))))))</f>
        <v>0</v>
      </c>
      <c r="AA270" s="17"/>
      <c r="AB270" s="16">
        <f>IF(AA270="",0,IF(AA270="優勝",[5]点数換算表!$B$16,IF(AA270="準優勝",[5]点数換算表!$C$16,IF(AA270="ベスト4",[5]点数換算表!$D$16,IF(AA270="ベスト8",[5]点数換算表!$E$16,IF(AA270="ベスト16",[5]点数換算表!$F$16,IF(AA270="ベスト32",[5]点数換算表!$G$16,"")))))))</f>
        <v>0</v>
      </c>
      <c r="AC270" s="17"/>
      <c r="AD270" s="16">
        <f>IF(AC270="",0,IF(AC270="優勝",[5]点数換算表!$B$17,IF(AC270="準優勝",[5]点数換算表!$C$17,IF(AC270="ベスト4",[5]点数換算表!$D$17,IF(AC270="ベスト8",[5]点数換算表!$E$17,IF(AC270="ベスト16",[5]点数換算表!$F$17,IF(AC270="ベスト32",[5]点数換算表!$G$17,"")))))))</f>
        <v>0</v>
      </c>
      <c r="AE270" s="17"/>
      <c r="AF270" s="16">
        <f>IF(AE270="",0,IF(AE270="優勝",[5]点数換算表!$B$18,IF(AE270="準優勝",[5]点数換算表!$C$18,IF(AE270="ベスト4",[5]点数換算表!$D$18,IF(AE270="ベスト8",[5]点数換算表!$E$18,[5]点数換算表!$F$18)))))</f>
        <v>0</v>
      </c>
      <c r="AG270" s="17"/>
      <c r="AH270" s="16">
        <f>IF(AG270="",0,IF(AG270="優勝",[5]点数換算表!$B$19,IF(AG270="準優勝",[5]点数換算表!$C$19,IF(AG270="ベスト4",[5]点数換算表!$D$19,IF(AG270="ベスト8",[5]点数換算表!$E$19,[5]点数換算表!$F$19)))))</f>
        <v>0</v>
      </c>
      <c r="AI270" s="16">
        <f t="shared" si="4"/>
        <v>20</v>
      </c>
    </row>
    <row r="271" spans="1:35" x14ac:dyDescent="0.4">
      <c r="A271" s="21">
        <v>268</v>
      </c>
      <c r="B271" s="17" t="s">
        <v>764</v>
      </c>
      <c r="C271" s="17" t="s">
        <v>722</v>
      </c>
      <c r="D271" s="17">
        <v>3</v>
      </c>
      <c r="E271" s="33" t="s">
        <v>717</v>
      </c>
      <c r="F271" s="34" t="s">
        <v>814</v>
      </c>
      <c r="G271" s="17"/>
      <c r="H271" s="31">
        <f>IF(G271="",0,IF(G271="優勝",[5]点数換算表!$B$2,IF(G271="準優勝",[5]点数換算表!$C$2,IF(G271="ベスト4",[5]点数換算表!$D$2,[5]点数換算表!$E$2))))</f>
        <v>0</v>
      </c>
      <c r="I271" s="17"/>
      <c r="J271" s="16">
        <f>IF(I271="",0,IF(I271="優勝",[5]点数換算表!$B$3,IF(I271="準優勝",[5]点数換算表!$C$3,IF(I271="ベスト4",[5]点数換算表!$D$3,[5]点数換算表!$E$3))))</f>
        <v>0</v>
      </c>
      <c r="K271" s="17" t="s">
        <v>7</v>
      </c>
      <c r="L271" s="16">
        <f>IF(K271="",0,IF(K271="優勝",[5]点数換算表!$B$4,IF(K271="準優勝",[5]点数換算表!$C$4,IF(K271="ベスト4",[5]点数換算表!$D$4,IF(K271="ベスト8",[5]点数換算表!$E$4,IF(K271="ベスト16",[5]点数換算表!$F$4,""))))))</f>
        <v>20</v>
      </c>
      <c r="M271" s="17"/>
      <c r="N271" s="16">
        <f>IF(M271="",0,IF(M271="優勝",[5]点数換算表!$B$5,IF(M271="準優勝",[5]点数換算表!$C$5,IF(M271="ベスト4",[5]点数換算表!$D$5,IF(M271="ベスト8",[5]点数換算表!$E$5,IF(M271="ベスト16",[5]点数換算表!$F$5,IF(M271="ベスト32",[5]点数換算表!$G$5,"")))))))</f>
        <v>0</v>
      </c>
      <c r="O271" s="17"/>
      <c r="P271" s="16">
        <f>IF(O271="",0,IF(O271="優勝",[2]点数換算表!$B$6,IF(O271="準優勝",[2]点数換算表!$C$6,IF(O271="ベスト4",[2]点数換算表!$D$6,IF(O271="ベスト8",[2]点数換算表!$E$6,IF(O271="ベスト16",[2]点数換算表!$F$6,IF(O271="ベスト32",[2]点数換算表!$G$6,"")))))))</f>
        <v>0</v>
      </c>
      <c r="Q271" s="17"/>
      <c r="R271" s="16">
        <f>IF(Q271="",0,IF(Q271="優勝",[5]点数換算表!$B$7,IF(Q271="準優勝",[5]点数換算表!$C$7,IF(Q271="ベスト4",[5]点数換算表!$D$7,IF(Q271="ベスト8",[5]点数換算表!$E$7,[5]点数換算表!$F$7)))))</f>
        <v>0</v>
      </c>
      <c r="S271" s="17"/>
      <c r="T271" s="16">
        <f>IF(S271="",0,IF(S271="優勝",[5]点数換算表!$B$8,IF(S271="準優勝",[5]点数換算表!$C$8,IF(S271="ベスト4",[5]点数換算表!$D$8,IF(S271="ベスト8",[5]点数換算表!$E$8,[5]点数換算表!$F$8)))))</f>
        <v>0</v>
      </c>
      <c r="U271" s="17"/>
      <c r="V271" s="31">
        <f>IF(U271="",0,IF(U271="優勝",[5]点数換算表!$B$13,IF(U271="準優勝",[5]点数換算表!$C$13,IF(U271="ベスト4",[5]点数換算表!$D$13,[5]点数換算表!$E$13))))</f>
        <v>0</v>
      </c>
      <c r="W271" s="17"/>
      <c r="X271" s="16">
        <f>IF(W271="",0,IF(W271="優勝",[5]点数換算表!$B$14,IF(W271="準優勝",[5]点数換算表!$C$14,IF(W271="ベスト4",[5]点数換算表!$D$14,[5]点数換算表!$E$14))))</f>
        <v>0</v>
      </c>
      <c r="Y271" s="17"/>
      <c r="Z271" s="16">
        <f>IF(Y271="",0,IF(Y271="優勝",[5]点数換算表!$B$15,IF(Y271="準優勝",[5]点数換算表!$C$15,IF(Y271="ベスト4",[5]点数換算表!$D$15,IF(Y271="ベスト8",[5]点数換算表!$E$15,IF(Y271="ベスト16",[5]点数換算表!$F$15,""))))))</f>
        <v>0</v>
      </c>
      <c r="AA271" s="17"/>
      <c r="AB271" s="16">
        <f>IF(AA271="",0,IF(AA271="優勝",[5]点数換算表!$B$16,IF(AA271="準優勝",[5]点数換算表!$C$16,IF(AA271="ベスト4",[5]点数換算表!$D$16,IF(AA271="ベスト8",[5]点数換算表!$E$16,IF(AA271="ベスト16",[5]点数換算表!$F$16,IF(AA271="ベスト32",[5]点数換算表!$G$16,"")))))))</f>
        <v>0</v>
      </c>
      <c r="AC271" s="17"/>
      <c r="AD271" s="16">
        <f>IF(AC271="",0,IF(AC271="優勝",[5]点数換算表!$B$17,IF(AC271="準優勝",[5]点数換算表!$C$17,IF(AC271="ベスト4",[5]点数換算表!$D$17,IF(AC271="ベスト8",[5]点数換算表!$E$17,IF(AC271="ベスト16",[5]点数換算表!$F$17,IF(AC271="ベスト32",[5]点数換算表!$G$17,"")))))))</f>
        <v>0</v>
      </c>
      <c r="AE271" s="17"/>
      <c r="AF271" s="16">
        <f>IF(AE271="",0,IF(AE271="優勝",[5]点数換算表!$B$18,IF(AE271="準優勝",[5]点数換算表!$C$18,IF(AE271="ベスト4",[5]点数換算表!$D$18,IF(AE271="ベスト8",[5]点数換算表!$E$18,[5]点数換算表!$F$18)))))</f>
        <v>0</v>
      </c>
      <c r="AG271" s="17"/>
      <c r="AH271" s="16">
        <f>IF(AG271="",0,IF(AG271="優勝",[5]点数換算表!$B$19,IF(AG271="準優勝",[5]点数換算表!$C$19,IF(AG271="ベスト4",[5]点数換算表!$D$19,IF(AG271="ベスト8",[5]点数換算表!$E$19,[5]点数換算表!$F$19)))))</f>
        <v>0</v>
      </c>
      <c r="AI271" s="16">
        <f t="shared" si="4"/>
        <v>20</v>
      </c>
    </row>
    <row r="272" spans="1:35" x14ac:dyDescent="0.4">
      <c r="A272" s="21">
        <v>269</v>
      </c>
      <c r="B272" s="17" t="s">
        <v>765</v>
      </c>
      <c r="C272" s="17" t="s">
        <v>722</v>
      </c>
      <c r="D272" s="17">
        <v>3</v>
      </c>
      <c r="E272" s="33" t="s">
        <v>717</v>
      </c>
      <c r="F272" s="34" t="s">
        <v>814</v>
      </c>
      <c r="G272" s="17"/>
      <c r="H272" s="31">
        <f>IF(G272="",0,IF(G272="優勝",[5]点数換算表!$B$2,IF(G272="準優勝",[5]点数換算表!$C$2,IF(G272="ベスト4",[5]点数換算表!$D$2,[5]点数換算表!$E$2))))</f>
        <v>0</v>
      </c>
      <c r="I272" s="17"/>
      <c r="J272" s="16">
        <f>IF(I272="",0,IF(I272="優勝",[5]点数換算表!$B$3,IF(I272="準優勝",[5]点数換算表!$C$3,IF(I272="ベスト4",[5]点数換算表!$D$3,[5]点数換算表!$E$3))))</f>
        <v>0</v>
      </c>
      <c r="K272" s="17" t="s">
        <v>7</v>
      </c>
      <c r="L272" s="16">
        <f>IF(K272="",0,IF(K272="優勝",[5]点数換算表!$B$4,IF(K272="準優勝",[5]点数換算表!$C$4,IF(K272="ベスト4",[5]点数換算表!$D$4,IF(K272="ベスト8",[5]点数換算表!$E$4,IF(K272="ベスト16",[5]点数換算表!$F$4,""))))))</f>
        <v>20</v>
      </c>
      <c r="M272" s="17"/>
      <c r="N272" s="16">
        <f>IF(M272="",0,IF(M272="優勝",[5]点数換算表!$B$5,IF(M272="準優勝",[5]点数換算表!$C$5,IF(M272="ベスト4",[5]点数換算表!$D$5,IF(M272="ベスト8",[5]点数換算表!$E$5,IF(M272="ベスト16",[5]点数換算表!$F$5,IF(M272="ベスト32",[5]点数換算表!$G$5,"")))))))</f>
        <v>0</v>
      </c>
      <c r="O272" s="17"/>
      <c r="P272" s="16">
        <f>IF(O272="",0,IF(O272="優勝",[2]点数換算表!$B$6,IF(O272="準優勝",[2]点数換算表!$C$6,IF(O272="ベスト4",[2]点数換算表!$D$6,IF(O272="ベスト8",[2]点数換算表!$E$6,IF(O272="ベスト16",[2]点数換算表!$F$6,IF(O272="ベスト32",[2]点数換算表!$G$6,"")))))))</f>
        <v>0</v>
      </c>
      <c r="Q272" s="17"/>
      <c r="R272" s="16">
        <f>IF(Q272="",0,IF(Q272="優勝",[5]点数換算表!$B$7,IF(Q272="準優勝",[5]点数換算表!$C$7,IF(Q272="ベスト4",[5]点数換算表!$D$7,IF(Q272="ベスト8",[5]点数換算表!$E$7,[5]点数換算表!$F$7)))))</f>
        <v>0</v>
      </c>
      <c r="S272" s="17"/>
      <c r="T272" s="16">
        <f>IF(S272="",0,IF(S272="優勝",[5]点数換算表!$B$8,IF(S272="準優勝",[5]点数換算表!$C$8,IF(S272="ベスト4",[5]点数換算表!$D$8,IF(S272="ベスト8",[5]点数換算表!$E$8,[5]点数換算表!$F$8)))))</f>
        <v>0</v>
      </c>
      <c r="U272" s="17"/>
      <c r="V272" s="31">
        <f>IF(U272="",0,IF(U272="優勝",[5]点数換算表!$B$13,IF(U272="準優勝",[5]点数換算表!$C$13,IF(U272="ベスト4",[5]点数換算表!$D$13,[5]点数換算表!$E$13))))</f>
        <v>0</v>
      </c>
      <c r="W272" s="17"/>
      <c r="X272" s="16">
        <f>IF(W272="",0,IF(W272="優勝",[5]点数換算表!$B$14,IF(W272="準優勝",[5]点数換算表!$C$14,IF(W272="ベスト4",[5]点数換算表!$D$14,[5]点数換算表!$E$14))))</f>
        <v>0</v>
      </c>
      <c r="Y272" s="17"/>
      <c r="Z272" s="16">
        <f>IF(Y272="",0,IF(Y272="優勝",[5]点数換算表!$B$15,IF(Y272="準優勝",[5]点数換算表!$C$15,IF(Y272="ベスト4",[5]点数換算表!$D$15,IF(Y272="ベスト8",[5]点数換算表!$E$15,IF(Y272="ベスト16",[5]点数換算表!$F$15,""))))))</f>
        <v>0</v>
      </c>
      <c r="AA272" s="17"/>
      <c r="AB272" s="16">
        <f>IF(AA272="",0,IF(AA272="優勝",[5]点数換算表!$B$16,IF(AA272="準優勝",[5]点数換算表!$C$16,IF(AA272="ベスト4",[5]点数換算表!$D$16,IF(AA272="ベスト8",[5]点数換算表!$E$16,IF(AA272="ベスト16",[5]点数換算表!$F$16,IF(AA272="ベスト32",[5]点数換算表!$G$16,"")))))))</f>
        <v>0</v>
      </c>
      <c r="AC272" s="17"/>
      <c r="AD272" s="16">
        <f>IF(AC272="",0,IF(AC272="優勝",[5]点数換算表!$B$17,IF(AC272="準優勝",[5]点数換算表!$C$17,IF(AC272="ベスト4",[5]点数換算表!$D$17,IF(AC272="ベスト8",[5]点数換算表!$E$17,IF(AC272="ベスト16",[5]点数換算表!$F$17,IF(AC272="ベスト32",[5]点数換算表!$G$17,"")))))))</f>
        <v>0</v>
      </c>
      <c r="AE272" s="17"/>
      <c r="AF272" s="16">
        <f>IF(AE272="",0,IF(AE272="優勝",[5]点数換算表!$B$18,IF(AE272="準優勝",[5]点数換算表!$C$18,IF(AE272="ベスト4",[5]点数換算表!$D$18,IF(AE272="ベスト8",[5]点数換算表!$E$18,[5]点数換算表!$F$18)))))</f>
        <v>0</v>
      </c>
      <c r="AG272" s="17"/>
      <c r="AH272" s="16">
        <f>IF(AG272="",0,IF(AG272="優勝",[5]点数換算表!$B$19,IF(AG272="準優勝",[5]点数換算表!$C$19,IF(AG272="ベスト4",[5]点数換算表!$D$19,IF(AG272="ベスト8",[5]点数換算表!$E$19,[5]点数換算表!$F$19)))))</f>
        <v>0</v>
      </c>
      <c r="AI272" s="16">
        <f t="shared" si="4"/>
        <v>20</v>
      </c>
    </row>
    <row r="273" spans="1:35" x14ac:dyDescent="0.4">
      <c r="A273" s="21">
        <v>270</v>
      </c>
      <c r="B273" s="17" t="s">
        <v>766</v>
      </c>
      <c r="C273" s="17" t="s">
        <v>767</v>
      </c>
      <c r="D273" s="17">
        <v>2</v>
      </c>
      <c r="E273" s="33" t="s">
        <v>717</v>
      </c>
      <c r="F273" s="34" t="s">
        <v>814</v>
      </c>
      <c r="G273" s="17"/>
      <c r="H273" s="31">
        <f>IF(G273="",0,IF(G273="優勝",[5]点数換算表!$B$2,IF(G273="準優勝",[5]点数換算表!$C$2,IF(G273="ベスト4",[5]点数換算表!$D$2,[5]点数換算表!$E$2))))</f>
        <v>0</v>
      </c>
      <c r="I273" s="17"/>
      <c r="J273" s="16">
        <f>IF(I273="",0,IF(I273="優勝",[5]点数換算表!$B$3,IF(I273="準優勝",[5]点数換算表!$C$3,IF(I273="ベスト4",[5]点数換算表!$D$3,[5]点数換算表!$E$3))))</f>
        <v>0</v>
      </c>
      <c r="K273" s="17" t="s">
        <v>7</v>
      </c>
      <c r="L273" s="16">
        <f>IF(K273="",0,IF(K273="優勝",[5]点数換算表!$B$4,IF(K273="準優勝",[5]点数換算表!$C$4,IF(K273="ベスト4",[5]点数換算表!$D$4,IF(K273="ベスト8",[5]点数換算表!$E$4,IF(K273="ベスト16",[5]点数換算表!$F$4,""))))))</f>
        <v>20</v>
      </c>
      <c r="M273" s="17"/>
      <c r="N273" s="16">
        <f>IF(M273="",0,IF(M273="優勝",[5]点数換算表!$B$5,IF(M273="準優勝",[5]点数換算表!$C$5,IF(M273="ベスト4",[5]点数換算表!$D$5,IF(M273="ベスト8",[5]点数換算表!$E$5,IF(M273="ベスト16",[5]点数換算表!$F$5,IF(M273="ベスト32",[5]点数換算表!$G$5,"")))))))</f>
        <v>0</v>
      </c>
      <c r="O273" s="17"/>
      <c r="P273" s="16">
        <f>IF(O273="",0,IF(O273="優勝",[2]点数換算表!$B$6,IF(O273="準優勝",[2]点数換算表!$C$6,IF(O273="ベスト4",[2]点数換算表!$D$6,IF(O273="ベスト8",[2]点数換算表!$E$6,IF(O273="ベスト16",[2]点数換算表!$F$6,IF(O273="ベスト32",[2]点数換算表!$G$6,"")))))))</f>
        <v>0</v>
      </c>
      <c r="Q273" s="17"/>
      <c r="R273" s="16">
        <f>IF(Q273="",0,IF(Q273="優勝",[5]点数換算表!$B$7,IF(Q273="準優勝",[5]点数換算表!$C$7,IF(Q273="ベスト4",[5]点数換算表!$D$7,IF(Q273="ベスト8",[5]点数換算表!$E$7,[5]点数換算表!$F$7)))))</f>
        <v>0</v>
      </c>
      <c r="S273" s="17"/>
      <c r="T273" s="16">
        <f>IF(S273="",0,IF(S273="優勝",[5]点数換算表!$B$8,IF(S273="準優勝",[5]点数換算表!$C$8,IF(S273="ベスト4",[5]点数換算表!$D$8,IF(S273="ベスト8",[5]点数換算表!$E$8,[5]点数換算表!$F$8)))))</f>
        <v>0</v>
      </c>
      <c r="U273" s="17"/>
      <c r="V273" s="31">
        <f>IF(U273="",0,IF(U273="優勝",[5]点数換算表!$B$13,IF(U273="準優勝",[5]点数換算表!$C$13,IF(U273="ベスト4",[5]点数換算表!$D$13,[5]点数換算表!$E$13))))</f>
        <v>0</v>
      </c>
      <c r="W273" s="17"/>
      <c r="X273" s="16">
        <f>IF(W273="",0,IF(W273="優勝",[5]点数換算表!$B$14,IF(W273="準優勝",[5]点数換算表!$C$14,IF(W273="ベスト4",[5]点数換算表!$D$14,[5]点数換算表!$E$14))))</f>
        <v>0</v>
      </c>
      <c r="Y273" s="17"/>
      <c r="Z273" s="16">
        <f>IF(Y273="",0,IF(Y273="優勝",[5]点数換算表!$B$15,IF(Y273="準優勝",[5]点数換算表!$C$15,IF(Y273="ベスト4",[5]点数換算表!$D$15,IF(Y273="ベスト8",[5]点数換算表!$E$15,IF(Y273="ベスト16",[5]点数換算表!$F$15,""))))))</f>
        <v>0</v>
      </c>
      <c r="AA273" s="17"/>
      <c r="AB273" s="16">
        <f>IF(AA273="",0,IF(AA273="優勝",[5]点数換算表!$B$16,IF(AA273="準優勝",[5]点数換算表!$C$16,IF(AA273="ベスト4",[5]点数換算表!$D$16,IF(AA273="ベスト8",[5]点数換算表!$E$16,IF(AA273="ベスト16",[5]点数換算表!$F$16,IF(AA273="ベスト32",[5]点数換算表!$G$16,"")))))))</f>
        <v>0</v>
      </c>
      <c r="AC273" s="17"/>
      <c r="AD273" s="16">
        <f>IF(AC273="",0,IF(AC273="優勝",[5]点数換算表!$B$17,IF(AC273="準優勝",[5]点数換算表!$C$17,IF(AC273="ベスト4",[5]点数換算表!$D$17,IF(AC273="ベスト8",[5]点数換算表!$E$17,IF(AC273="ベスト16",[5]点数換算表!$F$17,IF(AC273="ベスト32",[5]点数換算表!$G$17,"")))))))</f>
        <v>0</v>
      </c>
      <c r="AE273" s="17"/>
      <c r="AF273" s="16">
        <f>IF(AE273="",0,IF(AE273="優勝",[5]点数換算表!$B$18,IF(AE273="準優勝",[5]点数換算表!$C$18,IF(AE273="ベスト4",[5]点数換算表!$D$18,IF(AE273="ベスト8",[5]点数換算表!$E$18,[5]点数換算表!$F$18)))))</f>
        <v>0</v>
      </c>
      <c r="AG273" s="17"/>
      <c r="AH273" s="16">
        <f>IF(AG273="",0,IF(AG273="優勝",[5]点数換算表!$B$19,IF(AG273="準優勝",[5]点数換算表!$C$19,IF(AG273="ベスト4",[5]点数換算表!$D$19,IF(AG273="ベスト8",[5]点数換算表!$E$19,[5]点数換算表!$F$19)))))</f>
        <v>0</v>
      </c>
      <c r="AI273" s="16">
        <f t="shared" si="4"/>
        <v>20</v>
      </c>
    </row>
    <row r="274" spans="1:35" x14ac:dyDescent="0.4">
      <c r="A274" s="21">
        <v>271</v>
      </c>
      <c r="B274" s="17" t="s">
        <v>768</v>
      </c>
      <c r="C274" s="17" t="s">
        <v>767</v>
      </c>
      <c r="D274" s="17">
        <v>2</v>
      </c>
      <c r="E274" s="33" t="s">
        <v>717</v>
      </c>
      <c r="F274" s="34" t="s">
        <v>814</v>
      </c>
      <c r="G274" s="17"/>
      <c r="H274" s="31">
        <f>IF(G274="",0,IF(G274="優勝",[5]点数換算表!$B$2,IF(G274="準優勝",[5]点数換算表!$C$2,IF(G274="ベスト4",[5]点数換算表!$D$2,[5]点数換算表!$E$2))))</f>
        <v>0</v>
      </c>
      <c r="I274" s="17"/>
      <c r="J274" s="16">
        <f>IF(I274="",0,IF(I274="優勝",[5]点数換算表!$B$3,IF(I274="準優勝",[5]点数換算表!$C$3,IF(I274="ベスト4",[5]点数換算表!$D$3,[5]点数換算表!$E$3))))</f>
        <v>0</v>
      </c>
      <c r="K274" s="17" t="s">
        <v>7</v>
      </c>
      <c r="L274" s="16">
        <f>IF(K274="",0,IF(K274="優勝",[5]点数換算表!$B$4,IF(K274="準優勝",[5]点数換算表!$C$4,IF(K274="ベスト4",[5]点数換算表!$D$4,IF(K274="ベスト8",[5]点数換算表!$E$4,IF(K274="ベスト16",[5]点数換算表!$F$4,""))))))</f>
        <v>20</v>
      </c>
      <c r="M274" s="17"/>
      <c r="N274" s="16">
        <f>IF(M274="",0,IF(M274="優勝",[5]点数換算表!$B$5,IF(M274="準優勝",[5]点数換算表!$C$5,IF(M274="ベスト4",[5]点数換算表!$D$5,IF(M274="ベスト8",[5]点数換算表!$E$5,IF(M274="ベスト16",[5]点数換算表!$F$5,IF(M274="ベスト32",[5]点数換算表!$G$5,"")))))))</f>
        <v>0</v>
      </c>
      <c r="O274" s="17"/>
      <c r="P274" s="16">
        <f>IF(O274="",0,IF(O274="優勝",[2]点数換算表!$B$6,IF(O274="準優勝",[2]点数換算表!$C$6,IF(O274="ベスト4",[2]点数換算表!$D$6,IF(O274="ベスト8",[2]点数換算表!$E$6,IF(O274="ベスト16",[2]点数換算表!$F$6,IF(O274="ベスト32",[2]点数換算表!$G$6,"")))))))</f>
        <v>0</v>
      </c>
      <c r="Q274" s="17"/>
      <c r="R274" s="16">
        <f>IF(Q274="",0,IF(Q274="優勝",[5]点数換算表!$B$7,IF(Q274="準優勝",[5]点数換算表!$C$7,IF(Q274="ベスト4",[5]点数換算表!$D$7,IF(Q274="ベスト8",[5]点数換算表!$E$7,[5]点数換算表!$F$7)))))</f>
        <v>0</v>
      </c>
      <c r="S274" s="17"/>
      <c r="T274" s="16">
        <f>IF(S274="",0,IF(S274="優勝",[5]点数換算表!$B$8,IF(S274="準優勝",[5]点数換算表!$C$8,IF(S274="ベスト4",[5]点数換算表!$D$8,IF(S274="ベスト8",[5]点数換算表!$E$8,[5]点数換算表!$F$8)))))</f>
        <v>0</v>
      </c>
      <c r="U274" s="17"/>
      <c r="V274" s="31">
        <f>IF(U274="",0,IF(U274="優勝",[5]点数換算表!$B$13,IF(U274="準優勝",[5]点数換算表!$C$13,IF(U274="ベスト4",[5]点数換算表!$D$13,[5]点数換算表!$E$13))))</f>
        <v>0</v>
      </c>
      <c r="W274" s="17"/>
      <c r="X274" s="16">
        <f>IF(W274="",0,IF(W274="優勝",[5]点数換算表!$B$14,IF(W274="準優勝",[5]点数換算表!$C$14,IF(W274="ベスト4",[5]点数換算表!$D$14,[5]点数換算表!$E$14))))</f>
        <v>0</v>
      </c>
      <c r="Y274" s="17"/>
      <c r="Z274" s="16">
        <f>IF(Y274="",0,IF(Y274="優勝",[5]点数換算表!$B$15,IF(Y274="準優勝",[5]点数換算表!$C$15,IF(Y274="ベスト4",[5]点数換算表!$D$15,IF(Y274="ベスト8",[5]点数換算表!$E$15,IF(Y274="ベスト16",[5]点数換算表!$F$15,""))))))</f>
        <v>0</v>
      </c>
      <c r="AA274" s="17"/>
      <c r="AB274" s="16">
        <f>IF(AA274="",0,IF(AA274="優勝",[5]点数換算表!$B$16,IF(AA274="準優勝",[5]点数換算表!$C$16,IF(AA274="ベスト4",[5]点数換算表!$D$16,IF(AA274="ベスト8",[5]点数換算表!$E$16,IF(AA274="ベスト16",[5]点数換算表!$F$16,IF(AA274="ベスト32",[5]点数換算表!$G$16,"")))))))</f>
        <v>0</v>
      </c>
      <c r="AC274" s="17"/>
      <c r="AD274" s="16">
        <f>IF(AC274="",0,IF(AC274="優勝",[5]点数換算表!$B$17,IF(AC274="準優勝",[5]点数換算表!$C$17,IF(AC274="ベスト4",[5]点数換算表!$D$17,IF(AC274="ベスト8",[5]点数換算表!$E$17,IF(AC274="ベスト16",[5]点数換算表!$F$17,IF(AC274="ベスト32",[5]点数換算表!$G$17,"")))))))</f>
        <v>0</v>
      </c>
      <c r="AE274" s="17"/>
      <c r="AF274" s="16">
        <f>IF(AE274="",0,IF(AE274="優勝",[5]点数換算表!$B$18,IF(AE274="準優勝",[5]点数換算表!$C$18,IF(AE274="ベスト4",[5]点数換算表!$D$18,IF(AE274="ベスト8",[5]点数換算表!$E$18,[5]点数換算表!$F$18)))))</f>
        <v>0</v>
      </c>
      <c r="AG274" s="17"/>
      <c r="AH274" s="16">
        <f>IF(AG274="",0,IF(AG274="優勝",[5]点数換算表!$B$19,IF(AG274="準優勝",[5]点数換算表!$C$19,IF(AG274="ベスト4",[5]点数換算表!$D$19,IF(AG274="ベスト8",[5]点数換算表!$E$19,[5]点数換算表!$F$19)))))</f>
        <v>0</v>
      </c>
      <c r="AI274" s="16">
        <f t="shared" si="4"/>
        <v>20</v>
      </c>
    </row>
    <row r="275" spans="1:35" x14ac:dyDescent="0.4">
      <c r="A275" s="21">
        <v>272</v>
      </c>
      <c r="B275" s="17" t="s">
        <v>769</v>
      </c>
      <c r="C275" s="17" t="s">
        <v>722</v>
      </c>
      <c r="D275" s="17">
        <v>2</v>
      </c>
      <c r="E275" s="33" t="s">
        <v>717</v>
      </c>
      <c r="F275" s="34" t="s">
        <v>814</v>
      </c>
      <c r="G275" s="17"/>
      <c r="H275" s="31">
        <f>IF(G275="",0,IF(G275="優勝",[5]点数換算表!$B$2,IF(G275="準優勝",[5]点数換算表!$C$2,IF(G275="ベスト4",[5]点数換算表!$D$2,[5]点数換算表!$E$2))))</f>
        <v>0</v>
      </c>
      <c r="I275" s="17"/>
      <c r="J275" s="16">
        <f>IF(I275="",0,IF(I275="優勝",[5]点数換算表!$B$3,IF(I275="準優勝",[5]点数換算表!$C$3,IF(I275="ベスト4",[5]点数換算表!$D$3,[5]点数換算表!$E$3))))</f>
        <v>0</v>
      </c>
      <c r="K275" s="17" t="s">
        <v>7</v>
      </c>
      <c r="L275" s="16">
        <f>IF(K275="",0,IF(K275="優勝",[5]点数換算表!$B$4,IF(K275="準優勝",[5]点数換算表!$C$4,IF(K275="ベスト4",[5]点数換算表!$D$4,IF(K275="ベスト8",[5]点数換算表!$E$4,IF(K275="ベスト16",[5]点数換算表!$F$4,""))))))</f>
        <v>20</v>
      </c>
      <c r="M275" s="17"/>
      <c r="N275" s="16">
        <f>IF(M275="",0,IF(M275="優勝",[5]点数換算表!$B$5,IF(M275="準優勝",[5]点数換算表!$C$5,IF(M275="ベスト4",[5]点数換算表!$D$5,IF(M275="ベスト8",[5]点数換算表!$E$5,IF(M275="ベスト16",[5]点数換算表!$F$5,IF(M275="ベスト32",[5]点数換算表!$G$5,"")))))))</f>
        <v>0</v>
      </c>
      <c r="O275" s="17"/>
      <c r="P275" s="16">
        <f>IF(O275="",0,IF(O275="優勝",[2]点数換算表!$B$6,IF(O275="準優勝",[2]点数換算表!$C$6,IF(O275="ベスト4",[2]点数換算表!$D$6,IF(O275="ベスト8",[2]点数換算表!$E$6,IF(O275="ベスト16",[2]点数換算表!$F$6,IF(O275="ベスト32",[2]点数換算表!$G$6,"")))))))</f>
        <v>0</v>
      </c>
      <c r="Q275" s="17"/>
      <c r="R275" s="16">
        <f>IF(Q275="",0,IF(Q275="優勝",[5]点数換算表!$B$7,IF(Q275="準優勝",[5]点数換算表!$C$7,IF(Q275="ベスト4",[5]点数換算表!$D$7,IF(Q275="ベスト8",[5]点数換算表!$E$7,[5]点数換算表!$F$7)))))</f>
        <v>0</v>
      </c>
      <c r="S275" s="17"/>
      <c r="T275" s="16">
        <f>IF(S275="",0,IF(S275="優勝",[5]点数換算表!$B$8,IF(S275="準優勝",[5]点数換算表!$C$8,IF(S275="ベスト4",[5]点数換算表!$D$8,IF(S275="ベスト8",[5]点数換算表!$E$8,[5]点数換算表!$F$8)))))</f>
        <v>0</v>
      </c>
      <c r="U275" s="17"/>
      <c r="V275" s="31">
        <f>IF(U275="",0,IF(U275="優勝",[5]点数換算表!$B$13,IF(U275="準優勝",[5]点数換算表!$C$13,IF(U275="ベスト4",[5]点数換算表!$D$13,[5]点数換算表!$E$13))))</f>
        <v>0</v>
      </c>
      <c r="W275" s="17"/>
      <c r="X275" s="16">
        <f>IF(W275="",0,IF(W275="優勝",[5]点数換算表!$B$14,IF(W275="準優勝",[5]点数換算表!$C$14,IF(W275="ベスト4",[5]点数換算表!$D$14,[5]点数換算表!$E$14))))</f>
        <v>0</v>
      </c>
      <c r="Y275" s="17"/>
      <c r="Z275" s="16">
        <f>IF(Y275="",0,IF(Y275="優勝",[5]点数換算表!$B$15,IF(Y275="準優勝",[5]点数換算表!$C$15,IF(Y275="ベスト4",[5]点数換算表!$D$15,IF(Y275="ベスト8",[5]点数換算表!$E$15,IF(Y275="ベスト16",[5]点数換算表!$F$15,""))))))</f>
        <v>0</v>
      </c>
      <c r="AA275" s="17"/>
      <c r="AB275" s="16">
        <f>IF(AA275="",0,IF(AA275="優勝",[5]点数換算表!$B$16,IF(AA275="準優勝",[5]点数換算表!$C$16,IF(AA275="ベスト4",[5]点数換算表!$D$16,IF(AA275="ベスト8",[5]点数換算表!$E$16,IF(AA275="ベスト16",[5]点数換算表!$F$16,IF(AA275="ベスト32",[5]点数換算表!$G$16,"")))))))</f>
        <v>0</v>
      </c>
      <c r="AC275" s="17"/>
      <c r="AD275" s="16">
        <f>IF(AC275="",0,IF(AC275="優勝",[5]点数換算表!$B$17,IF(AC275="準優勝",[5]点数換算表!$C$17,IF(AC275="ベスト4",[5]点数換算表!$D$17,IF(AC275="ベスト8",[5]点数換算表!$E$17,IF(AC275="ベスト16",[5]点数換算表!$F$17,IF(AC275="ベスト32",[5]点数換算表!$G$17,"")))))))</f>
        <v>0</v>
      </c>
      <c r="AE275" s="17"/>
      <c r="AF275" s="16">
        <f>IF(AE275="",0,IF(AE275="優勝",[5]点数換算表!$B$18,IF(AE275="準優勝",[5]点数換算表!$C$18,IF(AE275="ベスト4",[5]点数換算表!$D$18,IF(AE275="ベスト8",[5]点数換算表!$E$18,[5]点数換算表!$F$18)))))</f>
        <v>0</v>
      </c>
      <c r="AG275" s="17"/>
      <c r="AH275" s="16">
        <f>IF(AG275="",0,IF(AG275="優勝",[5]点数換算表!$B$19,IF(AG275="準優勝",[5]点数換算表!$C$19,IF(AG275="ベスト4",[5]点数換算表!$D$19,IF(AG275="ベスト8",[5]点数換算表!$E$19,[5]点数換算表!$F$19)))))</f>
        <v>0</v>
      </c>
      <c r="AI275" s="16">
        <f t="shared" si="4"/>
        <v>20</v>
      </c>
    </row>
    <row r="276" spans="1:35" x14ac:dyDescent="0.4">
      <c r="A276" s="21">
        <v>273</v>
      </c>
      <c r="B276" s="17" t="s">
        <v>770</v>
      </c>
      <c r="C276" s="17" t="s">
        <v>722</v>
      </c>
      <c r="D276" s="17">
        <v>1</v>
      </c>
      <c r="E276" s="33" t="s">
        <v>717</v>
      </c>
      <c r="F276" s="34" t="s">
        <v>814</v>
      </c>
      <c r="G276" s="17"/>
      <c r="H276" s="31">
        <f>IF(G276="",0,IF(G276="優勝",[5]点数換算表!$B$2,IF(G276="準優勝",[5]点数換算表!$C$2,IF(G276="ベスト4",[5]点数換算表!$D$2,[5]点数換算表!$E$2))))</f>
        <v>0</v>
      </c>
      <c r="I276" s="17"/>
      <c r="J276" s="16">
        <f>IF(I276="",0,IF(I276="優勝",[5]点数換算表!$B$3,IF(I276="準優勝",[5]点数換算表!$C$3,IF(I276="ベスト4",[5]点数換算表!$D$3,[5]点数換算表!$E$3))))</f>
        <v>0</v>
      </c>
      <c r="K276" s="17" t="s">
        <v>7</v>
      </c>
      <c r="L276" s="16">
        <f>IF(K276="",0,IF(K276="優勝",[5]点数換算表!$B$4,IF(K276="準優勝",[5]点数換算表!$C$4,IF(K276="ベスト4",[5]点数換算表!$D$4,IF(K276="ベスト8",[5]点数換算表!$E$4,IF(K276="ベスト16",[5]点数換算表!$F$4,""))))))</f>
        <v>20</v>
      </c>
      <c r="M276" s="17"/>
      <c r="N276" s="16">
        <f>IF(M276="",0,IF(M276="優勝",[5]点数換算表!$B$5,IF(M276="準優勝",[5]点数換算表!$C$5,IF(M276="ベスト4",[5]点数換算表!$D$5,IF(M276="ベスト8",[5]点数換算表!$E$5,IF(M276="ベスト16",[5]点数換算表!$F$5,IF(M276="ベスト32",[5]点数換算表!$G$5,"")))))))</f>
        <v>0</v>
      </c>
      <c r="O276" s="17"/>
      <c r="P276" s="16">
        <f>IF(O276="",0,IF(O276="優勝",[2]点数換算表!$B$6,IF(O276="準優勝",[2]点数換算表!$C$6,IF(O276="ベスト4",[2]点数換算表!$D$6,IF(O276="ベスト8",[2]点数換算表!$E$6,IF(O276="ベスト16",[2]点数換算表!$F$6,IF(O276="ベスト32",[2]点数換算表!$G$6,"")))))))</f>
        <v>0</v>
      </c>
      <c r="Q276" s="17"/>
      <c r="R276" s="16">
        <f>IF(Q276="",0,IF(Q276="優勝",[5]点数換算表!$B$7,IF(Q276="準優勝",[5]点数換算表!$C$7,IF(Q276="ベスト4",[5]点数換算表!$D$7,IF(Q276="ベスト8",[5]点数換算表!$E$7,[5]点数換算表!$F$7)))))</f>
        <v>0</v>
      </c>
      <c r="S276" s="17"/>
      <c r="T276" s="16">
        <f>IF(S276="",0,IF(S276="優勝",[5]点数換算表!$B$8,IF(S276="準優勝",[5]点数換算表!$C$8,IF(S276="ベスト4",[5]点数換算表!$D$8,IF(S276="ベスト8",[5]点数換算表!$E$8,[5]点数換算表!$F$8)))))</f>
        <v>0</v>
      </c>
      <c r="U276" s="17"/>
      <c r="V276" s="31">
        <f>IF(U276="",0,IF(U276="優勝",[5]点数換算表!$B$13,IF(U276="準優勝",[5]点数換算表!$C$13,IF(U276="ベスト4",[5]点数換算表!$D$13,[5]点数換算表!$E$13))))</f>
        <v>0</v>
      </c>
      <c r="W276" s="17"/>
      <c r="X276" s="16">
        <f>IF(W276="",0,IF(W276="優勝",[5]点数換算表!$B$14,IF(W276="準優勝",[5]点数換算表!$C$14,IF(W276="ベスト4",[5]点数換算表!$D$14,[5]点数換算表!$E$14))))</f>
        <v>0</v>
      </c>
      <c r="Y276" s="17"/>
      <c r="Z276" s="16">
        <f>IF(Y276="",0,IF(Y276="優勝",[5]点数換算表!$B$15,IF(Y276="準優勝",[5]点数換算表!$C$15,IF(Y276="ベスト4",[5]点数換算表!$D$15,IF(Y276="ベスト8",[5]点数換算表!$E$15,IF(Y276="ベスト16",[5]点数換算表!$F$15,""))))))</f>
        <v>0</v>
      </c>
      <c r="AA276" s="17"/>
      <c r="AB276" s="16">
        <f>IF(AA276="",0,IF(AA276="優勝",[5]点数換算表!$B$16,IF(AA276="準優勝",[5]点数換算表!$C$16,IF(AA276="ベスト4",[5]点数換算表!$D$16,IF(AA276="ベスト8",[5]点数換算表!$E$16,IF(AA276="ベスト16",[5]点数換算表!$F$16,IF(AA276="ベスト32",[5]点数換算表!$G$16,"")))))))</f>
        <v>0</v>
      </c>
      <c r="AC276" s="17"/>
      <c r="AD276" s="16">
        <f>IF(AC276="",0,IF(AC276="優勝",[5]点数換算表!$B$17,IF(AC276="準優勝",[5]点数換算表!$C$17,IF(AC276="ベスト4",[5]点数換算表!$D$17,IF(AC276="ベスト8",[5]点数換算表!$E$17,IF(AC276="ベスト16",[5]点数換算表!$F$17,IF(AC276="ベスト32",[5]点数換算表!$G$17,"")))))))</f>
        <v>0</v>
      </c>
      <c r="AE276" s="17"/>
      <c r="AF276" s="16">
        <f>IF(AE276="",0,IF(AE276="優勝",[5]点数換算表!$B$18,IF(AE276="準優勝",[5]点数換算表!$C$18,IF(AE276="ベスト4",[5]点数換算表!$D$18,IF(AE276="ベスト8",[5]点数換算表!$E$18,[5]点数換算表!$F$18)))))</f>
        <v>0</v>
      </c>
      <c r="AG276" s="17"/>
      <c r="AH276" s="16">
        <f>IF(AG276="",0,IF(AG276="優勝",[5]点数換算表!$B$19,IF(AG276="準優勝",[5]点数換算表!$C$19,IF(AG276="ベスト4",[5]点数換算表!$D$19,IF(AG276="ベスト8",[5]点数換算表!$E$19,[5]点数換算表!$F$19)))))</f>
        <v>0</v>
      </c>
      <c r="AI276" s="16">
        <f t="shared" si="4"/>
        <v>20</v>
      </c>
    </row>
    <row r="277" spans="1:35" x14ac:dyDescent="0.4">
      <c r="A277" s="21">
        <v>274</v>
      </c>
      <c r="B277" s="17" t="s">
        <v>771</v>
      </c>
      <c r="C277" s="17" t="s">
        <v>722</v>
      </c>
      <c r="D277" s="17">
        <v>2</v>
      </c>
      <c r="E277" s="33" t="s">
        <v>717</v>
      </c>
      <c r="F277" s="34" t="s">
        <v>814</v>
      </c>
      <c r="G277" s="17"/>
      <c r="H277" s="31">
        <f>IF(G277="",0,IF(G277="優勝",[5]点数換算表!$B$2,IF(G277="準優勝",[5]点数換算表!$C$2,IF(G277="ベスト4",[5]点数換算表!$D$2,[5]点数換算表!$E$2))))</f>
        <v>0</v>
      </c>
      <c r="I277" s="17"/>
      <c r="J277" s="16">
        <f>IF(I277="",0,IF(I277="優勝",[5]点数換算表!$B$3,IF(I277="準優勝",[5]点数換算表!$C$3,IF(I277="ベスト4",[5]点数換算表!$D$3,[5]点数換算表!$E$3))))</f>
        <v>0</v>
      </c>
      <c r="K277" s="17" t="s">
        <v>7</v>
      </c>
      <c r="L277" s="16">
        <f>IF(K277="",0,IF(K277="優勝",[5]点数換算表!$B$4,IF(K277="準優勝",[5]点数換算表!$C$4,IF(K277="ベスト4",[5]点数換算表!$D$4,IF(K277="ベスト8",[5]点数換算表!$E$4,IF(K277="ベスト16",[5]点数換算表!$F$4,""))))))</f>
        <v>20</v>
      </c>
      <c r="M277" s="17"/>
      <c r="N277" s="16">
        <f>IF(M277="",0,IF(M277="優勝",[5]点数換算表!$B$5,IF(M277="準優勝",[5]点数換算表!$C$5,IF(M277="ベスト4",[5]点数換算表!$D$5,IF(M277="ベスト8",[5]点数換算表!$E$5,IF(M277="ベスト16",[5]点数換算表!$F$5,IF(M277="ベスト32",[5]点数換算表!$G$5,"")))))))</f>
        <v>0</v>
      </c>
      <c r="O277" s="17"/>
      <c r="P277" s="16">
        <f>IF(O277="",0,IF(O277="優勝",[2]点数換算表!$B$6,IF(O277="準優勝",[2]点数換算表!$C$6,IF(O277="ベスト4",[2]点数換算表!$D$6,IF(O277="ベスト8",[2]点数換算表!$E$6,IF(O277="ベスト16",[2]点数換算表!$F$6,IF(O277="ベスト32",[2]点数換算表!$G$6,"")))))))</f>
        <v>0</v>
      </c>
      <c r="Q277" s="17"/>
      <c r="R277" s="16">
        <f>IF(Q277="",0,IF(Q277="優勝",[5]点数換算表!$B$7,IF(Q277="準優勝",[5]点数換算表!$C$7,IF(Q277="ベスト4",[5]点数換算表!$D$7,IF(Q277="ベスト8",[5]点数換算表!$E$7,[5]点数換算表!$F$7)))))</f>
        <v>0</v>
      </c>
      <c r="S277" s="17"/>
      <c r="T277" s="16">
        <f>IF(S277="",0,IF(S277="優勝",[5]点数換算表!$B$8,IF(S277="準優勝",[5]点数換算表!$C$8,IF(S277="ベスト4",[5]点数換算表!$D$8,IF(S277="ベスト8",[5]点数換算表!$E$8,[5]点数換算表!$F$8)))))</f>
        <v>0</v>
      </c>
      <c r="U277" s="17"/>
      <c r="V277" s="31">
        <f>IF(U277="",0,IF(U277="優勝",[5]点数換算表!$B$13,IF(U277="準優勝",[5]点数換算表!$C$13,IF(U277="ベスト4",[5]点数換算表!$D$13,[5]点数換算表!$E$13))))</f>
        <v>0</v>
      </c>
      <c r="W277" s="17"/>
      <c r="X277" s="16">
        <f>IF(W277="",0,IF(W277="優勝",[5]点数換算表!$B$14,IF(W277="準優勝",[5]点数換算表!$C$14,IF(W277="ベスト4",[5]点数換算表!$D$14,[5]点数換算表!$E$14))))</f>
        <v>0</v>
      </c>
      <c r="Y277" s="17"/>
      <c r="Z277" s="16">
        <f>IF(Y277="",0,IF(Y277="優勝",[5]点数換算表!$B$15,IF(Y277="準優勝",[5]点数換算表!$C$15,IF(Y277="ベスト4",[5]点数換算表!$D$15,IF(Y277="ベスト8",[5]点数換算表!$E$15,IF(Y277="ベスト16",[5]点数換算表!$F$15,""))))))</f>
        <v>0</v>
      </c>
      <c r="AA277" s="17"/>
      <c r="AB277" s="16">
        <f>IF(AA277="",0,IF(AA277="優勝",[5]点数換算表!$B$16,IF(AA277="準優勝",[5]点数換算表!$C$16,IF(AA277="ベスト4",[5]点数換算表!$D$16,IF(AA277="ベスト8",[5]点数換算表!$E$16,IF(AA277="ベスト16",[5]点数換算表!$F$16,IF(AA277="ベスト32",[5]点数換算表!$G$16,"")))))))</f>
        <v>0</v>
      </c>
      <c r="AC277" s="17"/>
      <c r="AD277" s="16">
        <f>IF(AC277="",0,IF(AC277="優勝",[5]点数換算表!$B$17,IF(AC277="準優勝",[5]点数換算表!$C$17,IF(AC277="ベスト4",[5]点数換算表!$D$17,IF(AC277="ベスト8",[5]点数換算表!$E$17,IF(AC277="ベスト16",[5]点数換算表!$F$17,IF(AC277="ベスト32",[5]点数換算表!$G$17,"")))))))</f>
        <v>0</v>
      </c>
      <c r="AE277" s="17"/>
      <c r="AF277" s="16">
        <f>IF(AE277="",0,IF(AE277="優勝",[5]点数換算表!$B$18,IF(AE277="準優勝",[5]点数換算表!$C$18,IF(AE277="ベスト4",[5]点数換算表!$D$18,IF(AE277="ベスト8",[5]点数換算表!$E$18,[5]点数換算表!$F$18)))))</f>
        <v>0</v>
      </c>
      <c r="AG277" s="17"/>
      <c r="AH277" s="16">
        <f>IF(AG277="",0,IF(AG277="優勝",[5]点数換算表!$B$19,IF(AG277="準優勝",[5]点数換算表!$C$19,IF(AG277="ベスト4",[5]点数換算表!$D$19,IF(AG277="ベスト8",[5]点数換算表!$E$19,[5]点数換算表!$F$19)))))</f>
        <v>0</v>
      </c>
      <c r="AI277" s="16">
        <f t="shared" si="4"/>
        <v>20</v>
      </c>
    </row>
    <row r="278" spans="1:35" x14ac:dyDescent="0.4">
      <c r="A278" s="21">
        <v>275</v>
      </c>
      <c r="B278" s="17" t="s">
        <v>772</v>
      </c>
      <c r="C278" s="17" t="s">
        <v>722</v>
      </c>
      <c r="D278" s="17">
        <v>2</v>
      </c>
      <c r="E278" s="33" t="s">
        <v>717</v>
      </c>
      <c r="F278" s="34" t="s">
        <v>814</v>
      </c>
      <c r="G278" s="17"/>
      <c r="H278" s="31">
        <f>IF(G278="",0,IF(G278="優勝",[5]点数換算表!$B$2,IF(G278="準優勝",[5]点数換算表!$C$2,IF(G278="ベスト4",[5]点数換算表!$D$2,[5]点数換算表!$E$2))))</f>
        <v>0</v>
      </c>
      <c r="I278" s="17"/>
      <c r="J278" s="16">
        <f>IF(I278="",0,IF(I278="優勝",[5]点数換算表!$B$3,IF(I278="準優勝",[5]点数換算表!$C$3,IF(I278="ベスト4",[5]点数換算表!$D$3,[5]点数換算表!$E$3))))</f>
        <v>0</v>
      </c>
      <c r="K278" s="17" t="s">
        <v>7</v>
      </c>
      <c r="L278" s="16">
        <f>IF(K278="",0,IF(K278="優勝",[5]点数換算表!$B$4,IF(K278="準優勝",[5]点数換算表!$C$4,IF(K278="ベスト4",[5]点数換算表!$D$4,IF(K278="ベスト8",[5]点数換算表!$E$4,IF(K278="ベスト16",[5]点数換算表!$F$4,""))))))</f>
        <v>20</v>
      </c>
      <c r="M278" s="17"/>
      <c r="N278" s="16">
        <f>IF(M278="",0,IF(M278="優勝",[5]点数換算表!$B$5,IF(M278="準優勝",[5]点数換算表!$C$5,IF(M278="ベスト4",[5]点数換算表!$D$5,IF(M278="ベスト8",[5]点数換算表!$E$5,IF(M278="ベスト16",[5]点数換算表!$F$5,IF(M278="ベスト32",[5]点数換算表!$G$5,"")))))))</f>
        <v>0</v>
      </c>
      <c r="O278" s="17"/>
      <c r="P278" s="16">
        <f>IF(O278="",0,IF(O278="優勝",[2]点数換算表!$B$6,IF(O278="準優勝",[2]点数換算表!$C$6,IF(O278="ベスト4",[2]点数換算表!$D$6,IF(O278="ベスト8",[2]点数換算表!$E$6,IF(O278="ベスト16",[2]点数換算表!$F$6,IF(O278="ベスト32",[2]点数換算表!$G$6,"")))))))</f>
        <v>0</v>
      </c>
      <c r="Q278" s="17"/>
      <c r="R278" s="16">
        <f>IF(Q278="",0,IF(Q278="優勝",[5]点数換算表!$B$7,IF(Q278="準優勝",[5]点数換算表!$C$7,IF(Q278="ベスト4",[5]点数換算表!$D$7,IF(Q278="ベスト8",[5]点数換算表!$E$7,[5]点数換算表!$F$7)))))</f>
        <v>0</v>
      </c>
      <c r="S278" s="17"/>
      <c r="T278" s="16">
        <f>IF(S278="",0,IF(S278="優勝",[5]点数換算表!$B$8,IF(S278="準優勝",[5]点数換算表!$C$8,IF(S278="ベスト4",[5]点数換算表!$D$8,IF(S278="ベスト8",[5]点数換算表!$E$8,[5]点数換算表!$F$8)))))</f>
        <v>0</v>
      </c>
      <c r="U278" s="17"/>
      <c r="V278" s="31">
        <f>IF(U278="",0,IF(U278="優勝",[5]点数換算表!$B$13,IF(U278="準優勝",[5]点数換算表!$C$13,IF(U278="ベスト4",[5]点数換算表!$D$13,[5]点数換算表!$E$13))))</f>
        <v>0</v>
      </c>
      <c r="W278" s="17"/>
      <c r="X278" s="16">
        <f>IF(W278="",0,IF(W278="優勝",[5]点数換算表!$B$14,IF(W278="準優勝",[5]点数換算表!$C$14,IF(W278="ベスト4",[5]点数換算表!$D$14,[5]点数換算表!$E$14))))</f>
        <v>0</v>
      </c>
      <c r="Y278" s="17"/>
      <c r="Z278" s="16">
        <f>IF(Y278="",0,IF(Y278="優勝",[5]点数換算表!$B$15,IF(Y278="準優勝",[5]点数換算表!$C$15,IF(Y278="ベスト4",[5]点数換算表!$D$15,IF(Y278="ベスト8",[5]点数換算表!$E$15,IF(Y278="ベスト16",[5]点数換算表!$F$15,""))))))</f>
        <v>0</v>
      </c>
      <c r="AA278" s="17"/>
      <c r="AB278" s="16">
        <f>IF(AA278="",0,IF(AA278="優勝",[5]点数換算表!$B$16,IF(AA278="準優勝",[5]点数換算表!$C$16,IF(AA278="ベスト4",[5]点数換算表!$D$16,IF(AA278="ベスト8",[5]点数換算表!$E$16,IF(AA278="ベスト16",[5]点数換算表!$F$16,IF(AA278="ベスト32",[5]点数換算表!$G$16,"")))))))</f>
        <v>0</v>
      </c>
      <c r="AC278" s="17"/>
      <c r="AD278" s="16">
        <f>IF(AC278="",0,IF(AC278="優勝",[5]点数換算表!$B$17,IF(AC278="準優勝",[5]点数換算表!$C$17,IF(AC278="ベスト4",[5]点数換算表!$D$17,IF(AC278="ベスト8",[5]点数換算表!$E$17,IF(AC278="ベスト16",[5]点数換算表!$F$17,IF(AC278="ベスト32",[5]点数換算表!$G$17,"")))))))</f>
        <v>0</v>
      </c>
      <c r="AE278" s="17"/>
      <c r="AF278" s="16">
        <f>IF(AE278="",0,IF(AE278="優勝",[5]点数換算表!$B$18,IF(AE278="準優勝",[5]点数換算表!$C$18,IF(AE278="ベスト4",[5]点数換算表!$D$18,IF(AE278="ベスト8",[5]点数換算表!$E$18,[5]点数換算表!$F$18)))))</f>
        <v>0</v>
      </c>
      <c r="AG278" s="17"/>
      <c r="AH278" s="16">
        <f>IF(AG278="",0,IF(AG278="優勝",[5]点数換算表!$B$19,IF(AG278="準優勝",[5]点数換算表!$C$19,IF(AG278="ベスト4",[5]点数換算表!$D$19,IF(AG278="ベスト8",[5]点数換算表!$E$19,[5]点数換算表!$F$19)))))</f>
        <v>0</v>
      </c>
      <c r="AI278" s="16">
        <f t="shared" si="4"/>
        <v>20</v>
      </c>
    </row>
    <row r="279" spans="1:35" x14ac:dyDescent="0.4">
      <c r="A279" s="21">
        <v>276</v>
      </c>
      <c r="B279" s="17" t="s">
        <v>773</v>
      </c>
      <c r="C279" s="17" t="s">
        <v>722</v>
      </c>
      <c r="D279" s="17">
        <v>4</v>
      </c>
      <c r="E279" s="33" t="s">
        <v>717</v>
      </c>
      <c r="F279" s="34" t="s">
        <v>814</v>
      </c>
      <c r="G279" s="17"/>
      <c r="H279" s="31">
        <f>IF(G279="",0,IF(G279="優勝",[5]点数換算表!$B$2,IF(G279="準優勝",[5]点数換算表!$C$2,IF(G279="ベスト4",[5]点数換算表!$D$2,[5]点数換算表!$E$2))))</f>
        <v>0</v>
      </c>
      <c r="I279" s="17"/>
      <c r="J279" s="16">
        <f>IF(I279="",0,IF(I279="優勝",[5]点数換算表!$B$3,IF(I279="準優勝",[5]点数換算表!$C$3,IF(I279="ベスト4",[5]点数換算表!$D$3,[5]点数換算表!$E$3))))</f>
        <v>0</v>
      </c>
      <c r="K279" s="17" t="s">
        <v>7</v>
      </c>
      <c r="L279" s="16">
        <f>IF(K279="",0,IF(K279="優勝",[5]点数換算表!$B$4,IF(K279="準優勝",[5]点数換算表!$C$4,IF(K279="ベスト4",[5]点数換算表!$D$4,IF(K279="ベスト8",[5]点数換算表!$E$4,IF(K279="ベスト16",[5]点数換算表!$F$4,""))))))</f>
        <v>20</v>
      </c>
      <c r="M279" s="17"/>
      <c r="N279" s="16">
        <f>IF(M279="",0,IF(M279="優勝",[5]点数換算表!$B$5,IF(M279="準優勝",[5]点数換算表!$C$5,IF(M279="ベスト4",[5]点数換算表!$D$5,IF(M279="ベスト8",[5]点数換算表!$E$5,IF(M279="ベスト16",[5]点数換算表!$F$5,IF(M279="ベスト32",[5]点数換算表!$G$5,"")))))))</f>
        <v>0</v>
      </c>
      <c r="O279" s="17"/>
      <c r="P279" s="16">
        <f>IF(O279="",0,IF(O279="優勝",[2]点数換算表!$B$6,IF(O279="準優勝",[2]点数換算表!$C$6,IF(O279="ベスト4",[2]点数換算表!$D$6,IF(O279="ベスト8",[2]点数換算表!$E$6,IF(O279="ベスト16",[2]点数換算表!$F$6,IF(O279="ベスト32",[2]点数換算表!$G$6,"")))))))</f>
        <v>0</v>
      </c>
      <c r="Q279" s="17"/>
      <c r="R279" s="16">
        <f>IF(Q279="",0,IF(Q279="優勝",[5]点数換算表!$B$7,IF(Q279="準優勝",[5]点数換算表!$C$7,IF(Q279="ベスト4",[5]点数換算表!$D$7,IF(Q279="ベスト8",[5]点数換算表!$E$7,[5]点数換算表!$F$7)))))</f>
        <v>0</v>
      </c>
      <c r="S279" s="17"/>
      <c r="T279" s="16">
        <f>IF(S279="",0,IF(S279="優勝",[5]点数換算表!$B$8,IF(S279="準優勝",[5]点数換算表!$C$8,IF(S279="ベスト4",[5]点数換算表!$D$8,IF(S279="ベスト8",[5]点数換算表!$E$8,[5]点数換算表!$F$8)))))</f>
        <v>0</v>
      </c>
      <c r="U279" s="17"/>
      <c r="V279" s="31">
        <f>IF(U279="",0,IF(U279="優勝",[5]点数換算表!$B$13,IF(U279="準優勝",[5]点数換算表!$C$13,IF(U279="ベスト4",[5]点数換算表!$D$13,[5]点数換算表!$E$13))))</f>
        <v>0</v>
      </c>
      <c r="W279" s="17"/>
      <c r="X279" s="16">
        <f>IF(W279="",0,IF(W279="優勝",[5]点数換算表!$B$14,IF(W279="準優勝",[5]点数換算表!$C$14,IF(W279="ベスト4",[5]点数換算表!$D$14,[5]点数換算表!$E$14))))</f>
        <v>0</v>
      </c>
      <c r="Y279" s="17"/>
      <c r="Z279" s="16">
        <f>IF(Y279="",0,IF(Y279="優勝",[5]点数換算表!$B$15,IF(Y279="準優勝",[5]点数換算表!$C$15,IF(Y279="ベスト4",[5]点数換算表!$D$15,IF(Y279="ベスト8",[5]点数換算表!$E$15,IF(Y279="ベスト16",[5]点数換算表!$F$15,""))))))</f>
        <v>0</v>
      </c>
      <c r="AA279" s="17"/>
      <c r="AB279" s="16">
        <f>IF(AA279="",0,IF(AA279="優勝",[5]点数換算表!$B$16,IF(AA279="準優勝",[5]点数換算表!$C$16,IF(AA279="ベスト4",[5]点数換算表!$D$16,IF(AA279="ベスト8",[5]点数換算表!$E$16,IF(AA279="ベスト16",[5]点数換算表!$F$16,IF(AA279="ベスト32",[5]点数換算表!$G$16,"")))))))</f>
        <v>0</v>
      </c>
      <c r="AC279" s="17"/>
      <c r="AD279" s="16">
        <f>IF(AC279="",0,IF(AC279="優勝",[5]点数換算表!$B$17,IF(AC279="準優勝",[5]点数換算表!$C$17,IF(AC279="ベスト4",[5]点数換算表!$D$17,IF(AC279="ベスト8",[5]点数換算表!$E$17,IF(AC279="ベスト16",[5]点数換算表!$F$17,IF(AC279="ベスト32",[5]点数換算表!$G$17,"")))))))</f>
        <v>0</v>
      </c>
      <c r="AE279" s="17"/>
      <c r="AF279" s="16">
        <f>IF(AE279="",0,IF(AE279="優勝",[5]点数換算表!$B$18,IF(AE279="準優勝",[5]点数換算表!$C$18,IF(AE279="ベスト4",[5]点数換算表!$D$18,IF(AE279="ベスト8",[5]点数換算表!$E$18,[5]点数換算表!$F$18)))))</f>
        <v>0</v>
      </c>
      <c r="AG279" s="17"/>
      <c r="AH279" s="16">
        <f>IF(AG279="",0,IF(AG279="優勝",[5]点数換算表!$B$19,IF(AG279="準優勝",[5]点数換算表!$C$19,IF(AG279="ベスト4",[5]点数換算表!$D$19,IF(AG279="ベスト8",[5]点数換算表!$E$19,[5]点数換算表!$F$19)))))</f>
        <v>0</v>
      </c>
      <c r="AI279" s="16">
        <f t="shared" si="4"/>
        <v>20</v>
      </c>
    </row>
    <row r="280" spans="1:35" x14ac:dyDescent="0.4">
      <c r="A280" s="21">
        <v>277</v>
      </c>
      <c r="B280" s="17" t="s">
        <v>734</v>
      </c>
      <c r="C280" s="17" t="s">
        <v>722</v>
      </c>
      <c r="D280" s="17">
        <v>2</v>
      </c>
      <c r="E280" s="33" t="s">
        <v>717</v>
      </c>
      <c r="F280" s="34" t="s">
        <v>814</v>
      </c>
      <c r="G280" s="17"/>
      <c r="H280" s="31">
        <f>IF(G280="",0,IF(G280="優勝",[5]点数換算表!$B$2,IF(G280="準優勝",[5]点数換算表!$C$2,IF(G280="ベスト4",[5]点数換算表!$D$2,[5]点数換算表!$E$2))))</f>
        <v>0</v>
      </c>
      <c r="I280" s="17"/>
      <c r="J280" s="16">
        <f>IF(I280="",0,IF(I280="優勝",[5]点数換算表!$B$3,IF(I280="準優勝",[5]点数換算表!$C$3,IF(I280="ベスト4",[5]点数換算表!$D$3,[5]点数換算表!$E$3))))</f>
        <v>0</v>
      </c>
      <c r="K280" s="17" t="s">
        <v>7</v>
      </c>
      <c r="L280" s="16">
        <f>IF(K280="",0,IF(K280="優勝",[5]点数換算表!$B$4,IF(K280="準優勝",[5]点数換算表!$C$4,IF(K280="ベスト4",[5]点数換算表!$D$4,IF(K280="ベスト8",[5]点数換算表!$E$4,IF(K280="ベスト16",[5]点数換算表!$F$4,""))))))</f>
        <v>20</v>
      </c>
      <c r="M280" s="17"/>
      <c r="N280" s="16">
        <f>IF(M280="",0,IF(M280="優勝",[5]点数換算表!$B$5,IF(M280="準優勝",[5]点数換算表!$C$5,IF(M280="ベスト4",[5]点数換算表!$D$5,IF(M280="ベスト8",[5]点数換算表!$E$5,IF(M280="ベスト16",[5]点数換算表!$F$5,IF(M280="ベスト32",[5]点数換算表!$G$5,"")))))))</f>
        <v>0</v>
      </c>
      <c r="O280" s="17"/>
      <c r="P280" s="16">
        <f>IF(O280="",0,IF(O280="優勝",[2]点数換算表!$B$6,IF(O280="準優勝",[2]点数換算表!$C$6,IF(O280="ベスト4",[2]点数換算表!$D$6,IF(O280="ベスト8",[2]点数換算表!$E$6,IF(O280="ベスト16",[2]点数換算表!$F$6,IF(O280="ベスト32",[2]点数換算表!$G$6,"")))))))</f>
        <v>0</v>
      </c>
      <c r="Q280" s="17"/>
      <c r="R280" s="16">
        <f>IF(Q280="",0,IF(Q280="優勝",[5]点数換算表!$B$7,IF(Q280="準優勝",[5]点数換算表!$C$7,IF(Q280="ベスト4",[5]点数換算表!$D$7,IF(Q280="ベスト8",[5]点数換算表!$E$7,[5]点数換算表!$F$7)))))</f>
        <v>0</v>
      </c>
      <c r="S280" s="17"/>
      <c r="T280" s="16">
        <f>IF(S280="",0,IF(S280="優勝",[5]点数換算表!$B$8,IF(S280="準優勝",[5]点数換算表!$C$8,IF(S280="ベスト4",[5]点数換算表!$D$8,IF(S280="ベスト8",[5]点数換算表!$E$8,[5]点数換算表!$F$8)))))</f>
        <v>0</v>
      </c>
      <c r="U280" s="17"/>
      <c r="V280" s="31">
        <f>IF(U280="",0,IF(U280="優勝",[5]点数換算表!$B$13,IF(U280="準優勝",[5]点数換算表!$C$13,IF(U280="ベスト4",[5]点数換算表!$D$13,[5]点数換算表!$E$13))))</f>
        <v>0</v>
      </c>
      <c r="W280" s="17"/>
      <c r="X280" s="16">
        <f>IF(W280="",0,IF(W280="優勝",[5]点数換算表!$B$14,IF(W280="準優勝",[5]点数換算表!$C$14,IF(W280="ベスト4",[5]点数換算表!$D$14,[5]点数換算表!$E$14))))</f>
        <v>0</v>
      </c>
      <c r="Y280" s="17"/>
      <c r="Z280" s="16">
        <f>IF(Y280="",0,IF(Y280="優勝",[5]点数換算表!$B$15,IF(Y280="準優勝",[5]点数換算表!$C$15,IF(Y280="ベスト4",[5]点数換算表!$D$15,IF(Y280="ベスト8",[5]点数換算表!$E$15,IF(Y280="ベスト16",[5]点数換算表!$F$15,""))))))</f>
        <v>0</v>
      </c>
      <c r="AA280" s="17"/>
      <c r="AB280" s="16">
        <f>IF(AA280="",0,IF(AA280="優勝",[5]点数換算表!$B$16,IF(AA280="準優勝",[5]点数換算表!$C$16,IF(AA280="ベスト4",[5]点数換算表!$D$16,IF(AA280="ベスト8",[5]点数換算表!$E$16,IF(AA280="ベスト16",[5]点数換算表!$F$16,IF(AA280="ベスト32",[5]点数換算表!$G$16,"")))))))</f>
        <v>0</v>
      </c>
      <c r="AC280" s="17"/>
      <c r="AD280" s="16">
        <f>IF(AC280="",0,IF(AC280="優勝",[5]点数換算表!$B$17,IF(AC280="準優勝",[5]点数換算表!$C$17,IF(AC280="ベスト4",[5]点数換算表!$D$17,IF(AC280="ベスト8",[5]点数換算表!$E$17,IF(AC280="ベスト16",[5]点数換算表!$F$17,IF(AC280="ベスト32",[5]点数換算表!$G$17,"")))))))</f>
        <v>0</v>
      </c>
      <c r="AE280" s="17"/>
      <c r="AF280" s="16">
        <f>IF(AE280="",0,IF(AE280="優勝",[5]点数換算表!$B$18,IF(AE280="準優勝",[5]点数換算表!$C$18,IF(AE280="ベスト4",[5]点数換算表!$D$18,IF(AE280="ベスト8",[5]点数換算表!$E$18,[5]点数換算表!$F$18)))))</f>
        <v>0</v>
      </c>
      <c r="AG280" s="17"/>
      <c r="AH280" s="16">
        <f>IF(AG280="",0,IF(AG280="優勝",[5]点数換算表!$B$19,IF(AG280="準優勝",[5]点数換算表!$C$19,IF(AG280="ベスト4",[5]点数換算表!$D$19,IF(AG280="ベスト8",[5]点数換算表!$E$19,[5]点数換算表!$F$19)))))</f>
        <v>0</v>
      </c>
      <c r="AI280" s="16">
        <f t="shared" si="4"/>
        <v>20</v>
      </c>
    </row>
    <row r="281" spans="1:35" x14ac:dyDescent="0.4">
      <c r="A281" s="21">
        <v>278</v>
      </c>
      <c r="B281" s="17" t="s">
        <v>774</v>
      </c>
      <c r="C281" s="17" t="s">
        <v>722</v>
      </c>
      <c r="D281" s="17">
        <v>2</v>
      </c>
      <c r="E281" s="33" t="s">
        <v>717</v>
      </c>
      <c r="F281" s="34" t="s">
        <v>814</v>
      </c>
      <c r="G281" s="17"/>
      <c r="H281" s="31">
        <f>IF(G281="",0,IF(G281="優勝",[5]点数換算表!$B$2,IF(G281="準優勝",[5]点数換算表!$C$2,IF(G281="ベスト4",[5]点数換算表!$D$2,[5]点数換算表!$E$2))))</f>
        <v>0</v>
      </c>
      <c r="I281" s="17"/>
      <c r="J281" s="16">
        <f>IF(I281="",0,IF(I281="優勝",[5]点数換算表!$B$3,IF(I281="準優勝",[5]点数換算表!$C$3,IF(I281="ベスト4",[5]点数換算表!$D$3,[5]点数換算表!$E$3))))</f>
        <v>0</v>
      </c>
      <c r="K281" s="17" t="s">
        <v>7</v>
      </c>
      <c r="L281" s="16">
        <f>IF(K281="",0,IF(K281="優勝",[5]点数換算表!$B$4,IF(K281="準優勝",[5]点数換算表!$C$4,IF(K281="ベスト4",[5]点数換算表!$D$4,IF(K281="ベスト8",[5]点数換算表!$E$4,IF(K281="ベスト16",[5]点数換算表!$F$4,""))))))</f>
        <v>20</v>
      </c>
      <c r="M281" s="17"/>
      <c r="N281" s="16">
        <f>IF(M281="",0,IF(M281="優勝",[5]点数換算表!$B$5,IF(M281="準優勝",[5]点数換算表!$C$5,IF(M281="ベスト4",[5]点数換算表!$D$5,IF(M281="ベスト8",[5]点数換算表!$E$5,IF(M281="ベスト16",[5]点数換算表!$F$5,IF(M281="ベスト32",[5]点数換算表!$G$5,"")))))))</f>
        <v>0</v>
      </c>
      <c r="O281" s="17"/>
      <c r="P281" s="16">
        <f>IF(O281="",0,IF(O281="優勝",[2]点数換算表!$B$6,IF(O281="準優勝",[2]点数換算表!$C$6,IF(O281="ベスト4",[2]点数換算表!$D$6,IF(O281="ベスト8",[2]点数換算表!$E$6,IF(O281="ベスト16",[2]点数換算表!$F$6,IF(O281="ベスト32",[2]点数換算表!$G$6,"")))))))</f>
        <v>0</v>
      </c>
      <c r="Q281" s="17"/>
      <c r="R281" s="16">
        <f>IF(Q281="",0,IF(Q281="優勝",[5]点数換算表!$B$7,IF(Q281="準優勝",[5]点数換算表!$C$7,IF(Q281="ベスト4",[5]点数換算表!$D$7,IF(Q281="ベスト8",[5]点数換算表!$E$7,[5]点数換算表!$F$7)))))</f>
        <v>0</v>
      </c>
      <c r="S281" s="17"/>
      <c r="T281" s="16">
        <f>IF(S281="",0,IF(S281="優勝",[5]点数換算表!$B$8,IF(S281="準優勝",[5]点数換算表!$C$8,IF(S281="ベスト4",[5]点数換算表!$D$8,IF(S281="ベスト8",[5]点数換算表!$E$8,[5]点数換算表!$F$8)))))</f>
        <v>0</v>
      </c>
      <c r="U281" s="17"/>
      <c r="V281" s="31">
        <f>IF(U281="",0,IF(U281="優勝",[5]点数換算表!$B$13,IF(U281="準優勝",[5]点数換算表!$C$13,IF(U281="ベスト4",[5]点数換算表!$D$13,[5]点数換算表!$E$13))))</f>
        <v>0</v>
      </c>
      <c r="W281" s="17"/>
      <c r="X281" s="16">
        <f>IF(W281="",0,IF(W281="優勝",[5]点数換算表!$B$14,IF(W281="準優勝",[5]点数換算表!$C$14,IF(W281="ベスト4",[5]点数換算表!$D$14,[5]点数換算表!$E$14))))</f>
        <v>0</v>
      </c>
      <c r="Y281" s="17"/>
      <c r="Z281" s="16">
        <f>IF(Y281="",0,IF(Y281="優勝",[5]点数換算表!$B$15,IF(Y281="準優勝",[5]点数換算表!$C$15,IF(Y281="ベスト4",[5]点数換算表!$D$15,IF(Y281="ベスト8",[5]点数換算表!$E$15,IF(Y281="ベスト16",[5]点数換算表!$F$15,""))))))</f>
        <v>0</v>
      </c>
      <c r="AA281" s="17"/>
      <c r="AB281" s="16">
        <f>IF(AA281="",0,IF(AA281="優勝",[5]点数換算表!$B$16,IF(AA281="準優勝",[5]点数換算表!$C$16,IF(AA281="ベスト4",[5]点数換算表!$D$16,IF(AA281="ベスト8",[5]点数換算表!$E$16,IF(AA281="ベスト16",[5]点数換算表!$F$16,IF(AA281="ベスト32",[5]点数換算表!$G$16,"")))))))</f>
        <v>0</v>
      </c>
      <c r="AC281" s="17"/>
      <c r="AD281" s="16">
        <f>IF(AC281="",0,IF(AC281="優勝",[5]点数換算表!$B$17,IF(AC281="準優勝",[5]点数換算表!$C$17,IF(AC281="ベスト4",[5]点数換算表!$D$17,IF(AC281="ベスト8",[5]点数換算表!$E$17,IF(AC281="ベスト16",[5]点数換算表!$F$17,IF(AC281="ベスト32",[5]点数換算表!$G$17,"")))))))</f>
        <v>0</v>
      </c>
      <c r="AE281" s="17"/>
      <c r="AF281" s="16">
        <f>IF(AE281="",0,IF(AE281="優勝",[5]点数換算表!$B$18,IF(AE281="準優勝",[5]点数換算表!$C$18,IF(AE281="ベスト4",[5]点数換算表!$D$18,IF(AE281="ベスト8",[5]点数換算表!$E$18,[5]点数換算表!$F$18)))))</f>
        <v>0</v>
      </c>
      <c r="AG281" s="17"/>
      <c r="AH281" s="16">
        <f>IF(AG281="",0,IF(AG281="優勝",[5]点数換算表!$B$19,IF(AG281="準優勝",[5]点数換算表!$C$19,IF(AG281="ベスト4",[5]点数換算表!$D$19,IF(AG281="ベスト8",[5]点数換算表!$E$19,[5]点数換算表!$F$19)))))</f>
        <v>0</v>
      </c>
      <c r="AI281" s="16">
        <f t="shared" si="4"/>
        <v>20</v>
      </c>
    </row>
    <row r="282" spans="1:35" x14ac:dyDescent="0.4">
      <c r="A282" s="21">
        <v>279</v>
      </c>
      <c r="B282" s="17" t="s">
        <v>775</v>
      </c>
      <c r="C282" s="17" t="s">
        <v>722</v>
      </c>
      <c r="D282" s="17">
        <v>1</v>
      </c>
      <c r="E282" s="33" t="s">
        <v>717</v>
      </c>
      <c r="F282" s="34" t="s">
        <v>814</v>
      </c>
      <c r="G282" s="17"/>
      <c r="H282" s="31">
        <f>IF(G282="",0,IF(G282="優勝",[5]点数換算表!$B$2,IF(G282="準優勝",[5]点数換算表!$C$2,IF(G282="ベスト4",[5]点数換算表!$D$2,[5]点数換算表!$E$2))))</f>
        <v>0</v>
      </c>
      <c r="I282" s="17"/>
      <c r="J282" s="16">
        <f>IF(I282="",0,IF(I282="優勝",[5]点数換算表!$B$3,IF(I282="準優勝",[5]点数換算表!$C$3,IF(I282="ベスト4",[5]点数換算表!$D$3,[5]点数換算表!$E$3))))</f>
        <v>0</v>
      </c>
      <c r="K282" s="17" t="s">
        <v>7</v>
      </c>
      <c r="L282" s="16">
        <f>IF(K282="",0,IF(K282="優勝",[5]点数換算表!$B$4,IF(K282="準優勝",[5]点数換算表!$C$4,IF(K282="ベスト4",[5]点数換算表!$D$4,IF(K282="ベスト8",[5]点数換算表!$E$4,IF(K282="ベスト16",[5]点数換算表!$F$4,""))))))</f>
        <v>20</v>
      </c>
      <c r="M282" s="17"/>
      <c r="N282" s="16">
        <f>IF(M282="",0,IF(M282="優勝",[5]点数換算表!$B$5,IF(M282="準優勝",[5]点数換算表!$C$5,IF(M282="ベスト4",[5]点数換算表!$D$5,IF(M282="ベスト8",[5]点数換算表!$E$5,IF(M282="ベスト16",[5]点数換算表!$F$5,IF(M282="ベスト32",[5]点数換算表!$G$5,"")))))))</f>
        <v>0</v>
      </c>
      <c r="O282" s="17"/>
      <c r="P282" s="16">
        <f>IF(O282="",0,IF(O282="優勝",[2]点数換算表!$B$6,IF(O282="準優勝",[2]点数換算表!$C$6,IF(O282="ベスト4",[2]点数換算表!$D$6,IF(O282="ベスト8",[2]点数換算表!$E$6,IF(O282="ベスト16",[2]点数換算表!$F$6,IF(O282="ベスト32",[2]点数換算表!$G$6,"")))))))</f>
        <v>0</v>
      </c>
      <c r="Q282" s="17"/>
      <c r="R282" s="16">
        <f>IF(Q282="",0,IF(Q282="優勝",[5]点数換算表!$B$7,IF(Q282="準優勝",[5]点数換算表!$C$7,IF(Q282="ベスト4",[5]点数換算表!$D$7,IF(Q282="ベスト8",[5]点数換算表!$E$7,[5]点数換算表!$F$7)))))</f>
        <v>0</v>
      </c>
      <c r="S282" s="17"/>
      <c r="T282" s="16">
        <f>IF(S282="",0,IF(S282="優勝",[5]点数換算表!$B$8,IF(S282="準優勝",[5]点数換算表!$C$8,IF(S282="ベスト4",[5]点数換算表!$D$8,IF(S282="ベスト8",[5]点数換算表!$E$8,[5]点数換算表!$F$8)))))</f>
        <v>0</v>
      </c>
      <c r="U282" s="17"/>
      <c r="V282" s="31">
        <f>IF(U282="",0,IF(U282="優勝",[5]点数換算表!$B$13,IF(U282="準優勝",[5]点数換算表!$C$13,IF(U282="ベスト4",[5]点数換算表!$D$13,[5]点数換算表!$E$13))))</f>
        <v>0</v>
      </c>
      <c r="W282" s="17"/>
      <c r="X282" s="16">
        <f>IF(W282="",0,IF(W282="優勝",[5]点数換算表!$B$14,IF(W282="準優勝",[5]点数換算表!$C$14,IF(W282="ベスト4",[5]点数換算表!$D$14,[5]点数換算表!$E$14))))</f>
        <v>0</v>
      </c>
      <c r="Y282" s="17"/>
      <c r="Z282" s="16">
        <f>IF(Y282="",0,IF(Y282="優勝",[5]点数換算表!$B$15,IF(Y282="準優勝",[5]点数換算表!$C$15,IF(Y282="ベスト4",[5]点数換算表!$D$15,IF(Y282="ベスト8",[5]点数換算表!$E$15,IF(Y282="ベスト16",[5]点数換算表!$F$15,""))))))</f>
        <v>0</v>
      </c>
      <c r="AA282" s="17"/>
      <c r="AB282" s="16">
        <f>IF(AA282="",0,IF(AA282="優勝",[5]点数換算表!$B$16,IF(AA282="準優勝",[5]点数換算表!$C$16,IF(AA282="ベスト4",[5]点数換算表!$D$16,IF(AA282="ベスト8",[5]点数換算表!$E$16,IF(AA282="ベスト16",[5]点数換算表!$F$16,IF(AA282="ベスト32",[5]点数換算表!$G$16,"")))))))</f>
        <v>0</v>
      </c>
      <c r="AC282" s="17"/>
      <c r="AD282" s="16">
        <f>IF(AC282="",0,IF(AC282="優勝",[5]点数換算表!$B$17,IF(AC282="準優勝",[5]点数換算表!$C$17,IF(AC282="ベスト4",[5]点数換算表!$D$17,IF(AC282="ベスト8",[5]点数換算表!$E$17,IF(AC282="ベスト16",[5]点数換算表!$F$17,IF(AC282="ベスト32",[5]点数換算表!$G$17,"")))))))</f>
        <v>0</v>
      </c>
      <c r="AE282" s="17"/>
      <c r="AF282" s="16">
        <f>IF(AE282="",0,IF(AE282="優勝",[5]点数換算表!$B$18,IF(AE282="準優勝",[5]点数換算表!$C$18,IF(AE282="ベスト4",[5]点数換算表!$D$18,IF(AE282="ベスト8",[5]点数換算表!$E$18,[5]点数換算表!$F$18)))))</f>
        <v>0</v>
      </c>
      <c r="AG282" s="17"/>
      <c r="AH282" s="16">
        <f>IF(AG282="",0,IF(AG282="優勝",[5]点数換算表!$B$19,IF(AG282="準優勝",[5]点数換算表!$C$19,IF(AG282="ベスト4",[5]点数換算表!$D$19,IF(AG282="ベスト8",[5]点数換算表!$E$19,[5]点数換算表!$F$19)))))</f>
        <v>0</v>
      </c>
      <c r="AI282" s="16">
        <f t="shared" si="4"/>
        <v>20</v>
      </c>
    </row>
    <row r="283" spans="1:35" x14ac:dyDescent="0.4">
      <c r="A283" s="21">
        <v>280</v>
      </c>
      <c r="B283" s="17" t="s">
        <v>820</v>
      </c>
      <c r="C283" s="17" t="s">
        <v>32</v>
      </c>
      <c r="D283" s="17">
        <v>1</v>
      </c>
      <c r="E283" s="24" t="s">
        <v>269</v>
      </c>
      <c r="F283" s="34" t="s">
        <v>814</v>
      </c>
      <c r="G283" s="17"/>
      <c r="H283" s="31">
        <f>IF(G283="",0,IF(G283="優勝",点数換算表!$B$2,IF(G283="準優勝",点数換算表!$C$2,IF(G283="ベスト4",点数換算表!$D$2,点数換算表!$E$2))))</f>
        <v>0</v>
      </c>
      <c r="I283" s="17"/>
      <c r="J283" s="16">
        <f>IF(I283="",0,IF(I283="優勝",点数換算表!$B$3,IF(I283="準優勝",点数換算表!$C$3,IF(I283="ベスト4",点数換算表!$D$3,点数換算表!$E$3))))</f>
        <v>0</v>
      </c>
      <c r="K283" s="17" t="s">
        <v>7</v>
      </c>
      <c r="L283" s="16">
        <f>IF(K283="",0,IF(K283="優勝",点数換算表!$B$4,IF(K283="準優勝",点数換算表!$C$4,IF(K283="ベスト4",点数換算表!$D$4,IF(K283="ベスト8",点数換算表!$E$4,IF(K283="ベスト16",点数換算表!$F$4,""))))))</f>
        <v>20</v>
      </c>
      <c r="M283" s="17"/>
      <c r="N283" s="16">
        <f>IF(M283="",0,IF(M283="優勝",点数換算表!$B$5,IF(M283="準優勝",点数換算表!$C$5,IF(M283="ベスト4",点数換算表!$D$5,IF(M283="ベスト8",点数換算表!$E$5,IF(M283="ベスト16",点数換算表!$F$5,IF(M283="ベスト32",点数換算表!$G$5,"")))))))</f>
        <v>0</v>
      </c>
      <c r="O283" s="17"/>
      <c r="P283" s="16">
        <f>IF(O283="",0,IF(O283="優勝",[2]点数換算表!$B$6,IF(O283="準優勝",[2]点数換算表!$C$6,IF(O283="ベスト4",[2]点数換算表!$D$6,IF(O283="ベスト8",[2]点数換算表!$E$6,IF(O283="ベスト16",[2]点数換算表!$F$6,IF(O283="ベスト32",[2]点数換算表!$G$6,"")))))))</f>
        <v>0</v>
      </c>
      <c r="Q283" s="17"/>
      <c r="R283" s="16">
        <f>IF(Q283="",0,IF(Q283="優勝",点数換算表!$B$7,IF(Q283="準優勝",点数換算表!$C$7,IF(Q283="ベスト4",点数換算表!$D$7,IF(Q283="ベスト8",点数換算表!$E$7,点数換算表!$F$7)))))</f>
        <v>0</v>
      </c>
      <c r="S283" s="17"/>
      <c r="T283" s="16">
        <f>IF(S283="",0,IF(S283="優勝",点数換算表!$B$8,IF(S283="準優勝",点数換算表!$C$8,IF(S283="ベスト4",点数換算表!$D$8,IF(S283="ベスト8",点数換算表!$E$8,点数換算表!$F$8)))))</f>
        <v>0</v>
      </c>
      <c r="U283" s="17"/>
      <c r="V283" s="31">
        <f>IF(U283="",0,IF(U283="優勝",点数換算表!$B$13,IF(U283="準優勝",点数換算表!$C$13,IF(U283="ベスト4",点数換算表!$D$13,点数換算表!$E$13))))</f>
        <v>0</v>
      </c>
      <c r="W283" s="17"/>
      <c r="X283" s="16">
        <f>IF(W283="",0,IF(W283="優勝",点数換算表!$B$14,IF(W283="準優勝",点数換算表!$C$14,IF(W283="ベスト4",点数換算表!$D$14,点数換算表!$E$14))))</f>
        <v>0</v>
      </c>
      <c r="Y283" s="17"/>
      <c r="Z283" s="16">
        <f>IF(Y283="",0,IF(Y283="優勝",点数換算表!$B$15,IF(Y283="準優勝",点数換算表!$C$15,IF(Y283="ベスト4",点数換算表!$D$15,IF(Y283="ベスト8",点数換算表!$E$15,IF(Y283="ベスト16",点数換算表!$F$15,""))))))</f>
        <v>0</v>
      </c>
      <c r="AA283" s="17"/>
      <c r="AB283" s="16">
        <f>IF(AA283="",0,IF(AA283="優勝",点数換算表!$B$16,IF(AA283="準優勝",点数換算表!$C$16,IF(AA283="ベスト4",点数換算表!$D$16,IF(AA283="ベスト8",点数換算表!$E$16,IF(AA283="ベスト16",点数換算表!$F$16,IF(AA283="ベスト32",点数換算表!$G$16,"")))))))</f>
        <v>0</v>
      </c>
      <c r="AC283" s="17"/>
      <c r="AD283" s="16">
        <f>IF(AC283="",0,IF(AC283="優勝",点数換算表!$B$17,IF(AC283="準優勝",点数換算表!$C$17,IF(AC283="ベスト4",点数換算表!$D$17,IF(AC283="ベスト8",点数換算表!$E$17,IF(AC283="ベスト16",点数換算表!$F$17,IF(AC283="ベスト32",点数換算表!$G$17,"")))))))</f>
        <v>0</v>
      </c>
      <c r="AE283" s="17"/>
      <c r="AF283" s="16">
        <f>IF(AE283="",0,IF(AE283="優勝",点数換算表!$B$18,IF(AE283="準優勝",点数換算表!$C$18,IF(AE283="ベスト4",点数換算表!$D$18,IF(AE283="ベスト8",点数換算表!$E$18,点数換算表!$F$18)))))</f>
        <v>0</v>
      </c>
      <c r="AG283" s="17"/>
      <c r="AH283" s="16">
        <f>IF(AG283="",0,IF(AG283="優勝",点数換算表!$B$19,IF(AG283="準優勝",点数換算表!$C$19,IF(AG283="ベスト4",点数換算表!$D$19,IF(AG283="ベスト8",点数換算表!$E$19,点数換算表!$F$19)))))</f>
        <v>0</v>
      </c>
      <c r="AI283" s="16">
        <f t="shared" si="4"/>
        <v>20</v>
      </c>
    </row>
    <row r="284" spans="1:35" x14ac:dyDescent="0.4">
      <c r="A284" s="21">
        <v>281</v>
      </c>
      <c r="B284" s="17" t="s">
        <v>822</v>
      </c>
      <c r="C284" s="17" t="s">
        <v>253</v>
      </c>
      <c r="D284" s="17">
        <v>1</v>
      </c>
      <c r="E284" s="24" t="s">
        <v>269</v>
      </c>
      <c r="F284" s="34" t="s">
        <v>814</v>
      </c>
      <c r="G284" s="17"/>
      <c r="H284" s="31">
        <f>IF(G284="",0,IF(G284="優勝",点数換算表!$B$2,IF(G284="準優勝",点数換算表!$C$2,IF(G284="ベスト4",点数換算表!$D$2,点数換算表!$E$2))))</f>
        <v>0</v>
      </c>
      <c r="I284" s="17"/>
      <c r="J284" s="16">
        <f>IF(I284="",0,IF(I284="優勝",点数換算表!$B$3,IF(I284="準優勝",点数換算表!$C$3,IF(I284="ベスト4",点数換算表!$D$3,点数換算表!$E$3))))</f>
        <v>0</v>
      </c>
      <c r="K284" s="17" t="s">
        <v>7</v>
      </c>
      <c r="L284" s="16">
        <f>IF(K284="",0,IF(K284="優勝",点数換算表!$B$4,IF(K284="準優勝",点数換算表!$C$4,IF(K284="ベスト4",点数換算表!$D$4,IF(K284="ベスト8",点数換算表!$E$4,IF(K284="ベスト16",点数換算表!$F$4,""))))))</f>
        <v>20</v>
      </c>
      <c r="M284" s="17"/>
      <c r="N284" s="16">
        <f>IF(M284="",0,IF(M284="優勝",点数換算表!$B$5,IF(M284="準優勝",点数換算表!$C$5,IF(M284="ベスト4",点数換算表!$D$5,IF(M284="ベスト8",点数換算表!$E$5,IF(M284="ベスト16",点数換算表!$F$5,IF(M284="ベスト32",点数換算表!$G$5,"")))))))</f>
        <v>0</v>
      </c>
      <c r="O284" s="17"/>
      <c r="P284" s="16">
        <f>IF(O284="",0,IF(O284="優勝",[2]点数換算表!$B$6,IF(O284="準優勝",[2]点数換算表!$C$6,IF(O284="ベスト4",[2]点数換算表!$D$6,IF(O284="ベスト8",[2]点数換算表!$E$6,IF(O284="ベスト16",[2]点数換算表!$F$6,IF(O284="ベスト32",[2]点数換算表!$G$6,"")))))))</f>
        <v>0</v>
      </c>
      <c r="Q284" s="17"/>
      <c r="R284" s="16">
        <f>IF(Q284="",0,IF(Q284="優勝",点数換算表!$B$7,IF(Q284="準優勝",点数換算表!$C$7,IF(Q284="ベスト4",点数換算表!$D$7,IF(Q284="ベスト8",点数換算表!$E$7,点数換算表!$F$7)))))</f>
        <v>0</v>
      </c>
      <c r="S284" s="17"/>
      <c r="T284" s="16">
        <f>IF(S284="",0,IF(S284="優勝",点数換算表!$B$8,IF(S284="準優勝",点数換算表!$C$8,IF(S284="ベスト4",点数換算表!$D$8,IF(S284="ベスト8",点数換算表!$E$8,点数換算表!$F$8)))))</f>
        <v>0</v>
      </c>
      <c r="U284" s="17"/>
      <c r="V284" s="31">
        <f>IF(U284="",0,IF(U284="優勝",点数換算表!$B$13,IF(U284="準優勝",点数換算表!$C$13,IF(U284="ベスト4",点数換算表!$D$13,点数換算表!$E$13))))</f>
        <v>0</v>
      </c>
      <c r="W284" s="17"/>
      <c r="X284" s="16">
        <f>IF(W284="",0,IF(W284="優勝",点数換算表!$B$14,IF(W284="準優勝",点数換算表!$C$14,IF(W284="ベスト4",点数換算表!$D$14,点数換算表!$E$14))))</f>
        <v>0</v>
      </c>
      <c r="Y284" s="17"/>
      <c r="Z284" s="16">
        <f>IF(Y284="",0,IF(Y284="優勝",点数換算表!$B$15,IF(Y284="準優勝",点数換算表!$C$15,IF(Y284="ベスト4",点数換算表!$D$15,IF(Y284="ベスト8",点数換算表!$E$15,IF(Y284="ベスト16",点数換算表!$F$15,""))))))</f>
        <v>0</v>
      </c>
      <c r="AA284" s="17"/>
      <c r="AB284" s="16">
        <f>IF(AA284="",0,IF(AA284="優勝",点数換算表!$B$16,IF(AA284="準優勝",点数換算表!$C$16,IF(AA284="ベスト4",点数換算表!$D$16,IF(AA284="ベスト8",点数換算表!$E$16,IF(AA284="ベスト16",点数換算表!$F$16,IF(AA284="ベスト32",点数換算表!$G$16,"")))))))</f>
        <v>0</v>
      </c>
      <c r="AC284" s="17"/>
      <c r="AD284" s="16">
        <f>IF(AC284="",0,IF(AC284="優勝",点数換算表!$B$17,IF(AC284="準優勝",点数換算表!$C$17,IF(AC284="ベスト4",点数換算表!$D$17,IF(AC284="ベスト8",点数換算表!$E$17,IF(AC284="ベスト16",点数換算表!$F$17,IF(AC284="ベスト32",点数換算表!$G$17,"")))))))</f>
        <v>0</v>
      </c>
      <c r="AE284" s="17"/>
      <c r="AF284" s="16">
        <f>IF(AE284="",0,IF(AE284="優勝",点数換算表!$B$18,IF(AE284="準優勝",点数換算表!$C$18,IF(AE284="ベスト4",点数換算表!$D$18,IF(AE284="ベスト8",点数換算表!$E$18,点数換算表!$F$18)))))</f>
        <v>0</v>
      </c>
      <c r="AG284" s="17"/>
      <c r="AH284" s="16">
        <f>IF(AG284="",0,IF(AG284="優勝",点数換算表!$B$19,IF(AG284="準優勝",点数換算表!$C$19,IF(AG284="ベスト4",点数換算表!$D$19,IF(AG284="ベスト8",点数換算表!$E$19,点数換算表!$F$19)))))</f>
        <v>0</v>
      </c>
      <c r="AI284" s="16">
        <f t="shared" si="4"/>
        <v>20</v>
      </c>
    </row>
    <row r="285" spans="1:35" x14ac:dyDescent="0.4">
      <c r="A285" s="21">
        <v>282</v>
      </c>
      <c r="B285" s="17" t="s">
        <v>824</v>
      </c>
      <c r="C285" s="17" t="s">
        <v>233</v>
      </c>
      <c r="D285" s="17">
        <v>3</v>
      </c>
      <c r="E285" s="24" t="s">
        <v>269</v>
      </c>
      <c r="F285" s="34" t="s">
        <v>814</v>
      </c>
      <c r="G285" s="17"/>
      <c r="H285" s="31">
        <f>IF(G285="",0,IF(G285="優勝",点数換算表!$B$2,IF(G285="準優勝",点数換算表!$C$2,IF(G285="ベスト4",点数換算表!$D$2,点数換算表!$E$2))))</f>
        <v>0</v>
      </c>
      <c r="I285" s="17"/>
      <c r="J285" s="16">
        <f>IF(I285="",0,IF(I285="優勝",点数換算表!$B$3,IF(I285="準優勝",点数換算表!$C$3,IF(I285="ベスト4",点数換算表!$D$3,点数換算表!$E$3))))</f>
        <v>0</v>
      </c>
      <c r="K285" s="17" t="s">
        <v>7</v>
      </c>
      <c r="L285" s="16">
        <f>IF(K285="",0,IF(K285="優勝",点数換算表!$B$4,IF(K285="準優勝",点数換算表!$C$4,IF(K285="ベスト4",点数換算表!$D$4,IF(K285="ベスト8",点数換算表!$E$4,IF(K285="ベスト16",点数換算表!$F$4,""))))))</f>
        <v>20</v>
      </c>
      <c r="M285" s="17"/>
      <c r="N285" s="16">
        <f>IF(M285="",0,IF(M285="優勝",点数換算表!$B$5,IF(M285="準優勝",点数換算表!$C$5,IF(M285="ベスト4",点数換算表!$D$5,IF(M285="ベスト8",点数換算表!$E$5,IF(M285="ベスト16",点数換算表!$F$5,IF(M285="ベスト32",点数換算表!$G$5,"")))))))</f>
        <v>0</v>
      </c>
      <c r="O285" s="17"/>
      <c r="P285" s="16">
        <f>IF(O285="",0,IF(O285="優勝",[2]点数換算表!$B$6,IF(O285="準優勝",[2]点数換算表!$C$6,IF(O285="ベスト4",[2]点数換算表!$D$6,IF(O285="ベスト8",[2]点数換算表!$E$6,IF(O285="ベスト16",[2]点数換算表!$F$6,IF(O285="ベスト32",[2]点数換算表!$G$6,"")))))))</f>
        <v>0</v>
      </c>
      <c r="Q285" s="17"/>
      <c r="R285" s="16">
        <f>IF(Q285="",0,IF(Q285="優勝",点数換算表!$B$7,IF(Q285="準優勝",点数換算表!$C$7,IF(Q285="ベスト4",点数換算表!$D$7,IF(Q285="ベスト8",点数換算表!$E$7,点数換算表!$F$7)))))</f>
        <v>0</v>
      </c>
      <c r="S285" s="17"/>
      <c r="T285" s="16">
        <f>IF(S285="",0,IF(S285="優勝",点数換算表!$B$8,IF(S285="準優勝",点数換算表!$C$8,IF(S285="ベスト4",点数換算表!$D$8,IF(S285="ベスト8",点数換算表!$E$8,点数換算表!$F$8)))))</f>
        <v>0</v>
      </c>
      <c r="U285" s="17"/>
      <c r="V285" s="31">
        <f>IF(U285="",0,IF(U285="優勝",点数換算表!$B$13,IF(U285="準優勝",点数換算表!$C$13,IF(U285="ベスト4",点数換算表!$D$13,点数換算表!$E$13))))</f>
        <v>0</v>
      </c>
      <c r="W285" s="17"/>
      <c r="X285" s="16">
        <f>IF(W285="",0,IF(W285="優勝",点数換算表!$B$14,IF(W285="準優勝",点数換算表!$C$14,IF(W285="ベスト4",点数換算表!$D$14,点数換算表!$E$14))))</f>
        <v>0</v>
      </c>
      <c r="Y285" s="17"/>
      <c r="Z285" s="16">
        <f>IF(Y285="",0,IF(Y285="優勝",点数換算表!$B$15,IF(Y285="準優勝",点数換算表!$C$15,IF(Y285="ベスト4",点数換算表!$D$15,IF(Y285="ベスト8",点数換算表!$E$15,IF(Y285="ベスト16",点数換算表!$F$15,""))))))</f>
        <v>0</v>
      </c>
      <c r="AA285" s="17"/>
      <c r="AB285" s="16">
        <f>IF(AA285="",0,IF(AA285="優勝",点数換算表!$B$16,IF(AA285="準優勝",点数換算表!$C$16,IF(AA285="ベスト4",点数換算表!$D$16,IF(AA285="ベスト8",点数換算表!$E$16,IF(AA285="ベスト16",点数換算表!$F$16,IF(AA285="ベスト32",点数換算表!$G$16,"")))))))</f>
        <v>0</v>
      </c>
      <c r="AC285" s="17"/>
      <c r="AD285" s="16">
        <f>IF(AC285="",0,IF(AC285="優勝",点数換算表!$B$17,IF(AC285="準優勝",点数換算表!$C$17,IF(AC285="ベスト4",点数換算表!$D$17,IF(AC285="ベスト8",点数換算表!$E$17,IF(AC285="ベスト16",点数換算表!$F$17,IF(AC285="ベスト32",点数換算表!$G$17,"")))))))</f>
        <v>0</v>
      </c>
      <c r="AE285" s="17"/>
      <c r="AF285" s="16">
        <f>IF(AE285="",0,IF(AE285="優勝",点数換算表!$B$18,IF(AE285="準優勝",点数換算表!$C$18,IF(AE285="ベスト4",点数換算表!$D$18,IF(AE285="ベスト8",点数換算表!$E$18,点数換算表!$F$18)))))</f>
        <v>0</v>
      </c>
      <c r="AG285" s="17"/>
      <c r="AH285" s="16">
        <f>IF(AG285="",0,IF(AG285="優勝",点数換算表!$B$19,IF(AG285="準優勝",点数換算表!$C$19,IF(AG285="ベスト4",点数換算表!$D$19,IF(AG285="ベスト8",点数換算表!$E$19,点数換算表!$F$19)))))</f>
        <v>0</v>
      </c>
      <c r="AI285" s="16">
        <f t="shared" si="4"/>
        <v>20</v>
      </c>
    </row>
    <row r="286" spans="1:35" x14ac:dyDescent="0.4">
      <c r="A286" s="21">
        <v>283</v>
      </c>
      <c r="B286" s="17" t="s">
        <v>826</v>
      </c>
      <c r="C286" s="17" t="s">
        <v>233</v>
      </c>
      <c r="D286" s="17">
        <v>3</v>
      </c>
      <c r="E286" s="24" t="s">
        <v>269</v>
      </c>
      <c r="F286" s="34" t="s">
        <v>814</v>
      </c>
      <c r="G286" s="17"/>
      <c r="H286" s="31">
        <f>IF(G286="",0,IF(G286="優勝",点数換算表!$B$2,IF(G286="準優勝",点数換算表!$C$2,IF(G286="ベスト4",点数換算表!$D$2,点数換算表!$E$2))))</f>
        <v>0</v>
      </c>
      <c r="I286" s="17"/>
      <c r="J286" s="16">
        <f>IF(I286="",0,IF(I286="優勝",点数換算表!$B$3,IF(I286="準優勝",点数換算表!$C$3,IF(I286="ベスト4",点数換算表!$D$3,点数換算表!$E$3))))</f>
        <v>0</v>
      </c>
      <c r="K286" s="17" t="s">
        <v>7</v>
      </c>
      <c r="L286" s="16">
        <f>IF(K286="",0,IF(K286="優勝",点数換算表!$B$4,IF(K286="準優勝",点数換算表!$C$4,IF(K286="ベスト4",点数換算表!$D$4,IF(K286="ベスト8",点数換算表!$E$4,IF(K286="ベスト16",点数換算表!$F$4,""))))))</f>
        <v>20</v>
      </c>
      <c r="M286" s="17"/>
      <c r="N286" s="16">
        <f>IF(M286="",0,IF(M286="優勝",点数換算表!$B$5,IF(M286="準優勝",点数換算表!$C$5,IF(M286="ベスト4",点数換算表!$D$5,IF(M286="ベスト8",点数換算表!$E$5,IF(M286="ベスト16",点数換算表!$F$5,IF(M286="ベスト32",点数換算表!$G$5,"")))))))</f>
        <v>0</v>
      </c>
      <c r="O286" s="17"/>
      <c r="P286" s="16">
        <f>IF(O286="",0,IF(O286="優勝",[2]点数換算表!$B$6,IF(O286="準優勝",[2]点数換算表!$C$6,IF(O286="ベスト4",[2]点数換算表!$D$6,IF(O286="ベスト8",[2]点数換算表!$E$6,IF(O286="ベスト16",[2]点数換算表!$F$6,IF(O286="ベスト32",[2]点数換算表!$G$6,"")))))))</f>
        <v>0</v>
      </c>
      <c r="Q286" s="17"/>
      <c r="R286" s="16">
        <f>IF(Q286="",0,IF(Q286="優勝",点数換算表!$B$7,IF(Q286="準優勝",点数換算表!$C$7,IF(Q286="ベスト4",点数換算表!$D$7,IF(Q286="ベスト8",点数換算表!$E$7,点数換算表!$F$7)))))</f>
        <v>0</v>
      </c>
      <c r="S286" s="17"/>
      <c r="T286" s="16">
        <f>IF(S286="",0,IF(S286="優勝",点数換算表!$B$8,IF(S286="準優勝",点数換算表!$C$8,IF(S286="ベスト4",点数換算表!$D$8,IF(S286="ベスト8",点数換算表!$E$8,点数換算表!$F$8)))))</f>
        <v>0</v>
      </c>
      <c r="U286" s="17"/>
      <c r="V286" s="31">
        <f>IF(U286="",0,IF(U286="優勝",点数換算表!$B$13,IF(U286="準優勝",点数換算表!$C$13,IF(U286="ベスト4",点数換算表!$D$13,点数換算表!$E$13))))</f>
        <v>0</v>
      </c>
      <c r="W286" s="17"/>
      <c r="X286" s="16">
        <f>IF(W286="",0,IF(W286="優勝",点数換算表!$B$14,IF(W286="準優勝",点数換算表!$C$14,IF(W286="ベスト4",点数換算表!$D$14,点数換算表!$E$14))))</f>
        <v>0</v>
      </c>
      <c r="Y286" s="17"/>
      <c r="Z286" s="16">
        <f>IF(Y286="",0,IF(Y286="優勝",点数換算表!$B$15,IF(Y286="準優勝",点数換算表!$C$15,IF(Y286="ベスト4",点数換算表!$D$15,IF(Y286="ベスト8",点数換算表!$E$15,IF(Y286="ベスト16",点数換算表!$F$15,""))))))</f>
        <v>0</v>
      </c>
      <c r="AA286" s="17"/>
      <c r="AB286" s="16">
        <f>IF(AA286="",0,IF(AA286="優勝",点数換算表!$B$16,IF(AA286="準優勝",点数換算表!$C$16,IF(AA286="ベスト4",点数換算表!$D$16,IF(AA286="ベスト8",点数換算表!$E$16,IF(AA286="ベスト16",点数換算表!$F$16,IF(AA286="ベスト32",点数換算表!$G$16,"")))))))</f>
        <v>0</v>
      </c>
      <c r="AC286" s="17"/>
      <c r="AD286" s="16">
        <f>IF(AC286="",0,IF(AC286="優勝",点数換算表!$B$17,IF(AC286="準優勝",点数換算表!$C$17,IF(AC286="ベスト4",点数換算表!$D$17,IF(AC286="ベスト8",点数換算表!$E$17,IF(AC286="ベスト16",点数換算表!$F$17,IF(AC286="ベスト32",点数換算表!$G$17,"")))))))</f>
        <v>0</v>
      </c>
      <c r="AE286" s="17"/>
      <c r="AF286" s="16">
        <f>IF(AE286="",0,IF(AE286="優勝",点数換算表!$B$18,IF(AE286="準優勝",点数換算表!$C$18,IF(AE286="ベスト4",点数換算表!$D$18,IF(AE286="ベスト8",点数換算表!$E$18,点数換算表!$F$18)))))</f>
        <v>0</v>
      </c>
      <c r="AG286" s="17"/>
      <c r="AH286" s="16">
        <f>IF(AG286="",0,IF(AG286="優勝",点数換算表!$B$19,IF(AG286="準優勝",点数換算表!$C$19,IF(AG286="ベスト4",点数換算表!$D$19,IF(AG286="ベスト8",点数換算表!$E$19,点数換算表!$F$19)))))</f>
        <v>0</v>
      </c>
      <c r="AI286" s="16">
        <f t="shared" si="4"/>
        <v>20</v>
      </c>
    </row>
    <row r="287" spans="1:35" x14ac:dyDescent="0.4">
      <c r="A287" s="21">
        <v>284</v>
      </c>
      <c r="B287" s="17" t="s">
        <v>863</v>
      </c>
      <c r="C287" s="17" t="s">
        <v>864</v>
      </c>
      <c r="D287" s="17">
        <v>3</v>
      </c>
      <c r="E287" s="26" t="s">
        <v>272</v>
      </c>
      <c r="F287" s="35" t="s">
        <v>815</v>
      </c>
      <c r="G287" s="17"/>
      <c r="H287" s="31">
        <f>IF(G287="",0,IF(G287="優勝",点数換算表!$B$2,IF(G287="準優勝",点数換算表!$C$2,IF(G287="ベスト4",点数換算表!$D$2,点数換算表!$E$2))))</f>
        <v>0</v>
      </c>
      <c r="I287" s="17"/>
      <c r="J287" s="16">
        <f>IF(I287="",0,IF(I287="優勝",点数換算表!$B$3,IF(I287="準優勝",点数換算表!$C$3,IF(I287="ベスト4",点数換算表!$D$3,点数換算表!$E$3))))</f>
        <v>0</v>
      </c>
      <c r="K287" s="17" t="s">
        <v>7</v>
      </c>
      <c r="L287" s="16">
        <f>IF(K287="",0,IF(K287="優勝",点数換算表!$B$4,IF(K287="準優勝",点数換算表!$C$4,IF(K287="ベスト4",点数換算表!$D$4,IF(K287="ベスト8",点数換算表!$E$4,IF(K287="ベスト16",点数換算表!$F$4,""))))))</f>
        <v>20</v>
      </c>
      <c r="M287" s="17"/>
      <c r="N287" s="16">
        <f>IF(M287="",0,IF(M287="優勝",点数換算表!$B$5,IF(M287="準優勝",点数換算表!$C$5,IF(M287="ベスト4",点数換算表!$D$5,IF(M287="ベスト8",点数換算表!$E$5,IF(M287="ベスト16",点数換算表!$F$5,IF(M287="ベスト32",点数換算表!$G$5,"")))))))</f>
        <v>0</v>
      </c>
      <c r="O287" s="17"/>
      <c r="P287" s="16">
        <f>IF(O287="",0,IF(O287="優勝",[2]点数換算表!$B$6,IF(O287="準優勝",[2]点数換算表!$C$6,IF(O287="ベスト4",[2]点数換算表!$D$6,IF(O287="ベスト8",[2]点数換算表!$E$6,IF(O287="ベスト16",[2]点数換算表!$F$6,IF(O287="ベスト32",[2]点数換算表!$G$6,"")))))))</f>
        <v>0</v>
      </c>
      <c r="Q287" s="17"/>
      <c r="R287" s="16">
        <f>IF(Q287="",0,IF(Q287="優勝",点数換算表!$B$7,IF(Q287="準優勝",点数換算表!$C$7,IF(Q287="ベスト4",点数換算表!$D$7,IF(Q287="ベスト8",点数換算表!$E$7,点数換算表!$F$7)))))</f>
        <v>0</v>
      </c>
      <c r="S287" s="17"/>
      <c r="T287" s="16">
        <f>IF(S287="",0,IF(S287="優勝",点数換算表!$B$8,IF(S287="準優勝",点数換算表!$C$8,IF(S287="ベスト4",点数換算表!$D$8,IF(S287="ベスト8",点数換算表!$E$8,点数換算表!$F$8)))))</f>
        <v>0</v>
      </c>
      <c r="U287" s="17"/>
      <c r="V287" s="31">
        <f>IF(U287="",0,IF(U287="優勝",点数換算表!$B$13,IF(U287="準優勝",点数換算表!$C$13,IF(U287="ベスト4",点数換算表!$D$13,点数換算表!$E$13))))</f>
        <v>0</v>
      </c>
      <c r="W287" s="17"/>
      <c r="X287" s="16">
        <f>IF(W287="",0,IF(W287="優勝",点数換算表!$B$14,IF(W287="準優勝",点数換算表!$C$14,IF(W287="ベスト4",点数換算表!$D$14,点数換算表!$E$14))))</f>
        <v>0</v>
      </c>
      <c r="Y287" s="17"/>
      <c r="Z287" s="16">
        <f>IF(Y287="",0,IF(Y287="優勝",点数換算表!$B$15,IF(Y287="準優勝",点数換算表!$C$15,IF(Y287="ベスト4",点数換算表!$D$15,IF(Y287="ベスト8",点数換算表!$E$15,IF(Y287="ベスト16",点数換算表!$F$15,""))))))</f>
        <v>0</v>
      </c>
      <c r="AA287" s="17"/>
      <c r="AB287" s="16">
        <f>IF(AA287="",0,IF(AA287="優勝",点数換算表!$B$16,IF(AA287="準優勝",点数換算表!$C$16,IF(AA287="ベスト4",点数換算表!$D$16,IF(AA287="ベスト8",点数換算表!$E$16,IF(AA287="ベスト16",点数換算表!$F$16,IF(AA287="ベスト32",点数換算表!$G$16,"")))))))</f>
        <v>0</v>
      </c>
      <c r="AC287" s="17"/>
      <c r="AD287" s="16">
        <f>IF(AC287="",0,IF(AC287="優勝",点数換算表!$B$17,IF(AC287="準優勝",点数換算表!$C$17,IF(AC287="ベスト4",点数換算表!$D$17,IF(AC287="ベスト8",点数換算表!$E$17,IF(AC287="ベスト16",点数換算表!$F$17,IF(AC287="ベスト32",点数換算表!$G$17,"")))))))</f>
        <v>0</v>
      </c>
      <c r="AE287" s="17"/>
      <c r="AF287" s="16">
        <f>IF(AE287="",0,IF(AE287="優勝",点数換算表!$B$18,IF(AE287="準優勝",点数換算表!$C$18,IF(AE287="ベスト4",点数換算表!$D$18,IF(AE287="ベスト8",点数換算表!$E$18,点数換算表!$F$18)))))</f>
        <v>0</v>
      </c>
      <c r="AG287" s="17"/>
      <c r="AH287" s="16">
        <f>IF(AG287="",0,IF(AG287="優勝",点数換算表!$B$19,IF(AG287="準優勝",点数換算表!$C$19,IF(AG287="ベスト4",点数換算表!$D$19,IF(AG287="ベスト8",点数換算表!$E$19,点数換算表!$F$19)))))</f>
        <v>0</v>
      </c>
      <c r="AI287" s="16">
        <f t="shared" si="4"/>
        <v>20</v>
      </c>
    </row>
    <row r="288" spans="1:35" x14ac:dyDescent="0.4">
      <c r="A288" s="21">
        <v>285</v>
      </c>
      <c r="B288" s="17" t="s">
        <v>865</v>
      </c>
      <c r="C288" s="17" t="s">
        <v>864</v>
      </c>
      <c r="D288" s="17">
        <v>3</v>
      </c>
      <c r="E288" s="26" t="s">
        <v>272</v>
      </c>
      <c r="F288" s="35" t="s">
        <v>815</v>
      </c>
      <c r="G288" s="17"/>
      <c r="H288" s="31">
        <f>IF(G288="",0,IF(G288="優勝",点数換算表!$B$2,IF(G288="準優勝",点数換算表!$C$2,IF(G288="ベスト4",点数換算表!$D$2,点数換算表!$E$2))))</f>
        <v>0</v>
      </c>
      <c r="I288" s="17"/>
      <c r="J288" s="16">
        <f>IF(I288="",0,IF(I288="優勝",点数換算表!$B$3,IF(I288="準優勝",点数換算表!$C$3,IF(I288="ベスト4",点数換算表!$D$3,点数換算表!$E$3))))</f>
        <v>0</v>
      </c>
      <c r="K288" s="17" t="s">
        <v>7</v>
      </c>
      <c r="L288" s="16">
        <f>IF(K288="",0,IF(K288="優勝",点数換算表!$B$4,IF(K288="準優勝",点数換算表!$C$4,IF(K288="ベスト4",点数換算表!$D$4,IF(K288="ベスト8",点数換算表!$E$4,IF(K288="ベスト16",点数換算表!$F$4,""))))))</f>
        <v>20</v>
      </c>
      <c r="M288" s="17"/>
      <c r="N288" s="16">
        <f>IF(M288="",0,IF(M288="優勝",点数換算表!$B$5,IF(M288="準優勝",点数換算表!$C$5,IF(M288="ベスト4",点数換算表!$D$5,IF(M288="ベスト8",点数換算表!$E$5,IF(M288="ベスト16",点数換算表!$F$5,IF(M288="ベスト32",点数換算表!$G$5,"")))))))</f>
        <v>0</v>
      </c>
      <c r="O288" s="17"/>
      <c r="P288" s="16">
        <f>IF(O288="",0,IF(O288="優勝",[2]点数換算表!$B$6,IF(O288="準優勝",[2]点数換算表!$C$6,IF(O288="ベスト4",[2]点数換算表!$D$6,IF(O288="ベスト8",[2]点数換算表!$E$6,IF(O288="ベスト16",[2]点数換算表!$F$6,IF(O288="ベスト32",[2]点数換算表!$G$6,"")))))))</f>
        <v>0</v>
      </c>
      <c r="Q288" s="17"/>
      <c r="R288" s="16">
        <f>IF(Q288="",0,IF(Q288="優勝",点数換算表!$B$7,IF(Q288="準優勝",点数換算表!$C$7,IF(Q288="ベスト4",点数換算表!$D$7,IF(Q288="ベスト8",点数換算表!$E$7,点数換算表!$F$7)))))</f>
        <v>0</v>
      </c>
      <c r="S288" s="17"/>
      <c r="T288" s="16">
        <f>IF(S288="",0,IF(S288="優勝",点数換算表!$B$8,IF(S288="準優勝",点数換算表!$C$8,IF(S288="ベスト4",点数換算表!$D$8,IF(S288="ベスト8",点数換算表!$E$8,点数換算表!$F$8)))))</f>
        <v>0</v>
      </c>
      <c r="U288" s="17"/>
      <c r="V288" s="31">
        <f>IF(U288="",0,IF(U288="優勝",点数換算表!$B$13,IF(U288="準優勝",点数換算表!$C$13,IF(U288="ベスト4",点数換算表!$D$13,点数換算表!$E$13))))</f>
        <v>0</v>
      </c>
      <c r="W288" s="17"/>
      <c r="X288" s="16">
        <f>IF(W288="",0,IF(W288="優勝",点数換算表!$B$14,IF(W288="準優勝",点数換算表!$C$14,IF(W288="ベスト4",点数換算表!$D$14,点数換算表!$E$14))))</f>
        <v>0</v>
      </c>
      <c r="Y288" s="17"/>
      <c r="Z288" s="16">
        <f>IF(Y288="",0,IF(Y288="優勝",点数換算表!$B$15,IF(Y288="準優勝",点数換算表!$C$15,IF(Y288="ベスト4",点数換算表!$D$15,IF(Y288="ベスト8",点数換算表!$E$15,IF(Y288="ベスト16",点数換算表!$F$15,""))))))</f>
        <v>0</v>
      </c>
      <c r="AA288" s="17"/>
      <c r="AB288" s="16">
        <f>IF(AA288="",0,IF(AA288="優勝",点数換算表!$B$16,IF(AA288="準優勝",点数換算表!$C$16,IF(AA288="ベスト4",点数換算表!$D$16,IF(AA288="ベスト8",点数換算表!$E$16,IF(AA288="ベスト16",点数換算表!$F$16,IF(AA288="ベスト32",点数換算表!$G$16,"")))))))</f>
        <v>0</v>
      </c>
      <c r="AC288" s="17"/>
      <c r="AD288" s="16">
        <f>IF(AC288="",0,IF(AC288="優勝",点数換算表!$B$17,IF(AC288="準優勝",点数換算表!$C$17,IF(AC288="ベスト4",点数換算表!$D$17,IF(AC288="ベスト8",点数換算表!$E$17,IF(AC288="ベスト16",点数換算表!$F$17,IF(AC288="ベスト32",点数換算表!$G$17,"")))))))</f>
        <v>0</v>
      </c>
      <c r="AE288" s="17"/>
      <c r="AF288" s="16">
        <f>IF(AE288="",0,IF(AE288="優勝",点数換算表!$B$18,IF(AE288="準優勝",点数換算表!$C$18,IF(AE288="ベスト4",点数換算表!$D$18,IF(AE288="ベスト8",点数換算表!$E$18,点数換算表!$F$18)))))</f>
        <v>0</v>
      </c>
      <c r="AG288" s="17"/>
      <c r="AH288" s="16">
        <f>IF(AG288="",0,IF(AG288="優勝",点数換算表!$B$19,IF(AG288="準優勝",点数換算表!$C$19,IF(AG288="ベスト4",点数換算表!$D$19,IF(AG288="ベスト8",点数換算表!$E$19,点数換算表!$F$19)))))</f>
        <v>0</v>
      </c>
      <c r="AI288" s="16">
        <f t="shared" si="4"/>
        <v>20</v>
      </c>
    </row>
    <row r="289" spans="1:35" x14ac:dyDescent="0.4">
      <c r="A289" s="21">
        <v>286</v>
      </c>
      <c r="B289" s="17" t="s">
        <v>866</v>
      </c>
      <c r="C289" s="17" t="s">
        <v>848</v>
      </c>
      <c r="D289" s="17">
        <v>1</v>
      </c>
      <c r="E289" s="26" t="s">
        <v>272</v>
      </c>
      <c r="F289" s="35" t="s">
        <v>815</v>
      </c>
      <c r="G289" s="17"/>
      <c r="H289" s="31">
        <f>IF(G289="",0,IF(G289="優勝",点数換算表!$B$2,IF(G289="準優勝",点数換算表!$C$2,IF(G289="ベスト4",点数換算表!$D$2,点数換算表!$E$2))))</f>
        <v>0</v>
      </c>
      <c r="I289" s="17"/>
      <c r="J289" s="16">
        <f>IF(I289="",0,IF(I289="優勝",点数換算表!$B$3,IF(I289="準優勝",点数換算表!$C$3,IF(I289="ベスト4",点数換算表!$D$3,点数換算表!$E$3))))</f>
        <v>0</v>
      </c>
      <c r="K289" s="17" t="s">
        <v>7</v>
      </c>
      <c r="L289" s="16">
        <f>IF(K289="",0,IF(K289="優勝",点数換算表!$B$4,IF(K289="準優勝",点数換算表!$C$4,IF(K289="ベスト4",点数換算表!$D$4,IF(K289="ベスト8",点数換算表!$E$4,IF(K289="ベスト16",点数換算表!$F$4,""))))))</f>
        <v>20</v>
      </c>
      <c r="M289" s="17"/>
      <c r="N289" s="16">
        <f>IF(M289="",0,IF(M289="優勝",点数換算表!$B$5,IF(M289="準優勝",点数換算表!$C$5,IF(M289="ベスト4",点数換算表!$D$5,IF(M289="ベスト8",点数換算表!$E$5,IF(M289="ベスト16",点数換算表!$F$5,IF(M289="ベスト32",点数換算表!$G$5,"")))))))</f>
        <v>0</v>
      </c>
      <c r="O289" s="17"/>
      <c r="P289" s="16">
        <f>IF(O289="",0,IF(O289="優勝",[2]点数換算表!$B$6,IF(O289="準優勝",[2]点数換算表!$C$6,IF(O289="ベスト4",[2]点数換算表!$D$6,IF(O289="ベスト8",[2]点数換算表!$E$6,IF(O289="ベスト16",[2]点数換算表!$F$6,IF(O289="ベスト32",[2]点数換算表!$G$6,"")))))))</f>
        <v>0</v>
      </c>
      <c r="Q289" s="17"/>
      <c r="R289" s="16">
        <f>IF(Q289="",0,IF(Q289="優勝",点数換算表!$B$7,IF(Q289="準優勝",点数換算表!$C$7,IF(Q289="ベスト4",点数換算表!$D$7,IF(Q289="ベスト8",点数換算表!$E$7,点数換算表!$F$7)))))</f>
        <v>0</v>
      </c>
      <c r="S289" s="17"/>
      <c r="T289" s="16">
        <f>IF(S289="",0,IF(S289="優勝",点数換算表!$B$8,IF(S289="準優勝",点数換算表!$C$8,IF(S289="ベスト4",点数換算表!$D$8,IF(S289="ベスト8",点数換算表!$E$8,点数換算表!$F$8)))))</f>
        <v>0</v>
      </c>
      <c r="U289" s="17"/>
      <c r="V289" s="31">
        <f>IF(U289="",0,IF(U289="優勝",点数換算表!$B$13,IF(U289="準優勝",点数換算表!$C$13,IF(U289="ベスト4",点数換算表!$D$13,点数換算表!$E$13))))</f>
        <v>0</v>
      </c>
      <c r="W289" s="17"/>
      <c r="X289" s="16">
        <f>IF(W289="",0,IF(W289="優勝",点数換算表!$B$14,IF(W289="準優勝",点数換算表!$C$14,IF(W289="ベスト4",点数換算表!$D$14,点数換算表!$E$14))))</f>
        <v>0</v>
      </c>
      <c r="Y289" s="17"/>
      <c r="Z289" s="16">
        <f>IF(Y289="",0,IF(Y289="優勝",点数換算表!$B$15,IF(Y289="準優勝",点数換算表!$C$15,IF(Y289="ベスト4",点数換算表!$D$15,IF(Y289="ベスト8",点数換算表!$E$15,IF(Y289="ベスト16",点数換算表!$F$15,""))))))</f>
        <v>0</v>
      </c>
      <c r="AA289" s="17"/>
      <c r="AB289" s="16">
        <f>IF(AA289="",0,IF(AA289="優勝",点数換算表!$B$16,IF(AA289="準優勝",点数換算表!$C$16,IF(AA289="ベスト4",点数換算表!$D$16,IF(AA289="ベスト8",点数換算表!$E$16,IF(AA289="ベスト16",点数換算表!$F$16,IF(AA289="ベスト32",点数換算表!$G$16,"")))))))</f>
        <v>0</v>
      </c>
      <c r="AC289" s="17"/>
      <c r="AD289" s="16">
        <f>IF(AC289="",0,IF(AC289="優勝",点数換算表!$B$17,IF(AC289="準優勝",点数換算表!$C$17,IF(AC289="ベスト4",点数換算表!$D$17,IF(AC289="ベスト8",点数換算表!$E$17,IF(AC289="ベスト16",点数換算表!$F$17,IF(AC289="ベスト32",点数換算表!$G$17,"")))))))</f>
        <v>0</v>
      </c>
      <c r="AE289" s="17"/>
      <c r="AF289" s="16">
        <f>IF(AE289="",0,IF(AE289="優勝",点数換算表!$B$18,IF(AE289="準優勝",点数換算表!$C$18,IF(AE289="ベスト4",点数換算表!$D$18,IF(AE289="ベスト8",点数換算表!$E$18,点数換算表!$F$18)))))</f>
        <v>0</v>
      </c>
      <c r="AG289" s="17"/>
      <c r="AH289" s="16">
        <f>IF(AG289="",0,IF(AG289="優勝",点数換算表!$B$19,IF(AG289="準優勝",点数換算表!$C$19,IF(AG289="ベスト4",点数換算表!$D$19,IF(AG289="ベスト8",点数換算表!$E$19,点数換算表!$F$19)))))</f>
        <v>0</v>
      </c>
      <c r="AI289" s="16">
        <f t="shared" si="4"/>
        <v>20</v>
      </c>
    </row>
    <row r="290" spans="1:35" x14ac:dyDescent="0.4">
      <c r="A290" s="21">
        <v>287</v>
      </c>
      <c r="B290" s="17" t="s">
        <v>867</v>
      </c>
      <c r="C290" s="17" t="s">
        <v>848</v>
      </c>
      <c r="D290" s="17">
        <v>1</v>
      </c>
      <c r="E290" s="26" t="s">
        <v>272</v>
      </c>
      <c r="F290" s="35" t="s">
        <v>815</v>
      </c>
      <c r="G290" s="17"/>
      <c r="H290" s="31">
        <f>IF(G290="",0,IF(G290="優勝",点数換算表!$B$2,IF(G290="準優勝",点数換算表!$C$2,IF(G290="ベスト4",点数換算表!$D$2,点数換算表!$E$2))))</f>
        <v>0</v>
      </c>
      <c r="I290" s="17"/>
      <c r="J290" s="16">
        <f>IF(I290="",0,IF(I290="優勝",点数換算表!$B$3,IF(I290="準優勝",点数換算表!$C$3,IF(I290="ベスト4",点数換算表!$D$3,点数換算表!$E$3))))</f>
        <v>0</v>
      </c>
      <c r="K290" s="17" t="s">
        <v>7</v>
      </c>
      <c r="L290" s="16">
        <f>IF(K290="",0,IF(K290="優勝",点数換算表!$B$4,IF(K290="準優勝",点数換算表!$C$4,IF(K290="ベスト4",点数換算表!$D$4,IF(K290="ベスト8",点数換算表!$E$4,IF(K290="ベスト16",点数換算表!$F$4,""))))))</f>
        <v>20</v>
      </c>
      <c r="M290" s="17"/>
      <c r="N290" s="16">
        <f>IF(M290="",0,IF(M290="優勝",点数換算表!$B$5,IF(M290="準優勝",点数換算表!$C$5,IF(M290="ベスト4",点数換算表!$D$5,IF(M290="ベスト8",点数換算表!$E$5,IF(M290="ベスト16",点数換算表!$F$5,IF(M290="ベスト32",点数換算表!$G$5,"")))))))</f>
        <v>0</v>
      </c>
      <c r="O290" s="17"/>
      <c r="P290" s="16">
        <f>IF(O290="",0,IF(O290="優勝",[2]点数換算表!$B$6,IF(O290="準優勝",[2]点数換算表!$C$6,IF(O290="ベスト4",[2]点数換算表!$D$6,IF(O290="ベスト8",[2]点数換算表!$E$6,IF(O290="ベスト16",[2]点数換算表!$F$6,IF(O290="ベスト32",[2]点数換算表!$G$6,"")))))))</f>
        <v>0</v>
      </c>
      <c r="Q290" s="17"/>
      <c r="R290" s="16">
        <f>IF(Q290="",0,IF(Q290="優勝",点数換算表!$B$7,IF(Q290="準優勝",点数換算表!$C$7,IF(Q290="ベスト4",点数換算表!$D$7,IF(Q290="ベスト8",点数換算表!$E$7,点数換算表!$F$7)))))</f>
        <v>0</v>
      </c>
      <c r="S290" s="17"/>
      <c r="T290" s="16">
        <f>IF(S290="",0,IF(S290="優勝",点数換算表!$B$8,IF(S290="準優勝",点数換算表!$C$8,IF(S290="ベスト4",点数換算表!$D$8,IF(S290="ベスト8",点数換算表!$E$8,点数換算表!$F$8)))))</f>
        <v>0</v>
      </c>
      <c r="U290" s="17"/>
      <c r="V290" s="31">
        <f>IF(U290="",0,IF(U290="優勝",点数換算表!$B$13,IF(U290="準優勝",点数換算表!$C$13,IF(U290="ベスト4",点数換算表!$D$13,点数換算表!$E$13))))</f>
        <v>0</v>
      </c>
      <c r="W290" s="17"/>
      <c r="X290" s="16">
        <f>IF(W290="",0,IF(W290="優勝",点数換算表!$B$14,IF(W290="準優勝",点数換算表!$C$14,IF(W290="ベスト4",点数換算表!$D$14,点数換算表!$E$14))))</f>
        <v>0</v>
      </c>
      <c r="Y290" s="17"/>
      <c r="Z290" s="16">
        <f>IF(Y290="",0,IF(Y290="優勝",点数換算表!$B$15,IF(Y290="準優勝",点数換算表!$C$15,IF(Y290="ベスト4",点数換算表!$D$15,IF(Y290="ベスト8",点数換算表!$E$15,IF(Y290="ベスト16",点数換算表!$F$15,""))))))</f>
        <v>0</v>
      </c>
      <c r="AA290" s="17"/>
      <c r="AB290" s="16">
        <f>IF(AA290="",0,IF(AA290="優勝",点数換算表!$B$16,IF(AA290="準優勝",点数換算表!$C$16,IF(AA290="ベスト4",点数換算表!$D$16,IF(AA290="ベスト8",点数換算表!$E$16,IF(AA290="ベスト16",点数換算表!$F$16,IF(AA290="ベスト32",点数換算表!$G$16,"")))))))</f>
        <v>0</v>
      </c>
      <c r="AC290" s="17"/>
      <c r="AD290" s="16">
        <f>IF(AC290="",0,IF(AC290="優勝",点数換算表!$B$17,IF(AC290="準優勝",点数換算表!$C$17,IF(AC290="ベスト4",点数換算表!$D$17,IF(AC290="ベスト8",点数換算表!$E$17,IF(AC290="ベスト16",点数換算表!$F$17,IF(AC290="ベスト32",点数換算表!$G$17,"")))))))</f>
        <v>0</v>
      </c>
      <c r="AE290" s="17"/>
      <c r="AF290" s="16">
        <f>IF(AE290="",0,IF(AE290="優勝",点数換算表!$B$18,IF(AE290="準優勝",点数換算表!$C$18,IF(AE290="ベスト4",点数換算表!$D$18,IF(AE290="ベスト8",点数換算表!$E$18,点数換算表!$F$18)))))</f>
        <v>0</v>
      </c>
      <c r="AG290" s="17"/>
      <c r="AH290" s="16">
        <f>IF(AG290="",0,IF(AG290="優勝",点数換算表!$B$19,IF(AG290="準優勝",点数換算表!$C$19,IF(AG290="ベスト4",点数換算表!$D$19,IF(AG290="ベスト8",点数換算表!$E$19,点数換算表!$F$19)))))</f>
        <v>0</v>
      </c>
      <c r="AI290" s="16">
        <f t="shared" si="4"/>
        <v>20</v>
      </c>
    </row>
    <row r="291" spans="1:35" x14ac:dyDescent="0.4">
      <c r="A291" s="21">
        <v>288</v>
      </c>
      <c r="B291" s="17" t="s">
        <v>868</v>
      </c>
      <c r="C291" s="17" t="s">
        <v>850</v>
      </c>
      <c r="D291" s="17">
        <v>3</v>
      </c>
      <c r="E291" s="26" t="s">
        <v>272</v>
      </c>
      <c r="F291" s="35" t="s">
        <v>815</v>
      </c>
      <c r="G291" s="17"/>
      <c r="H291" s="31">
        <f>IF(G291="",0,IF(G291="優勝",点数換算表!$B$2,IF(G291="準優勝",点数換算表!$C$2,IF(G291="ベスト4",点数換算表!$D$2,点数換算表!$E$2))))</f>
        <v>0</v>
      </c>
      <c r="I291" s="17"/>
      <c r="J291" s="16">
        <f>IF(I291="",0,IF(I291="優勝",点数換算表!$B$3,IF(I291="準優勝",点数換算表!$C$3,IF(I291="ベスト4",点数換算表!$D$3,点数換算表!$E$3))))</f>
        <v>0</v>
      </c>
      <c r="K291" s="17" t="s">
        <v>7</v>
      </c>
      <c r="L291" s="16">
        <f>IF(K291="",0,IF(K291="優勝",点数換算表!$B$4,IF(K291="準優勝",点数換算表!$C$4,IF(K291="ベスト4",点数換算表!$D$4,IF(K291="ベスト8",点数換算表!$E$4,IF(K291="ベスト16",点数換算表!$F$4,""))))))</f>
        <v>20</v>
      </c>
      <c r="M291" s="17"/>
      <c r="N291" s="16">
        <f>IF(M291="",0,IF(M291="優勝",点数換算表!$B$5,IF(M291="準優勝",点数換算表!$C$5,IF(M291="ベスト4",点数換算表!$D$5,IF(M291="ベスト8",点数換算表!$E$5,IF(M291="ベスト16",点数換算表!$F$5,IF(M291="ベスト32",点数換算表!$G$5,"")))))))</f>
        <v>0</v>
      </c>
      <c r="O291" s="17"/>
      <c r="P291" s="16">
        <f>IF(O291="",0,IF(O291="優勝",[2]点数換算表!$B$6,IF(O291="準優勝",[2]点数換算表!$C$6,IF(O291="ベスト4",[2]点数換算表!$D$6,IF(O291="ベスト8",[2]点数換算表!$E$6,IF(O291="ベスト16",[2]点数換算表!$F$6,IF(O291="ベスト32",[2]点数換算表!$G$6,"")))))))</f>
        <v>0</v>
      </c>
      <c r="Q291" s="17"/>
      <c r="R291" s="16">
        <f>IF(Q291="",0,IF(Q291="優勝",点数換算表!$B$7,IF(Q291="準優勝",点数換算表!$C$7,IF(Q291="ベスト4",点数換算表!$D$7,IF(Q291="ベスト8",点数換算表!$E$7,点数換算表!$F$7)))))</f>
        <v>0</v>
      </c>
      <c r="S291" s="17"/>
      <c r="T291" s="16">
        <f>IF(S291="",0,IF(S291="優勝",点数換算表!$B$8,IF(S291="準優勝",点数換算表!$C$8,IF(S291="ベスト4",点数換算表!$D$8,IF(S291="ベスト8",点数換算表!$E$8,点数換算表!$F$8)))))</f>
        <v>0</v>
      </c>
      <c r="U291" s="17"/>
      <c r="V291" s="31">
        <f>IF(U291="",0,IF(U291="優勝",点数換算表!$B$13,IF(U291="準優勝",点数換算表!$C$13,IF(U291="ベスト4",点数換算表!$D$13,点数換算表!$E$13))))</f>
        <v>0</v>
      </c>
      <c r="W291" s="17"/>
      <c r="X291" s="16">
        <f>IF(W291="",0,IF(W291="優勝",点数換算表!$B$14,IF(W291="準優勝",点数換算表!$C$14,IF(W291="ベスト4",点数換算表!$D$14,点数換算表!$E$14))))</f>
        <v>0</v>
      </c>
      <c r="Y291" s="17"/>
      <c r="Z291" s="16">
        <f>IF(Y291="",0,IF(Y291="優勝",点数換算表!$B$15,IF(Y291="準優勝",点数換算表!$C$15,IF(Y291="ベスト4",点数換算表!$D$15,IF(Y291="ベスト8",点数換算表!$E$15,IF(Y291="ベスト16",点数換算表!$F$15,""))))))</f>
        <v>0</v>
      </c>
      <c r="AA291" s="17"/>
      <c r="AB291" s="16">
        <f>IF(AA291="",0,IF(AA291="優勝",点数換算表!$B$16,IF(AA291="準優勝",点数換算表!$C$16,IF(AA291="ベスト4",点数換算表!$D$16,IF(AA291="ベスト8",点数換算表!$E$16,IF(AA291="ベスト16",点数換算表!$F$16,IF(AA291="ベスト32",点数換算表!$G$16,"")))))))</f>
        <v>0</v>
      </c>
      <c r="AC291" s="17"/>
      <c r="AD291" s="16">
        <f>IF(AC291="",0,IF(AC291="優勝",点数換算表!$B$17,IF(AC291="準優勝",点数換算表!$C$17,IF(AC291="ベスト4",点数換算表!$D$17,IF(AC291="ベスト8",点数換算表!$E$17,IF(AC291="ベスト16",点数換算表!$F$17,IF(AC291="ベスト32",点数換算表!$G$17,"")))))))</f>
        <v>0</v>
      </c>
      <c r="AE291" s="17"/>
      <c r="AF291" s="16">
        <f>IF(AE291="",0,IF(AE291="優勝",点数換算表!$B$18,IF(AE291="準優勝",点数換算表!$C$18,IF(AE291="ベスト4",点数換算表!$D$18,IF(AE291="ベスト8",点数換算表!$E$18,点数換算表!$F$18)))))</f>
        <v>0</v>
      </c>
      <c r="AG291" s="17"/>
      <c r="AH291" s="16">
        <f>IF(AG291="",0,IF(AG291="優勝",点数換算表!$B$19,IF(AG291="準優勝",点数換算表!$C$19,IF(AG291="ベスト4",点数換算表!$D$19,IF(AG291="ベスト8",点数換算表!$E$19,点数換算表!$F$19)))))</f>
        <v>0</v>
      </c>
      <c r="AI291" s="16">
        <f t="shared" si="4"/>
        <v>20</v>
      </c>
    </row>
    <row r="292" spans="1:35" x14ac:dyDescent="0.4">
      <c r="A292" s="21">
        <v>289</v>
      </c>
      <c r="B292" s="17" t="s">
        <v>869</v>
      </c>
      <c r="C292" s="17" t="s">
        <v>850</v>
      </c>
      <c r="D292" s="17">
        <v>2</v>
      </c>
      <c r="E292" s="26" t="s">
        <v>272</v>
      </c>
      <c r="F292" s="35" t="s">
        <v>815</v>
      </c>
      <c r="G292" s="17"/>
      <c r="H292" s="31">
        <f>IF(G292="",0,IF(G292="優勝",点数換算表!$B$2,IF(G292="準優勝",点数換算表!$C$2,IF(G292="ベスト4",点数換算表!$D$2,点数換算表!$E$2))))</f>
        <v>0</v>
      </c>
      <c r="I292" s="17"/>
      <c r="J292" s="16">
        <f>IF(I292="",0,IF(I292="優勝",点数換算表!$B$3,IF(I292="準優勝",点数換算表!$C$3,IF(I292="ベスト4",点数換算表!$D$3,点数換算表!$E$3))))</f>
        <v>0</v>
      </c>
      <c r="K292" s="17" t="s">
        <v>7</v>
      </c>
      <c r="L292" s="16">
        <f>IF(K292="",0,IF(K292="優勝",点数換算表!$B$4,IF(K292="準優勝",点数換算表!$C$4,IF(K292="ベスト4",点数換算表!$D$4,IF(K292="ベスト8",点数換算表!$E$4,IF(K292="ベスト16",点数換算表!$F$4,""))))))</f>
        <v>20</v>
      </c>
      <c r="M292" s="17"/>
      <c r="N292" s="16">
        <f>IF(M292="",0,IF(M292="優勝",点数換算表!$B$5,IF(M292="準優勝",点数換算表!$C$5,IF(M292="ベスト4",点数換算表!$D$5,IF(M292="ベスト8",点数換算表!$E$5,IF(M292="ベスト16",点数換算表!$F$5,IF(M292="ベスト32",点数換算表!$G$5,"")))))))</f>
        <v>0</v>
      </c>
      <c r="O292" s="17"/>
      <c r="P292" s="16">
        <f>IF(O292="",0,IF(O292="優勝",[2]点数換算表!$B$6,IF(O292="準優勝",[2]点数換算表!$C$6,IF(O292="ベスト4",[2]点数換算表!$D$6,IF(O292="ベスト8",[2]点数換算表!$E$6,IF(O292="ベスト16",[2]点数換算表!$F$6,IF(O292="ベスト32",[2]点数換算表!$G$6,"")))))))</f>
        <v>0</v>
      </c>
      <c r="Q292" s="17"/>
      <c r="R292" s="16">
        <f>IF(Q292="",0,IF(Q292="優勝",点数換算表!$B$7,IF(Q292="準優勝",点数換算表!$C$7,IF(Q292="ベスト4",点数換算表!$D$7,IF(Q292="ベスト8",点数換算表!$E$7,点数換算表!$F$7)))))</f>
        <v>0</v>
      </c>
      <c r="S292" s="17"/>
      <c r="T292" s="16">
        <f>IF(S292="",0,IF(S292="優勝",点数換算表!$B$8,IF(S292="準優勝",点数換算表!$C$8,IF(S292="ベスト4",点数換算表!$D$8,IF(S292="ベスト8",点数換算表!$E$8,点数換算表!$F$8)))))</f>
        <v>0</v>
      </c>
      <c r="U292" s="17"/>
      <c r="V292" s="31">
        <f>IF(U292="",0,IF(U292="優勝",点数換算表!$B$13,IF(U292="準優勝",点数換算表!$C$13,IF(U292="ベスト4",点数換算表!$D$13,点数換算表!$E$13))))</f>
        <v>0</v>
      </c>
      <c r="W292" s="17"/>
      <c r="X292" s="16">
        <f>IF(W292="",0,IF(W292="優勝",点数換算表!$B$14,IF(W292="準優勝",点数換算表!$C$14,IF(W292="ベスト4",点数換算表!$D$14,点数換算表!$E$14))))</f>
        <v>0</v>
      </c>
      <c r="Y292" s="17"/>
      <c r="Z292" s="16">
        <f>IF(Y292="",0,IF(Y292="優勝",点数換算表!$B$15,IF(Y292="準優勝",点数換算表!$C$15,IF(Y292="ベスト4",点数換算表!$D$15,IF(Y292="ベスト8",点数換算表!$E$15,IF(Y292="ベスト16",点数換算表!$F$15,""))))))</f>
        <v>0</v>
      </c>
      <c r="AA292" s="17"/>
      <c r="AB292" s="16">
        <f>IF(AA292="",0,IF(AA292="優勝",点数換算表!$B$16,IF(AA292="準優勝",点数換算表!$C$16,IF(AA292="ベスト4",点数換算表!$D$16,IF(AA292="ベスト8",点数換算表!$E$16,IF(AA292="ベスト16",点数換算表!$F$16,IF(AA292="ベスト32",点数換算表!$G$16,"")))))))</f>
        <v>0</v>
      </c>
      <c r="AC292" s="17"/>
      <c r="AD292" s="16">
        <f>IF(AC292="",0,IF(AC292="優勝",点数換算表!$B$17,IF(AC292="準優勝",点数換算表!$C$17,IF(AC292="ベスト4",点数換算表!$D$17,IF(AC292="ベスト8",点数換算表!$E$17,IF(AC292="ベスト16",点数換算表!$F$17,IF(AC292="ベスト32",点数換算表!$G$17,"")))))))</f>
        <v>0</v>
      </c>
      <c r="AE292" s="17"/>
      <c r="AF292" s="16">
        <f>IF(AE292="",0,IF(AE292="優勝",点数換算表!$B$18,IF(AE292="準優勝",点数換算表!$C$18,IF(AE292="ベスト4",点数換算表!$D$18,IF(AE292="ベスト8",点数換算表!$E$18,点数換算表!$F$18)))))</f>
        <v>0</v>
      </c>
      <c r="AG292" s="17"/>
      <c r="AH292" s="16">
        <f>IF(AG292="",0,IF(AG292="優勝",点数換算表!$B$19,IF(AG292="準優勝",点数換算表!$C$19,IF(AG292="ベスト4",点数換算表!$D$19,IF(AG292="ベスト8",点数換算表!$E$19,点数換算表!$F$19)))))</f>
        <v>0</v>
      </c>
      <c r="AI292" s="16">
        <f t="shared" si="4"/>
        <v>20</v>
      </c>
    </row>
    <row r="293" spans="1:35" x14ac:dyDescent="0.4">
      <c r="A293" s="21">
        <v>290</v>
      </c>
      <c r="B293" s="17" t="s">
        <v>870</v>
      </c>
      <c r="C293" s="17" t="s">
        <v>853</v>
      </c>
      <c r="D293" s="17">
        <v>4</v>
      </c>
      <c r="E293" s="26" t="s">
        <v>272</v>
      </c>
      <c r="F293" s="35" t="s">
        <v>815</v>
      </c>
      <c r="G293" s="17"/>
      <c r="H293" s="31">
        <f>IF(G293="",0,IF(G293="優勝",点数換算表!$B$2,IF(G293="準優勝",点数換算表!$C$2,IF(G293="ベスト4",点数換算表!$D$2,点数換算表!$E$2))))</f>
        <v>0</v>
      </c>
      <c r="I293" s="17"/>
      <c r="J293" s="16">
        <f>IF(I293="",0,IF(I293="優勝",点数換算表!$B$3,IF(I293="準優勝",点数換算表!$C$3,IF(I293="ベスト4",点数換算表!$D$3,点数換算表!$E$3))))</f>
        <v>0</v>
      </c>
      <c r="K293" s="17" t="s">
        <v>7</v>
      </c>
      <c r="L293" s="16">
        <f>IF(K293="",0,IF(K293="優勝",点数換算表!$B$4,IF(K293="準優勝",点数換算表!$C$4,IF(K293="ベスト4",点数換算表!$D$4,IF(K293="ベスト8",点数換算表!$E$4,IF(K293="ベスト16",点数換算表!$F$4,""))))))</f>
        <v>20</v>
      </c>
      <c r="M293" s="17"/>
      <c r="N293" s="16">
        <f>IF(M293="",0,IF(M293="優勝",点数換算表!$B$5,IF(M293="準優勝",点数換算表!$C$5,IF(M293="ベスト4",点数換算表!$D$5,IF(M293="ベスト8",点数換算表!$E$5,IF(M293="ベスト16",点数換算表!$F$5,IF(M293="ベスト32",点数換算表!$G$5,"")))))))</f>
        <v>0</v>
      </c>
      <c r="O293" s="17"/>
      <c r="P293" s="16">
        <f>IF(O293="",0,IF(O293="優勝",[2]点数換算表!$B$6,IF(O293="準優勝",[2]点数換算表!$C$6,IF(O293="ベスト4",[2]点数換算表!$D$6,IF(O293="ベスト8",[2]点数換算表!$E$6,IF(O293="ベスト16",[2]点数換算表!$F$6,IF(O293="ベスト32",[2]点数換算表!$G$6,"")))))))</f>
        <v>0</v>
      </c>
      <c r="Q293" s="17"/>
      <c r="R293" s="16">
        <f>IF(Q293="",0,IF(Q293="優勝",点数換算表!$B$7,IF(Q293="準優勝",点数換算表!$C$7,IF(Q293="ベスト4",点数換算表!$D$7,IF(Q293="ベスト8",点数換算表!$E$7,点数換算表!$F$7)))))</f>
        <v>0</v>
      </c>
      <c r="S293" s="17"/>
      <c r="T293" s="16">
        <f>IF(S293="",0,IF(S293="優勝",点数換算表!$B$8,IF(S293="準優勝",点数換算表!$C$8,IF(S293="ベスト4",点数換算表!$D$8,IF(S293="ベスト8",点数換算表!$E$8,点数換算表!$F$8)))))</f>
        <v>0</v>
      </c>
      <c r="U293" s="17"/>
      <c r="V293" s="31">
        <f>IF(U293="",0,IF(U293="優勝",点数換算表!$B$13,IF(U293="準優勝",点数換算表!$C$13,IF(U293="ベスト4",点数換算表!$D$13,点数換算表!$E$13))))</f>
        <v>0</v>
      </c>
      <c r="W293" s="17"/>
      <c r="X293" s="16">
        <f>IF(W293="",0,IF(W293="優勝",点数換算表!$B$14,IF(W293="準優勝",点数換算表!$C$14,IF(W293="ベスト4",点数換算表!$D$14,点数換算表!$E$14))))</f>
        <v>0</v>
      </c>
      <c r="Y293" s="17"/>
      <c r="Z293" s="16">
        <f>IF(Y293="",0,IF(Y293="優勝",点数換算表!$B$15,IF(Y293="準優勝",点数換算表!$C$15,IF(Y293="ベスト4",点数換算表!$D$15,IF(Y293="ベスト8",点数換算表!$E$15,IF(Y293="ベスト16",点数換算表!$F$15,""))))))</f>
        <v>0</v>
      </c>
      <c r="AA293" s="17"/>
      <c r="AB293" s="16">
        <f>IF(AA293="",0,IF(AA293="優勝",点数換算表!$B$16,IF(AA293="準優勝",点数換算表!$C$16,IF(AA293="ベスト4",点数換算表!$D$16,IF(AA293="ベスト8",点数換算表!$E$16,IF(AA293="ベスト16",点数換算表!$F$16,IF(AA293="ベスト32",点数換算表!$G$16,"")))))))</f>
        <v>0</v>
      </c>
      <c r="AC293" s="17"/>
      <c r="AD293" s="16">
        <f>IF(AC293="",0,IF(AC293="優勝",点数換算表!$B$17,IF(AC293="準優勝",点数換算表!$C$17,IF(AC293="ベスト4",点数換算表!$D$17,IF(AC293="ベスト8",点数換算表!$E$17,IF(AC293="ベスト16",点数換算表!$F$17,IF(AC293="ベスト32",点数換算表!$G$17,"")))))))</f>
        <v>0</v>
      </c>
      <c r="AE293" s="17"/>
      <c r="AF293" s="16">
        <f>IF(AE293="",0,IF(AE293="優勝",点数換算表!$B$18,IF(AE293="準優勝",点数換算表!$C$18,IF(AE293="ベスト4",点数換算表!$D$18,IF(AE293="ベスト8",点数換算表!$E$18,点数換算表!$F$18)))))</f>
        <v>0</v>
      </c>
      <c r="AG293" s="17"/>
      <c r="AH293" s="16">
        <f>IF(AG293="",0,IF(AG293="優勝",点数換算表!$B$19,IF(AG293="準優勝",点数換算表!$C$19,IF(AG293="ベスト4",点数換算表!$D$19,IF(AG293="ベスト8",点数換算表!$E$19,点数換算表!$F$19)))))</f>
        <v>0</v>
      </c>
      <c r="AI293" s="16">
        <f t="shared" si="4"/>
        <v>20</v>
      </c>
    </row>
    <row r="294" spans="1:35" x14ac:dyDescent="0.4">
      <c r="A294" s="21">
        <v>291</v>
      </c>
      <c r="B294" s="21" t="s">
        <v>956</v>
      </c>
      <c r="C294" s="17" t="s">
        <v>957</v>
      </c>
      <c r="D294" s="21">
        <v>2</v>
      </c>
      <c r="E294" s="28" t="s">
        <v>451</v>
      </c>
      <c r="F294" s="35" t="s">
        <v>815</v>
      </c>
      <c r="G294" s="17"/>
      <c r="H294" s="31">
        <f>IF(G294="",0,IF(G294="優勝",点数換算表!$B$2,IF(G294="準優勝",点数換算表!$C$2,IF(G294="ベスト4",点数換算表!$D$2,点数換算表!$E$2))))</f>
        <v>0</v>
      </c>
      <c r="I294" s="17"/>
      <c r="J294" s="16">
        <f>IF(I294="",0,IF(I294="優勝",点数換算表!$B$3,IF(I294="準優勝",点数換算表!$C$3,IF(I294="ベスト4",点数換算表!$D$3,点数換算表!$E$3))))</f>
        <v>0</v>
      </c>
      <c r="K294" s="17" t="s">
        <v>7</v>
      </c>
      <c r="L294" s="16">
        <f>IF(K294="",0,IF(K294="優勝",点数換算表!$B$4,IF(K294="準優勝",点数換算表!$C$4,IF(K294="ベスト4",点数換算表!$D$4,IF(K294="ベスト8",点数換算表!$E$4,IF(K294="ベスト16",点数換算表!$F$4,""))))))</f>
        <v>20</v>
      </c>
      <c r="M294" s="17"/>
      <c r="N294" s="16">
        <f>IF(M294="",0,IF(M294="優勝",点数換算表!$B$5,IF(M294="準優勝",点数換算表!$C$5,IF(M294="ベスト4",点数換算表!$D$5,IF(M294="ベスト8",点数換算表!$E$5,IF(M294="ベスト16",点数換算表!$F$5,IF(M294="ベスト32",点数換算表!$G$5,"")))))))</f>
        <v>0</v>
      </c>
      <c r="O294" s="17"/>
      <c r="P294" s="16">
        <f>IF(O294="",0,IF(O294="優勝",[2]点数換算表!$B$6,IF(O294="準優勝",[2]点数換算表!$C$6,IF(O294="ベスト4",[2]点数換算表!$D$6,IF(O294="ベスト8",[2]点数換算表!$E$6,IF(O294="ベスト16",[2]点数換算表!$F$6,IF(O294="ベスト32",[2]点数換算表!$G$6,"")))))))</f>
        <v>0</v>
      </c>
      <c r="Q294" s="17"/>
      <c r="R294" s="16">
        <f>IF(Q294="",0,IF(Q294="優勝",点数換算表!$B$7,IF(Q294="準優勝",点数換算表!$C$7,IF(Q294="ベスト4",点数換算表!$D$7,IF(Q294="ベスト8",点数換算表!$E$7,点数換算表!$F$7)))))</f>
        <v>0</v>
      </c>
      <c r="S294" s="17"/>
      <c r="T294" s="16">
        <f>IF(S294="",0,IF(S294="優勝",点数換算表!$B$8,IF(S294="準優勝",点数換算表!$C$8,IF(S294="ベスト4",点数換算表!$D$8,IF(S294="ベスト8",点数換算表!$E$8,点数換算表!$F$8)))))</f>
        <v>0</v>
      </c>
      <c r="U294" s="17"/>
      <c r="V294" s="31">
        <f>IF(U294="",0,IF(U294="優勝",点数換算表!$B$13,IF(U294="準優勝",点数換算表!$C$13,IF(U294="ベスト4",点数換算表!$D$13,点数換算表!$E$13))))</f>
        <v>0</v>
      </c>
      <c r="W294" s="17"/>
      <c r="X294" s="16">
        <f>IF(W294="",0,IF(W294="優勝",点数換算表!$B$14,IF(W294="準優勝",点数換算表!$C$14,IF(W294="ベスト4",点数換算表!$D$14,点数換算表!$E$14))))</f>
        <v>0</v>
      </c>
      <c r="Y294" s="17"/>
      <c r="Z294" s="16">
        <f>IF(Y294="",0,IF(Y294="優勝",点数換算表!$B$15,IF(Y294="準優勝",点数換算表!$C$15,IF(Y294="ベスト4",点数換算表!$D$15,IF(Y294="ベスト8",点数換算表!$E$15,IF(Y294="ベスト16",点数換算表!$F$15,""))))))</f>
        <v>0</v>
      </c>
      <c r="AA294" s="17"/>
      <c r="AB294" s="16">
        <f>IF(AA294="",0,IF(AA294="優勝",点数換算表!$B$16,IF(AA294="準優勝",点数換算表!$C$16,IF(AA294="ベスト4",点数換算表!$D$16,IF(AA294="ベスト8",点数換算表!$E$16,IF(AA294="ベスト16",点数換算表!$F$16,IF(AA294="ベスト32",点数換算表!$G$16,"")))))))</f>
        <v>0</v>
      </c>
      <c r="AC294" s="17"/>
      <c r="AD294" s="16">
        <f>IF(AC294="",0,IF(AC294="優勝",点数換算表!$B$17,IF(AC294="準優勝",点数換算表!$C$17,IF(AC294="ベスト4",点数換算表!$D$17,IF(AC294="ベスト8",点数換算表!$E$17,IF(AC294="ベスト16",点数換算表!$F$17,IF(AC294="ベスト32",点数換算表!$G$17,"")))))))</f>
        <v>0</v>
      </c>
      <c r="AE294" s="17"/>
      <c r="AF294" s="16">
        <f>IF(AE294="",0,IF(AE294="優勝",点数換算表!$B$18,IF(AE294="準優勝",点数換算表!$C$18,IF(AE294="ベスト4",点数換算表!$D$18,IF(AE294="ベスト8",点数換算表!$E$18,点数換算表!$F$18)))))</f>
        <v>0</v>
      </c>
      <c r="AG294" s="17"/>
      <c r="AH294" s="16">
        <f>IF(AG294="",0,IF(AG294="優勝",点数換算表!$B$19,IF(AG294="準優勝",点数換算表!$C$19,IF(AG294="ベスト4",点数換算表!$D$19,IF(AG294="ベスト8",点数換算表!$E$19,点数換算表!$F$19)))))</f>
        <v>0</v>
      </c>
      <c r="AI294" s="16">
        <f t="shared" si="4"/>
        <v>20</v>
      </c>
    </row>
    <row r="295" spans="1:35" x14ac:dyDescent="0.4">
      <c r="A295" s="21">
        <v>292</v>
      </c>
      <c r="B295" s="21" t="s">
        <v>958</v>
      </c>
      <c r="C295" s="17" t="s">
        <v>939</v>
      </c>
      <c r="D295" s="21">
        <v>1</v>
      </c>
      <c r="E295" s="28" t="s">
        <v>451</v>
      </c>
      <c r="F295" s="35" t="s">
        <v>815</v>
      </c>
      <c r="G295" s="17"/>
      <c r="H295" s="31">
        <f>IF(G295="",0,IF(G295="優勝",点数換算表!$B$2,IF(G295="準優勝",点数換算表!$C$2,IF(G295="ベスト4",点数換算表!$D$2,点数換算表!$E$2))))</f>
        <v>0</v>
      </c>
      <c r="I295" s="17"/>
      <c r="J295" s="16">
        <f>IF(I295="",0,IF(I295="優勝",点数換算表!$B$3,IF(I295="準優勝",点数換算表!$C$3,IF(I295="ベスト4",点数換算表!$D$3,点数換算表!$E$3))))</f>
        <v>0</v>
      </c>
      <c r="K295" s="17" t="s">
        <v>7</v>
      </c>
      <c r="L295" s="16">
        <f>IF(K295="",0,IF(K295="優勝",点数換算表!$B$4,IF(K295="準優勝",点数換算表!$C$4,IF(K295="ベスト4",点数換算表!$D$4,IF(K295="ベスト8",点数換算表!$E$4,IF(K295="ベスト16",点数換算表!$F$4,""))))))</f>
        <v>20</v>
      </c>
      <c r="M295" s="17"/>
      <c r="N295" s="16">
        <f>IF(M295="",0,IF(M295="優勝",点数換算表!$B$5,IF(M295="準優勝",点数換算表!$C$5,IF(M295="ベスト4",点数換算表!$D$5,IF(M295="ベスト8",点数換算表!$E$5,IF(M295="ベスト16",点数換算表!$F$5,IF(M295="ベスト32",点数換算表!$G$5,"")))))))</f>
        <v>0</v>
      </c>
      <c r="O295" s="17"/>
      <c r="P295" s="16">
        <f>IF(O295="",0,IF(O295="優勝",[2]点数換算表!$B$6,IF(O295="準優勝",[2]点数換算表!$C$6,IF(O295="ベスト4",[2]点数換算表!$D$6,IF(O295="ベスト8",[2]点数換算表!$E$6,IF(O295="ベスト16",[2]点数換算表!$F$6,IF(O295="ベスト32",[2]点数換算表!$G$6,"")))))))</f>
        <v>0</v>
      </c>
      <c r="Q295" s="17"/>
      <c r="R295" s="16">
        <f>IF(Q295="",0,IF(Q295="優勝",点数換算表!$B$7,IF(Q295="準優勝",点数換算表!$C$7,IF(Q295="ベスト4",点数換算表!$D$7,IF(Q295="ベスト8",点数換算表!$E$7,点数換算表!$F$7)))))</f>
        <v>0</v>
      </c>
      <c r="S295" s="17"/>
      <c r="T295" s="16">
        <f>IF(S295="",0,IF(S295="優勝",点数換算表!$B$8,IF(S295="準優勝",点数換算表!$C$8,IF(S295="ベスト4",点数換算表!$D$8,IF(S295="ベスト8",点数換算表!$E$8,点数換算表!$F$8)))))</f>
        <v>0</v>
      </c>
      <c r="U295" s="17"/>
      <c r="V295" s="31">
        <f>IF(U295="",0,IF(U295="優勝",点数換算表!$B$13,IF(U295="準優勝",点数換算表!$C$13,IF(U295="ベスト4",点数換算表!$D$13,点数換算表!$E$13))))</f>
        <v>0</v>
      </c>
      <c r="W295" s="17"/>
      <c r="X295" s="16">
        <f>IF(W295="",0,IF(W295="優勝",点数換算表!$B$14,IF(W295="準優勝",点数換算表!$C$14,IF(W295="ベスト4",点数換算表!$D$14,点数換算表!$E$14))))</f>
        <v>0</v>
      </c>
      <c r="Y295" s="17"/>
      <c r="Z295" s="16">
        <f>IF(Y295="",0,IF(Y295="優勝",点数換算表!$B$15,IF(Y295="準優勝",点数換算表!$C$15,IF(Y295="ベスト4",点数換算表!$D$15,IF(Y295="ベスト8",点数換算表!$E$15,IF(Y295="ベスト16",点数換算表!$F$15,""))))))</f>
        <v>0</v>
      </c>
      <c r="AA295" s="17"/>
      <c r="AB295" s="16">
        <f>IF(AA295="",0,IF(AA295="優勝",点数換算表!$B$16,IF(AA295="準優勝",点数換算表!$C$16,IF(AA295="ベスト4",点数換算表!$D$16,IF(AA295="ベスト8",点数換算表!$E$16,IF(AA295="ベスト16",点数換算表!$F$16,IF(AA295="ベスト32",点数換算表!$G$16,"")))))))</f>
        <v>0</v>
      </c>
      <c r="AC295" s="17"/>
      <c r="AD295" s="16">
        <f>IF(AC295="",0,IF(AC295="優勝",点数換算表!$B$17,IF(AC295="準優勝",点数換算表!$C$17,IF(AC295="ベスト4",点数換算表!$D$17,IF(AC295="ベスト8",点数換算表!$E$17,IF(AC295="ベスト16",点数換算表!$F$17,IF(AC295="ベスト32",点数換算表!$G$17,"")))))))</f>
        <v>0</v>
      </c>
      <c r="AE295" s="17"/>
      <c r="AF295" s="16">
        <f>IF(AE295="",0,IF(AE295="優勝",点数換算表!$B$18,IF(AE295="準優勝",点数換算表!$C$18,IF(AE295="ベスト4",点数換算表!$D$18,IF(AE295="ベスト8",点数換算表!$E$18,点数換算表!$F$18)))))</f>
        <v>0</v>
      </c>
      <c r="AG295" s="17"/>
      <c r="AH295" s="16">
        <f>IF(AG295="",0,IF(AG295="優勝",点数換算表!$B$19,IF(AG295="準優勝",点数換算表!$C$19,IF(AG295="ベスト4",点数換算表!$D$19,IF(AG295="ベスト8",点数換算表!$E$19,点数換算表!$F$19)))))</f>
        <v>0</v>
      </c>
      <c r="AI295" s="16">
        <f t="shared" si="4"/>
        <v>20</v>
      </c>
    </row>
    <row r="296" spans="1:35" x14ac:dyDescent="0.4">
      <c r="A296" s="21">
        <v>293</v>
      </c>
      <c r="B296" s="21" t="s">
        <v>959</v>
      </c>
      <c r="C296" s="17" t="s">
        <v>939</v>
      </c>
      <c r="D296" s="21">
        <v>1</v>
      </c>
      <c r="E296" s="28" t="s">
        <v>451</v>
      </c>
      <c r="F296" s="35" t="s">
        <v>815</v>
      </c>
      <c r="G296" s="17"/>
      <c r="H296" s="31">
        <f>IF(G296="",0,IF(G296="優勝",点数換算表!$B$2,IF(G296="準優勝",点数換算表!$C$2,IF(G296="ベスト4",点数換算表!$D$2,点数換算表!$E$2))))</f>
        <v>0</v>
      </c>
      <c r="I296" s="17"/>
      <c r="J296" s="16">
        <f>IF(I296="",0,IF(I296="優勝",点数換算表!$B$3,IF(I296="準優勝",点数換算表!$C$3,IF(I296="ベスト4",点数換算表!$D$3,点数換算表!$E$3))))</f>
        <v>0</v>
      </c>
      <c r="K296" s="17" t="s">
        <v>7</v>
      </c>
      <c r="L296" s="16">
        <f>IF(K296="",0,IF(K296="優勝",点数換算表!$B$4,IF(K296="準優勝",点数換算表!$C$4,IF(K296="ベスト4",点数換算表!$D$4,IF(K296="ベスト8",点数換算表!$E$4,IF(K296="ベスト16",点数換算表!$F$4,""))))))</f>
        <v>20</v>
      </c>
      <c r="M296" s="17"/>
      <c r="N296" s="16">
        <f>IF(M296="",0,IF(M296="優勝",点数換算表!$B$5,IF(M296="準優勝",点数換算表!$C$5,IF(M296="ベスト4",点数換算表!$D$5,IF(M296="ベスト8",点数換算表!$E$5,IF(M296="ベスト16",点数換算表!$F$5,IF(M296="ベスト32",点数換算表!$G$5,"")))))))</f>
        <v>0</v>
      </c>
      <c r="O296" s="17"/>
      <c r="P296" s="16">
        <f>IF(O296="",0,IF(O296="優勝",[2]点数換算表!$B$6,IF(O296="準優勝",[2]点数換算表!$C$6,IF(O296="ベスト4",[2]点数換算表!$D$6,IF(O296="ベスト8",[2]点数換算表!$E$6,IF(O296="ベスト16",[2]点数換算表!$F$6,IF(O296="ベスト32",[2]点数換算表!$G$6,"")))))))</f>
        <v>0</v>
      </c>
      <c r="Q296" s="17"/>
      <c r="R296" s="16">
        <f>IF(Q296="",0,IF(Q296="優勝",点数換算表!$B$7,IF(Q296="準優勝",点数換算表!$C$7,IF(Q296="ベスト4",点数換算表!$D$7,IF(Q296="ベスト8",点数換算表!$E$7,点数換算表!$F$7)))))</f>
        <v>0</v>
      </c>
      <c r="S296" s="17"/>
      <c r="T296" s="16">
        <f>IF(S296="",0,IF(S296="優勝",点数換算表!$B$8,IF(S296="準優勝",点数換算表!$C$8,IF(S296="ベスト4",点数換算表!$D$8,IF(S296="ベスト8",点数換算表!$E$8,点数換算表!$F$8)))))</f>
        <v>0</v>
      </c>
      <c r="U296" s="17"/>
      <c r="V296" s="31">
        <f>IF(U296="",0,IF(U296="優勝",点数換算表!$B$13,IF(U296="準優勝",点数換算表!$C$13,IF(U296="ベスト4",点数換算表!$D$13,点数換算表!$E$13))))</f>
        <v>0</v>
      </c>
      <c r="W296" s="17"/>
      <c r="X296" s="16">
        <f>IF(W296="",0,IF(W296="優勝",点数換算表!$B$14,IF(W296="準優勝",点数換算表!$C$14,IF(W296="ベスト4",点数換算表!$D$14,点数換算表!$E$14))))</f>
        <v>0</v>
      </c>
      <c r="Y296" s="17"/>
      <c r="Z296" s="16">
        <f>IF(Y296="",0,IF(Y296="優勝",点数換算表!$B$15,IF(Y296="準優勝",点数換算表!$C$15,IF(Y296="ベスト4",点数換算表!$D$15,IF(Y296="ベスト8",点数換算表!$E$15,IF(Y296="ベスト16",点数換算表!$F$15,""))))))</f>
        <v>0</v>
      </c>
      <c r="AA296" s="17"/>
      <c r="AB296" s="16">
        <f>IF(AA296="",0,IF(AA296="優勝",点数換算表!$B$16,IF(AA296="準優勝",点数換算表!$C$16,IF(AA296="ベスト4",点数換算表!$D$16,IF(AA296="ベスト8",点数換算表!$E$16,IF(AA296="ベスト16",点数換算表!$F$16,IF(AA296="ベスト32",点数換算表!$G$16,"")))))))</f>
        <v>0</v>
      </c>
      <c r="AC296" s="17"/>
      <c r="AD296" s="16">
        <f>IF(AC296="",0,IF(AC296="優勝",点数換算表!$B$17,IF(AC296="準優勝",点数換算表!$C$17,IF(AC296="ベスト4",点数換算表!$D$17,IF(AC296="ベスト8",点数換算表!$E$17,IF(AC296="ベスト16",点数換算表!$F$17,IF(AC296="ベスト32",点数換算表!$G$17,"")))))))</f>
        <v>0</v>
      </c>
      <c r="AE296" s="17"/>
      <c r="AF296" s="16">
        <f>IF(AE296="",0,IF(AE296="優勝",点数換算表!$B$18,IF(AE296="準優勝",点数換算表!$C$18,IF(AE296="ベスト4",点数換算表!$D$18,IF(AE296="ベスト8",点数換算表!$E$18,点数換算表!$F$18)))))</f>
        <v>0</v>
      </c>
      <c r="AG296" s="17"/>
      <c r="AH296" s="16">
        <f>IF(AG296="",0,IF(AG296="優勝",点数換算表!$B$19,IF(AG296="準優勝",点数換算表!$C$19,IF(AG296="ベスト4",点数換算表!$D$19,IF(AG296="ベスト8",点数換算表!$E$19,点数換算表!$F$19)))))</f>
        <v>0</v>
      </c>
      <c r="AI296" s="16">
        <f t="shared" si="4"/>
        <v>20</v>
      </c>
    </row>
    <row r="297" spans="1:35" x14ac:dyDescent="0.4">
      <c r="A297" s="21">
        <v>294</v>
      </c>
      <c r="B297" s="21" t="s">
        <v>960</v>
      </c>
      <c r="C297" s="17" t="s">
        <v>961</v>
      </c>
      <c r="D297" s="21">
        <v>3</v>
      </c>
      <c r="E297" s="28" t="s">
        <v>451</v>
      </c>
      <c r="F297" s="35" t="s">
        <v>815</v>
      </c>
      <c r="G297" s="17"/>
      <c r="H297" s="31">
        <f>IF(G297="",0,IF(G297="優勝",点数換算表!$B$2,IF(G297="準優勝",点数換算表!$C$2,IF(G297="ベスト4",点数換算表!$D$2,点数換算表!$E$2))))</f>
        <v>0</v>
      </c>
      <c r="I297" s="17"/>
      <c r="J297" s="16">
        <f>IF(I297="",0,IF(I297="優勝",点数換算表!$B$3,IF(I297="準優勝",点数換算表!$C$3,IF(I297="ベスト4",点数換算表!$D$3,点数換算表!$E$3))))</f>
        <v>0</v>
      </c>
      <c r="K297" s="17" t="s">
        <v>7</v>
      </c>
      <c r="L297" s="16">
        <f>IF(K297="",0,IF(K297="優勝",点数換算表!$B$4,IF(K297="準優勝",点数換算表!$C$4,IF(K297="ベスト4",点数換算表!$D$4,IF(K297="ベスト8",点数換算表!$E$4,IF(K297="ベスト16",点数換算表!$F$4,""))))))</f>
        <v>20</v>
      </c>
      <c r="M297" s="17"/>
      <c r="N297" s="16">
        <f>IF(M297="",0,IF(M297="優勝",点数換算表!$B$5,IF(M297="準優勝",点数換算表!$C$5,IF(M297="ベスト4",点数換算表!$D$5,IF(M297="ベスト8",点数換算表!$E$5,IF(M297="ベスト16",点数換算表!$F$5,IF(M297="ベスト32",点数換算表!$G$5,"")))))))</f>
        <v>0</v>
      </c>
      <c r="O297" s="17"/>
      <c r="P297" s="16">
        <f>IF(O297="",0,IF(O297="優勝",[2]点数換算表!$B$6,IF(O297="準優勝",[2]点数換算表!$C$6,IF(O297="ベスト4",[2]点数換算表!$D$6,IF(O297="ベスト8",[2]点数換算表!$E$6,IF(O297="ベスト16",[2]点数換算表!$F$6,IF(O297="ベスト32",[2]点数換算表!$G$6,"")))))))</f>
        <v>0</v>
      </c>
      <c r="Q297" s="17"/>
      <c r="R297" s="16">
        <f>IF(Q297="",0,IF(Q297="優勝",点数換算表!$B$7,IF(Q297="準優勝",点数換算表!$C$7,IF(Q297="ベスト4",点数換算表!$D$7,IF(Q297="ベスト8",点数換算表!$E$7,点数換算表!$F$7)))))</f>
        <v>0</v>
      </c>
      <c r="S297" s="17"/>
      <c r="T297" s="16">
        <f>IF(S297="",0,IF(S297="優勝",点数換算表!$B$8,IF(S297="準優勝",点数換算表!$C$8,IF(S297="ベスト4",点数換算表!$D$8,IF(S297="ベスト8",点数換算表!$E$8,点数換算表!$F$8)))))</f>
        <v>0</v>
      </c>
      <c r="U297" s="17"/>
      <c r="V297" s="31">
        <f>IF(U297="",0,IF(U297="優勝",点数換算表!$B$13,IF(U297="準優勝",点数換算表!$C$13,IF(U297="ベスト4",点数換算表!$D$13,点数換算表!$E$13))))</f>
        <v>0</v>
      </c>
      <c r="W297" s="17"/>
      <c r="X297" s="16">
        <f>IF(W297="",0,IF(W297="優勝",点数換算表!$B$14,IF(W297="準優勝",点数換算表!$C$14,IF(W297="ベスト4",点数換算表!$D$14,点数換算表!$E$14))))</f>
        <v>0</v>
      </c>
      <c r="Y297" s="17"/>
      <c r="Z297" s="16">
        <f>IF(Y297="",0,IF(Y297="優勝",点数換算表!$B$15,IF(Y297="準優勝",点数換算表!$C$15,IF(Y297="ベスト4",点数換算表!$D$15,IF(Y297="ベスト8",点数換算表!$E$15,IF(Y297="ベスト16",点数換算表!$F$15,""))))))</f>
        <v>0</v>
      </c>
      <c r="AA297" s="17"/>
      <c r="AB297" s="16">
        <f>IF(AA297="",0,IF(AA297="優勝",点数換算表!$B$16,IF(AA297="準優勝",点数換算表!$C$16,IF(AA297="ベスト4",点数換算表!$D$16,IF(AA297="ベスト8",点数換算表!$E$16,IF(AA297="ベスト16",点数換算表!$F$16,IF(AA297="ベスト32",点数換算表!$G$16,"")))))))</f>
        <v>0</v>
      </c>
      <c r="AC297" s="17"/>
      <c r="AD297" s="16">
        <f>IF(AC297="",0,IF(AC297="優勝",点数換算表!$B$17,IF(AC297="準優勝",点数換算表!$C$17,IF(AC297="ベスト4",点数換算表!$D$17,IF(AC297="ベスト8",点数換算表!$E$17,IF(AC297="ベスト16",点数換算表!$F$17,IF(AC297="ベスト32",点数換算表!$G$17,"")))))))</f>
        <v>0</v>
      </c>
      <c r="AE297" s="17"/>
      <c r="AF297" s="16">
        <f>IF(AE297="",0,IF(AE297="優勝",点数換算表!$B$18,IF(AE297="準優勝",点数換算表!$C$18,IF(AE297="ベスト4",点数換算表!$D$18,IF(AE297="ベスト8",点数換算表!$E$18,点数換算表!$F$18)))))</f>
        <v>0</v>
      </c>
      <c r="AG297" s="17"/>
      <c r="AH297" s="16">
        <f>IF(AG297="",0,IF(AG297="優勝",点数換算表!$B$19,IF(AG297="準優勝",点数換算表!$C$19,IF(AG297="ベスト4",点数換算表!$D$19,IF(AG297="ベスト8",点数換算表!$E$19,点数換算表!$F$19)))))</f>
        <v>0</v>
      </c>
      <c r="AI297" s="16">
        <f t="shared" si="4"/>
        <v>20</v>
      </c>
    </row>
    <row r="298" spans="1:35" x14ac:dyDescent="0.4">
      <c r="A298" s="21">
        <v>295</v>
      </c>
      <c r="B298" s="21" t="s">
        <v>962</v>
      </c>
      <c r="C298" s="17" t="s">
        <v>939</v>
      </c>
      <c r="D298" s="21">
        <v>2</v>
      </c>
      <c r="E298" s="28" t="s">
        <v>451</v>
      </c>
      <c r="F298" s="35" t="s">
        <v>815</v>
      </c>
      <c r="G298" s="17"/>
      <c r="H298" s="31">
        <f>IF(G298="",0,IF(G298="優勝",点数換算表!$B$2,IF(G298="準優勝",点数換算表!$C$2,IF(G298="ベスト4",点数換算表!$D$2,点数換算表!$E$2))))</f>
        <v>0</v>
      </c>
      <c r="I298" s="17"/>
      <c r="J298" s="16">
        <f>IF(I298="",0,IF(I298="優勝",点数換算表!$B$3,IF(I298="準優勝",点数換算表!$C$3,IF(I298="ベスト4",点数換算表!$D$3,点数換算表!$E$3))))</f>
        <v>0</v>
      </c>
      <c r="K298" s="17" t="s">
        <v>7</v>
      </c>
      <c r="L298" s="16">
        <f>IF(K298="",0,IF(K298="優勝",点数換算表!$B$4,IF(K298="準優勝",点数換算表!$C$4,IF(K298="ベスト4",点数換算表!$D$4,IF(K298="ベスト8",点数換算表!$E$4,IF(K298="ベスト16",点数換算表!$F$4,""))))))</f>
        <v>20</v>
      </c>
      <c r="M298" s="17"/>
      <c r="N298" s="16">
        <f>IF(M298="",0,IF(M298="優勝",点数換算表!$B$5,IF(M298="準優勝",点数換算表!$C$5,IF(M298="ベスト4",点数換算表!$D$5,IF(M298="ベスト8",点数換算表!$E$5,IF(M298="ベスト16",点数換算表!$F$5,IF(M298="ベスト32",点数換算表!$G$5,"")))))))</f>
        <v>0</v>
      </c>
      <c r="O298" s="17"/>
      <c r="P298" s="16">
        <f>IF(O298="",0,IF(O298="優勝",[2]点数換算表!$B$6,IF(O298="準優勝",[2]点数換算表!$C$6,IF(O298="ベスト4",[2]点数換算表!$D$6,IF(O298="ベスト8",[2]点数換算表!$E$6,IF(O298="ベスト16",[2]点数換算表!$F$6,IF(O298="ベスト32",[2]点数換算表!$G$6,"")))))))</f>
        <v>0</v>
      </c>
      <c r="Q298" s="17"/>
      <c r="R298" s="16">
        <f>IF(Q298="",0,IF(Q298="優勝",点数換算表!$B$7,IF(Q298="準優勝",点数換算表!$C$7,IF(Q298="ベスト4",点数換算表!$D$7,IF(Q298="ベスト8",点数換算表!$E$7,点数換算表!$F$7)))))</f>
        <v>0</v>
      </c>
      <c r="S298" s="17"/>
      <c r="T298" s="16">
        <f>IF(S298="",0,IF(S298="優勝",点数換算表!$B$8,IF(S298="準優勝",点数換算表!$C$8,IF(S298="ベスト4",点数換算表!$D$8,IF(S298="ベスト8",点数換算表!$E$8,点数換算表!$F$8)))))</f>
        <v>0</v>
      </c>
      <c r="U298" s="17"/>
      <c r="V298" s="31">
        <f>IF(U298="",0,IF(U298="優勝",点数換算表!$B$13,IF(U298="準優勝",点数換算表!$C$13,IF(U298="ベスト4",点数換算表!$D$13,点数換算表!$E$13))))</f>
        <v>0</v>
      </c>
      <c r="W298" s="17"/>
      <c r="X298" s="16">
        <f>IF(W298="",0,IF(W298="優勝",点数換算表!$B$14,IF(W298="準優勝",点数換算表!$C$14,IF(W298="ベスト4",点数換算表!$D$14,点数換算表!$E$14))))</f>
        <v>0</v>
      </c>
      <c r="Y298" s="17"/>
      <c r="Z298" s="16">
        <f>IF(Y298="",0,IF(Y298="優勝",点数換算表!$B$15,IF(Y298="準優勝",点数換算表!$C$15,IF(Y298="ベスト4",点数換算表!$D$15,IF(Y298="ベスト8",点数換算表!$E$15,IF(Y298="ベスト16",点数換算表!$F$15,""))))))</f>
        <v>0</v>
      </c>
      <c r="AA298" s="17"/>
      <c r="AB298" s="16">
        <f>IF(AA298="",0,IF(AA298="優勝",点数換算表!$B$16,IF(AA298="準優勝",点数換算表!$C$16,IF(AA298="ベスト4",点数換算表!$D$16,IF(AA298="ベスト8",点数換算表!$E$16,IF(AA298="ベスト16",点数換算表!$F$16,IF(AA298="ベスト32",点数換算表!$G$16,"")))))))</f>
        <v>0</v>
      </c>
      <c r="AC298" s="17"/>
      <c r="AD298" s="16">
        <f>IF(AC298="",0,IF(AC298="優勝",点数換算表!$B$17,IF(AC298="準優勝",点数換算表!$C$17,IF(AC298="ベスト4",点数換算表!$D$17,IF(AC298="ベスト8",点数換算表!$E$17,IF(AC298="ベスト16",点数換算表!$F$17,IF(AC298="ベスト32",点数換算表!$G$17,"")))))))</f>
        <v>0</v>
      </c>
      <c r="AE298" s="17"/>
      <c r="AF298" s="16">
        <f>IF(AE298="",0,IF(AE298="優勝",点数換算表!$B$18,IF(AE298="準優勝",点数換算表!$C$18,IF(AE298="ベスト4",点数換算表!$D$18,IF(AE298="ベスト8",点数換算表!$E$18,点数換算表!$F$18)))))</f>
        <v>0</v>
      </c>
      <c r="AG298" s="17"/>
      <c r="AH298" s="16">
        <f>IF(AG298="",0,IF(AG298="優勝",点数換算表!$B$19,IF(AG298="準優勝",点数換算表!$C$19,IF(AG298="ベスト4",点数換算表!$D$19,IF(AG298="ベスト8",点数換算表!$E$19,点数換算表!$F$19)))))</f>
        <v>0</v>
      </c>
      <c r="AI298" s="16">
        <f t="shared" si="4"/>
        <v>20</v>
      </c>
    </row>
    <row r="299" spans="1:35" x14ac:dyDescent="0.4">
      <c r="A299" s="21">
        <v>296</v>
      </c>
      <c r="B299" s="21" t="s">
        <v>963</v>
      </c>
      <c r="C299" s="17" t="s">
        <v>939</v>
      </c>
      <c r="D299" s="21">
        <v>2</v>
      </c>
      <c r="E299" s="28" t="s">
        <v>451</v>
      </c>
      <c r="F299" s="35" t="s">
        <v>815</v>
      </c>
      <c r="G299" s="17"/>
      <c r="H299" s="31">
        <f>IF(G299="",0,IF(G299="優勝",点数換算表!$B$2,IF(G299="準優勝",点数換算表!$C$2,IF(G299="ベスト4",点数換算表!$D$2,点数換算表!$E$2))))</f>
        <v>0</v>
      </c>
      <c r="I299" s="17"/>
      <c r="J299" s="16">
        <f>IF(I299="",0,IF(I299="優勝",点数換算表!$B$3,IF(I299="準優勝",点数換算表!$C$3,IF(I299="ベスト4",点数換算表!$D$3,点数換算表!$E$3))))</f>
        <v>0</v>
      </c>
      <c r="K299" s="17" t="s">
        <v>7</v>
      </c>
      <c r="L299" s="16">
        <f>IF(K299="",0,IF(K299="優勝",点数換算表!$B$4,IF(K299="準優勝",点数換算表!$C$4,IF(K299="ベスト4",点数換算表!$D$4,IF(K299="ベスト8",点数換算表!$E$4,IF(K299="ベスト16",点数換算表!$F$4,""))))))</f>
        <v>20</v>
      </c>
      <c r="M299" s="17"/>
      <c r="N299" s="16">
        <f>IF(M299="",0,IF(M299="優勝",点数換算表!$B$5,IF(M299="準優勝",点数換算表!$C$5,IF(M299="ベスト4",点数換算表!$D$5,IF(M299="ベスト8",点数換算表!$E$5,IF(M299="ベスト16",点数換算表!$F$5,IF(M299="ベスト32",点数換算表!$G$5,"")))))))</f>
        <v>0</v>
      </c>
      <c r="O299" s="17"/>
      <c r="P299" s="16">
        <f>IF(O299="",0,IF(O299="優勝",[2]点数換算表!$B$6,IF(O299="準優勝",[2]点数換算表!$C$6,IF(O299="ベスト4",[2]点数換算表!$D$6,IF(O299="ベスト8",[2]点数換算表!$E$6,IF(O299="ベスト16",[2]点数換算表!$F$6,IF(O299="ベスト32",[2]点数換算表!$G$6,"")))))))</f>
        <v>0</v>
      </c>
      <c r="Q299" s="17"/>
      <c r="R299" s="16">
        <f>IF(Q299="",0,IF(Q299="優勝",点数換算表!$B$7,IF(Q299="準優勝",点数換算表!$C$7,IF(Q299="ベスト4",点数換算表!$D$7,IF(Q299="ベスト8",点数換算表!$E$7,点数換算表!$F$7)))))</f>
        <v>0</v>
      </c>
      <c r="S299" s="17"/>
      <c r="T299" s="16">
        <f>IF(S299="",0,IF(S299="優勝",点数換算表!$B$8,IF(S299="準優勝",点数換算表!$C$8,IF(S299="ベスト4",点数換算表!$D$8,IF(S299="ベスト8",点数換算表!$E$8,点数換算表!$F$8)))))</f>
        <v>0</v>
      </c>
      <c r="U299" s="17"/>
      <c r="V299" s="31">
        <f>IF(U299="",0,IF(U299="優勝",点数換算表!$B$13,IF(U299="準優勝",点数換算表!$C$13,IF(U299="ベスト4",点数換算表!$D$13,点数換算表!$E$13))))</f>
        <v>0</v>
      </c>
      <c r="W299" s="17"/>
      <c r="X299" s="16">
        <f>IF(W299="",0,IF(W299="優勝",点数換算表!$B$14,IF(W299="準優勝",点数換算表!$C$14,IF(W299="ベスト4",点数換算表!$D$14,点数換算表!$E$14))))</f>
        <v>0</v>
      </c>
      <c r="Y299" s="17"/>
      <c r="Z299" s="16">
        <f>IF(Y299="",0,IF(Y299="優勝",点数換算表!$B$15,IF(Y299="準優勝",点数換算表!$C$15,IF(Y299="ベスト4",点数換算表!$D$15,IF(Y299="ベスト8",点数換算表!$E$15,IF(Y299="ベスト16",点数換算表!$F$15,""))))))</f>
        <v>0</v>
      </c>
      <c r="AA299" s="17"/>
      <c r="AB299" s="16">
        <f>IF(AA299="",0,IF(AA299="優勝",点数換算表!$B$16,IF(AA299="準優勝",点数換算表!$C$16,IF(AA299="ベスト4",点数換算表!$D$16,IF(AA299="ベスト8",点数換算表!$E$16,IF(AA299="ベスト16",点数換算表!$F$16,IF(AA299="ベスト32",点数換算表!$G$16,"")))))))</f>
        <v>0</v>
      </c>
      <c r="AC299" s="17"/>
      <c r="AD299" s="16">
        <f>IF(AC299="",0,IF(AC299="優勝",点数換算表!$B$17,IF(AC299="準優勝",点数換算表!$C$17,IF(AC299="ベスト4",点数換算表!$D$17,IF(AC299="ベスト8",点数換算表!$E$17,IF(AC299="ベスト16",点数換算表!$F$17,IF(AC299="ベスト32",点数換算表!$G$17,"")))))))</f>
        <v>0</v>
      </c>
      <c r="AE299" s="17"/>
      <c r="AF299" s="16">
        <f>IF(AE299="",0,IF(AE299="優勝",点数換算表!$B$18,IF(AE299="準優勝",点数換算表!$C$18,IF(AE299="ベスト4",点数換算表!$D$18,IF(AE299="ベスト8",点数換算表!$E$18,点数換算表!$F$18)))))</f>
        <v>0</v>
      </c>
      <c r="AG299" s="17"/>
      <c r="AH299" s="16">
        <f>IF(AG299="",0,IF(AG299="優勝",点数換算表!$B$19,IF(AG299="準優勝",点数換算表!$C$19,IF(AG299="ベスト4",点数換算表!$D$19,IF(AG299="ベスト8",点数換算表!$E$19,点数換算表!$F$19)))))</f>
        <v>0</v>
      </c>
      <c r="AI299" s="16">
        <f t="shared" si="4"/>
        <v>20</v>
      </c>
    </row>
    <row r="300" spans="1:35" x14ac:dyDescent="0.4">
      <c r="A300" s="21">
        <v>297</v>
      </c>
      <c r="B300" s="21" t="s">
        <v>964</v>
      </c>
      <c r="C300" s="17" t="s">
        <v>965</v>
      </c>
      <c r="D300" s="21">
        <v>3</v>
      </c>
      <c r="E300" s="28" t="s">
        <v>451</v>
      </c>
      <c r="F300" s="35" t="s">
        <v>815</v>
      </c>
      <c r="G300" s="17"/>
      <c r="H300" s="31">
        <f>IF(G300="",0,IF(G300="優勝",点数換算表!$B$2,IF(G300="準優勝",点数換算表!$C$2,IF(G300="ベスト4",点数換算表!$D$2,点数換算表!$E$2))))</f>
        <v>0</v>
      </c>
      <c r="I300" s="17"/>
      <c r="J300" s="16">
        <f>IF(I300="",0,IF(I300="優勝",点数換算表!$B$3,IF(I300="準優勝",点数換算表!$C$3,IF(I300="ベスト4",点数換算表!$D$3,点数換算表!$E$3))))</f>
        <v>0</v>
      </c>
      <c r="K300" s="17" t="s">
        <v>7</v>
      </c>
      <c r="L300" s="16">
        <f>IF(K300="",0,IF(K300="優勝",点数換算表!$B$4,IF(K300="準優勝",点数換算表!$C$4,IF(K300="ベスト4",点数換算表!$D$4,IF(K300="ベスト8",点数換算表!$E$4,IF(K300="ベスト16",点数換算表!$F$4,""))))))</f>
        <v>20</v>
      </c>
      <c r="M300" s="17"/>
      <c r="N300" s="16">
        <f>IF(M300="",0,IF(M300="優勝",点数換算表!$B$5,IF(M300="準優勝",点数換算表!$C$5,IF(M300="ベスト4",点数換算表!$D$5,IF(M300="ベスト8",点数換算表!$E$5,IF(M300="ベスト16",点数換算表!$F$5,IF(M300="ベスト32",点数換算表!$G$5,"")))))))</f>
        <v>0</v>
      </c>
      <c r="O300" s="17"/>
      <c r="P300" s="16">
        <f>IF(O300="",0,IF(O300="優勝",[2]点数換算表!$B$6,IF(O300="準優勝",[2]点数換算表!$C$6,IF(O300="ベスト4",[2]点数換算表!$D$6,IF(O300="ベスト8",[2]点数換算表!$E$6,IF(O300="ベスト16",[2]点数換算表!$F$6,IF(O300="ベスト32",[2]点数換算表!$G$6,"")))))))</f>
        <v>0</v>
      </c>
      <c r="Q300" s="17"/>
      <c r="R300" s="16">
        <f>IF(Q300="",0,IF(Q300="優勝",点数換算表!$B$7,IF(Q300="準優勝",点数換算表!$C$7,IF(Q300="ベスト4",点数換算表!$D$7,IF(Q300="ベスト8",点数換算表!$E$7,点数換算表!$F$7)))))</f>
        <v>0</v>
      </c>
      <c r="S300" s="17"/>
      <c r="T300" s="16">
        <f>IF(S300="",0,IF(S300="優勝",点数換算表!$B$8,IF(S300="準優勝",点数換算表!$C$8,IF(S300="ベスト4",点数換算表!$D$8,IF(S300="ベスト8",点数換算表!$E$8,点数換算表!$F$8)))))</f>
        <v>0</v>
      </c>
      <c r="U300" s="17"/>
      <c r="V300" s="31">
        <f>IF(U300="",0,IF(U300="優勝",点数換算表!$B$13,IF(U300="準優勝",点数換算表!$C$13,IF(U300="ベスト4",点数換算表!$D$13,点数換算表!$E$13))))</f>
        <v>0</v>
      </c>
      <c r="W300" s="17"/>
      <c r="X300" s="16">
        <f>IF(W300="",0,IF(W300="優勝",点数換算表!$B$14,IF(W300="準優勝",点数換算表!$C$14,IF(W300="ベスト4",点数換算表!$D$14,点数換算表!$E$14))))</f>
        <v>0</v>
      </c>
      <c r="Y300" s="17"/>
      <c r="Z300" s="16">
        <f>IF(Y300="",0,IF(Y300="優勝",点数換算表!$B$15,IF(Y300="準優勝",点数換算表!$C$15,IF(Y300="ベスト4",点数換算表!$D$15,IF(Y300="ベスト8",点数換算表!$E$15,IF(Y300="ベスト16",点数換算表!$F$15,""))))))</f>
        <v>0</v>
      </c>
      <c r="AA300" s="17"/>
      <c r="AB300" s="16">
        <f>IF(AA300="",0,IF(AA300="優勝",点数換算表!$B$16,IF(AA300="準優勝",点数換算表!$C$16,IF(AA300="ベスト4",点数換算表!$D$16,IF(AA300="ベスト8",点数換算表!$E$16,IF(AA300="ベスト16",点数換算表!$F$16,IF(AA300="ベスト32",点数換算表!$G$16,"")))))))</f>
        <v>0</v>
      </c>
      <c r="AC300" s="17"/>
      <c r="AD300" s="16">
        <f>IF(AC300="",0,IF(AC300="優勝",点数換算表!$B$17,IF(AC300="準優勝",点数換算表!$C$17,IF(AC300="ベスト4",点数換算表!$D$17,IF(AC300="ベスト8",点数換算表!$E$17,IF(AC300="ベスト16",点数換算表!$F$17,IF(AC300="ベスト32",点数換算表!$G$17,"")))))))</f>
        <v>0</v>
      </c>
      <c r="AE300" s="17"/>
      <c r="AF300" s="16">
        <f>IF(AE300="",0,IF(AE300="優勝",点数換算表!$B$18,IF(AE300="準優勝",点数換算表!$C$18,IF(AE300="ベスト4",点数換算表!$D$18,IF(AE300="ベスト8",点数換算表!$E$18,点数換算表!$F$18)))))</f>
        <v>0</v>
      </c>
      <c r="AG300" s="17"/>
      <c r="AH300" s="16">
        <f>IF(AG300="",0,IF(AG300="優勝",点数換算表!$B$19,IF(AG300="準優勝",点数換算表!$C$19,IF(AG300="ベスト4",点数換算表!$D$19,IF(AG300="ベスト8",点数換算表!$E$19,点数換算表!$F$19)))))</f>
        <v>0</v>
      </c>
      <c r="AI300" s="16">
        <f t="shared" si="4"/>
        <v>20</v>
      </c>
    </row>
    <row r="301" spans="1:35" x14ac:dyDescent="0.4">
      <c r="A301" s="21">
        <v>298</v>
      </c>
      <c r="B301" s="21" t="s">
        <v>966</v>
      </c>
      <c r="C301" s="17" t="s">
        <v>965</v>
      </c>
      <c r="D301" s="21">
        <v>3</v>
      </c>
      <c r="E301" s="28" t="s">
        <v>451</v>
      </c>
      <c r="F301" s="35" t="s">
        <v>815</v>
      </c>
      <c r="G301" s="17"/>
      <c r="H301" s="31">
        <f>IF(G301="",0,IF(G301="優勝",点数換算表!$B$2,IF(G301="準優勝",点数換算表!$C$2,IF(G301="ベスト4",点数換算表!$D$2,点数換算表!$E$2))))</f>
        <v>0</v>
      </c>
      <c r="I301" s="17"/>
      <c r="J301" s="16">
        <f>IF(I301="",0,IF(I301="優勝",点数換算表!$B$3,IF(I301="準優勝",点数換算表!$C$3,IF(I301="ベスト4",点数換算表!$D$3,点数換算表!$E$3))))</f>
        <v>0</v>
      </c>
      <c r="K301" s="17" t="s">
        <v>7</v>
      </c>
      <c r="L301" s="16">
        <f>IF(K301="",0,IF(K301="優勝",点数換算表!$B$4,IF(K301="準優勝",点数換算表!$C$4,IF(K301="ベスト4",点数換算表!$D$4,IF(K301="ベスト8",点数換算表!$E$4,IF(K301="ベスト16",点数換算表!$F$4,""))))))</f>
        <v>20</v>
      </c>
      <c r="M301" s="17"/>
      <c r="N301" s="16">
        <f>IF(M301="",0,IF(M301="優勝",点数換算表!$B$5,IF(M301="準優勝",点数換算表!$C$5,IF(M301="ベスト4",点数換算表!$D$5,IF(M301="ベスト8",点数換算表!$E$5,IF(M301="ベスト16",点数換算表!$F$5,IF(M301="ベスト32",点数換算表!$G$5,"")))))))</f>
        <v>0</v>
      </c>
      <c r="O301" s="17"/>
      <c r="P301" s="16">
        <f>IF(O301="",0,IF(O301="優勝",[2]点数換算表!$B$6,IF(O301="準優勝",[2]点数換算表!$C$6,IF(O301="ベスト4",[2]点数換算表!$D$6,IF(O301="ベスト8",[2]点数換算表!$E$6,IF(O301="ベスト16",[2]点数換算表!$F$6,IF(O301="ベスト32",[2]点数換算表!$G$6,"")))))))</f>
        <v>0</v>
      </c>
      <c r="Q301" s="17"/>
      <c r="R301" s="16">
        <f>IF(Q301="",0,IF(Q301="優勝",点数換算表!$B$7,IF(Q301="準優勝",点数換算表!$C$7,IF(Q301="ベスト4",点数換算表!$D$7,IF(Q301="ベスト8",点数換算表!$E$7,点数換算表!$F$7)))))</f>
        <v>0</v>
      </c>
      <c r="S301" s="17"/>
      <c r="T301" s="16">
        <f>IF(S301="",0,IF(S301="優勝",点数換算表!$B$8,IF(S301="準優勝",点数換算表!$C$8,IF(S301="ベスト4",点数換算表!$D$8,IF(S301="ベスト8",点数換算表!$E$8,点数換算表!$F$8)))))</f>
        <v>0</v>
      </c>
      <c r="U301" s="17"/>
      <c r="V301" s="31">
        <f>IF(U301="",0,IF(U301="優勝",点数換算表!$B$13,IF(U301="準優勝",点数換算表!$C$13,IF(U301="ベスト4",点数換算表!$D$13,点数換算表!$E$13))))</f>
        <v>0</v>
      </c>
      <c r="W301" s="17"/>
      <c r="X301" s="16">
        <f>IF(W301="",0,IF(W301="優勝",点数換算表!$B$14,IF(W301="準優勝",点数換算表!$C$14,IF(W301="ベスト4",点数換算表!$D$14,点数換算表!$E$14))))</f>
        <v>0</v>
      </c>
      <c r="Y301" s="17"/>
      <c r="Z301" s="16">
        <f>IF(Y301="",0,IF(Y301="優勝",点数換算表!$B$15,IF(Y301="準優勝",点数換算表!$C$15,IF(Y301="ベスト4",点数換算表!$D$15,IF(Y301="ベスト8",点数換算表!$E$15,IF(Y301="ベスト16",点数換算表!$F$15,""))))))</f>
        <v>0</v>
      </c>
      <c r="AA301" s="17"/>
      <c r="AB301" s="16">
        <f>IF(AA301="",0,IF(AA301="優勝",点数換算表!$B$16,IF(AA301="準優勝",点数換算表!$C$16,IF(AA301="ベスト4",点数換算表!$D$16,IF(AA301="ベスト8",点数換算表!$E$16,IF(AA301="ベスト16",点数換算表!$F$16,IF(AA301="ベスト32",点数換算表!$G$16,"")))))))</f>
        <v>0</v>
      </c>
      <c r="AC301" s="17"/>
      <c r="AD301" s="16">
        <f>IF(AC301="",0,IF(AC301="優勝",点数換算表!$B$17,IF(AC301="準優勝",点数換算表!$C$17,IF(AC301="ベスト4",点数換算表!$D$17,IF(AC301="ベスト8",点数換算表!$E$17,IF(AC301="ベスト16",点数換算表!$F$17,IF(AC301="ベスト32",点数換算表!$G$17,"")))))))</f>
        <v>0</v>
      </c>
      <c r="AE301" s="17"/>
      <c r="AF301" s="16">
        <f>IF(AE301="",0,IF(AE301="優勝",点数換算表!$B$18,IF(AE301="準優勝",点数換算表!$C$18,IF(AE301="ベスト4",点数換算表!$D$18,IF(AE301="ベスト8",点数換算表!$E$18,点数換算表!$F$18)))))</f>
        <v>0</v>
      </c>
      <c r="AG301" s="17"/>
      <c r="AH301" s="16">
        <f>IF(AG301="",0,IF(AG301="優勝",点数換算表!$B$19,IF(AG301="準優勝",点数換算表!$C$19,IF(AG301="ベスト4",点数換算表!$D$19,IF(AG301="ベスト8",点数換算表!$E$19,点数換算表!$F$19)))))</f>
        <v>0</v>
      </c>
      <c r="AI301" s="16">
        <f t="shared" si="4"/>
        <v>20</v>
      </c>
    </row>
    <row r="302" spans="1:35" x14ac:dyDescent="0.4">
      <c r="A302" s="21">
        <v>299</v>
      </c>
      <c r="B302" s="21" t="s">
        <v>967</v>
      </c>
      <c r="C302" s="17" t="s">
        <v>968</v>
      </c>
      <c r="D302" s="21">
        <v>2</v>
      </c>
      <c r="E302" s="28" t="s">
        <v>451</v>
      </c>
      <c r="F302" s="35" t="s">
        <v>815</v>
      </c>
      <c r="G302" s="17"/>
      <c r="H302" s="31">
        <f>IF(G302="",0,IF(G302="優勝",点数換算表!$B$2,IF(G302="準優勝",点数換算表!$C$2,IF(G302="ベスト4",点数換算表!$D$2,点数換算表!$E$2))))</f>
        <v>0</v>
      </c>
      <c r="I302" s="17"/>
      <c r="J302" s="16">
        <f>IF(I302="",0,IF(I302="優勝",点数換算表!$B$3,IF(I302="準優勝",点数換算表!$C$3,IF(I302="ベスト4",点数換算表!$D$3,点数換算表!$E$3))))</f>
        <v>0</v>
      </c>
      <c r="K302" s="17" t="s">
        <v>7</v>
      </c>
      <c r="L302" s="16">
        <f>IF(K302="",0,IF(K302="優勝",点数換算表!$B$4,IF(K302="準優勝",点数換算表!$C$4,IF(K302="ベスト4",点数換算表!$D$4,IF(K302="ベスト8",点数換算表!$E$4,IF(K302="ベスト16",点数換算表!$F$4,""))))))</f>
        <v>20</v>
      </c>
      <c r="M302" s="17"/>
      <c r="N302" s="16">
        <f>IF(M302="",0,IF(M302="優勝",点数換算表!$B$5,IF(M302="準優勝",点数換算表!$C$5,IF(M302="ベスト4",点数換算表!$D$5,IF(M302="ベスト8",点数換算表!$E$5,IF(M302="ベスト16",点数換算表!$F$5,IF(M302="ベスト32",点数換算表!$G$5,"")))))))</f>
        <v>0</v>
      </c>
      <c r="O302" s="17"/>
      <c r="P302" s="16">
        <f>IF(O302="",0,IF(O302="優勝",[2]点数換算表!$B$6,IF(O302="準優勝",[2]点数換算表!$C$6,IF(O302="ベスト4",[2]点数換算表!$D$6,IF(O302="ベスト8",[2]点数換算表!$E$6,IF(O302="ベスト16",[2]点数換算表!$F$6,IF(O302="ベスト32",[2]点数換算表!$G$6,"")))))))</f>
        <v>0</v>
      </c>
      <c r="Q302" s="17"/>
      <c r="R302" s="16">
        <f>IF(Q302="",0,IF(Q302="優勝",点数換算表!$B$7,IF(Q302="準優勝",点数換算表!$C$7,IF(Q302="ベスト4",点数換算表!$D$7,IF(Q302="ベスト8",点数換算表!$E$7,点数換算表!$F$7)))))</f>
        <v>0</v>
      </c>
      <c r="S302" s="17"/>
      <c r="T302" s="16">
        <f>IF(S302="",0,IF(S302="優勝",点数換算表!$B$8,IF(S302="準優勝",点数換算表!$C$8,IF(S302="ベスト4",点数換算表!$D$8,IF(S302="ベスト8",点数換算表!$E$8,点数換算表!$F$8)))))</f>
        <v>0</v>
      </c>
      <c r="U302" s="17"/>
      <c r="V302" s="31">
        <f>IF(U302="",0,IF(U302="優勝",点数換算表!$B$13,IF(U302="準優勝",点数換算表!$C$13,IF(U302="ベスト4",点数換算表!$D$13,点数換算表!$E$13))))</f>
        <v>0</v>
      </c>
      <c r="W302" s="17"/>
      <c r="X302" s="16">
        <f>IF(W302="",0,IF(W302="優勝",点数換算表!$B$14,IF(W302="準優勝",点数換算表!$C$14,IF(W302="ベスト4",点数換算表!$D$14,点数換算表!$E$14))))</f>
        <v>0</v>
      </c>
      <c r="Y302" s="17"/>
      <c r="Z302" s="16">
        <f>IF(Y302="",0,IF(Y302="優勝",点数換算表!$B$15,IF(Y302="準優勝",点数換算表!$C$15,IF(Y302="ベスト4",点数換算表!$D$15,IF(Y302="ベスト8",点数換算表!$E$15,IF(Y302="ベスト16",点数換算表!$F$15,""))))))</f>
        <v>0</v>
      </c>
      <c r="AA302" s="17"/>
      <c r="AB302" s="16">
        <f>IF(AA302="",0,IF(AA302="優勝",点数換算表!$B$16,IF(AA302="準優勝",点数換算表!$C$16,IF(AA302="ベスト4",点数換算表!$D$16,IF(AA302="ベスト8",点数換算表!$E$16,IF(AA302="ベスト16",点数換算表!$F$16,IF(AA302="ベスト32",点数換算表!$G$16,"")))))))</f>
        <v>0</v>
      </c>
      <c r="AC302" s="17"/>
      <c r="AD302" s="16">
        <f>IF(AC302="",0,IF(AC302="優勝",点数換算表!$B$17,IF(AC302="準優勝",点数換算表!$C$17,IF(AC302="ベスト4",点数換算表!$D$17,IF(AC302="ベスト8",点数換算表!$E$17,IF(AC302="ベスト16",点数換算表!$F$17,IF(AC302="ベスト32",点数換算表!$G$17,"")))))))</f>
        <v>0</v>
      </c>
      <c r="AE302" s="17"/>
      <c r="AF302" s="16">
        <f>IF(AE302="",0,IF(AE302="優勝",点数換算表!$B$18,IF(AE302="準優勝",点数換算表!$C$18,IF(AE302="ベスト4",点数換算表!$D$18,IF(AE302="ベスト8",点数換算表!$E$18,点数換算表!$F$18)))))</f>
        <v>0</v>
      </c>
      <c r="AG302" s="17"/>
      <c r="AH302" s="16">
        <f>IF(AG302="",0,IF(AG302="優勝",点数換算表!$B$19,IF(AG302="準優勝",点数換算表!$C$19,IF(AG302="ベスト4",点数換算表!$D$19,IF(AG302="ベスト8",点数換算表!$E$19,点数換算表!$F$19)))))</f>
        <v>0</v>
      </c>
      <c r="AI302" s="16">
        <f t="shared" si="4"/>
        <v>20</v>
      </c>
    </row>
    <row r="303" spans="1:35" x14ac:dyDescent="0.4">
      <c r="A303" s="21">
        <v>300</v>
      </c>
      <c r="B303" s="21" t="s">
        <v>969</v>
      </c>
      <c r="C303" s="17" t="s">
        <v>968</v>
      </c>
      <c r="D303" s="21">
        <v>1</v>
      </c>
      <c r="E303" s="28" t="s">
        <v>451</v>
      </c>
      <c r="F303" s="35" t="s">
        <v>815</v>
      </c>
      <c r="G303" s="17"/>
      <c r="H303" s="31">
        <f>IF(G303="",0,IF(G303="優勝",点数換算表!$B$2,IF(G303="準優勝",点数換算表!$C$2,IF(G303="ベスト4",点数換算表!$D$2,点数換算表!$E$2))))</f>
        <v>0</v>
      </c>
      <c r="I303" s="17"/>
      <c r="J303" s="16">
        <f>IF(I303="",0,IF(I303="優勝",点数換算表!$B$3,IF(I303="準優勝",点数換算表!$C$3,IF(I303="ベスト4",点数換算表!$D$3,点数換算表!$E$3))))</f>
        <v>0</v>
      </c>
      <c r="K303" s="17" t="s">
        <v>7</v>
      </c>
      <c r="L303" s="16">
        <f>IF(K303="",0,IF(K303="優勝",点数換算表!$B$4,IF(K303="準優勝",点数換算表!$C$4,IF(K303="ベスト4",点数換算表!$D$4,IF(K303="ベスト8",点数換算表!$E$4,IF(K303="ベスト16",点数換算表!$F$4,""))))))</f>
        <v>20</v>
      </c>
      <c r="M303" s="17"/>
      <c r="N303" s="16">
        <f>IF(M303="",0,IF(M303="優勝",点数換算表!$B$5,IF(M303="準優勝",点数換算表!$C$5,IF(M303="ベスト4",点数換算表!$D$5,IF(M303="ベスト8",点数換算表!$E$5,IF(M303="ベスト16",点数換算表!$F$5,IF(M303="ベスト32",点数換算表!$G$5,"")))))))</f>
        <v>0</v>
      </c>
      <c r="O303" s="17"/>
      <c r="P303" s="16">
        <f>IF(O303="",0,IF(O303="優勝",[2]点数換算表!$B$6,IF(O303="準優勝",[2]点数換算表!$C$6,IF(O303="ベスト4",[2]点数換算表!$D$6,IF(O303="ベスト8",[2]点数換算表!$E$6,IF(O303="ベスト16",[2]点数換算表!$F$6,IF(O303="ベスト32",[2]点数換算表!$G$6,"")))))))</f>
        <v>0</v>
      </c>
      <c r="Q303" s="17"/>
      <c r="R303" s="16">
        <f>IF(Q303="",0,IF(Q303="優勝",点数換算表!$B$7,IF(Q303="準優勝",点数換算表!$C$7,IF(Q303="ベスト4",点数換算表!$D$7,IF(Q303="ベスト8",点数換算表!$E$7,点数換算表!$F$7)))))</f>
        <v>0</v>
      </c>
      <c r="S303" s="17"/>
      <c r="T303" s="16">
        <f>IF(S303="",0,IF(S303="優勝",点数換算表!$B$8,IF(S303="準優勝",点数換算表!$C$8,IF(S303="ベスト4",点数換算表!$D$8,IF(S303="ベスト8",点数換算表!$E$8,点数換算表!$F$8)))))</f>
        <v>0</v>
      </c>
      <c r="U303" s="17"/>
      <c r="V303" s="31">
        <f>IF(U303="",0,IF(U303="優勝",点数換算表!$B$13,IF(U303="準優勝",点数換算表!$C$13,IF(U303="ベスト4",点数換算表!$D$13,点数換算表!$E$13))))</f>
        <v>0</v>
      </c>
      <c r="W303" s="17"/>
      <c r="X303" s="16">
        <f>IF(W303="",0,IF(W303="優勝",点数換算表!$B$14,IF(W303="準優勝",点数換算表!$C$14,IF(W303="ベスト4",点数換算表!$D$14,点数換算表!$E$14))))</f>
        <v>0</v>
      </c>
      <c r="Y303" s="17"/>
      <c r="Z303" s="16">
        <f>IF(Y303="",0,IF(Y303="優勝",点数換算表!$B$15,IF(Y303="準優勝",点数換算表!$C$15,IF(Y303="ベスト4",点数換算表!$D$15,IF(Y303="ベスト8",点数換算表!$E$15,IF(Y303="ベスト16",点数換算表!$F$15,""))))))</f>
        <v>0</v>
      </c>
      <c r="AA303" s="17"/>
      <c r="AB303" s="16">
        <f>IF(AA303="",0,IF(AA303="優勝",点数換算表!$B$16,IF(AA303="準優勝",点数換算表!$C$16,IF(AA303="ベスト4",点数換算表!$D$16,IF(AA303="ベスト8",点数換算表!$E$16,IF(AA303="ベスト16",点数換算表!$F$16,IF(AA303="ベスト32",点数換算表!$G$16,"")))))))</f>
        <v>0</v>
      </c>
      <c r="AC303" s="17"/>
      <c r="AD303" s="16">
        <f>IF(AC303="",0,IF(AC303="優勝",点数換算表!$B$17,IF(AC303="準優勝",点数換算表!$C$17,IF(AC303="ベスト4",点数換算表!$D$17,IF(AC303="ベスト8",点数換算表!$E$17,IF(AC303="ベスト16",点数換算表!$F$17,IF(AC303="ベスト32",点数換算表!$G$17,"")))))))</f>
        <v>0</v>
      </c>
      <c r="AE303" s="17"/>
      <c r="AF303" s="16">
        <f>IF(AE303="",0,IF(AE303="優勝",点数換算表!$B$18,IF(AE303="準優勝",点数換算表!$C$18,IF(AE303="ベスト4",点数換算表!$D$18,IF(AE303="ベスト8",点数換算表!$E$18,点数換算表!$F$18)))))</f>
        <v>0</v>
      </c>
      <c r="AG303" s="17"/>
      <c r="AH303" s="16">
        <f>IF(AG303="",0,IF(AG303="優勝",点数換算表!$B$19,IF(AG303="準優勝",点数換算表!$C$19,IF(AG303="ベスト4",点数換算表!$D$19,IF(AG303="ベスト8",点数換算表!$E$19,点数換算表!$F$19)))))</f>
        <v>0</v>
      </c>
      <c r="AI303" s="16">
        <f t="shared" si="4"/>
        <v>20</v>
      </c>
    </row>
    <row r="304" spans="1:35" x14ac:dyDescent="0.4">
      <c r="A304" s="21">
        <v>301</v>
      </c>
      <c r="B304" s="21" t="s">
        <v>933</v>
      </c>
      <c r="C304" s="17" t="s">
        <v>934</v>
      </c>
      <c r="D304" s="21">
        <v>4</v>
      </c>
      <c r="E304" s="28" t="s">
        <v>451</v>
      </c>
      <c r="F304" s="35" t="s">
        <v>815</v>
      </c>
      <c r="G304" s="17"/>
      <c r="H304" s="31">
        <f>IF(G304="",0,IF(G304="優勝",点数換算表!$B$2,IF(G304="準優勝",点数換算表!$C$2,IF(G304="ベスト4",点数換算表!$D$2,点数換算表!$E$2))))</f>
        <v>0</v>
      </c>
      <c r="I304" s="17"/>
      <c r="J304" s="16">
        <f>IF(I304="",0,IF(I304="優勝",点数換算表!$B$3,IF(I304="準優勝",点数換算表!$C$3,IF(I304="ベスト4",点数換算表!$D$3,点数換算表!$E$3))))</f>
        <v>0</v>
      </c>
      <c r="K304" s="17" t="s">
        <v>7</v>
      </c>
      <c r="L304" s="16">
        <f>IF(K304="",0,IF(K304="優勝",点数換算表!$B$4,IF(K304="準優勝",点数換算表!$C$4,IF(K304="ベスト4",点数換算表!$D$4,IF(K304="ベスト8",点数換算表!$E$4,IF(K304="ベスト16",点数換算表!$F$4,""))))))</f>
        <v>20</v>
      </c>
      <c r="M304" s="17"/>
      <c r="N304" s="16">
        <f>IF(M304="",0,IF(M304="優勝",点数換算表!$B$5,IF(M304="準優勝",点数換算表!$C$5,IF(M304="ベスト4",点数換算表!$D$5,IF(M304="ベスト8",点数換算表!$E$5,IF(M304="ベスト16",点数換算表!$F$5,IF(M304="ベスト32",点数換算表!$G$5,"")))))))</f>
        <v>0</v>
      </c>
      <c r="O304" s="17"/>
      <c r="P304" s="16">
        <f>IF(O304="",0,IF(O304="優勝",[2]点数換算表!$B$6,IF(O304="準優勝",[2]点数換算表!$C$6,IF(O304="ベスト4",[2]点数換算表!$D$6,IF(O304="ベスト8",[2]点数換算表!$E$6,IF(O304="ベスト16",[2]点数換算表!$F$6,IF(O304="ベスト32",[2]点数換算表!$G$6,"")))))))</f>
        <v>0</v>
      </c>
      <c r="Q304" s="17"/>
      <c r="R304" s="16">
        <f>IF(Q304="",0,IF(Q304="優勝",点数換算表!$B$7,IF(Q304="準優勝",点数換算表!$C$7,IF(Q304="ベスト4",点数換算表!$D$7,IF(Q304="ベスト8",点数換算表!$E$7,点数換算表!$F$7)))))</f>
        <v>0</v>
      </c>
      <c r="S304" s="17"/>
      <c r="T304" s="16">
        <f>IF(S304="",0,IF(S304="優勝",点数換算表!$B$8,IF(S304="準優勝",点数換算表!$C$8,IF(S304="ベスト4",点数換算表!$D$8,IF(S304="ベスト8",点数換算表!$E$8,点数換算表!$F$8)))))</f>
        <v>0</v>
      </c>
      <c r="U304" s="17"/>
      <c r="V304" s="31">
        <f>IF(U304="",0,IF(U304="優勝",点数換算表!$B$13,IF(U304="準優勝",点数換算表!$C$13,IF(U304="ベスト4",点数換算表!$D$13,点数換算表!$E$13))))</f>
        <v>0</v>
      </c>
      <c r="W304" s="17"/>
      <c r="X304" s="16">
        <f>IF(W304="",0,IF(W304="優勝",点数換算表!$B$14,IF(W304="準優勝",点数換算表!$C$14,IF(W304="ベスト4",点数換算表!$D$14,点数換算表!$E$14))))</f>
        <v>0</v>
      </c>
      <c r="Y304" s="17"/>
      <c r="Z304" s="16">
        <f>IF(Y304="",0,IF(Y304="優勝",点数換算表!$B$15,IF(Y304="準優勝",点数換算表!$C$15,IF(Y304="ベスト4",点数換算表!$D$15,IF(Y304="ベスト8",点数換算表!$E$15,IF(Y304="ベスト16",点数換算表!$F$15,""))))))</f>
        <v>0</v>
      </c>
      <c r="AA304" s="17"/>
      <c r="AB304" s="16">
        <f>IF(AA304="",0,IF(AA304="優勝",点数換算表!$B$16,IF(AA304="準優勝",点数換算表!$C$16,IF(AA304="ベスト4",点数換算表!$D$16,IF(AA304="ベスト8",点数換算表!$E$16,IF(AA304="ベスト16",点数換算表!$F$16,IF(AA304="ベスト32",点数換算表!$G$16,"")))))))</f>
        <v>0</v>
      </c>
      <c r="AC304" s="17"/>
      <c r="AD304" s="16">
        <f>IF(AC304="",0,IF(AC304="優勝",点数換算表!$B$17,IF(AC304="準優勝",点数換算表!$C$17,IF(AC304="ベスト4",点数換算表!$D$17,IF(AC304="ベスト8",点数換算表!$E$17,IF(AC304="ベスト16",点数換算表!$F$17,IF(AC304="ベスト32",点数換算表!$G$17,"")))))))</f>
        <v>0</v>
      </c>
      <c r="AE304" s="17"/>
      <c r="AF304" s="16">
        <f>IF(AE304="",0,IF(AE304="優勝",点数換算表!$B$18,IF(AE304="準優勝",点数換算表!$C$18,IF(AE304="ベスト4",点数換算表!$D$18,IF(AE304="ベスト8",点数換算表!$E$18,点数換算表!$F$18)))))</f>
        <v>0</v>
      </c>
      <c r="AG304" s="17"/>
      <c r="AH304" s="16">
        <f>IF(AG304="",0,IF(AG304="優勝",点数換算表!$B$19,IF(AG304="準優勝",点数換算表!$C$19,IF(AG304="ベスト4",点数換算表!$D$19,IF(AG304="ベスト8",点数換算表!$E$19,点数換算表!$F$19)))))</f>
        <v>0</v>
      </c>
      <c r="AI304" s="16">
        <f t="shared" si="4"/>
        <v>20</v>
      </c>
    </row>
    <row r="305" spans="1:35" x14ac:dyDescent="0.4">
      <c r="A305" s="21">
        <v>302</v>
      </c>
      <c r="B305" s="21" t="s">
        <v>970</v>
      </c>
      <c r="C305" s="17" t="s">
        <v>934</v>
      </c>
      <c r="D305" s="21">
        <v>3</v>
      </c>
      <c r="E305" s="28" t="s">
        <v>451</v>
      </c>
      <c r="F305" s="35" t="s">
        <v>815</v>
      </c>
      <c r="G305" s="17"/>
      <c r="H305" s="31">
        <f>IF(G305="",0,IF(G305="優勝",点数換算表!$B$2,IF(G305="準優勝",点数換算表!$C$2,IF(G305="ベスト4",点数換算表!$D$2,点数換算表!$E$2))))</f>
        <v>0</v>
      </c>
      <c r="I305" s="17"/>
      <c r="J305" s="16">
        <f>IF(I305="",0,IF(I305="優勝",点数換算表!$B$3,IF(I305="準優勝",点数換算表!$C$3,IF(I305="ベスト4",点数換算表!$D$3,点数換算表!$E$3))))</f>
        <v>0</v>
      </c>
      <c r="K305" s="17" t="s">
        <v>7</v>
      </c>
      <c r="L305" s="16">
        <f>IF(K305="",0,IF(K305="優勝",点数換算表!$B$4,IF(K305="準優勝",点数換算表!$C$4,IF(K305="ベスト4",点数換算表!$D$4,IF(K305="ベスト8",点数換算表!$E$4,IF(K305="ベスト16",点数換算表!$F$4,""))))))</f>
        <v>20</v>
      </c>
      <c r="M305" s="17"/>
      <c r="N305" s="16">
        <f>IF(M305="",0,IF(M305="優勝",点数換算表!$B$5,IF(M305="準優勝",点数換算表!$C$5,IF(M305="ベスト4",点数換算表!$D$5,IF(M305="ベスト8",点数換算表!$E$5,IF(M305="ベスト16",点数換算表!$F$5,IF(M305="ベスト32",点数換算表!$G$5,"")))))))</f>
        <v>0</v>
      </c>
      <c r="O305" s="17"/>
      <c r="P305" s="16">
        <f>IF(O305="",0,IF(O305="優勝",[2]点数換算表!$B$6,IF(O305="準優勝",[2]点数換算表!$C$6,IF(O305="ベスト4",[2]点数換算表!$D$6,IF(O305="ベスト8",[2]点数換算表!$E$6,IF(O305="ベスト16",[2]点数換算表!$F$6,IF(O305="ベスト32",[2]点数換算表!$G$6,"")))))))</f>
        <v>0</v>
      </c>
      <c r="Q305" s="17"/>
      <c r="R305" s="16">
        <f>IF(Q305="",0,IF(Q305="優勝",点数換算表!$B$7,IF(Q305="準優勝",点数換算表!$C$7,IF(Q305="ベスト4",点数換算表!$D$7,IF(Q305="ベスト8",点数換算表!$E$7,点数換算表!$F$7)))))</f>
        <v>0</v>
      </c>
      <c r="S305" s="17"/>
      <c r="T305" s="16">
        <f>IF(S305="",0,IF(S305="優勝",点数換算表!$B$8,IF(S305="準優勝",点数換算表!$C$8,IF(S305="ベスト4",点数換算表!$D$8,IF(S305="ベスト8",点数換算表!$E$8,点数換算表!$F$8)))))</f>
        <v>0</v>
      </c>
      <c r="U305" s="17"/>
      <c r="V305" s="31">
        <f>IF(U305="",0,IF(U305="優勝",点数換算表!$B$13,IF(U305="準優勝",点数換算表!$C$13,IF(U305="ベスト4",点数換算表!$D$13,点数換算表!$E$13))))</f>
        <v>0</v>
      </c>
      <c r="W305" s="17"/>
      <c r="X305" s="16">
        <f>IF(W305="",0,IF(W305="優勝",点数換算表!$B$14,IF(W305="準優勝",点数換算表!$C$14,IF(W305="ベスト4",点数換算表!$D$14,点数換算表!$E$14))))</f>
        <v>0</v>
      </c>
      <c r="Y305" s="17"/>
      <c r="Z305" s="16">
        <f>IF(Y305="",0,IF(Y305="優勝",点数換算表!$B$15,IF(Y305="準優勝",点数換算表!$C$15,IF(Y305="ベスト4",点数換算表!$D$15,IF(Y305="ベスト8",点数換算表!$E$15,IF(Y305="ベスト16",点数換算表!$F$15,""))))))</f>
        <v>0</v>
      </c>
      <c r="AA305" s="17"/>
      <c r="AB305" s="16">
        <f>IF(AA305="",0,IF(AA305="優勝",点数換算表!$B$16,IF(AA305="準優勝",点数換算表!$C$16,IF(AA305="ベスト4",点数換算表!$D$16,IF(AA305="ベスト8",点数換算表!$E$16,IF(AA305="ベスト16",点数換算表!$F$16,IF(AA305="ベスト32",点数換算表!$G$16,"")))))))</f>
        <v>0</v>
      </c>
      <c r="AC305" s="17"/>
      <c r="AD305" s="16">
        <f>IF(AC305="",0,IF(AC305="優勝",点数換算表!$B$17,IF(AC305="準優勝",点数換算表!$C$17,IF(AC305="ベスト4",点数換算表!$D$17,IF(AC305="ベスト8",点数換算表!$E$17,IF(AC305="ベスト16",点数換算表!$F$17,IF(AC305="ベスト32",点数換算表!$G$17,"")))))))</f>
        <v>0</v>
      </c>
      <c r="AE305" s="17"/>
      <c r="AF305" s="16">
        <f>IF(AE305="",0,IF(AE305="優勝",点数換算表!$B$18,IF(AE305="準優勝",点数換算表!$C$18,IF(AE305="ベスト4",点数換算表!$D$18,IF(AE305="ベスト8",点数換算表!$E$18,点数換算表!$F$18)))))</f>
        <v>0</v>
      </c>
      <c r="AG305" s="17"/>
      <c r="AH305" s="16">
        <f>IF(AG305="",0,IF(AG305="優勝",点数換算表!$B$19,IF(AG305="準優勝",点数換算表!$C$19,IF(AG305="ベスト4",点数換算表!$D$19,IF(AG305="ベスト8",点数換算表!$E$19,点数換算表!$F$19)))))</f>
        <v>0</v>
      </c>
      <c r="AI305" s="16">
        <f t="shared" si="4"/>
        <v>20</v>
      </c>
    </row>
    <row r="306" spans="1:35" x14ac:dyDescent="0.4">
      <c r="A306" s="21">
        <v>303</v>
      </c>
      <c r="B306" s="21" t="s">
        <v>971</v>
      </c>
      <c r="C306" s="37" t="s">
        <v>972</v>
      </c>
      <c r="D306" s="21">
        <v>3</v>
      </c>
      <c r="E306" s="28" t="s">
        <v>451</v>
      </c>
      <c r="F306" s="35" t="s">
        <v>815</v>
      </c>
      <c r="G306" s="17"/>
      <c r="H306" s="31">
        <f>IF(G306="",0,IF(G306="優勝",点数換算表!$B$2,IF(G306="準優勝",点数換算表!$C$2,IF(G306="ベスト4",点数換算表!$D$2,点数換算表!$E$2))))</f>
        <v>0</v>
      </c>
      <c r="I306" s="17"/>
      <c r="J306" s="16">
        <f>IF(I306="",0,IF(I306="優勝",点数換算表!$B$3,IF(I306="準優勝",点数換算表!$C$3,IF(I306="ベスト4",点数換算表!$D$3,点数換算表!$E$3))))</f>
        <v>0</v>
      </c>
      <c r="K306" s="17" t="s">
        <v>7</v>
      </c>
      <c r="L306" s="16">
        <f>IF(K306="",0,IF(K306="優勝",点数換算表!$B$4,IF(K306="準優勝",点数換算表!$C$4,IF(K306="ベスト4",点数換算表!$D$4,IF(K306="ベスト8",点数換算表!$E$4,IF(K306="ベスト16",点数換算表!$F$4,""))))))</f>
        <v>20</v>
      </c>
      <c r="M306" s="17"/>
      <c r="N306" s="16">
        <f>IF(M306="",0,IF(M306="優勝",点数換算表!$B$5,IF(M306="準優勝",点数換算表!$C$5,IF(M306="ベスト4",点数換算表!$D$5,IF(M306="ベスト8",点数換算表!$E$5,IF(M306="ベスト16",点数換算表!$F$5,IF(M306="ベスト32",点数換算表!$G$5,"")))))))</f>
        <v>0</v>
      </c>
      <c r="O306" s="17"/>
      <c r="P306" s="16">
        <f>IF(O306="",0,IF(O306="優勝",[2]点数換算表!$B$6,IF(O306="準優勝",[2]点数換算表!$C$6,IF(O306="ベスト4",[2]点数換算表!$D$6,IF(O306="ベスト8",[2]点数換算表!$E$6,IF(O306="ベスト16",[2]点数換算表!$F$6,IF(O306="ベスト32",[2]点数換算表!$G$6,"")))))))</f>
        <v>0</v>
      </c>
      <c r="Q306" s="17"/>
      <c r="R306" s="16">
        <f>IF(Q306="",0,IF(Q306="優勝",点数換算表!$B$7,IF(Q306="準優勝",点数換算表!$C$7,IF(Q306="ベスト4",点数換算表!$D$7,IF(Q306="ベスト8",点数換算表!$E$7,点数換算表!$F$7)))))</f>
        <v>0</v>
      </c>
      <c r="S306" s="17"/>
      <c r="T306" s="16">
        <f>IF(S306="",0,IF(S306="優勝",点数換算表!$B$8,IF(S306="準優勝",点数換算表!$C$8,IF(S306="ベスト4",点数換算表!$D$8,IF(S306="ベスト8",点数換算表!$E$8,点数換算表!$F$8)))))</f>
        <v>0</v>
      </c>
      <c r="U306" s="17"/>
      <c r="V306" s="31">
        <f>IF(U306="",0,IF(U306="優勝",点数換算表!$B$13,IF(U306="準優勝",点数換算表!$C$13,IF(U306="ベスト4",点数換算表!$D$13,点数換算表!$E$13))))</f>
        <v>0</v>
      </c>
      <c r="W306" s="17"/>
      <c r="X306" s="16">
        <f>IF(W306="",0,IF(W306="優勝",点数換算表!$B$14,IF(W306="準優勝",点数換算表!$C$14,IF(W306="ベスト4",点数換算表!$D$14,点数換算表!$E$14))))</f>
        <v>0</v>
      </c>
      <c r="Y306" s="17"/>
      <c r="Z306" s="16">
        <f>IF(Y306="",0,IF(Y306="優勝",点数換算表!$B$15,IF(Y306="準優勝",点数換算表!$C$15,IF(Y306="ベスト4",点数換算表!$D$15,IF(Y306="ベスト8",点数換算表!$E$15,IF(Y306="ベスト16",点数換算表!$F$15,""))))))</f>
        <v>0</v>
      </c>
      <c r="AA306" s="17"/>
      <c r="AB306" s="16">
        <f>IF(AA306="",0,IF(AA306="優勝",点数換算表!$B$16,IF(AA306="準優勝",点数換算表!$C$16,IF(AA306="ベスト4",点数換算表!$D$16,IF(AA306="ベスト8",点数換算表!$E$16,IF(AA306="ベスト16",点数換算表!$F$16,IF(AA306="ベスト32",点数換算表!$G$16,"")))))))</f>
        <v>0</v>
      </c>
      <c r="AC306" s="17"/>
      <c r="AD306" s="16">
        <f>IF(AC306="",0,IF(AC306="優勝",点数換算表!$B$17,IF(AC306="準優勝",点数換算表!$C$17,IF(AC306="ベスト4",点数換算表!$D$17,IF(AC306="ベスト8",点数換算表!$E$17,IF(AC306="ベスト16",点数換算表!$F$17,IF(AC306="ベスト32",点数換算表!$G$17,"")))))))</f>
        <v>0</v>
      </c>
      <c r="AE306" s="17"/>
      <c r="AF306" s="16">
        <f>IF(AE306="",0,IF(AE306="優勝",点数換算表!$B$18,IF(AE306="準優勝",点数換算表!$C$18,IF(AE306="ベスト4",点数換算表!$D$18,IF(AE306="ベスト8",点数換算表!$E$18,点数換算表!$F$18)))))</f>
        <v>0</v>
      </c>
      <c r="AG306" s="17"/>
      <c r="AH306" s="16">
        <f>IF(AG306="",0,IF(AG306="優勝",点数換算表!$B$19,IF(AG306="準優勝",点数換算表!$C$19,IF(AG306="ベスト4",点数換算表!$D$19,IF(AG306="ベスト8",点数換算表!$E$19,点数換算表!$F$19)))))</f>
        <v>0</v>
      </c>
      <c r="AI306" s="16">
        <f t="shared" si="4"/>
        <v>20</v>
      </c>
    </row>
    <row r="307" spans="1:35" x14ac:dyDescent="0.4">
      <c r="A307" s="21">
        <v>304</v>
      </c>
      <c r="B307" s="21" t="s">
        <v>973</v>
      </c>
      <c r="C307" s="37" t="s">
        <v>972</v>
      </c>
      <c r="D307" s="21">
        <v>1</v>
      </c>
      <c r="E307" s="28" t="s">
        <v>451</v>
      </c>
      <c r="F307" s="35" t="s">
        <v>815</v>
      </c>
      <c r="G307" s="17"/>
      <c r="H307" s="31">
        <f>IF(G307="",0,IF(G307="優勝",点数換算表!$B$2,IF(G307="準優勝",点数換算表!$C$2,IF(G307="ベスト4",点数換算表!$D$2,点数換算表!$E$2))))</f>
        <v>0</v>
      </c>
      <c r="I307" s="17"/>
      <c r="J307" s="16">
        <f>IF(I307="",0,IF(I307="優勝",点数換算表!$B$3,IF(I307="準優勝",点数換算表!$C$3,IF(I307="ベスト4",点数換算表!$D$3,点数換算表!$E$3))))</f>
        <v>0</v>
      </c>
      <c r="K307" s="17" t="s">
        <v>7</v>
      </c>
      <c r="L307" s="16">
        <f>IF(K307="",0,IF(K307="優勝",点数換算表!$B$4,IF(K307="準優勝",点数換算表!$C$4,IF(K307="ベスト4",点数換算表!$D$4,IF(K307="ベスト8",点数換算表!$E$4,IF(K307="ベスト16",点数換算表!$F$4,""))))))</f>
        <v>20</v>
      </c>
      <c r="M307" s="17"/>
      <c r="N307" s="16">
        <f>IF(M307="",0,IF(M307="優勝",点数換算表!$B$5,IF(M307="準優勝",点数換算表!$C$5,IF(M307="ベスト4",点数換算表!$D$5,IF(M307="ベスト8",点数換算表!$E$5,IF(M307="ベスト16",点数換算表!$F$5,IF(M307="ベスト32",点数換算表!$G$5,"")))))))</f>
        <v>0</v>
      </c>
      <c r="O307" s="17"/>
      <c r="P307" s="16">
        <f>IF(O307="",0,IF(O307="優勝",[2]点数換算表!$B$6,IF(O307="準優勝",[2]点数換算表!$C$6,IF(O307="ベスト4",[2]点数換算表!$D$6,IF(O307="ベスト8",[2]点数換算表!$E$6,IF(O307="ベスト16",[2]点数換算表!$F$6,IF(O307="ベスト32",[2]点数換算表!$G$6,"")))))))</f>
        <v>0</v>
      </c>
      <c r="Q307" s="17"/>
      <c r="R307" s="16">
        <f>IF(Q307="",0,IF(Q307="優勝",点数換算表!$B$7,IF(Q307="準優勝",点数換算表!$C$7,IF(Q307="ベスト4",点数換算表!$D$7,IF(Q307="ベスト8",点数換算表!$E$7,点数換算表!$F$7)))))</f>
        <v>0</v>
      </c>
      <c r="S307" s="17"/>
      <c r="T307" s="16">
        <f>IF(S307="",0,IF(S307="優勝",点数換算表!$B$8,IF(S307="準優勝",点数換算表!$C$8,IF(S307="ベスト4",点数換算表!$D$8,IF(S307="ベスト8",点数換算表!$E$8,点数換算表!$F$8)))))</f>
        <v>0</v>
      </c>
      <c r="U307" s="17"/>
      <c r="V307" s="31">
        <f>IF(U307="",0,IF(U307="優勝",点数換算表!$B$13,IF(U307="準優勝",点数換算表!$C$13,IF(U307="ベスト4",点数換算表!$D$13,点数換算表!$E$13))))</f>
        <v>0</v>
      </c>
      <c r="W307" s="17"/>
      <c r="X307" s="16">
        <f>IF(W307="",0,IF(W307="優勝",点数換算表!$B$14,IF(W307="準優勝",点数換算表!$C$14,IF(W307="ベスト4",点数換算表!$D$14,点数換算表!$E$14))))</f>
        <v>0</v>
      </c>
      <c r="Y307" s="17"/>
      <c r="Z307" s="16">
        <f>IF(Y307="",0,IF(Y307="優勝",点数換算表!$B$15,IF(Y307="準優勝",点数換算表!$C$15,IF(Y307="ベスト4",点数換算表!$D$15,IF(Y307="ベスト8",点数換算表!$E$15,IF(Y307="ベスト16",点数換算表!$F$15,""))))))</f>
        <v>0</v>
      </c>
      <c r="AA307" s="17"/>
      <c r="AB307" s="16">
        <f>IF(AA307="",0,IF(AA307="優勝",点数換算表!$B$16,IF(AA307="準優勝",点数換算表!$C$16,IF(AA307="ベスト4",点数換算表!$D$16,IF(AA307="ベスト8",点数換算表!$E$16,IF(AA307="ベスト16",点数換算表!$F$16,IF(AA307="ベスト32",点数換算表!$G$16,"")))))))</f>
        <v>0</v>
      </c>
      <c r="AC307" s="17"/>
      <c r="AD307" s="16">
        <f>IF(AC307="",0,IF(AC307="優勝",点数換算表!$B$17,IF(AC307="準優勝",点数換算表!$C$17,IF(AC307="ベスト4",点数換算表!$D$17,IF(AC307="ベスト8",点数換算表!$E$17,IF(AC307="ベスト16",点数換算表!$F$17,IF(AC307="ベスト32",点数換算表!$G$17,"")))))))</f>
        <v>0</v>
      </c>
      <c r="AE307" s="17"/>
      <c r="AF307" s="16">
        <f>IF(AE307="",0,IF(AE307="優勝",点数換算表!$B$18,IF(AE307="準優勝",点数換算表!$C$18,IF(AE307="ベスト4",点数換算表!$D$18,IF(AE307="ベスト8",点数換算表!$E$18,点数換算表!$F$18)))))</f>
        <v>0</v>
      </c>
      <c r="AG307" s="17"/>
      <c r="AH307" s="16">
        <f>IF(AG307="",0,IF(AG307="優勝",点数換算表!$B$19,IF(AG307="準優勝",点数換算表!$C$19,IF(AG307="ベスト4",点数換算表!$D$19,IF(AG307="ベスト8",点数換算表!$E$19,点数換算表!$F$19)))))</f>
        <v>0</v>
      </c>
      <c r="AI307" s="16">
        <f t="shared" si="4"/>
        <v>20</v>
      </c>
    </row>
    <row r="308" spans="1:35" ht="19.5" x14ac:dyDescent="0.4">
      <c r="A308" s="21">
        <v>305</v>
      </c>
      <c r="B308" s="40" t="s">
        <v>1069</v>
      </c>
      <c r="C308" s="40" t="s">
        <v>381</v>
      </c>
      <c r="D308" s="38">
        <v>3</v>
      </c>
      <c r="E308" s="27" t="s">
        <v>382</v>
      </c>
      <c r="F308" s="35" t="s">
        <v>815</v>
      </c>
      <c r="G308" s="17"/>
      <c r="H308" s="31">
        <f>IF(G308="",0,IF(G308="優勝",点数換算表!$B$2,IF(G308="準優勝",点数換算表!$C$2,IF(G308="ベスト4",点数換算表!$D$2,点数換算表!$E$2))))</f>
        <v>0</v>
      </c>
      <c r="I308" s="17"/>
      <c r="J308" s="16">
        <f>IF(I308="",0,IF(I308="優勝",点数換算表!$B$3,IF(I308="準優勝",点数換算表!$C$3,IF(I308="ベスト4",点数換算表!$D$3,点数換算表!$E$3))))</f>
        <v>0</v>
      </c>
      <c r="K308" s="17" t="s">
        <v>7</v>
      </c>
      <c r="L308" s="16">
        <f>IF(K308="",0,IF(K308="優勝",点数換算表!$B$4,IF(K308="準優勝",点数換算表!$C$4,IF(K308="ベスト4",点数換算表!$D$4,IF(K308="ベスト8",点数換算表!$E$4,IF(K308="ベスト16",点数換算表!$F$4,""))))))</f>
        <v>20</v>
      </c>
      <c r="M308" s="17"/>
      <c r="N308" s="16">
        <f>IF(M308="",0,IF(M308="優勝",点数換算表!$B$5,IF(M308="準優勝",点数換算表!$C$5,IF(M308="ベスト4",点数換算表!$D$5,IF(M308="ベスト8",点数換算表!$E$5,IF(M308="ベスト16",点数換算表!$F$5,IF(M308="ベスト32",点数換算表!$G$5,"")))))))</f>
        <v>0</v>
      </c>
      <c r="O308" s="17"/>
      <c r="P308" s="16">
        <f>IF(O308="",0,IF(O308="優勝",[2]点数換算表!$B$6,IF(O308="準優勝",[2]点数換算表!$C$6,IF(O308="ベスト4",[2]点数換算表!$D$6,IF(O308="ベスト8",[2]点数換算表!$E$6,IF(O308="ベスト16",[2]点数換算表!$F$6,IF(O308="ベスト32",[2]点数換算表!$G$6,"")))))))</f>
        <v>0</v>
      </c>
      <c r="Q308" s="17"/>
      <c r="R308" s="16">
        <f>IF(Q308="",0,IF(Q308="優勝",点数換算表!$B$7,IF(Q308="準優勝",点数換算表!$C$7,IF(Q308="ベスト4",点数換算表!$D$7,IF(Q308="ベスト8",点数換算表!$E$7,点数換算表!$F$7)))))</f>
        <v>0</v>
      </c>
      <c r="S308" s="17"/>
      <c r="T308" s="16">
        <f>IF(S308="",0,IF(S308="優勝",点数換算表!$B$8,IF(S308="準優勝",点数換算表!$C$8,IF(S308="ベスト4",点数換算表!$D$8,IF(S308="ベスト8",点数換算表!$E$8,点数換算表!$F$8)))))</f>
        <v>0</v>
      </c>
      <c r="U308" s="17"/>
      <c r="V308" s="31">
        <f>IF(U308="",0,IF(U308="優勝",点数換算表!$B$13,IF(U308="準優勝",点数換算表!$C$13,IF(U308="ベスト4",点数換算表!$D$13,点数換算表!$E$13))))</f>
        <v>0</v>
      </c>
      <c r="W308" s="17"/>
      <c r="X308" s="16">
        <f>IF(W308="",0,IF(W308="優勝",点数換算表!$B$14,IF(W308="準優勝",点数換算表!$C$14,IF(W308="ベスト4",点数換算表!$D$14,点数換算表!$E$14))))</f>
        <v>0</v>
      </c>
      <c r="Y308" s="17"/>
      <c r="Z308" s="16">
        <f>IF(Y308="",0,IF(Y308="優勝",点数換算表!$B$15,IF(Y308="準優勝",点数換算表!$C$15,IF(Y308="ベスト4",点数換算表!$D$15,IF(Y308="ベスト8",点数換算表!$E$15,IF(Y308="ベスト16",点数換算表!$F$15,""))))))</f>
        <v>0</v>
      </c>
      <c r="AA308" s="17"/>
      <c r="AB308" s="16">
        <f>IF(AA308="",0,IF(AA308="優勝",点数換算表!$B$16,IF(AA308="準優勝",点数換算表!$C$16,IF(AA308="ベスト4",点数換算表!$D$16,IF(AA308="ベスト8",点数換算表!$E$16,IF(AA308="ベスト16",点数換算表!$F$16,IF(AA308="ベスト32",点数換算表!$G$16,"")))))))</f>
        <v>0</v>
      </c>
      <c r="AC308" s="17"/>
      <c r="AD308" s="16">
        <f>IF(AC308="",0,IF(AC308="優勝",点数換算表!$B$17,IF(AC308="準優勝",点数換算表!$C$17,IF(AC308="ベスト4",点数換算表!$D$17,IF(AC308="ベスト8",点数換算表!$E$17,IF(AC308="ベスト16",点数換算表!$F$17,IF(AC308="ベスト32",点数換算表!$G$17,"")))))))</f>
        <v>0</v>
      </c>
      <c r="AE308" s="17"/>
      <c r="AF308" s="16">
        <f>IF(AE308="",0,IF(AE308="優勝",点数換算表!$B$18,IF(AE308="準優勝",点数換算表!$C$18,IF(AE308="ベスト4",点数換算表!$D$18,IF(AE308="ベスト8",点数換算表!$E$18,点数換算表!$F$18)))))</f>
        <v>0</v>
      </c>
      <c r="AG308" s="17"/>
      <c r="AH308" s="16">
        <f>IF(AG308="",0,IF(AG308="優勝",点数換算表!$B$19,IF(AG308="準優勝",点数換算表!$C$19,IF(AG308="ベスト4",点数換算表!$D$19,IF(AG308="ベスト8",点数換算表!$E$19,点数換算表!$F$19)))))</f>
        <v>0</v>
      </c>
      <c r="AI308" s="16">
        <f t="shared" si="4"/>
        <v>20</v>
      </c>
    </row>
    <row r="309" spans="1:35" ht="19.5" x14ac:dyDescent="0.4">
      <c r="A309" s="21">
        <v>306</v>
      </c>
      <c r="B309" s="38" t="s">
        <v>1070</v>
      </c>
      <c r="C309" s="40" t="s">
        <v>386</v>
      </c>
      <c r="D309" s="38">
        <v>1</v>
      </c>
      <c r="E309" s="27" t="s">
        <v>382</v>
      </c>
      <c r="F309" s="35" t="s">
        <v>815</v>
      </c>
      <c r="G309" s="17"/>
      <c r="H309" s="31">
        <f>IF(G309="",0,IF(G309="優勝",点数換算表!$B$2,IF(G309="準優勝",点数換算表!$C$2,IF(G309="ベスト4",点数換算表!$D$2,点数換算表!$E$2))))</f>
        <v>0</v>
      </c>
      <c r="I309" s="17"/>
      <c r="J309" s="16">
        <f>IF(I309="",0,IF(I309="優勝",点数換算表!$B$3,IF(I309="準優勝",点数換算表!$C$3,IF(I309="ベスト4",点数換算表!$D$3,点数換算表!$E$3))))</f>
        <v>0</v>
      </c>
      <c r="K309" s="17" t="s">
        <v>7</v>
      </c>
      <c r="L309" s="16">
        <f>IF(K309="",0,IF(K309="優勝",点数換算表!$B$4,IF(K309="準優勝",点数換算表!$C$4,IF(K309="ベスト4",点数換算表!$D$4,IF(K309="ベスト8",点数換算表!$E$4,IF(K309="ベスト16",点数換算表!$F$4,""))))))</f>
        <v>20</v>
      </c>
      <c r="M309" s="17"/>
      <c r="N309" s="16">
        <f>IF(M309="",0,IF(M309="優勝",点数換算表!$B$5,IF(M309="準優勝",点数換算表!$C$5,IF(M309="ベスト4",点数換算表!$D$5,IF(M309="ベスト8",点数換算表!$E$5,IF(M309="ベスト16",点数換算表!$F$5,IF(M309="ベスト32",点数換算表!$G$5,"")))))))</f>
        <v>0</v>
      </c>
      <c r="O309" s="17"/>
      <c r="P309" s="16">
        <f>IF(O309="",0,IF(O309="優勝",[2]点数換算表!$B$6,IF(O309="準優勝",[2]点数換算表!$C$6,IF(O309="ベスト4",[2]点数換算表!$D$6,IF(O309="ベスト8",[2]点数換算表!$E$6,IF(O309="ベスト16",[2]点数換算表!$F$6,IF(O309="ベスト32",[2]点数換算表!$G$6,"")))))))</f>
        <v>0</v>
      </c>
      <c r="Q309" s="17"/>
      <c r="R309" s="16">
        <f>IF(Q309="",0,IF(Q309="優勝",点数換算表!$B$7,IF(Q309="準優勝",点数換算表!$C$7,IF(Q309="ベスト4",点数換算表!$D$7,IF(Q309="ベスト8",点数換算表!$E$7,点数換算表!$F$7)))))</f>
        <v>0</v>
      </c>
      <c r="S309" s="17"/>
      <c r="T309" s="16">
        <f>IF(S309="",0,IF(S309="優勝",点数換算表!$B$8,IF(S309="準優勝",点数換算表!$C$8,IF(S309="ベスト4",点数換算表!$D$8,IF(S309="ベスト8",点数換算表!$E$8,点数換算表!$F$8)))))</f>
        <v>0</v>
      </c>
      <c r="U309" s="17"/>
      <c r="V309" s="31">
        <f>IF(U309="",0,IF(U309="優勝",点数換算表!$B$13,IF(U309="準優勝",点数換算表!$C$13,IF(U309="ベスト4",点数換算表!$D$13,点数換算表!$E$13))))</f>
        <v>0</v>
      </c>
      <c r="W309" s="17"/>
      <c r="X309" s="16">
        <f>IF(W309="",0,IF(W309="優勝",点数換算表!$B$14,IF(W309="準優勝",点数換算表!$C$14,IF(W309="ベスト4",点数換算表!$D$14,点数換算表!$E$14))))</f>
        <v>0</v>
      </c>
      <c r="Y309" s="17"/>
      <c r="Z309" s="16">
        <f>IF(Y309="",0,IF(Y309="優勝",点数換算表!$B$15,IF(Y309="準優勝",点数換算表!$C$15,IF(Y309="ベスト4",点数換算表!$D$15,IF(Y309="ベスト8",点数換算表!$E$15,IF(Y309="ベスト16",点数換算表!$F$15,""))))))</f>
        <v>0</v>
      </c>
      <c r="AA309" s="17"/>
      <c r="AB309" s="16">
        <f>IF(AA309="",0,IF(AA309="優勝",点数換算表!$B$16,IF(AA309="準優勝",点数換算表!$C$16,IF(AA309="ベスト4",点数換算表!$D$16,IF(AA309="ベスト8",点数換算表!$E$16,IF(AA309="ベスト16",点数換算表!$F$16,IF(AA309="ベスト32",点数換算表!$G$16,"")))))))</f>
        <v>0</v>
      </c>
      <c r="AC309" s="17"/>
      <c r="AD309" s="16">
        <f>IF(AC309="",0,IF(AC309="優勝",点数換算表!$B$17,IF(AC309="準優勝",点数換算表!$C$17,IF(AC309="ベスト4",点数換算表!$D$17,IF(AC309="ベスト8",点数換算表!$E$17,IF(AC309="ベスト16",点数換算表!$F$17,IF(AC309="ベスト32",点数換算表!$G$17,"")))))))</f>
        <v>0</v>
      </c>
      <c r="AE309" s="17"/>
      <c r="AF309" s="16">
        <f>IF(AE309="",0,IF(AE309="優勝",点数換算表!$B$18,IF(AE309="準優勝",点数換算表!$C$18,IF(AE309="ベスト4",点数換算表!$D$18,IF(AE309="ベスト8",点数換算表!$E$18,点数換算表!$F$18)))))</f>
        <v>0</v>
      </c>
      <c r="AG309" s="17"/>
      <c r="AH309" s="16">
        <f>IF(AG309="",0,IF(AG309="優勝",点数換算表!$B$19,IF(AG309="準優勝",点数換算表!$C$19,IF(AG309="ベスト4",点数換算表!$D$19,IF(AG309="ベスト8",点数換算表!$E$19,点数換算表!$F$19)))))</f>
        <v>0</v>
      </c>
      <c r="AI309" s="16">
        <f t="shared" si="4"/>
        <v>20</v>
      </c>
    </row>
    <row r="310" spans="1:35" ht="19.5" x14ac:dyDescent="0.4">
      <c r="A310" s="21">
        <v>307</v>
      </c>
      <c r="B310" s="38" t="s">
        <v>1071</v>
      </c>
      <c r="C310" s="38" t="s">
        <v>386</v>
      </c>
      <c r="D310" s="38">
        <v>1</v>
      </c>
      <c r="E310" s="27" t="s">
        <v>382</v>
      </c>
      <c r="F310" s="35" t="s">
        <v>815</v>
      </c>
      <c r="G310" s="17"/>
      <c r="H310" s="31">
        <f>IF(G310="",0,IF(G310="優勝",点数換算表!$B$2,IF(G310="準優勝",点数換算表!$C$2,IF(G310="ベスト4",点数換算表!$D$2,点数換算表!$E$2))))</f>
        <v>0</v>
      </c>
      <c r="I310" s="17"/>
      <c r="J310" s="16">
        <f>IF(I310="",0,IF(I310="優勝",点数換算表!$B$3,IF(I310="準優勝",点数換算表!$C$3,IF(I310="ベスト4",点数換算表!$D$3,点数換算表!$E$3))))</f>
        <v>0</v>
      </c>
      <c r="K310" s="17" t="s">
        <v>7</v>
      </c>
      <c r="L310" s="16">
        <f>IF(K310="",0,IF(K310="優勝",点数換算表!$B$4,IF(K310="準優勝",点数換算表!$C$4,IF(K310="ベスト4",点数換算表!$D$4,IF(K310="ベスト8",点数換算表!$E$4,IF(K310="ベスト16",点数換算表!$F$4,""))))))</f>
        <v>20</v>
      </c>
      <c r="M310" s="17"/>
      <c r="N310" s="16">
        <f>IF(M310="",0,IF(M310="優勝",点数換算表!$B$5,IF(M310="準優勝",点数換算表!$C$5,IF(M310="ベスト4",点数換算表!$D$5,IF(M310="ベスト8",点数換算表!$E$5,IF(M310="ベスト16",点数換算表!$F$5,IF(M310="ベスト32",点数換算表!$G$5,"")))))))</f>
        <v>0</v>
      </c>
      <c r="O310" s="17"/>
      <c r="P310" s="16">
        <f>IF(O310="",0,IF(O310="優勝",[2]点数換算表!$B$6,IF(O310="準優勝",[2]点数換算表!$C$6,IF(O310="ベスト4",[2]点数換算表!$D$6,IF(O310="ベスト8",[2]点数換算表!$E$6,IF(O310="ベスト16",[2]点数換算表!$F$6,IF(O310="ベスト32",[2]点数換算表!$G$6,"")))))))</f>
        <v>0</v>
      </c>
      <c r="Q310" s="17"/>
      <c r="R310" s="16">
        <f>IF(Q310="",0,IF(Q310="優勝",点数換算表!$B$7,IF(Q310="準優勝",点数換算表!$C$7,IF(Q310="ベスト4",点数換算表!$D$7,IF(Q310="ベスト8",点数換算表!$E$7,点数換算表!$F$7)))))</f>
        <v>0</v>
      </c>
      <c r="S310" s="17"/>
      <c r="T310" s="16">
        <f>IF(S310="",0,IF(S310="優勝",点数換算表!$B$8,IF(S310="準優勝",点数換算表!$C$8,IF(S310="ベスト4",点数換算表!$D$8,IF(S310="ベスト8",点数換算表!$E$8,点数換算表!$F$8)))))</f>
        <v>0</v>
      </c>
      <c r="U310" s="17"/>
      <c r="V310" s="31">
        <f>IF(U310="",0,IF(U310="優勝",点数換算表!$B$13,IF(U310="準優勝",点数換算表!$C$13,IF(U310="ベスト4",点数換算表!$D$13,点数換算表!$E$13))))</f>
        <v>0</v>
      </c>
      <c r="W310" s="17"/>
      <c r="X310" s="16">
        <f>IF(W310="",0,IF(W310="優勝",点数換算表!$B$14,IF(W310="準優勝",点数換算表!$C$14,IF(W310="ベスト4",点数換算表!$D$14,点数換算表!$E$14))))</f>
        <v>0</v>
      </c>
      <c r="Y310" s="17"/>
      <c r="Z310" s="16">
        <f>IF(Y310="",0,IF(Y310="優勝",点数換算表!$B$15,IF(Y310="準優勝",点数換算表!$C$15,IF(Y310="ベスト4",点数換算表!$D$15,IF(Y310="ベスト8",点数換算表!$E$15,IF(Y310="ベスト16",点数換算表!$F$15,""))))))</f>
        <v>0</v>
      </c>
      <c r="AA310" s="17"/>
      <c r="AB310" s="16">
        <f>IF(AA310="",0,IF(AA310="優勝",点数換算表!$B$16,IF(AA310="準優勝",点数換算表!$C$16,IF(AA310="ベスト4",点数換算表!$D$16,IF(AA310="ベスト8",点数換算表!$E$16,IF(AA310="ベスト16",点数換算表!$F$16,IF(AA310="ベスト32",点数換算表!$G$16,"")))))))</f>
        <v>0</v>
      </c>
      <c r="AC310" s="17"/>
      <c r="AD310" s="16">
        <f>IF(AC310="",0,IF(AC310="優勝",点数換算表!$B$17,IF(AC310="準優勝",点数換算表!$C$17,IF(AC310="ベスト4",点数換算表!$D$17,IF(AC310="ベスト8",点数換算表!$E$17,IF(AC310="ベスト16",点数換算表!$F$17,IF(AC310="ベスト32",点数換算表!$G$17,"")))))))</f>
        <v>0</v>
      </c>
      <c r="AE310" s="17"/>
      <c r="AF310" s="16">
        <f>IF(AE310="",0,IF(AE310="優勝",点数換算表!$B$18,IF(AE310="準優勝",点数換算表!$C$18,IF(AE310="ベスト4",点数換算表!$D$18,IF(AE310="ベスト8",点数換算表!$E$18,点数換算表!$F$18)))))</f>
        <v>0</v>
      </c>
      <c r="AG310" s="17"/>
      <c r="AH310" s="16">
        <f>IF(AG310="",0,IF(AG310="優勝",点数換算表!$B$19,IF(AG310="準優勝",点数換算表!$C$19,IF(AG310="ベスト4",点数換算表!$D$19,IF(AG310="ベスト8",点数換算表!$E$19,点数換算表!$F$19)))))</f>
        <v>0</v>
      </c>
      <c r="AI310" s="16">
        <f t="shared" si="4"/>
        <v>20</v>
      </c>
    </row>
    <row r="311" spans="1:35" ht="19.5" x14ac:dyDescent="0.4">
      <c r="A311" s="21">
        <v>308</v>
      </c>
      <c r="B311" s="38" t="s">
        <v>1072</v>
      </c>
      <c r="C311" s="38" t="s">
        <v>386</v>
      </c>
      <c r="D311" s="38">
        <v>1</v>
      </c>
      <c r="E311" s="27" t="s">
        <v>382</v>
      </c>
      <c r="F311" s="35" t="s">
        <v>815</v>
      </c>
      <c r="G311" s="17"/>
      <c r="H311" s="31">
        <f>IF(G311="",0,IF(G311="優勝",点数換算表!$B$2,IF(G311="準優勝",点数換算表!$C$2,IF(G311="ベスト4",点数換算表!$D$2,点数換算表!$E$2))))</f>
        <v>0</v>
      </c>
      <c r="I311" s="17"/>
      <c r="J311" s="16">
        <f>IF(I311="",0,IF(I311="優勝",点数換算表!$B$3,IF(I311="準優勝",点数換算表!$C$3,IF(I311="ベスト4",点数換算表!$D$3,点数換算表!$E$3))))</f>
        <v>0</v>
      </c>
      <c r="K311" s="17" t="s">
        <v>7</v>
      </c>
      <c r="L311" s="16">
        <f>IF(K311="",0,IF(K311="優勝",点数換算表!$B$4,IF(K311="準優勝",点数換算表!$C$4,IF(K311="ベスト4",点数換算表!$D$4,IF(K311="ベスト8",点数換算表!$E$4,IF(K311="ベスト16",点数換算表!$F$4,""))))))</f>
        <v>20</v>
      </c>
      <c r="M311" s="17"/>
      <c r="N311" s="16">
        <f>IF(M311="",0,IF(M311="優勝",点数換算表!$B$5,IF(M311="準優勝",点数換算表!$C$5,IF(M311="ベスト4",点数換算表!$D$5,IF(M311="ベスト8",点数換算表!$E$5,IF(M311="ベスト16",点数換算表!$F$5,IF(M311="ベスト32",点数換算表!$G$5,"")))))))</f>
        <v>0</v>
      </c>
      <c r="O311" s="17"/>
      <c r="P311" s="16">
        <f>IF(O311="",0,IF(O311="優勝",[2]点数換算表!$B$6,IF(O311="準優勝",[2]点数換算表!$C$6,IF(O311="ベスト4",[2]点数換算表!$D$6,IF(O311="ベスト8",[2]点数換算表!$E$6,IF(O311="ベスト16",[2]点数換算表!$F$6,IF(O311="ベスト32",[2]点数換算表!$G$6,"")))))))</f>
        <v>0</v>
      </c>
      <c r="Q311" s="17"/>
      <c r="R311" s="16">
        <f>IF(Q311="",0,IF(Q311="優勝",点数換算表!$B$7,IF(Q311="準優勝",点数換算表!$C$7,IF(Q311="ベスト4",点数換算表!$D$7,IF(Q311="ベスト8",点数換算表!$E$7,点数換算表!$F$7)))))</f>
        <v>0</v>
      </c>
      <c r="S311" s="17"/>
      <c r="T311" s="16">
        <f>IF(S311="",0,IF(S311="優勝",点数換算表!$B$8,IF(S311="準優勝",点数換算表!$C$8,IF(S311="ベスト4",点数換算表!$D$8,IF(S311="ベスト8",点数換算表!$E$8,点数換算表!$F$8)))))</f>
        <v>0</v>
      </c>
      <c r="U311" s="17"/>
      <c r="V311" s="31">
        <f>IF(U311="",0,IF(U311="優勝",点数換算表!$B$13,IF(U311="準優勝",点数換算表!$C$13,IF(U311="ベスト4",点数換算表!$D$13,点数換算表!$E$13))))</f>
        <v>0</v>
      </c>
      <c r="W311" s="17"/>
      <c r="X311" s="16">
        <f>IF(W311="",0,IF(W311="優勝",点数換算表!$B$14,IF(W311="準優勝",点数換算表!$C$14,IF(W311="ベスト4",点数換算表!$D$14,点数換算表!$E$14))))</f>
        <v>0</v>
      </c>
      <c r="Y311" s="17"/>
      <c r="Z311" s="16">
        <f>IF(Y311="",0,IF(Y311="優勝",点数換算表!$B$15,IF(Y311="準優勝",点数換算表!$C$15,IF(Y311="ベスト4",点数換算表!$D$15,IF(Y311="ベスト8",点数換算表!$E$15,IF(Y311="ベスト16",点数換算表!$F$15,""))))))</f>
        <v>0</v>
      </c>
      <c r="AA311" s="17"/>
      <c r="AB311" s="16">
        <f>IF(AA311="",0,IF(AA311="優勝",点数換算表!$B$16,IF(AA311="準優勝",点数換算表!$C$16,IF(AA311="ベスト4",点数換算表!$D$16,IF(AA311="ベスト8",点数換算表!$E$16,IF(AA311="ベスト16",点数換算表!$F$16,IF(AA311="ベスト32",点数換算表!$G$16,"")))))))</f>
        <v>0</v>
      </c>
      <c r="AC311" s="17"/>
      <c r="AD311" s="16">
        <f>IF(AC311="",0,IF(AC311="優勝",点数換算表!$B$17,IF(AC311="準優勝",点数換算表!$C$17,IF(AC311="ベスト4",点数換算表!$D$17,IF(AC311="ベスト8",点数換算表!$E$17,IF(AC311="ベスト16",点数換算表!$F$17,IF(AC311="ベスト32",点数換算表!$G$17,"")))))))</f>
        <v>0</v>
      </c>
      <c r="AE311" s="17"/>
      <c r="AF311" s="16">
        <f>IF(AE311="",0,IF(AE311="優勝",点数換算表!$B$18,IF(AE311="準優勝",点数換算表!$C$18,IF(AE311="ベスト4",点数換算表!$D$18,IF(AE311="ベスト8",点数換算表!$E$18,点数換算表!$F$18)))))</f>
        <v>0</v>
      </c>
      <c r="AG311" s="17"/>
      <c r="AH311" s="16">
        <f>IF(AG311="",0,IF(AG311="優勝",点数換算表!$B$19,IF(AG311="準優勝",点数換算表!$C$19,IF(AG311="ベスト4",点数換算表!$D$19,IF(AG311="ベスト8",点数換算表!$E$19,点数換算表!$F$19)))))</f>
        <v>0</v>
      </c>
      <c r="AI311" s="16">
        <f t="shared" si="4"/>
        <v>20</v>
      </c>
    </row>
    <row r="312" spans="1:35" ht="19.5" x14ac:dyDescent="0.4">
      <c r="A312" s="21">
        <v>309</v>
      </c>
      <c r="B312" s="38" t="s">
        <v>1073</v>
      </c>
      <c r="C312" s="38" t="s">
        <v>386</v>
      </c>
      <c r="D312" s="38">
        <v>3</v>
      </c>
      <c r="E312" s="27" t="s">
        <v>382</v>
      </c>
      <c r="F312" s="35" t="s">
        <v>815</v>
      </c>
      <c r="G312" s="17"/>
      <c r="H312" s="31">
        <f>IF(G312="",0,IF(G312="優勝",点数換算表!$B$2,IF(G312="準優勝",点数換算表!$C$2,IF(G312="ベスト4",点数換算表!$D$2,点数換算表!$E$2))))</f>
        <v>0</v>
      </c>
      <c r="I312" s="17"/>
      <c r="J312" s="16">
        <f>IF(I312="",0,IF(I312="優勝",点数換算表!$B$3,IF(I312="準優勝",点数換算表!$C$3,IF(I312="ベスト4",点数換算表!$D$3,点数換算表!$E$3))))</f>
        <v>0</v>
      </c>
      <c r="K312" s="17" t="s">
        <v>7</v>
      </c>
      <c r="L312" s="16">
        <f>IF(K312="",0,IF(K312="優勝",点数換算表!$B$4,IF(K312="準優勝",点数換算表!$C$4,IF(K312="ベスト4",点数換算表!$D$4,IF(K312="ベスト8",点数換算表!$E$4,IF(K312="ベスト16",点数換算表!$F$4,""))))))</f>
        <v>20</v>
      </c>
      <c r="M312" s="17"/>
      <c r="N312" s="16">
        <f>IF(M312="",0,IF(M312="優勝",点数換算表!$B$5,IF(M312="準優勝",点数換算表!$C$5,IF(M312="ベスト4",点数換算表!$D$5,IF(M312="ベスト8",点数換算表!$E$5,IF(M312="ベスト16",点数換算表!$F$5,IF(M312="ベスト32",点数換算表!$G$5,"")))))))</f>
        <v>0</v>
      </c>
      <c r="O312" s="17"/>
      <c r="P312" s="16">
        <f>IF(O312="",0,IF(O312="優勝",[2]点数換算表!$B$6,IF(O312="準優勝",[2]点数換算表!$C$6,IF(O312="ベスト4",[2]点数換算表!$D$6,IF(O312="ベスト8",[2]点数換算表!$E$6,IF(O312="ベスト16",[2]点数換算表!$F$6,IF(O312="ベスト32",[2]点数換算表!$G$6,"")))))))</f>
        <v>0</v>
      </c>
      <c r="Q312" s="17"/>
      <c r="R312" s="16">
        <f>IF(Q312="",0,IF(Q312="優勝",点数換算表!$B$7,IF(Q312="準優勝",点数換算表!$C$7,IF(Q312="ベスト4",点数換算表!$D$7,IF(Q312="ベスト8",点数換算表!$E$7,点数換算表!$F$7)))))</f>
        <v>0</v>
      </c>
      <c r="S312" s="17"/>
      <c r="T312" s="16">
        <f>IF(S312="",0,IF(S312="優勝",点数換算表!$B$8,IF(S312="準優勝",点数換算表!$C$8,IF(S312="ベスト4",点数換算表!$D$8,IF(S312="ベスト8",点数換算表!$E$8,点数換算表!$F$8)))))</f>
        <v>0</v>
      </c>
      <c r="U312" s="17"/>
      <c r="V312" s="31">
        <f>IF(U312="",0,IF(U312="優勝",点数換算表!$B$13,IF(U312="準優勝",点数換算表!$C$13,IF(U312="ベスト4",点数換算表!$D$13,点数換算表!$E$13))))</f>
        <v>0</v>
      </c>
      <c r="W312" s="17"/>
      <c r="X312" s="16">
        <f>IF(W312="",0,IF(W312="優勝",点数換算表!$B$14,IF(W312="準優勝",点数換算表!$C$14,IF(W312="ベスト4",点数換算表!$D$14,点数換算表!$E$14))))</f>
        <v>0</v>
      </c>
      <c r="Y312" s="17"/>
      <c r="Z312" s="16">
        <f>IF(Y312="",0,IF(Y312="優勝",点数換算表!$B$15,IF(Y312="準優勝",点数換算表!$C$15,IF(Y312="ベスト4",点数換算表!$D$15,IF(Y312="ベスト8",点数換算表!$E$15,IF(Y312="ベスト16",点数換算表!$F$15,""))))))</f>
        <v>0</v>
      </c>
      <c r="AA312" s="17"/>
      <c r="AB312" s="16">
        <f>IF(AA312="",0,IF(AA312="優勝",点数換算表!$B$16,IF(AA312="準優勝",点数換算表!$C$16,IF(AA312="ベスト4",点数換算表!$D$16,IF(AA312="ベスト8",点数換算表!$E$16,IF(AA312="ベスト16",点数換算表!$F$16,IF(AA312="ベスト32",点数換算表!$G$16,"")))))))</f>
        <v>0</v>
      </c>
      <c r="AC312" s="17"/>
      <c r="AD312" s="16">
        <f>IF(AC312="",0,IF(AC312="優勝",点数換算表!$B$17,IF(AC312="準優勝",点数換算表!$C$17,IF(AC312="ベスト4",点数換算表!$D$17,IF(AC312="ベスト8",点数換算表!$E$17,IF(AC312="ベスト16",点数換算表!$F$17,IF(AC312="ベスト32",点数換算表!$G$17,"")))))))</f>
        <v>0</v>
      </c>
      <c r="AE312" s="17"/>
      <c r="AF312" s="16">
        <f>IF(AE312="",0,IF(AE312="優勝",点数換算表!$B$18,IF(AE312="準優勝",点数換算表!$C$18,IF(AE312="ベスト4",点数換算表!$D$18,IF(AE312="ベスト8",点数換算表!$E$18,点数換算表!$F$18)))))</f>
        <v>0</v>
      </c>
      <c r="AG312" s="17"/>
      <c r="AH312" s="16">
        <f>IF(AG312="",0,IF(AG312="優勝",点数換算表!$B$19,IF(AG312="準優勝",点数換算表!$C$19,IF(AG312="ベスト4",点数換算表!$D$19,IF(AG312="ベスト8",点数換算表!$E$19,点数換算表!$F$19)))))</f>
        <v>0</v>
      </c>
      <c r="AI312" s="16">
        <f t="shared" si="4"/>
        <v>20</v>
      </c>
    </row>
    <row r="313" spans="1:35" ht="19.5" x14ac:dyDescent="0.4">
      <c r="A313" s="21">
        <v>310</v>
      </c>
      <c r="B313" s="38" t="s">
        <v>1074</v>
      </c>
      <c r="C313" s="38" t="s">
        <v>386</v>
      </c>
      <c r="D313" s="38">
        <v>2</v>
      </c>
      <c r="E313" s="27" t="s">
        <v>382</v>
      </c>
      <c r="F313" s="35" t="s">
        <v>815</v>
      </c>
      <c r="G313" s="17"/>
      <c r="H313" s="31">
        <f>IF(G313="",0,IF(G313="優勝",点数換算表!$B$2,IF(G313="準優勝",点数換算表!$C$2,IF(G313="ベスト4",点数換算表!$D$2,点数換算表!$E$2))))</f>
        <v>0</v>
      </c>
      <c r="I313" s="17"/>
      <c r="J313" s="16">
        <f>IF(I313="",0,IF(I313="優勝",点数換算表!$B$3,IF(I313="準優勝",点数換算表!$C$3,IF(I313="ベスト4",点数換算表!$D$3,点数換算表!$E$3))))</f>
        <v>0</v>
      </c>
      <c r="K313" s="17" t="s">
        <v>7</v>
      </c>
      <c r="L313" s="16">
        <f>IF(K313="",0,IF(K313="優勝",点数換算表!$B$4,IF(K313="準優勝",点数換算表!$C$4,IF(K313="ベスト4",点数換算表!$D$4,IF(K313="ベスト8",点数換算表!$E$4,IF(K313="ベスト16",点数換算表!$F$4,""))))))</f>
        <v>20</v>
      </c>
      <c r="M313" s="17"/>
      <c r="N313" s="16">
        <f>IF(M313="",0,IF(M313="優勝",点数換算表!$B$5,IF(M313="準優勝",点数換算表!$C$5,IF(M313="ベスト4",点数換算表!$D$5,IF(M313="ベスト8",点数換算表!$E$5,IF(M313="ベスト16",点数換算表!$F$5,IF(M313="ベスト32",点数換算表!$G$5,"")))))))</f>
        <v>0</v>
      </c>
      <c r="O313" s="17"/>
      <c r="P313" s="16">
        <f>IF(O313="",0,IF(O313="優勝",[2]点数換算表!$B$6,IF(O313="準優勝",[2]点数換算表!$C$6,IF(O313="ベスト4",[2]点数換算表!$D$6,IF(O313="ベスト8",[2]点数換算表!$E$6,IF(O313="ベスト16",[2]点数換算表!$F$6,IF(O313="ベスト32",[2]点数換算表!$G$6,"")))))))</f>
        <v>0</v>
      </c>
      <c r="Q313" s="17"/>
      <c r="R313" s="16">
        <f>IF(Q313="",0,IF(Q313="優勝",点数換算表!$B$7,IF(Q313="準優勝",点数換算表!$C$7,IF(Q313="ベスト4",点数換算表!$D$7,IF(Q313="ベスト8",点数換算表!$E$7,点数換算表!$F$7)))))</f>
        <v>0</v>
      </c>
      <c r="S313" s="17"/>
      <c r="T313" s="16">
        <f>IF(S313="",0,IF(S313="優勝",点数換算表!$B$8,IF(S313="準優勝",点数換算表!$C$8,IF(S313="ベスト4",点数換算表!$D$8,IF(S313="ベスト8",点数換算表!$E$8,点数換算表!$F$8)))))</f>
        <v>0</v>
      </c>
      <c r="U313" s="17"/>
      <c r="V313" s="31">
        <f>IF(U313="",0,IF(U313="優勝",点数換算表!$B$13,IF(U313="準優勝",点数換算表!$C$13,IF(U313="ベスト4",点数換算表!$D$13,点数換算表!$E$13))))</f>
        <v>0</v>
      </c>
      <c r="W313" s="17"/>
      <c r="X313" s="16">
        <f>IF(W313="",0,IF(W313="優勝",点数換算表!$B$14,IF(W313="準優勝",点数換算表!$C$14,IF(W313="ベスト4",点数換算表!$D$14,点数換算表!$E$14))))</f>
        <v>0</v>
      </c>
      <c r="Y313" s="17"/>
      <c r="Z313" s="16">
        <f>IF(Y313="",0,IF(Y313="優勝",点数換算表!$B$15,IF(Y313="準優勝",点数換算表!$C$15,IF(Y313="ベスト4",点数換算表!$D$15,IF(Y313="ベスト8",点数換算表!$E$15,IF(Y313="ベスト16",点数換算表!$F$15,""))))))</f>
        <v>0</v>
      </c>
      <c r="AA313" s="17"/>
      <c r="AB313" s="16">
        <f>IF(AA313="",0,IF(AA313="優勝",点数換算表!$B$16,IF(AA313="準優勝",点数換算表!$C$16,IF(AA313="ベスト4",点数換算表!$D$16,IF(AA313="ベスト8",点数換算表!$E$16,IF(AA313="ベスト16",点数換算表!$F$16,IF(AA313="ベスト32",点数換算表!$G$16,"")))))))</f>
        <v>0</v>
      </c>
      <c r="AC313" s="17"/>
      <c r="AD313" s="16">
        <f>IF(AC313="",0,IF(AC313="優勝",点数換算表!$B$17,IF(AC313="準優勝",点数換算表!$C$17,IF(AC313="ベスト4",点数換算表!$D$17,IF(AC313="ベスト8",点数換算表!$E$17,IF(AC313="ベスト16",点数換算表!$F$17,IF(AC313="ベスト32",点数換算表!$G$17,"")))))))</f>
        <v>0</v>
      </c>
      <c r="AE313" s="17"/>
      <c r="AF313" s="16">
        <f>IF(AE313="",0,IF(AE313="優勝",点数換算表!$B$18,IF(AE313="準優勝",点数換算表!$C$18,IF(AE313="ベスト4",点数換算表!$D$18,IF(AE313="ベスト8",点数換算表!$E$18,点数換算表!$F$18)))))</f>
        <v>0</v>
      </c>
      <c r="AG313" s="17"/>
      <c r="AH313" s="16">
        <f>IF(AG313="",0,IF(AG313="優勝",点数換算表!$B$19,IF(AG313="準優勝",点数換算表!$C$19,IF(AG313="ベスト4",点数換算表!$D$19,IF(AG313="ベスト8",点数換算表!$E$19,点数換算表!$F$19)))))</f>
        <v>0</v>
      </c>
      <c r="AI313" s="16">
        <f t="shared" si="4"/>
        <v>20</v>
      </c>
    </row>
    <row r="314" spans="1:35" ht="19.5" x14ac:dyDescent="0.4">
      <c r="A314" s="21">
        <v>311</v>
      </c>
      <c r="B314" s="38" t="s">
        <v>1078</v>
      </c>
      <c r="C314" s="38" t="s">
        <v>1079</v>
      </c>
      <c r="D314" s="38">
        <v>1</v>
      </c>
      <c r="E314" s="27" t="s">
        <v>382</v>
      </c>
      <c r="F314" s="35" t="s">
        <v>815</v>
      </c>
      <c r="G314" s="17"/>
      <c r="H314" s="31">
        <f>IF(G314="",0,IF(G314="優勝",点数換算表!$B$2,IF(G314="準優勝",点数換算表!$C$2,IF(G314="ベスト4",点数換算表!$D$2,点数換算表!$E$2))))</f>
        <v>0</v>
      </c>
      <c r="I314" s="17"/>
      <c r="J314" s="16">
        <f>IF(I314="",0,IF(I314="優勝",点数換算表!$B$3,IF(I314="準優勝",点数換算表!$C$3,IF(I314="ベスト4",点数換算表!$D$3,点数換算表!$E$3))))</f>
        <v>0</v>
      </c>
      <c r="K314" s="17" t="s">
        <v>7</v>
      </c>
      <c r="L314" s="16">
        <f>IF(K314="",0,IF(K314="優勝",点数換算表!$B$4,IF(K314="準優勝",点数換算表!$C$4,IF(K314="ベスト4",点数換算表!$D$4,IF(K314="ベスト8",点数換算表!$E$4,IF(K314="ベスト16",点数換算表!$F$4,""))))))</f>
        <v>20</v>
      </c>
      <c r="M314" s="17"/>
      <c r="N314" s="16">
        <f>IF(M314="",0,IF(M314="優勝",点数換算表!$B$5,IF(M314="準優勝",点数換算表!$C$5,IF(M314="ベスト4",点数換算表!$D$5,IF(M314="ベスト8",点数換算表!$E$5,IF(M314="ベスト16",点数換算表!$F$5,IF(M314="ベスト32",点数換算表!$G$5,"")))))))</f>
        <v>0</v>
      </c>
      <c r="O314" s="17"/>
      <c r="P314" s="16">
        <f>IF(O314="",0,IF(O314="優勝",[2]点数換算表!$B$6,IF(O314="準優勝",[2]点数換算表!$C$6,IF(O314="ベスト4",[2]点数換算表!$D$6,IF(O314="ベスト8",[2]点数換算表!$E$6,IF(O314="ベスト16",[2]点数換算表!$F$6,IF(O314="ベスト32",[2]点数換算表!$G$6,"")))))))</f>
        <v>0</v>
      </c>
      <c r="Q314" s="17"/>
      <c r="R314" s="16">
        <f>IF(Q314="",0,IF(Q314="優勝",点数換算表!$B$7,IF(Q314="準優勝",点数換算表!$C$7,IF(Q314="ベスト4",点数換算表!$D$7,IF(Q314="ベスト8",点数換算表!$E$7,点数換算表!$F$7)))))</f>
        <v>0</v>
      </c>
      <c r="S314" s="17"/>
      <c r="T314" s="16">
        <f>IF(S314="",0,IF(S314="優勝",点数換算表!$B$8,IF(S314="準優勝",点数換算表!$C$8,IF(S314="ベスト4",点数換算表!$D$8,IF(S314="ベスト8",点数換算表!$E$8,点数換算表!$F$8)))))</f>
        <v>0</v>
      </c>
      <c r="U314" s="17"/>
      <c r="V314" s="31">
        <f>IF(U314="",0,IF(U314="優勝",点数換算表!$B$13,IF(U314="準優勝",点数換算表!$C$13,IF(U314="ベスト4",点数換算表!$D$13,点数換算表!$E$13))))</f>
        <v>0</v>
      </c>
      <c r="W314" s="17"/>
      <c r="X314" s="16">
        <f>IF(W314="",0,IF(W314="優勝",点数換算表!$B$14,IF(W314="準優勝",点数換算表!$C$14,IF(W314="ベスト4",点数換算表!$D$14,点数換算表!$E$14))))</f>
        <v>0</v>
      </c>
      <c r="Y314" s="17"/>
      <c r="Z314" s="16">
        <f>IF(Y314="",0,IF(Y314="優勝",点数換算表!$B$15,IF(Y314="準優勝",点数換算表!$C$15,IF(Y314="ベスト4",点数換算表!$D$15,IF(Y314="ベスト8",点数換算表!$E$15,IF(Y314="ベスト16",点数換算表!$F$15,""))))))</f>
        <v>0</v>
      </c>
      <c r="AA314" s="17"/>
      <c r="AB314" s="16">
        <f>IF(AA314="",0,IF(AA314="優勝",点数換算表!$B$16,IF(AA314="準優勝",点数換算表!$C$16,IF(AA314="ベスト4",点数換算表!$D$16,IF(AA314="ベスト8",点数換算表!$E$16,IF(AA314="ベスト16",点数換算表!$F$16,IF(AA314="ベスト32",点数換算表!$G$16,"")))))))</f>
        <v>0</v>
      </c>
      <c r="AC314" s="17"/>
      <c r="AD314" s="16">
        <f>IF(AC314="",0,IF(AC314="優勝",点数換算表!$B$17,IF(AC314="準優勝",点数換算表!$C$17,IF(AC314="ベスト4",点数換算表!$D$17,IF(AC314="ベスト8",点数換算表!$E$17,IF(AC314="ベスト16",点数換算表!$F$17,IF(AC314="ベスト32",点数換算表!$G$17,"")))))))</f>
        <v>0</v>
      </c>
      <c r="AE314" s="17"/>
      <c r="AF314" s="16">
        <f>IF(AE314="",0,IF(AE314="優勝",点数換算表!$B$18,IF(AE314="準優勝",点数換算表!$C$18,IF(AE314="ベスト4",点数換算表!$D$18,IF(AE314="ベスト8",点数換算表!$E$18,点数換算表!$F$18)))))</f>
        <v>0</v>
      </c>
      <c r="AG314" s="17"/>
      <c r="AH314" s="16">
        <f>IF(AG314="",0,IF(AG314="優勝",点数換算表!$B$19,IF(AG314="準優勝",点数換算表!$C$19,IF(AG314="ベスト4",点数換算表!$D$19,IF(AG314="ベスト8",点数換算表!$E$19,点数換算表!$F$19)))))</f>
        <v>0</v>
      </c>
      <c r="AI314" s="16">
        <f t="shared" si="4"/>
        <v>20</v>
      </c>
    </row>
    <row r="315" spans="1:35" ht="19.5" x14ac:dyDescent="0.4">
      <c r="A315" s="21">
        <v>312</v>
      </c>
      <c r="B315" s="38" t="s">
        <v>1080</v>
      </c>
      <c r="C315" s="38" t="s">
        <v>1079</v>
      </c>
      <c r="D315" s="38">
        <v>1</v>
      </c>
      <c r="E315" s="27" t="s">
        <v>382</v>
      </c>
      <c r="F315" s="35" t="s">
        <v>815</v>
      </c>
      <c r="G315" s="17"/>
      <c r="H315" s="31">
        <f>IF(G315="",0,IF(G315="優勝",点数換算表!$B$2,IF(G315="準優勝",点数換算表!$C$2,IF(G315="ベスト4",点数換算表!$D$2,点数換算表!$E$2))))</f>
        <v>0</v>
      </c>
      <c r="I315" s="17"/>
      <c r="J315" s="16">
        <f>IF(I315="",0,IF(I315="優勝",点数換算表!$B$3,IF(I315="準優勝",点数換算表!$C$3,IF(I315="ベスト4",点数換算表!$D$3,点数換算表!$E$3))))</f>
        <v>0</v>
      </c>
      <c r="K315" s="17" t="s">
        <v>7</v>
      </c>
      <c r="L315" s="16">
        <f>IF(K315="",0,IF(K315="優勝",点数換算表!$B$4,IF(K315="準優勝",点数換算表!$C$4,IF(K315="ベスト4",点数換算表!$D$4,IF(K315="ベスト8",点数換算表!$E$4,IF(K315="ベスト16",点数換算表!$F$4,""))))))</f>
        <v>20</v>
      </c>
      <c r="M315" s="17"/>
      <c r="N315" s="16">
        <f>IF(M315="",0,IF(M315="優勝",点数換算表!$B$5,IF(M315="準優勝",点数換算表!$C$5,IF(M315="ベスト4",点数換算表!$D$5,IF(M315="ベスト8",点数換算表!$E$5,IF(M315="ベスト16",点数換算表!$F$5,IF(M315="ベスト32",点数換算表!$G$5,"")))))))</f>
        <v>0</v>
      </c>
      <c r="O315" s="17"/>
      <c r="P315" s="16">
        <f>IF(O315="",0,IF(O315="優勝",[2]点数換算表!$B$6,IF(O315="準優勝",[2]点数換算表!$C$6,IF(O315="ベスト4",[2]点数換算表!$D$6,IF(O315="ベスト8",[2]点数換算表!$E$6,IF(O315="ベスト16",[2]点数換算表!$F$6,IF(O315="ベスト32",[2]点数換算表!$G$6,"")))))))</f>
        <v>0</v>
      </c>
      <c r="Q315" s="17"/>
      <c r="R315" s="16">
        <f>IF(Q315="",0,IF(Q315="優勝",点数換算表!$B$7,IF(Q315="準優勝",点数換算表!$C$7,IF(Q315="ベスト4",点数換算表!$D$7,IF(Q315="ベスト8",点数換算表!$E$7,点数換算表!$F$7)))))</f>
        <v>0</v>
      </c>
      <c r="S315" s="17"/>
      <c r="T315" s="16">
        <f>IF(S315="",0,IF(S315="優勝",点数換算表!$B$8,IF(S315="準優勝",点数換算表!$C$8,IF(S315="ベスト4",点数換算表!$D$8,IF(S315="ベスト8",点数換算表!$E$8,点数換算表!$F$8)))))</f>
        <v>0</v>
      </c>
      <c r="U315" s="17"/>
      <c r="V315" s="31">
        <f>IF(U315="",0,IF(U315="優勝",点数換算表!$B$13,IF(U315="準優勝",点数換算表!$C$13,IF(U315="ベスト4",点数換算表!$D$13,点数換算表!$E$13))))</f>
        <v>0</v>
      </c>
      <c r="W315" s="17"/>
      <c r="X315" s="16">
        <f>IF(W315="",0,IF(W315="優勝",点数換算表!$B$14,IF(W315="準優勝",点数換算表!$C$14,IF(W315="ベスト4",点数換算表!$D$14,点数換算表!$E$14))))</f>
        <v>0</v>
      </c>
      <c r="Y315" s="17"/>
      <c r="Z315" s="16">
        <f>IF(Y315="",0,IF(Y315="優勝",点数換算表!$B$15,IF(Y315="準優勝",点数換算表!$C$15,IF(Y315="ベスト4",点数換算表!$D$15,IF(Y315="ベスト8",点数換算表!$E$15,IF(Y315="ベスト16",点数換算表!$F$15,""))))))</f>
        <v>0</v>
      </c>
      <c r="AA315" s="17"/>
      <c r="AB315" s="16">
        <f>IF(AA315="",0,IF(AA315="優勝",点数換算表!$B$16,IF(AA315="準優勝",点数換算表!$C$16,IF(AA315="ベスト4",点数換算表!$D$16,IF(AA315="ベスト8",点数換算表!$E$16,IF(AA315="ベスト16",点数換算表!$F$16,IF(AA315="ベスト32",点数換算表!$G$16,"")))))))</f>
        <v>0</v>
      </c>
      <c r="AC315" s="17"/>
      <c r="AD315" s="16">
        <f>IF(AC315="",0,IF(AC315="優勝",点数換算表!$B$17,IF(AC315="準優勝",点数換算表!$C$17,IF(AC315="ベスト4",点数換算表!$D$17,IF(AC315="ベスト8",点数換算表!$E$17,IF(AC315="ベスト16",点数換算表!$F$17,IF(AC315="ベスト32",点数換算表!$G$17,"")))))))</f>
        <v>0</v>
      </c>
      <c r="AE315" s="17"/>
      <c r="AF315" s="16">
        <f>IF(AE315="",0,IF(AE315="優勝",点数換算表!$B$18,IF(AE315="準優勝",点数換算表!$C$18,IF(AE315="ベスト4",点数換算表!$D$18,IF(AE315="ベスト8",点数換算表!$E$18,点数換算表!$F$18)))))</f>
        <v>0</v>
      </c>
      <c r="AG315" s="17"/>
      <c r="AH315" s="16">
        <f>IF(AG315="",0,IF(AG315="優勝",点数換算表!$B$19,IF(AG315="準優勝",点数換算表!$C$19,IF(AG315="ベスト4",点数換算表!$D$19,IF(AG315="ベスト8",点数換算表!$E$19,点数換算表!$F$19)))))</f>
        <v>0</v>
      </c>
      <c r="AI315" s="16">
        <f t="shared" si="4"/>
        <v>20</v>
      </c>
    </row>
    <row r="316" spans="1:35" ht="19.5" x14ac:dyDescent="0.4">
      <c r="A316" s="21">
        <v>313</v>
      </c>
      <c r="B316" s="38" t="s">
        <v>1081</v>
      </c>
      <c r="C316" s="38" t="s">
        <v>1065</v>
      </c>
      <c r="D316" s="38">
        <v>4</v>
      </c>
      <c r="E316" s="27" t="s">
        <v>382</v>
      </c>
      <c r="F316" s="35" t="s">
        <v>815</v>
      </c>
      <c r="G316" s="17"/>
      <c r="H316" s="31">
        <f>IF(G316="",0,IF(G316="優勝",点数換算表!$B$2,IF(G316="準優勝",点数換算表!$C$2,IF(G316="ベスト4",点数換算表!$D$2,点数換算表!$E$2))))</f>
        <v>0</v>
      </c>
      <c r="I316" s="17"/>
      <c r="J316" s="16">
        <f>IF(I316="",0,IF(I316="優勝",点数換算表!$B$3,IF(I316="準優勝",点数換算表!$C$3,IF(I316="ベスト4",点数換算表!$D$3,点数換算表!$E$3))))</f>
        <v>0</v>
      </c>
      <c r="K316" s="17" t="s">
        <v>7</v>
      </c>
      <c r="L316" s="16">
        <f>IF(K316="",0,IF(K316="優勝",点数換算表!$B$4,IF(K316="準優勝",点数換算表!$C$4,IF(K316="ベスト4",点数換算表!$D$4,IF(K316="ベスト8",点数換算表!$E$4,IF(K316="ベスト16",点数換算表!$F$4,""))))))</f>
        <v>20</v>
      </c>
      <c r="M316" s="17"/>
      <c r="N316" s="16">
        <f>IF(M316="",0,IF(M316="優勝",点数換算表!$B$5,IF(M316="準優勝",点数換算表!$C$5,IF(M316="ベスト4",点数換算表!$D$5,IF(M316="ベスト8",点数換算表!$E$5,IF(M316="ベスト16",点数換算表!$F$5,IF(M316="ベスト32",点数換算表!$G$5,"")))))))</f>
        <v>0</v>
      </c>
      <c r="O316" s="17"/>
      <c r="P316" s="16">
        <f>IF(O316="",0,IF(O316="優勝",[2]点数換算表!$B$6,IF(O316="準優勝",[2]点数換算表!$C$6,IF(O316="ベスト4",[2]点数換算表!$D$6,IF(O316="ベスト8",[2]点数換算表!$E$6,IF(O316="ベスト16",[2]点数換算表!$F$6,IF(O316="ベスト32",[2]点数換算表!$G$6,"")))))))</f>
        <v>0</v>
      </c>
      <c r="Q316" s="17"/>
      <c r="R316" s="16">
        <f>IF(Q316="",0,IF(Q316="優勝",点数換算表!$B$7,IF(Q316="準優勝",点数換算表!$C$7,IF(Q316="ベスト4",点数換算表!$D$7,IF(Q316="ベスト8",点数換算表!$E$7,点数換算表!$F$7)))))</f>
        <v>0</v>
      </c>
      <c r="S316" s="17"/>
      <c r="T316" s="16">
        <f>IF(S316="",0,IF(S316="優勝",点数換算表!$B$8,IF(S316="準優勝",点数換算表!$C$8,IF(S316="ベスト4",点数換算表!$D$8,IF(S316="ベスト8",点数換算表!$E$8,点数換算表!$F$8)))))</f>
        <v>0</v>
      </c>
      <c r="U316" s="17"/>
      <c r="V316" s="31">
        <f>IF(U316="",0,IF(U316="優勝",点数換算表!$B$13,IF(U316="準優勝",点数換算表!$C$13,IF(U316="ベスト4",点数換算表!$D$13,点数換算表!$E$13))))</f>
        <v>0</v>
      </c>
      <c r="W316" s="17"/>
      <c r="X316" s="16">
        <f>IF(W316="",0,IF(W316="優勝",点数換算表!$B$14,IF(W316="準優勝",点数換算表!$C$14,IF(W316="ベスト4",点数換算表!$D$14,点数換算表!$E$14))))</f>
        <v>0</v>
      </c>
      <c r="Y316" s="17"/>
      <c r="Z316" s="16">
        <f>IF(Y316="",0,IF(Y316="優勝",点数換算表!$B$15,IF(Y316="準優勝",点数換算表!$C$15,IF(Y316="ベスト4",点数換算表!$D$15,IF(Y316="ベスト8",点数換算表!$E$15,IF(Y316="ベスト16",点数換算表!$F$15,""))))))</f>
        <v>0</v>
      </c>
      <c r="AA316" s="17"/>
      <c r="AB316" s="16">
        <f>IF(AA316="",0,IF(AA316="優勝",点数換算表!$B$16,IF(AA316="準優勝",点数換算表!$C$16,IF(AA316="ベスト4",点数換算表!$D$16,IF(AA316="ベスト8",点数換算表!$E$16,IF(AA316="ベスト16",点数換算表!$F$16,IF(AA316="ベスト32",点数換算表!$G$16,"")))))))</f>
        <v>0</v>
      </c>
      <c r="AC316" s="17"/>
      <c r="AD316" s="16">
        <f>IF(AC316="",0,IF(AC316="優勝",点数換算表!$B$17,IF(AC316="準優勝",点数換算表!$C$17,IF(AC316="ベスト4",点数換算表!$D$17,IF(AC316="ベスト8",点数換算表!$E$17,IF(AC316="ベスト16",点数換算表!$F$17,IF(AC316="ベスト32",点数換算表!$G$17,"")))))))</f>
        <v>0</v>
      </c>
      <c r="AE316" s="17"/>
      <c r="AF316" s="16">
        <f>IF(AE316="",0,IF(AE316="優勝",点数換算表!$B$18,IF(AE316="準優勝",点数換算表!$C$18,IF(AE316="ベスト4",点数換算表!$D$18,IF(AE316="ベスト8",点数換算表!$E$18,点数換算表!$F$18)))))</f>
        <v>0</v>
      </c>
      <c r="AG316" s="17"/>
      <c r="AH316" s="16">
        <f>IF(AG316="",0,IF(AG316="優勝",点数換算表!$B$19,IF(AG316="準優勝",点数換算表!$C$19,IF(AG316="ベスト4",点数換算表!$D$19,IF(AG316="ベスト8",点数換算表!$E$19,点数換算表!$F$19)))))</f>
        <v>0</v>
      </c>
      <c r="AI316" s="16">
        <f t="shared" si="4"/>
        <v>20</v>
      </c>
    </row>
    <row r="317" spans="1:35" ht="19.5" x14ac:dyDescent="0.4">
      <c r="A317" s="21">
        <v>314</v>
      </c>
      <c r="B317" s="38" t="s">
        <v>1082</v>
      </c>
      <c r="C317" s="38" t="s">
        <v>1065</v>
      </c>
      <c r="D317" s="38">
        <v>4</v>
      </c>
      <c r="E317" s="27" t="s">
        <v>382</v>
      </c>
      <c r="F317" s="35" t="s">
        <v>815</v>
      </c>
      <c r="G317" s="17"/>
      <c r="H317" s="31">
        <f>IF(G317="",0,IF(G317="優勝",点数換算表!$B$2,IF(G317="準優勝",点数換算表!$C$2,IF(G317="ベスト4",点数換算表!$D$2,点数換算表!$E$2))))</f>
        <v>0</v>
      </c>
      <c r="I317" s="17"/>
      <c r="J317" s="16">
        <f>IF(I317="",0,IF(I317="優勝",点数換算表!$B$3,IF(I317="準優勝",点数換算表!$C$3,IF(I317="ベスト4",点数換算表!$D$3,点数換算表!$E$3))))</f>
        <v>0</v>
      </c>
      <c r="K317" s="17" t="s">
        <v>7</v>
      </c>
      <c r="L317" s="16">
        <f>IF(K317="",0,IF(K317="優勝",点数換算表!$B$4,IF(K317="準優勝",点数換算表!$C$4,IF(K317="ベスト4",点数換算表!$D$4,IF(K317="ベスト8",点数換算表!$E$4,IF(K317="ベスト16",点数換算表!$F$4,""))))))</f>
        <v>20</v>
      </c>
      <c r="M317" s="17"/>
      <c r="N317" s="16">
        <f>IF(M317="",0,IF(M317="優勝",点数換算表!$B$5,IF(M317="準優勝",点数換算表!$C$5,IF(M317="ベスト4",点数換算表!$D$5,IF(M317="ベスト8",点数換算表!$E$5,IF(M317="ベスト16",点数換算表!$F$5,IF(M317="ベスト32",点数換算表!$G$5,"")))))))</f>
        <v>0</v>
      </c>
      <c r="O317" s="17"/>
      <c r="P317" s="16">
        <f>IF(O317="",0,IF(O317="優勝",[2]点数換算表!$B$6,IF(O317="準優勝",[2]点数換算表!$C$6,IF(O317="ベスト4",[2]点数換算表!$D$6,IF(O317="ベスト8",[2]点数換算表!$E$6,IF(O317="ベスト16",[2]点数換算表!$F$6,IF(O317="ベスト32",[2]点数換算表!$G$6,"")))))))</f>
        <v>0</v>
      </c>
      <c r="Q317" s="17"/>
      <c r="R317" s="16">
        <f>IF(Q317="",0,IF(Q317="優勝",点数換算表!$B$7,IF(Q317="準優勝",点数換算表!$C$7,IF(Q317="ベスト4",点数換算表!$D$7,IF(Q317="ベスト8",点数換算表!$E$7,点数換算表!$F$7)))))</f>
        <v>0</v>
      </c>
      <c r="S317" s="17"/>
      <c r="T317" s="16">
        <f>IF(S317="",0,IF(S317="優勝",点数換算表!$B$8,IF(S317="準優勝",点数換算表!$C$8,IF(S317="ベスト4",点数換算表!$D$8,IF(S317="ベスト8",点数換算表!$E$8,点数換算表!$F$8)))))</f>
        <v>0</v>
      </c>
      <c r="U317" s="17"/>
      <c r="V317" s="31">
        <f>IF(U317="",0,IF(U317="優勝",点数換算表!$B$13,IF(U317="準優勝",点数換算表!$C$13,IF(U317="ベスト4",点数換算表!$D$13,点数換算表!$E$13))))</f>
        <v>0</v>
      </c>
      <c r="W317" s="17"/>
      <c r="X317" s="16">
        <f>IF(W317="",0,IF(W317="優勝",点数換算表!$B$14,IF(W317="準優勝",点数換算表!$C$14,IF(W317="ベスト4",点数換算表!$D$14,点数換算表!$E$14))))</f>
        <v>0</v>
      </c>
      <c r="Y317" s="17"/>
      <c r="Z317" s="16">
        <f>IF(Y317="",0,IF(Y317="優勝",点数換算表!$B$15,IF(Y317="準優勝",点数換算表!$C$15,IF(Y317="ベスト4",点数換算表!$D$15,IF(Y317="ベスト8",点数換算表!$E$15,IF(Y317="ベスト16",点数換算表!$F$15,""))))))</f>
        <v>0</v>
      </c>
      <c r="AA317" s="17"/>
      <c r="AB317" s="16">
        <f>IF(AA317="",0,IF(AA317="優勝",点数換算表!$B$16,IF(AA317="準優勝",点数換算表!$C$16,IF(AA317="ベスト4",点数換算表!$D$16,IF(AA317="ベスト8",点数換算表!$E$16,IF(AA317="ベスト16",点数換算表!$F$16,IF(AA317="ベスト32",点数換算表!$G$16,"")))))))</f>
        <v>0</v>
      </c>
      <c r="AC317" s="17"/>
      <c r="AD317" s="16">
        <f>IF(AC317="",0,IF(AC317="優勝",点数換算表!$B$17,IF(AC317="準優勝",点数換算表!$C$17,IF(AC317="ベスト4",点数換算表!$D$17,IF(AC317="ベスト8",点数換算表!$E$17,IF(AC317="ベスト16",点数換算表!$F$17,IF(AC317="ベスト32",点数換算表!$G$17,"")))))))</f>
        <v>0</v>
      </c>
      <c r="AE317" s="17"/>
      <c r="AF317" s="16">
        <f>IF(AE317="",0,IF(AE317="優勝",点数換算表!$B$18,IF(AE317="準優勝",点数換算表!$C$18,IF(AE317="ベスト4",点数換算表!$D$18,IF(AE317="ベスト8",点数換算表!$E$18,点数換算表!$F$18)))))</f>
        <v>0</v>
      </c>
      <c r="AG317" s="17"/>
      <c r="AH317" s="16">
        <f>IF(AG317="",0,IF(AG317="優勝",点数換算表!$B$19,IF(AG317="準優勝",点数換算表!$C$19,IF(AG317="ベスト4",点数換算表!$D$19,IF(AG317="ベスト8",点数換算表!$E$19,点数換算表!$F$19)))))</f>
        <v>0</v>
      </c>
      <c r="AI317" s="16">
        <f t="shared" si="4"/>
        <v>20</v>
      </c>
    </row>
    <row r="318" spans="1:35" ht="19.5" x14ac:dyDescent="0.4">
      <c r="A318" s="21">
        <v>315</v>
      </c>
      <c r="B318" s="38" t="s">
        <v>1083</v>
      </c>
      <c r="C318" s="38" t="s">
        <v>1054</v>
      </c>
      <c r="D318" s="38">
        <v>2</v>
      </c>
      <c r="E318" s="27" t="s">
        <v>382</v>
      </c>
      <c r="F318" s="35" t="s">
        <v>815</v>
      </c>
      <c r="G318" s="17"/>
      <c r="H318" s="31">
        <f>IF(G318="",0,IF(G318="優勝",点数換算表!$B$2,IF(G318="準優勝",点数換算表!$C$2,IF(G318="ベスト4",点数換算表!$D$2,点数換算表!$E$2))))</f>
        <v>0</v>
      </c>
      <c r="I318" s="17"/>
      <c r="J318" s="16">
        <f>IF(I318="",0,IF(I318="優勝",点数換算表!$B$3,IF(I318="準優勝",点数換算表!$C$3,IF(I318="ベスト4",点数換算表!$D$3,点数換算表!$E$3))))</f>
        <v>0</v>
      </c>
      <c r="K318" s="17" t="s">
        <v>7</v>
      </c>
      <c r="L318" s="16">
        <f>IF(K318="",0,IF(K318="優勝",点数換算表!$B$4,IF(K318="準優勝",点数換算表!$C$4,IF(K318="ベスト4",点数換算表!$D$4,IF(K318="ベスト8",点数換算表!$E$4,IF(K318="ベスト16",点数換算表!$F$4,""))))))</f>
        <v>20</v>
      </c>
      <c r="M318" s="17"/>
      <c r="N318" s="16">
        <f>IF(M318="",0,IF(M318="優勝",点数換算表!$B$5,IF(M318="準優勝",点数換算表!$C$5,IF(M318="ベスト4",点数換算表!$D$5,IF(M318="ベスト8",点数換算表!$E$5,IF(M318="ベスト16",点数換算表!$F$5,IF(M318="ベスト32",点数換算表!$G$5,"")))))))</f>
        <v>0</v>
      </c>
      <c r="O318" s="17"/>
      <c r="P318" s="16">
        <f>IF(O318="",0,IF(O318="優勝",[2]点数換算表!$B$6,IF(O318="準優勝",[2]点数換算表!$C$6,IF(O318="ベスト4",[2]点数換算表!$D$6,IF(O318="ベスト8",[2]点数換算表!$E$6,IF(O318="ベスト16",[2]点数換算表!$F$6,IF(O318="ベスト32",[2]点数換算表!$G$6,"")))))))</f>
        <v>0</v>
      </c>
      <c r="Q318" s="17"/>
      <c r="R318" s="16">
        <f>IF(Q318="",0,IF(Q318="優勝",点数換算表!$B$7,IF(Q318="準優勝",点数換算表!$C$7,IF(Q318="ベスト4",点数換算表!$D$7,IF(Q318="ベスト8",点数換算表!$E$7,点数換算表!$F$7)))))</f>
        <v>0</v>
      </c>
      <c r="S318" s="17"/>
      <c r="T318" s="16">
        <f>IF(S318="",0,IF(S318="優勝",点数換算表!$B$8,IF(S318="準優勝",点数換算表!$C$8,IF(S318="ベスト4",点数換算表!$D$8,IF(S318="ベスト8",点数換算表!$E$8,点数換算表!$F$8)))))</f>
        <v>0</v>
      </c>
      <c r="U318" s="17"/>
      <c r="V318" s="31">
        <f>IF(U318="",0,IF(U318="優勝",点数換算表!$B$13,IF(U318="準優勝",点数換算表!$C$13,IF(U318="ベスト4",点数換算表!$D$13,点数換算表!$E$13))))</f>
        <v>0</v>
      </c>
      <c r="W318" s="17"/>
      <c r="X318" s="16">
        <f>IF(W318="",0,IF(W318="優勝",点数換算表!$B$14,IF(W318="準優勝",点数換算表!$C$14,IF(W318="ベスト4",点数換算表!$D$14,点数換算表!$E$14))))</f>
        <v>0</v>
      </c>
      <c r="Y318" s="17"/>
      <c r="Z318" s="16">
        <f>IF(Y318="",0,IF(Y318="優勝",点数換算表!$B$15,IF(Y318="準優勝",点数換算表!$C$15,IF(Y318="ベスト4",点数換算表!$D$15,IF(Y318="ベスト8",点数換算表!$E$15,IF(Y318="ベスト16",点数換算表!$F$15,""))))))</f>
        <v>0</v>
      </c>
      <c r="AA318" s="17"/>
      <c r="AB318" s="16">
        <f>IF(AA318="",0,IF(AA318="優勝",点数換算表!$B$16,IF(AA318="準優勝",点数換算表!$C$16,IF(AA318="ベスト4",点数換算表!$D$16,IF(AA318="ベスト8",点数換算表!$E$16,IF(AA318="ベスト16",点数換算表!$F$16,IF(AA318="ベスト32",点数換算表!$G$16,"")))))))</f>
        <v>0</v>
      </c>
      <c r="AC318" s="17"/>
      <c r="AD318" s="16">
        <f>IF(AC318="",0,IF(AC318="優勝",点数換算表!$B$17,IF(AC318="準優勝",点数換算表!$C$17,IF(AC318="ベスト4",点数換算表!$D$17,IF(AC318="ベスト8",点数換算表!$E$17,IF(AC318="ベスト16",点数換算表!$F$17,IF(AC318="ベスト32",点数換算表!$G$17,"")))))))</f>
        <v>0</v>
      </c>
      <c r="AE318" s="17"/>
      <c r="AF318" s="16">
        <f>IF(AE318="",0,IF(AE318="優勝",点数換算表!$B$18,IF(AE318="準優勝",点数換算表!$C$18,IF(AE318="ベスト4",点数換算表!$D$18,IF(AE318="ベスト8",点数換算表!$E$18,点数換算表!$F$18)))))</f>
        <v>0</v>
      </c>
      <c r="AG318" s="17"/>
      <c r="AH318" s="16">
        <f>IF(AG318="",0,IF(AG318="優勝",点数換算表!$B$19,IF(AG318="準優勝",点数換算表!$C$19,IF(AG318="ベスト4",点数換算表!$D$19,IF(AG318="ベスト8",点数換算表!$E$19,点数換算表!$F$19)))))</f>
        <v>0</v>
      </c>
      <c r="AI318" s="16">
        <f t="shared" si="4"/>
        <v>20</v>
      </c>
    </row>
    <row r="319" spans="1:35" x14ac:dyDescent="0.4">
      <c r="A319" s="21">
        <v>316</v>
      </c>
      <c r="B319" s="17" t="s">
        <v>474</v>
      </c>
      <c r="C319" s="17" t="s">
        <v>456</v>
      </c>
      <c r="D319" s="17">
        <v>4</v>
      </c>
      <c r="E319" s="28" t="s">
        <v>451</v>
      </c>
      <c r="F319" s="35" t="s">
        <v>815</v>
      </c>
      <c r="G319" s="17"/>
      <c r="H319" s="31">
        <f>IF(G319="",0,IF(G319="優勝",[7]点数換算表!$B$2,IF(G319="準優勝",[7]点数換算表!$C$2,IF(G319="ベスト4",[7]点数換算表!$D$2,[7]点数換算表!$E$2))))</f>
        <v>0</v>
      </c>
      <c r="I319" s="17"/>
      <c r="J319" s="16">
        <f>IF(I319="",0,IF(I319="優勝",[7]点数換算表!$B$3,IF(I319="準優勝",[7]点数換算表!$C$3,IF(I319="ベスト4",[7]点数換算表!$D$3,[7]点数換算表!$E$3))))</f>
        <v>0</v>
      </c>
      <c r="K319" s="17"/>
      <c r="L319" s="16">
        <f>IF(K319="",0,IF(K319="優勝",[7]点数換算表!$B$4,IF(K319="準優勝",[7]点数換算表!$C$4,IF(K319="ベスト4",[7]点数換算表!$D$4,IF(K319="ベスト8",[7]点数換算表!$E$4,IF(K319="ベスト16",[7]点数換算表!$F$4,""))))))</f>
        <v>0</v>
      </c>
      <c r="M319" s="17"/>
      <c r="N319" s="16">
        <f>IF(M319="",0,IF(M319="優勝",点数換算表!$B$5,IF(M319="準優勝",点数換算表!$C$5,IF(M319="ベスト4",点数換算表!$D$5,IF(M319="ベスト8",点数換算表!$E$5,IF(M319="ベスト16",点数換算表!$F$5,IF(M319="ベスト32",点数換算表!$G$5,"")))))))</f>
        <v>0</v>
      </c>
      <c r="O319" s="17"/>
      <c r="P319" s="16">
        <f>IF(O319="",0,IF(O319="優勝",[2]点数換算表!$B$6,IF(O319="準優勝",[2]点数換算表!$C$6,IF(O319="ベスト4",[2]点数換算表!$D$6,IF(O319="ベスト8",[2]点数換算表!$E$6,IF(O319="ベスト16",[2]点数換算表!$F$6,IF(O319="ベスト32",[2]点数換算表!$G$6,"")))))))</f>
        <v>0</v>
      </c>
      <c r="Q319" s="17"/>
      <c r="R319" s="16">
        <f>IF(Q319="",0,IF(Q319="優勝",[7]点数換算表!$B$7,IF(Q319="準優勝",[7]点数換算表!$C$7,IF(Q319="ベスト4",[7]点数換算表!$D$7,IF(Q319="ベスト8",[7]点数換算表!$E$7,[7]点数換算表!$F$7)))))</f>
        <v>0</v>
      </c>
      <c r="S319" s="17"/>
      <c r="T319" s="16">
        <f>IF(S319="",0,IF(S319="優勝",[7]点数換算表!$B$8,IF(S319="準優勝",[7]点数換算表!$C$8,IF(S319="ベスト4",[7]点数換算表!$D$8,IF(S319="ベスト8",[7]点数換算表!$E$8,[7]点数換算表!$F$8)))))</f>
        <v>0</v>
      </c>
      <c r="U319" s="17"/>
      <c r="V319" s="31">
        <f>IF(U319="",0,IF(U319="優勝",[7]点数換算表!$B$13,IF(U319="準優勝",[7]点数換算表!$C$13,IF(U319="ベスト4",[7]点数換算表!$D$13,[7]点数換算表!$E$13))))</f>
        <v>0</v>
      </c>
      <c r="W319" s="17"/>
      <c r="X319" s="16">
        <f>IF(W319="",0,IF(W319="優勝",[7]点数換算表!$B$14,IF(W319="準優勝",[7]点数換算表!$C$14,IF(W319="ベスト4",[7]点数換算表!$D$14,[7]点数換算表!$E$14))))</f>
        <v>0</v>
      </c>
      <c r="Y319" s="17" t="s">
        <v>7</v>
      </c>
      <c r="Z319" s="16">
        <f>IF(Y319="",0,IF(Y319="優勝",[7]点数換算表!$B$15,IF(Y319="準優勝",[7]点数換算表!$C$15,IF(Y319="ベスト4",[7]点数換算表!$D$15,IF(Y319="ベスト8",[7]点数換算表!$E$15,IF(Y319="ベスト16",[7]点数換算表!$F$15,""))))))</f>
        <v>16</v>
      </c>
      <c r="AA319" s="17"/>
      <c r="AB319" s="16">
        <f>IF(AA319="",0,IF(AA319="優勝",[7]点数換算表!$B$16,IF(AA319="準優勝",[7]点数換算表!$C$16,IF(AA319="ベスト4",[7]点数換算表!$D$16,IF(AA319="ベスト8",[7]点数換算表!$E$16,IF(AA319="ベスト16",[7]点数換算表!$F$16,IF(AA319="ベスト32",[7]点数換算表!$G$16,"")))))))</f>
        <v>0</v>
      </c>
      <c r="AC319" s="17"/>
      <c r="AD319" s="16">
        <f>IF(AC319="",0,IF(AC319="優勝",[7]点数換算表!$B$17,IF(AC319="準優勝",[7]点数換算表!$C$17,IF(AC319="ベスト4",[7]点数換算表!$D$17,IF(AC319="ベスト8",[7]点数換算表!$E$17,IF(AC319="ベスト16",[7]点数換算表!$F$17,IF(AC319="ベスト32",[7]点数換算表!$G$17,"")))))))</f>
        <v>0</v>
      </c>
      <c r="AE319" s="17"/>
      <c r="AF319" s="16">
        <f>IF(AE319="",0,IF(AE319="優勝",[7]点数換算表!$B$18,IF(AE319="準優勝",[7]点数換算表!$C$18,IF(AE319="ベスト4",[7]点数換算表!$D$18,IF(AE319="ベスト8",[7]点数換算表!$E$18,[7]点数換算表!$F$18)))))</f>
        <v>0</v>
      </c>
      <c r="AG319" s="17"/>
      <c r="AH319" s="16">
        <f>IF(AG319="",0,IF(AG319="優勝",[7]点数換算表!$B$19,IF(AG319="準優勝",[7]点数換算表!$C$19,IF(AG319="ベスト4",[7]点数換算表!$D$19,IF(AG319="ベスト8",[7]点数換算表!$E$19,[7]点数換算表!$F$19)))))</f>
        <v>0</v>
      </c>
      <c r="AI319" s="16">
        <f t="shared" si="4"/>
        <v>16</v>
      </c>
    </row>
    <row r="320" spans="1:35" x14ac:dyDescent="0.4">
      <c r="A320" s="21">
        <v>317</v>
      </c>
      <c r="B320" s="17" t="s">
        <v>494</v>
      </c>
      <c r="C320" s="17" t="s">
        <v>466</v>
      </c>
      <c r="D320" s="17">
        <v>4</v>
      </c>
      <c r="E320" s="28" t="s">
        <v>451</v>
      </c>
      <c r="F320" s="35" t="s">
        <v>815</v>
      </c>
      <c r="G320" s="17"/>
      <c r="H320" s="31">
        <f>IF(G320="",0,IF(G320="優勝",[7]点数換算表!$B$2,IF(G320="準優勝",[7]点数換算表!$C$2,IF(G320="ベスト4",[7]点数換算表!$D$2,[7]点数換算表!$E$2))))</f>
        <v>0</v>
      </c>
      <c r="I320" s="17"/>
      <c r="J320" s="16">
        <f>IF(I320="",0,IF(I320="優勝",[7]点数換算表!$B$3,IF(I320="準優勝",[7]点数換算表!$C$3,IF(I320="ベスト4",[7]点数換算表!$D$3,[7]点数換算表!$E$3))))</f>
        <v>0</v>
      </c>
      <c r="K320" s="17"/>
      <c r="L320" s="16">
        <f>IF(K320="",0,IF(K320="優勝",[7]点数換算表!$B$4,IF(K320="準優勝",[7]点数換算表!$C$4,IF(K320="ベスト4",[7]点数換算表!$D$4,IF(K320="ベスト8",[7]点数換算表!$E$4,IF(K320="ベスト16",[7]点数換算表!$F$4,""))))))</f>
        <v>0</v>
      </c>
      <c r="M320" s="17"/>
      <c r="N320" s="16">
        <f>IF(M320="",0,IF(M320="優勝",点数換算表!$B$5,IF(M320="準優勝",点数換算表!$C$5,IF(M320="ベスト4",点数換算表!$D$5,IF(M320="ベスト8",点数換算表!$E$5,IF(M320="ベスト16",点数換算表!$F$5,IF(M320="ベスト32",点数換算表!$G$5,"")))))))</f>
        <v>0</v>
      </c>
      <c r="O320" s="17"/>
      <c r="P320" s="16">
        <f>IF(O320="",0,IF(O320="優勝",[2]点数換算表!$B$6,IF(O320="準優勝",[2]点数換算表!$C$6,IF(O320="ベスト4",[2]点数換算表!$D$6,IF(O320="ベスト8",[2]点数換算表!$E$6,IF(O320="ベスト16",[2]点数換算表!$F$6,IF(O320="ベスト32",[2]点数換算表!$G$6,"")))))))</f>
        <v>0</v>
      </c>
      <c r="Q320" s="17"/>
      <c r="R320" s="16">
        <f>IF(Q320="",0,IF(Q320="優勝",[7]点数換算表!$B$7,IF(Q320="準優勝",[7]点数換算表!$C$7,IF(Q320="ベスト4",[7]点数換算表!$D$7,IF(Q320="ベスト8",[7]点数換算表!$E$7,[7]点数換算表!$F$7)))))</f>
        <v>0</v>
      </c>
      <c r="S320" s="17"/>
      <c r="T320" s="16">
        <f>IF(S320="",0,IF(S320="優勝",[7]点数換算表!$B$8,IF(S320="準優勝",[7]点数換算表!$C$8,IF(S320="ベスト4",[7]点数換算表!$D$8,IF(S320="ベスト8",[7]点数換算表!$E$8,[7]点数換算表!$F$8)))))</f>
        <v>0</v>
      </c>
      <c r="U320" s="17"/>
      <c r="V320" s="31">
        <f>IF(U320="",0,IF(U320="優勝",[7]点数換算表!$B$13,IF(U320="準優勝",[7]点数換算表!$C$13,IF(U320="ベスト4",[7]点数換算表!$D$13,[7]点数換算表!$E$13))))</f>
        <v>0</v>
      </c>
      <c r="W320" s="17"/>
      <c r="X320" s="16">
        <f>IF(W320="",0,IF(W320="優勝",[7]点数換算表!$B$14,IF(W320="準優勝",[7]点数換算表!$C$14,IF(W320="ベスト4",[7]点数換算表!$D$14,[7]点数換算表!$E$14))))</f>
        <v>0</v>
      </c>
      <c r="Y320" s="17" t="s">
        <v>7</v>
      </c>
      <c r="Z320" s="16">
        <f>IF(Y320="",0,IF(Y320="優勝",[7]点数換算表!$B$15,IF(Y320="準優勝",[7]点数換算表!$C$15,IF(Y320="ベスト4",[7]点数換算表!$D$15,IF(Y320="ベスト8",[7]点数換算表!$E$15,IF(Y320="ベスト16",[7]点数換算表!$F$15,""))))))</f>
        <v>16</v>
      </c>
      <c r="AA320" s="17"/>
      <c r="AB320" s="16">
        <f>IF(AA320="",0,IF(AA320="優勝",[7]点数換算表!$B$16,IF(AA320="準優勝",[7]点数換算表!$C$16,IF(AA320="ベスト4",[7]点数換算表!$D$16,IF(AA320="ベスト8",[7]点数換算表!$E$16,IF(AA320="ベスト16",[7]点数換算表!$F$16,IF(AA320="ベスト32",[7]点数換算表!$G$16,"")))))))</f>
        <v>0</v>
      </c>
      <c r="AC320" s="17"/>
      <c r="AD320" s="16">
        <f>IF(AC320="",0,IF(AC320="優勝",[7]点数換算表!$B$17,IF(AC320="準優勝",[7]点数換算表!$C$17,IF(AC320="ベスト4",[7]点数換算表!$D$17,IF(AC320="ベスト8",[7]点数換算表!$E$17,IF(AC320="ベスト16",[7]点数換算表!$F$17,IF(AC320="ベスト32",[7]点数換算表!$G$17,"")))))))</f>
        <v>0</v>
      </c>
      <c r="AE320" s="17"/>
      <c r="AF320" s="16">
        <f>IF(AE320="",0,IF(AE320="優勝",[7]点数換算表!$B$18,IF(AE320="準優勝",[7]点数換算表!$C$18,IF(AE320="ベスト4",[7]点数換算表!$D$18,IF(AE320="ベスト8",[7]点数換算表!$E$18,[7]点数換算表!$F$18)))))</f>
        <v>0</v>
      </c>
      <c r="AG320" s="17"/>
      <c r="AH320" s="16">
        <f>IF(AG320="",0,IF(AG320="優勝",[7]点数換算表!$B$19,IF(AG320="準優勝",[7]点数換算表!$C$19,IF(AG320="ベスト4",[7]点数換算表!$D$19,IF(AG320="ベスト8",[7]点数換算表!$E$19,[7]点数換算表!$F$19)))))</f>
        <v>0</v>
      </c>
      <c r="AI320" s="16">
        <f t="shared" si="4"/>
        <v>16</v>
      </c>
    </row>
    <row r="321" spans="1:35" x14ac:dyDescent="0.4">
      <c r="A321" s="21">
        <v>318</v>
      </c>
      <c r="B321" s="17" t="s">
        <v>473</v>
      </c>
      <c r="C321" s="17" t="s">
        <v>455</v>
      </c>
      <c r="D321" s="17">
        <v>4</v>
      </c>
      <c r="E321" s="28" t="s">
        <v>451</v>
      </c>
      <c r="F321" s="35" t="s">
        <v>815</v>
      </c>
      <c r="G321" s="17"/>
      <c r="H321" s="31">
        <f>IF(G321="",0,IF(G321="優勝",[7]点数換算表!$B$2,IF(G321="準優勝",[7]点数換算表!$C$2,IF(G321="ベスト4",[7]点数換算表!$D$2,[7]点数換算表!$E$2))))</f>
        <v>0</v>
      </c>
      <c r="I321" s="17"/>
      <c r="J321" s="16">
        <f>IF(I321="",0,IF(I321="優勝",[7]点数換算表!$B$3,IF(I321="準優勝",[7]点数換算表!$C$3,IF(I321="ベスト4",[7]点数換算表!$D$3,[7]点数換算表!$E$3))))</f>
        <v>0</v>
      </c>
      <c r="K321" s="17"/>
      <c r="L321" s="16">
        <f>IF(K321="",0,IF(K321="優勝",[7]点数換算表!$B$4,IF(K321="準優勝",[7]点数換算表!$C$4,IF(K321="ベスト4",[7]点数換算表!$D$4,IF(K321="ベスト8",[7]点数換算表!$E$4,IF(K321="ベスト16",[7]点数換算表!$F$4,""))))))</f>
        <v>0</v>
      </c>
      <c r="M321" s="17"/>
      <c r="N321" s="16">
        <f>IF(M321="",0,IF(M321="優勝",点数換算表!$B$5,IF(M321="準優勝",点数換算表!$C$5,IF(M321="ベスト4",点数換算表!$D$5,IF(M321="ベスト8",点数換算表!$E$5,IF(M321="ベスト16",点数換算表!$F$5,IF(M321="ベスト32",点数換算表!$G$5,"")))))))</f>
        <v>0</v>
      </c>
      <c r="O321" s="17"/>
      <c r="P321" s="16">
        <f>IF(O321="",0,IF(O321="優勝",[2]点数換算表!$B$6,IF(O321="準優勝",[2]点数換算表!$C$6,IF(O321="ベスト4",[2]点数換算表!$D$6,IF(O321="ベスト8",[2]点数換算表!$E$6,IF(O321="ベスト16",[2]点数換算表!$F$6,IF(O321="ベスト32",[2]点数換算表!$G$6,"")))))))</f>
        <v>0</v>
      </c>
      <c r="Q321" s="17"/>
      <c r="R321" s="16">
        <f>IF(Q321="",0,IF(Q321="優勝",[7]点数換算表!$B$7,IF(Q321="準優勝",[7]点数換算表!$C$7,IF(Q321="ベスト4",[7]点数換算表!$D$7,IF(Q321="ベスト8",[7]点数換算表!$E$7,[7]点数換算表!$F$7)))))</f>
        <v>0</v>
      </c>
      <c r="S321" s="17"/>
      <c r="T321" s="16">
        <f>IF(S321="",0,IF(S321="優勝",[7]点数換算表!$B$8,IF(S321="準優勝",[7]点数換算表!$C$8,IF(S321="ベスト4",[7]点数換算表!$D$8,IF(S321="ベスト8",[7]点数換算表!$E$8,[7]点数換算表!$F$8)))))</f>
        <v>0</v>
      </c>
      <c r="U321" s="17"/>
      <c r="V321" s="31">
        <f>IF(U321="",0,IF(U321="優勝",[7]点数換算表!$B$13,IF(U321="準優勝",[7]点数換算表!$C$13,IF(U321="ベスト4",[7]点数換算表!$D$13,[7]点数換算表!$E$13))))</f>
        <v>0</v>
      </c>
      <c r="W321" s="17"/>
      <c r="X321" s="16">
        <f>IF(W321="",0,IF(W321="優勝",[7]点数換算表!$B$14,IF(W321="準優勝",[7]点数換算表!$C$14,IF(W321="ベスト4",[7]点数換算表!$D$14,[7]点数換算表!$E$14))))</f>
        <v>0</v>
      </c>
      <c r="Y321" s="17" t="s">
        <v>7</v>
      </c>
      <c r="Z321" s="16">
        <f>IF(Y321="",0,IF(Y321="優勝",[7]点数換算表!$B$15,IF(Y321="準優勝",[7]点数換算表!$C$15,IF(Y321="ベスト4",[7]点数換算表!$D$15,IF(Y321="ベスト8",[7]点数換算表!$E$15,IF(Y321="ベスト16",[7]点数換算表!$F$15,""))))))</f>
        <v>16</v>
      </c>
      <c r="AA321" s="17"/>
      <c r="AB321" s="16">
        <f>IF(AA321="",0,IF(AA321="優勝",[7]点数換算表!$B$16,IF(AA321="準優勝",[7]点数換算表!$C$16,IF(AA321="ベスト4",[7]点数換算表!$D$16,IF(AA321="ベスト8",[7]点数換算表!$E$16,IF(AA321="ベスト16",[7]点数換算表!$F$16,IF(AA321="ベスト32",[7]点数換算表!$G$16,"")))))))</f>
        <v>0</v>
      </c>
      <c r="AC321" s="17"/>
      <c r="AD321" s="16">
        <f>IF(AC321="",0,IF(AC321="優勝",[7]点数換算表!$B$17,IF(AC321="準優勝",[7]点数換算表!$C$17,IF(AC321="ベスト4",[7]点数換算表!$D$17,IF(AC321="ベスト8",[7]点数換算表!$E$17,IF(AC321="ベスト16",[7]点数換算表!$F$17,IF(AC321="ベスト32",[7]点数換算表!$G$17,"")))))))</f>
        <v>0</v>
      </c>
      <c r="AE321" s="17"/>
      <c r="AF321" s="16">
        <f>IF(AE321="",0,IF(AE321="優勝",[7]点数換算表!$B$18,IF(AE321="準優勝",[7]点数換算表!$C$18,IF(AE321="ベスト4",[7]点数換算表!$D$18,IF(AE321="ベスト8",[7]点数換算表!$E$18,[7]点数換算表!$F$18)))))</f>
        <v>0</v>
      </c>
      <c r="AG321" s="17"/>
      <c r="AH321" s="16">
        <f>IF(AG321="",0,IF(AG321="優勝",[7]点数換算表!$B$19,IF(AG321="準優勝",[7]点数換算表!$C$19,IF(AG321="ベスト4",[7]点数換算表!$D$19,IF(AG321="ベスト8",[7]点数換算表!$E$19,[7]点数換算表!$F$19)))))</f>
        <v>0</v>
      </c>
      <c r="AI321" s="16">
        <f t="shared" si="4"/>
        <v>16</v>
      </c>
    </row>
    <row r="322" spans="1:35" x14ac:dyDescent="0.4">
      <c r="A322" s="21">
        <v>319</v>
      </c>
      <c r="B322" s="17" t="s">
        <v>496</v>
      </c>
      <c r="C322" s="17" t="s">
        <v>455</v>
      </c>
      <c r="D322" s="17">
        <v>4</v>
      </c>
      <c r="E322" s="28" t="s">
        <v>451</v>
      </c>
      <c r="F322" s="35" t="s">
        <v>815</v>
      </c>
      <c r="G322" s="17"/>
      <c r="H322" s="31">
        <f>IF(G322="",0,IF(G322="優勝",[7]点数換算表!$B$2,IF(G322="準優勝",[7]点数換算表!$C$2,IF(G322="ベスト4",[7]点数換算表!$D$2,[7]点数換算表!$E$2))))</f>
        <v>0</v>
      </c>
      <c r="I322" s="17"/>
      <c r="J322" s="16">
        <f>IF(I322="",0,IF(I322="優勝",[7]点数換算表!$B$3,IF(I322="準優勝",[7]点数換算表!$C$3,IF(I322="ベスト4",[7]点数換算表!$D$3,[7]点数換算表!$E$3))))</f>
        <v>0</v>
      </c>
      <c r="K322" s="17"/>
      <c r="L322" s="16">
        <f>IF(K322="",0,IF(K322="優勝",[7]点数換算表!$B$4,IF(K322="準優勝",[7]点数換算表!$C$4,IF(K322="ベスト4",[7]点数換算表!$D$4,IF(K322="ベスト8",[7]点数換算表!$E$4,IF(K322="ベスト16",[7]点数換算表!$F$4,""))))))</f>
        <v>0</v>
      </c>
      <c r="M322" s="17"/>
      <c r="N322" s="16">
        <f>IF(M322="",0,IF(M322="優勝",点数換算表!$B$5,IF(M322="準優勝",点数換算表!$C$5,IF(M322="ベスト4",点数換算表!$D$5,IF(M322="ベスト8",点数換算表!$E$5,IF(M322="ベスト16",点数換算表!$F$5,IF(M322="ベスト32",点数換算表!$G$5,"")))))))</f>
        <v>0</v>
      </c>
      <c r="O322" s="17"/>
      <c r="P322" s="16">
        <f>IF(O322="",0,IF(O322="優勝",[2]点数換算表!$B$6,IF(O322="準優勝",[2]点数換算表!$C$6,IF(O322="ベスト4",[2]点数換算表!$D$6,IF(O322="ベスト8",[2]点数換算表!$E$6,IF(O322="ベスト16",[2]点数換算表!$F$6,IF(O322="ベスト32",[2]点数換算表!$G$6,"")))))))</f>
        <v>0</v>
      </c>
      <c r="Q322" s="17"/>
      <c r="R322" s="16">
        <f>IF(Q322="",0,IF(Q322="優勝",[7]点数換算表!$B$7,IF(Q322="準優勝",[7]点数換算表!$C$7,IF(Q322="ベスト4",[7]点数換算表!$D$7,IF(Q322="ベスト8",[7]点数換算表!$E$7,[7]点数換算表!$F$7)))))</f>
        <v>0</v>
      </c>
      <c r="S322" s="17"/>
      <c r="T322" s="16">
        <f>IF(S322="",0,IF(S322="優勝",[7]点数換算表!$B$8,IF(S322="準優勝",[7]点数換算表!$C$8,IF(S322="ベスト4",[7]点数換算表!$D$8,IF(S322="ベスト8",[7]点数換算表!$E$8,[7]点数換算表!$F$8)))))</f>
        <v>0</v>
      </c>
      <c r="U322" s="17"/>
      <c r="V322" s="31">
        <f>IF(U322="",0,IF(U322="優勝",[7]点数換算表!$B$13,IF(U322="準優勝",[7]点数換算表!$C$13,IF(U322="ベスト4",[7]点数換算表!$D$13,[7]点数換算表!$E$13))))</f>
        <v>0</v>
      </c>
      <c r="W322" s="17"/>
      <c r="X322" s="16">
        <f>IF(W322="",0,IF(W322="優勝",[7]点数換算表!$B$14,IF(W322="準優勝",[7]点数換算表!$C$14,IF(W322="ベスト4",[7]点数換算表!$D$14,[7]点数換算表!$E$14))))</f>
        <v>0</v>
      </c>
      <c r="Y322" s="17" t="s">
        <v>7</v>
      </c>
      <c r="Z322" s="16">
        <f>IF(Y322="",0,IF(Y322="優勝",[7]点数換算表!$B$15,IF(Y322="準優勝",[7]点数換算表!$C$15,IF(Y322="ベスト4",[7]点数換算表!$D$15,IF(Y322="ベスト8",[7]点数換算表!$E$15,IF(Y322="ベスト16",[7]点数換算表!$F$15,""))))))</f>
        <v>16</v>
      </c>
      <c r="AA322" s="17"/>
      <c r="AB322" s="16">
        <f>IF(AA322="",0,IF(AA322="優勝",[7]点数換算表!$B$16,IF(AA322="準優勝",[7]点数換算表!$C$16,IF(AA322="ベスト4",[7]点数換算表!$D$16,IF(AA322="ベスト8",[7]点数換算表!$E$16,IF(AA322="ベスト16",[7]点数換算表!$F$16,IF(AA322="ベスト32",[7]点数換算表!$G$16,"")))))))</f>
        <v>0</v>
      </c>
      <c r="AC322" s="17"/>
      <c r="AD322" s="16">
        <f>IF(AC322="",0,IF(AC322="優勝",[7]点数換算表!$B$17,IF(AC322="準優勝",[7]点数換算表!$C$17,IF(AC322="ベスト4",[7]点数換算表!$D$17,IF(AC322="ベスト8",[7]点数換算表!$E$17,IF(AC322="ベスト16",[7]点数換算表!$F$17,IF(AC322="ベスト32",[7]点数換算表!$G$17,"")))))))</f>
        <v>0</v>
      </c>
      <c r="AE322" s="17"/>
      <c r="AF322" s="16">
        <f>IF(AE322="",0,IF(AE322="優勝",[7]点数換算表!$B$18,IF(AE322="準優勝",[7]点数換算表!$C$18,IF(AE322="ベスト4",[7]点数換算表!$D$18,IF(AE322="ベスト8",[7]点数換算表!$E$18,[7]点数換算表!$F$18)))))</f>
        <v>0</v>
      </c>
      <c r="AG322" s="17"/>
      <c r="AH322" s="16">
        <f>IF(AG322="",0,IF(AG322="優勝",[7]点数換算表!$B$19,IF(AG322="準優勝",[7]点数換算表!$C$19,IF(AG322="ベスト4",[7]点数換算表!$D$19,IF(AG322="ベスト8",[7]点数換算表!$E$19,[7]点数換算表!$F$19)))))</f>
        <v>0</v>
      </c>
      <c r="AI322" s="16">
        <f t="shared" si="4"/>
        <v>16</v>
      </c>
    </row>
    <row r="323" spans="1:35" x14ac:dyDescent="0.4">
      <c r="A323" s="21">
        <v>320</v>
      </c>
      <c r="B323" s="17" t="s">
        <v>500</v>
      </c>
      <c r="C323" s="17" t="s">
        <v>467</v>
      </c>
      <c r="D323" s="17">
        <v>4</v>
      </c>
      <c r="E323" s="28" t="s">
        <v>451</v>
      </c>
      <c r="F323" s="35" t="s">
        <v>815</v>
      </c>
      <c r="G323" s="17"/>
      <c r="H323" s="31">
        <f>IF(G323="",0,IF(G323="優勝",[7]点数換算表!$B$2,IF(G323="準優勝",[7]点数換算表!$C$2,IF(G323="ベスト4",[7]点数換算表!$D$2,[7]点数換算表!$E$2))))</f>
        <v>0</v>
      </c>
      <c r="I323" s="17"/>
      <c r="J323" s="16">
        <f>IF(I323="",0,IF(I323="優勝",[7]点数換算表!$B$3,IF(I323="準優勝",[7]点数換算表!$C$3,IF(I323="ベスト4",[7]点数換算表!$D$3,[7]点数換算表!$E$3))))</f>
        <v>0</v>
      </c>
      <c r="K323" s="17"/>
      <c r="L323" s="16">
        <f>IF(K323="",0,IF(K323="優勝",[7]点数換算表!$B$4,IF(K323="準優勝",[7]点数換算表!$C$4,IF(K323="ベスト4",[7]点数換算表!$D$4,IF(K323="ベスト8",[7]点数換算表!$E$4,IF(K323="ベスト16",[7]点数換算表!$F$4,""))))))</f>
        <v>0</v>
      </c>
      <c r="M323" s="17"/>
      <c r="N323" s="16">
        <f>IF(M323="",0,IF(M323="優勝",点数換算表!$B$5,IF(M323="準優勝",点数換算表!$C$5,IF(M323="ベスト4",点数換算表!$D$5,IF(M323="ベスト8",点数換算表!$E$5,IF(M323="ベスト16",点数換算表!$F$5,IF(M323="ベスト32",点数換算表!$G$5,"")))))))</f>
        <v>0</v>
      </c>
      <c r="O323" s="17"/>
      <c r="P323" s="16">
        <f>IF(O323="",0,IF(O323="優勝",[2]点数換算表!$B$6,IF(O323="準優勝",[2]点数換算表!$C$6,IF(O323="ベスト4",[2]点数換算表!$D$6,IF(O323="ベスト8",[2]点数換算表!$E$6,IF(O323="ベスト16",[2]点数換算表!$F$6,IF(O323="ベスト32",[2]点数換算表!$G$6,"")))))))</f>
        <v>0</v>
      </c>
      <c r="Q323" s="17"/>
      <c r="R323" s="16">
        <f>IF(Q323="",0,IF(Q323="優勝",[7]点数換算表!$B$7,IF(Q323="準優勝",[7]点数換算表!$C$7,IF(Q323="ベスト4",[7]点数換算表!$D$7,IF(Q323="ベスト8",[7]点数換算表!$E$7,[7]点数換算表!$F$7)))))</f>
        <v>0</v>
      </c>
      <c r="S323" s="17"/>
      <c r="T323" s="16">
        <f>IF(S323="",0,IF(S323="優勝",[7]点数換算表!$B$8,IF(S323="準優勝",[7]点数換算表!$C$8,IF(S323="ベスト4",[7]点数換算表!$D$8,IF(S323="ベスト8",[7]点数換算表!$E$8,[7]点数換算表!$F$8)))))</f>
        <v>0</v>
      </c>
      <c r="U323" s="17"/>
      <c r="V323" s="31">
        <f>IF(U323="",0,IF(U323="優勝",[7]点数換算表!$B$13,IF(U323="準優勝",[7]点数換算表!$C$13,IF(U323="ベスト4",[7]点数換算表!$D$13,[7]点数換算表!$E$13))))</f>
        <v>0</v>
      </c>
      <c r="W323" s="17"/>
      <c r="X323" s="16">
        <f>IF(W323="",0,IF(W323="優勝",[7]点数換算表!$B$14,IF(W323="準優勝",[7]点数換算表!$C$14,IF(W323="ベスト4",[7]点数換算表!$D$14,[7]点数換算表!$E$14))))</f>
        <v>0</v>
      </c>
      <c r="Y323" s="17" t="s">
        <v>7</v>
      </c>
      <c r="Z323" s="16">
        <f>IF(Y323="",0,IF(Y323="優勝",[7]点数換算表!$B$15,IF(Y323="準優勝",[7]点数換算表!$C$15,IF(Y323="ベスト4",[7]点数換算表!$D$15,IF(Y323="ベスト8",[7]点数換算表!$E$15,IF(Y323="ベスト16",[7]点数換算表!$F$15,""))))))</f>
        <v>16</v>
      </c>
      <c r="AA323" s="17"/>
      <c r="AB323" s="16">
        <f>IF(AA323="",0,IF(AA323="優勝",[7]点数換算表!$B$16,IF(AA323="準優勝",[7]点数換算表!$C$16,IF(AA323="ベスト4",[7]点数換算表!$D$16,IF(AA323="ベスト8",[7]点数換算表!$E$16,IF(AA323="ベスト16",[7]点数換算表!$F$16,IF(AA323="ベスト32",[7]点数換算表!$G$16,"")))))))</f>
        <v>0</v>
      </c>
      <c r="AC323" s="17"/>
      <c r="AD323" s="16">
        <f>IF(AC323="",0,IF(AC323="優勝",[7]点数換算表!$B$17,IF(AC323="準優勝",[7]点数換算表!$C$17,IF(AC323="ベスト4",[7]点数換算表!$D$17,IF(AC323="ベスト8",[7]点数換算表!$E$17,IF(AC323="ベスト16",[7]点数換算表!$F$17,IF(AC323="ベスト32",[7]点数換算表!$G$17,"")))))))</f>
        <v>0</v>
      </c>
      <c r="AE323" s="17"/>
      <c r="AF323" s="16">
        <f>IF(AE323="",0,IF(AE323="優勝",[7]点数換算表!$B$18,IF(AE323="準優勝",[7]点数換算表!$C$18,IF(AE323="ベスト4",[7]点数換算表!$D$18,IF(AE323="ベスト8",[7]点数換算表!$E$18,[7]点数換算表!$F$18)))))</f>
        <v>0</v>
      </c>
      <c r="AG323" s="17"/>
      <c r="AH323" s="16">
        <f>IF(AG323="",0,IF(AG323="優勝",[7]点数換算表!$B$19,IF(AG323="準優勝",[7]点数換算表!$C$19,IF(AG323="ベスト4",[7]点数換算表!$D$19,IF(AG323="ベスト8",[7]点数換算表!$E$19,[7]点数換算表!$F$19)))))</f>
        <v>0</v>
      </c>
      <c r="AI323" s="16">
        <f t="shared" si="4"/>
        <v>16</v>
      </c>
    </row>
    <row r="324" spans="1:35" x14ac:dyDescent="0.4">
      <c r="A324" s="21">
        <v>321</v>
      </c>
      <c r="B324" s="54" t="s">
        <v>502</v>
      </c>
      <c r="C324" s="54" t="s">
        <v>458</v>
      </c>
      <c r="D324" s="54">
        <v>4</v>
      </c>
      <c r="E324" s="61" t="s">
        <v>451</v>
      </c>
      <c r="F324" s="51" t="s">
        <v>815</v>
      </c>
      <c r="G324" s="54"/>
      <c r="H324" s="31">
        <f>IF(G324="",0,IF(G324="優勝",[7]点数換算表!$B$2,IF(G324="準優勝",[7]点数換算表!$C$2,IF(G324="ベスト4",[7]点数換算表!$D$2,[7]点数換算表!$E$2))))</f>
        <v>0</v>
      </c>
      <c r="I324" s="54"/>
      <c r="J324" s="16">
        <f>IF(I324="",0,IF(I324="優勝",[7]点数換算表!$B$3,IF(I324="準優勝",[7]点数換算表!$C$3,IF(I324="ベスト4",[7]点数換算表!$D$3,[7]点数換算表!$E$3))))</f>
        <v>0</v>
      </c>
      <c r="K324" s="54"/>
      <c r="L324" s="16">
        <f>IF(K324="",0,IF(K324="優勝",[7]点数換算表!$B$4,IF(K324="準優勝",[7]点数換算表!$C$4,IF(K324="ベスト4",[7]点数換算表!$D$4,IF(K324="ベスト8",[7]点数換算表!$E$4,IF(K324="ベスト16",[7]点数換算表!$F$4,""))))))</f>
        <v>0</v>
      </c>
      <c r="M324" s="54"/>
      <c r="N324" s="16">
        <f>IF(M324="",0,IF(M324="優勝",点数換算表!$B$5,IF(M324="準優勝",点数換算表!$C$5,IF(M324="ベスト4",点数換算表!$D$5,IF(M324="ベスト8",点数換算表!$E$5,IF(M324="ベスト16",点数換算表!$F$5,IF(M324="ベスト32",点数換算表!$G$5,"")))))))</f>
        <v>0</v>
      </c>
      <c r="O324" s="54"/>
      <c r="P324" s="16">
        <f>IF(O324="",0,IF(O324="優勝",[2]点数換算表!$B$6,IF(O324="準優勝",[2]点数換算表!$C$6,IF(O324="ベスト4",[2]点数換算表!$D$6,IF(O324="ベスト8",[2]点数換算表!$E$6,IF(O324="ベスト16",[2]点数換算表!$F$6,IF(O324="ベスト32",[2]点数換算表!$G$6,"")))))))</f>
        <v>0</v>
      </c>
      <c r="Q324" s="54"/>
      <c r="R324" s="16">
        <f>IF(Q324="",0,IF(Q324="優勝",[7]点数換算表!$B$7,IF(Q324="準優勝",[7]点数換算表!$C$7,IF(Q324="ベスト4",[7]点数換算表!$D$7,IF(Q324="ベスト8",[7]点数換算表!$E$7,[7]点数換算表!$F$7)))))</f>
        <v>0</v>
      </c>
      <c r="S324" s="54"/>
      <c r="T324" s="16">
        <f>IF(S324="",0,IF(S324="優勝",[7]点数換算表!$B$8,IF(S324="準優勝",[7]点数換算表!$C$8,IF(S324="ベスト4",[7]点数換算表!$D$8,IF(S324="ベスト8",[7]点数換算表!$E$8,[7]点数換算表!$F$8)))))</f>
        <v>0</v>
      </c>
      <c r="U324" s="54"/>
      <c r="V324" s="31">
        <f>IF(U324="",0,IF(U324="優勝",[7]点数換算表!$B$13,IF(U324="準優勝",[7]点数換算表!$C$13,IF(U324="ベスト4",[7]点数換算表!$D$13,[7]点数換算表!$E$13))))</f>
        <v>0</v>
      </c>
      <c r="W324" s="54"/>
      <c r="X324" s="16">
        <f>IF(W324="",0,IF(W324="優勝",[7]点数換算表!$B$14,IF(W324="準優勝",[7]点数換算表!$C$14,IF(W324="ベスト4",[7]点数換算表!$D$14,[7]点数換算表!$E$14))))</f>
        <v>0</v>
      </c>
      <c r="Y324" s="54" t="s">
        <v>7</v>
      </c>
      <c r="Z324" s="16">
        <f>IF(Y324="",0,IF(Y324="優勝",[7]点数換算表!$B$15,IF(Y324="準優勝",[7]点数換算表!$C$15,IF(Y324="ベスト4",[7]点数換算表!$D$15,IF(Y324="ベスト8",[7]点数換算表!$E$15,IF(Y324="ベスト16",[7]点数換算表!$F$15,""))))))</f>
        <v>16</v>
      </c>
      <c r="AA324" s="54"/>
      <c r="AB324" s="16">
        <f>IF(AA324="",0,IF(AA324="優勝",[7]点数換算表!$B$16,IF(AA324="準優勝",[7]点数換算表!$C$16,IF(AA324="ベスト4",[7]点数換算表!$D$16,IF(AA324="ベスト8",[7]点数換算表!$E$16,IF(AA324="ベスト16",[7]点数換算表!$F$16,IF(AA324="ベスト32",[7]点数換算表!$G$16,"")))))))</f>
        <v>0</v>
      </c>
      <c r="AC324" s="17"/>
      <c r="AD324" s="16">
        <f>IF(AC324="",0,IF(AC324="優勝",[7]点数換算表!$B$17,IF(AC324="準優勝",[7]点数換算表!$C$17,IF(AC324="ベスト4",[7]点数換算表!$D$17,IF(AC324="ベスト8",[7]点数換算表!$E$17,IF(AC324="ベスト16",[7]点数換算表!$F$17,IF(AC324="ベスト32",[7]点数換算表!$G$17,"")))))))</f>
        <v>0</v>
      </c>
      <c r="AE324" s="17"/>
      <c r="AF324" s="16">
        <f>IF(AE324="",0,IF(AE324="優勝",[7]点数換算表!$B$18,IF(AE324="準優勝",[7]点数換算表!$C$18,IF(AE324="ベスト4",[7]点数換算表!$D$18,IF(AE324="ベスト8",[7]点数換算表!$E$18,[7]点数換算表!$F$18)))))</f>
        <v>0</v>
      </c>
      <c r="AG324" s="17"/>
      <c r="AH324" s="16">
        <f>IF(AG324="",0,IF(AG324="優勝",[7]点数換算表!$B$19,IF(AG324="準優勝",[7]点数換算表!$C$19,IF(AG324="ベスト4",[7]点数換算表!$D$19,IF(AG324="ベスト8",[7]点数換算表!$E$19,[7]点数換算表!$F$19)))))</f>
        <v>0</v>
      </c>
      <c r="AI324" s="16">
        <f t="shared" ref="AI324:AI336" si="5">MAX(H324,J324)+SUM(L324:T324)+MAX(V324,X324)+SUM(Z324:AH324)</f>
        <v>16</v>
      </c>
    </row>
    <row r="325" spans="1:35" x14ac:dyDescent="0.4">
      <c r="A325" s="21">
        <v>322</v>
      </c>
      <c r="B325" s="63" t="s">
        <v>423</v>
      </c>
      <c r="C325" s="63" t="s">
        <v>384</v>
      </c>
      <c r="D325" s="63">
        <v>3</v>
      </c>
      <c r="E325" s="27" t="s">
        <v>382</v>
      </c>
      <c r="F325" s="35" t="s">
        <v>815</v>
      </c>
      <c r="G325" s="54"/>
      <c r="H325" s="31">
        <f>IF(G325="",0,IF(G325="優勝",[4]点数換算表!$B$2,IF(G325="準優勝",[4]点数換算表!$C$2,IF(G325="ベスト4",[4]点数換算表!$D$2,[4]点数換算表!$E$2))))</f>
        <v>0</v>
      </c>
      <c r="I325" s="54"/>
      <c r="J325" s="16">
        <f>IF(I325="",0,IF(I325="優勝",[4]点数換算表!$B$3,IF(I325="準優勝",[4]点数換算表!$C$3,IF(I325="ベスト4",[4]点数換算表!$D$3,[4]点数換算表!$E$3))))</f>
        <v>0</v>
      </c>
      <c r="K325" s="54"/>
      <c r="L325" s="16">
        <f>IF(K325="",0,IF(K325="優勝",[4]点数換算表!$B$4,IF(K325="準優勝",[4]点数換算表!$C$4,IF(K325="ベスト4",[4]点数換算表!$D$4,IF(K325="ベスト8",[4]点数換算表!$E$4,IF(K325="ベスト16",[4]点数換算表!$F$4,""))))))</f>
        <v>0</v>
      </c>
      <c r="M325" s="54"/>
      <c r="N325" s="16">
        <f>IF(M325="",0,IF(M325="優勝",点数換算表!$B$5,IF(M325="準優勝",点数換算表!$C$5,IF(M325="ベスト4",点数換算表!$D$5,IF(M325="ベスト8",点数換算表!$E$5,IF(M325="ベスト16",点数換算表!$F$5,IF(M325="ベスト32",点数換算表!$G$5,"")))))))</f>
        <v>0</v>
      </c>
      <c r="O325" s="54"/>
      <c r="P325" s="16">
        <f>IF(O325="",0,IF(O325="優勝",[2]点数換算表!$B$6,IF(O325="準優勝",[2]点数換算表!$C$6,IF(O325="ベスト4",[2]点数換算表!$D$6,IF(O325="ベスト8",[2]点数換算表!$E$6,IF(O325="ベスト16",[2]点数換算表!$F$6,IF(O325="ベスト32",[2]点数換算表!$G$6,"")))))))</f>
        <v>0</v>
      </c>
      <c r="Q325" s="54"/>
      <c r="R325" s="16">
        <f>IF(Q325="",0,IF(Q325="優勝",[4]点数換算表!$B$7,IF(Q325="準優勝",[4]点数換算表!$C$7,IF(Q325="ベスト4",[4]点数換算表!$D$7,IF(Q325="ベスト8",[4]点数換算表!$E$7,[4]点数換算表!$F$7)))))</f>
        <v>0</v>
      </c>
      <c r="S325" s="54"/>
      <c r="T325" s="16">
        <f>IF(S325="",0,IF(S325="優勝",[4]点数換算表!$B$8,IF(S325="準優勝",[4]点数換算表!$C$8,IF(S325="ベスト4",[4]点数換算表!$D$8,IF(S325="ベスト8",[4]点数換算表!$E$8,[4]点数換算表!$F$8)))))</f>
        <v>0</v>
      </c>
      <c r="U325" s="54"/>
      <c r="V325" s="31">
        <f>IF(U325="",0,IF(U325="優勝",[4]点数換算表!$B$13,IF(U325="準優勝",[4]点数換算表!$C$13,IF(U325="ベスト4",[4]点数換算表!$D$13,[4]点数換算表!$E$13))))</f>
        <v>0</v>
      </c>
      <c r="W325" s="54"/>
      <c r="X325" s="16">
        <f>IF(W325="",0,IF(W325="優勝",[4]点数換算表!$B$14,IF(W325="準優勝",[4]点数換算表!$C$14,IF(W325="ベスト4",[4]点数換算表!$D$14,[4]点数換算表!$E$14))))</f>
        <v>0</v>
      </c>
      <c r="Y325" s="54" t="s">
        <v>7</v>
      </c>
      <c r="Z325" s="16">
        <f>IF(Y325="",0,IF(Y325="優勝",[4]点数換算表!$B$15,IF(Y325="準優勝",[4]点数換算表!$C$15,IF(Y325="ベスト4",[4]点数換算表!$D$15,IF(Y325="ベスト8",[4]点数換算表!$E$15,IF(Y325="ベスト16",[4]点数換算表!$F$15,""))))))</f>
        <v>16</v>
      </c>
      <c r="AA325" s="54"/>
      <c r="AB325" s="16">
        <f>IF(AA325="",0,IF(AA325="優勝",[4]点数換算表!$B$16,IF(AA325="準優勝",[4]点数換算表!$C$16,IF(AA325="ベスト4",[4]点数換算表!$D$16,IF(AA325="ベスト8",[4]点数換算表!$E$16,IF(AA325="ベスト16",[4]点数換算表!$F$16,IF(AA325="ベスト32",[4]点数換算表!$G$16,"")))))))</f>
        <v>0</v>
      </c>
      <c r="AC325" s="17"/>
      <c r="AD325" s="16">
        <f>IF(AC325="",0,IF(AC325="優勝",[4]点数換算表!$B$17,IF(AC325="準優勝",[4]点数換算表!$C$17,IF(AC325="ベスト4",[4]点数換算表!$D$17,IF(AC325="ベスト8",[4]点数換算表!$E$17,IF(AC325="ベスト16",[4]点数換算表!$F$17,IF(AC325="ベスト32",[4]点数換算表!$G$17,"")))))))</f>
        <v>0</v>
      </c>
      <c r="AE325" s="17"/>
      <c r="AF325" s="16">
        <f>IF(AE325="",0,IF(AE325="優勝",[4]点数換算表!$B$18,IF(AE325="準優勝",[4]点数換算表!$C$18,IF(AE325="ベスト4",[4]点数換算表!$D$18,IF(AE325="ベスト8",[4]点数換算表!$E$18,[4]点数換算表!$F$18)))))</f>
        <v>0</v>
      </c>
      <c r="AG325" s="17"/>
      <c r="AH325" s="16">
        <f>IF(AG325="",0,IF(AG325="優勝",[4]点数換算表!$B$19,IF(AG325="準優勝",[4]点数換算表!$C$19,IF(AG325="ベスト4",[4]点数換算表!$D$19,IF(AG325="ベスト8",[4]点数換算表!$E$19,[4]点数換算表!$F$19)))))</f>
        <v>0</v>
      </c>
      <c r="AI325" s="16">
        <f t="shared" si="5"/>
        <v>16</v>
      </c>
    </row>
    <row r="326" spans="1:35" x14ac:dyDescent="0.4">
      <c r="A326" s="21">
        <v>323</v>
      </c>
      <c r="B326" s="63" t="s">
        <v>397</v>
      </c>
      <c r="C326" s="63" t="s">
        <v>386</v>
      </c>
      <c r="D326" s="63">
        <v>3</v>
      </c>
      <c r="E326" s="27" t="s">
        <v>382</v>
      </c>
      <c r="F326" s="35" t="s">
        <v>815</v>
      </c>
      <c r="G326" s="54"/>
      <c r="H326" s="31">
        <f>IF(G326="",0,IF(G326="優勝",[4]点数換算表!$B$2,IF(G326="準優勝",[4]点数換算表!$C$2,IF(G326="ベスト4",[4]点数換算表!$D$2,[4]点数換算表!$E$2))))</f>
        <v>0</v>
      </c>
      <c r="I326" s="54"/>
      <c r="J326" s="16">
        <f>IF(I326="",0,IF(I326="優勝",[4]点数換算表!$B$3,IF(I326="準優勝",[4]点数換算表!$C$3,IF(I326="ベスト4",[4]点数換算表!$D$3,[4]点数換算表!$E$3))))</f>
        <v>0</v>
      </c>
      <c r="K326" s="54"/>
      <c r="L326" s="16">
        <f>IF(K326="",0,IF(K326="優勝",[4]点数換算表!$B$4,IF(K326="準優勝",[4]点数換算表!$C$4,IF(K326="ベスト4",[4]点数換算表!$D$4,IF(K326="ベスト8",[4]点数換算表!$E$4,IF(K326="ベスト16",[4]点数換算表!$F$4,""))))))</f>
        <v>0</v>
      </c>
      <c r="M326" s="54"/>
      <c r="N326" s="16">
        <f>IF(M326="",0,IF(M326="優勝",点数換算表!$B$5,IF(M326="準優勝",点数換算表!$C$5,IF(M326="ベスト4",点数換算表!$D$5,IF(M326="ベスト8",点数換算表!$E$5,IF(M326="ベスト16",点数換算表!$F$5,IF(M326="ベスト32",点数換算表!$G$5,"")))))))</f>
        <v>0</v>
      </c>
      <c r="O326" s="54"/>
      <c r="P326" s="16">
        <f>IF(O326="",0,IF(O326="優勝",[2]点数換算表!$B$6,IF(O326="準優勝",[2]点数換算表!$C$6,IF(O326="ベスト4",[2]点数換算表!$D$6,IF(O326="ベスト8",[2]点数換算表!$E$6,IF(O326="ベスト16",[2]点数換算表!$F$6,IF(O326="ベスト32",[2]点数換算表!$G$6,"")))))))</f>
        <v>0</v>
      </c>
      <c r="Q326" s="54"/>
      <c r="R326" s="16">
        <f>IF(Q326="",0,IF(Q326="優勝",[4]点数換算表!$B$7,IF(Q326="準優勝",[4]点数換算表!$C$7,IF(Q326="ベスト4",[4]点数換算表!$D$7,IF(Q326="ベスト8",[4]点数換算表!$E$7,[4]点数換算表!$F$7)))))</f>
        <v>0</v>
      </c>
      <c r="S326" s="54"/>
      <c r="T326" s="16">
        <f>IF(S326="",0,IF(S326="優勝",[4]点数換算表!$B$8,IF(S326="準優勝",[4]点数換算表!$C$8,IF(S326="ベスト4",[4]点数換算表!$D$8,IF(S326="ベスト8",[4]点数換算表!$E$8,[4]点数換算表!$F$8)))))</f>
        <v>0</v>
      </c>
      <c r="U326" s="54"/>
      <c r="V326" s="31">
        <f>IF(U326="",0,IF(U326="優勝",[4]点数換算表!$B$13,IF(U326="準優勝",[4]点数換算表!$C$13,IF(U326="ベスト4",[4]点数換算表!$D$13,[4]点数換算表!$E$13))))</f>
        <v>0</v>
      </c>
      <c r="W326" s="54"/>
      <c r="X326" s="16">
        <f>IF(W326="",0,IF(W326="優勝",[4]点数換算表!$B$14,IF(W326="準優勝",[4]点数換算表!$C$14,IF(W326="ベスト4",[4]点数換算表!$D$14,[4]点数換算表!$E$14))))</f>
        <v>0</v>
      </c>
      <c r="Y326" s="54" t="s">
        <v>7</v>
      </c>
      <c r="Z326" s="16">
        <f>IF(Y326="",0,IF(Y326="優勝",[4]点数換算表!$B$15,IF(Y326="準優勝",[4]点数換算表!$C$15,IF(Y326="ベスト4",[4]点数換算表!$D$15,IF(Y326="ベスト8",[4]点数換算表!$E$15,IF(Y326="ベスト16",[4]点数換算表!$F$15,""))))))</f>
        <v>16</v>
      </c>
      <c r="AA326" s="54"/>
      <c r="AB326" s="16">
        <f>IF(AA326="",0,IF(AA326="優勝",[4]点数換算表!$B$16,IF(AA326="準優勝",[4]点数換算表!$C$16,IF(AA326="ベスト4",[4]点数換算表!$D$16,IF(AA326="ベスト8",[4]点数換算表!$E$16,IF(AA326="ベスト16",[4]点数換算表!$F$16,IF(AA326="ベスト32",[4]点数換算表!$G$16,"")))))))</f>
        <v>0</v>
      </c>
      <c r="AC326" s="17"/>
      <c r="AD326" s="16">
        <f>IF(AC326="",0,IF(AC326="優勝",[4]点数換算表!$B$17,IF(AC326="準優勝",[4]点数換算表!$C$17,IF(AC326="ベスト4",[4]点数換算表!$D$17,IF(AC326="ベスト8",[4]点数換算表!$E$17,IF(AC326="ベスト16",[4]点数換算表!$F$17,IF(AC326="ベスト32",[4]点数換算表!$G$17,"")))))))</f>
        <v>0</v>
      </c>
      <c r="AE326" s="17"/>
      <c r="AF326" s="16">
        <f>IF(AE326="",0,IF(AE326="優勝",[4]点数換算表!$B$18,IF(AE326="準優勝",[4]点数換算表!$C$18,IF(AE326="ベスト4",[4]点数換算表!$D$18,IF(AE326="ベスト8",[4]点数換算表!$E$18,[4]点数換算表!$F$18)))))</f>
        <v>0</v>
      </c>
      <c r="AG326" s="17"/>
      <c r="AH326" s="16">
        <f>IF(AG326="",0,IF(AG326="優勝",[4]点数換算表!$B$19,IF(AG326="準優勝",[4]点数換算表!$C$19,IF(AG326="ベスト4",[4]点数換算表!$D$19,IF(AG326="ベスト8",[4]点数換算表!$E$19,[4]点数換算表!$F$19)))))</f>
        <v>0</v>
      </c>
      <c r="AI326" s="16">
        <f t="shared" si="5"/>
        <v>16</v>
      </c>
    </row>
    <row r="327" spans="1:35" x14ac:dyDescent="0.4">
      <c r="A327" s="21">
        <v>324</v>
      </c>
      <c r="B327" s="63" t="s">
        <v>427</v>
      </c>
      <c r="C327" s="63" t="s">
        <v>408</v>
      </c>
      <c r="D327" s="63">
        <v>4</v>
      </c>
      <c r="E327" s="27" t="s">
        <v>382</v>
      </c>
      <c r="F327" s="35" t="s">
        <v>815</v>
      </c>
      <c r="G327" s="54"/>
      <c r="H327" s="31">
        <f>IF(G327="",0,IF(G327="優勝",[4]点数換算表!$B$2,IF(G327="準優勝",[4]点数換算表!$C$2,IF(G327="ベスト4",[4]点数換算表!$D$2,[4]点数換算表!$E$2))))</f>
        <v>0</v>
      </c>
      <c r="I327" s="54"/>
      <c r="J327" s="16">
        <f>IF(I327="",0,IF(I327="優勝",[4]点数換算表!$B$3,IF(I327="準優勝",[4]点数換算表!$C$3,IF(I327="ベスト4",[4]点数換算表!$D$3,[4]点数換算表!$E$3))))</f>
        <v>0</v>
      </c>
      <c r="K327" s="54"/>
      <c r="L327" s="16">
        <f>IF(K327="",0,IF(K327="優勝",[4]点数換算表!$B$4,IF(K327="準優勝",[4]点数換算表!$C$4,IF(K327="ベスト4",[4]点数換算表!$D$4,IF(K327="ベスト8",[4]点数換算表!$E$4,IF(K327="ベスト16",[4]点数換算表!$F$4,""))))))</f>
        <v>0</v>
      </c>
      <c r="M327" s="54"/>
      <c r="N327" s="16">
        <f>IF(M327="",0,IF(M327="優勝",点数換算表!$B$5,IF(M327="準優勝",点数換算表!$C$5,IF(M327="ベスト4",点数換算表!$D$5,IF(M327="ベスト8",点数換算表!$E$5,IF(M327="ベスト16",点数換算表!$F$5,IF(M327="ベスト32",点数換算表!$G$5,"")))))))</f>
        <v>0</v>
      </c>
      <c r="O327" s="54"/>
      <c r="P327" s="16">
        <f>IF(O327="",0,IF(O327="優勝",[2]点数換算表!$B$6,IF(O327="準優勝",[2]点数換算表!$C$6,IF(O327="ベスト4",[2]点数換算表!$D$6,IF(O327="ベスト8",[2]点数換算表!$E$6,IF(O327="ベスト16",[2]点数換算表!$F$6,IF(O327="ベスト32",[2]点数換算表!$G$6,"")))))))</f>
        <v>0</v>
      </c>
      <c r="Q327" s="54"/>
      <c r="R327" s="16">
        <f>IF(Q327="",0,IF(Q327="優勝",[4]点数換算表!$B$7,IF(Q327="準優勝",[4]点数換算表!$C$7,IF(Q327="ベスト4",[4]点数換算表!$D$7,IF(Q327="ベスト8",[4]点数換算表!$E$7,[4]点数換算表!$F$7)))))</f>
        <v>0</v>
      </c>
      <c r="S327" s="54"/>
      <c r="T327" s="16">
        <f>IF(S327="",0,IF(S327="優勝",[4]点数換算表!$B$8,IF(S327="準優勝",[4]点数換算表!$C$8,IF(S327="ベスト4",[4]点数換算表!$D$8,IF(S327="ベスト8",[4]点数換算表!$E$8,[4]点数換算表!$F$8)))))</f>
        <v>0</v>
      </c>
      <c r="U327" s="54"/>
      <c r="V327" s="31">
        <f>IF(U327="",0,IF(U327="優勝",[4]点数換算表!$B$13,IF(U327="準優勝",[4]点数換算表!$C$13,IF(U327="ベスト4",[4]点数換算表!$D$13,[4]点数換算表!$E$13))))</f>
        <v>0</v>
      </c>
      <c r="W327" s="54"/>
      <c r="X327" s="16">
        <f>IF(W327="",0,IF(W327="優勝",[4]点数換算表!$B$14,IF(W327="準優勝",[4]点数換算表!$C$14,IF(W327="ベスト4",[4]点数換算表!$D$14,[4]点数換算表!$E$14))))</f>
        <v>0</v>
      </c>
      <c r="Y327" s="54" t="s">
        <v>7</v>
      </c>
      <c r="Z327" s="16">
        <f>IF(Y327="",0,IF(Y327="優勝",[4]点数換算表!$B$15,IF(Y327="準優勝",[4]点数換算表!$C$15,IF(Y327="ベスト4",[4]点数換算表!$D$15,IF(Y327="ベスト8",[4]点数換算表!$E$15,IF(Y327="ベスト16",[4]点数換算表!$F$15,""))))))</f>
        <v>16</v>
      </c>
      <c r="AA327" s="54"/>
      <c r="AB327" s="16">
        <f>IF(AA327="",0,IF(AA327="優勝",[4]点数換算表!$B$16,IF(AA327="準優勝",[4]点数換算表!$C$16,IF(AA327="ベスト4",[4]点数換算表!$D$16,IF(AA327="ベスト8",[4]点数換算表!$E$16,IF(AA327="ベスト16",[4]点数換算表!$F$16,IF(AA327="ベスト32",[4]点数換算表!$G$16,"")))))))</f>
        <v>0</v>
      </c>
      <c r="AC327" s="17"/>
      <c r="AD327" s="16">
        <f>IF(AC327="",0,IF(AC327="優勝",[4]点数換算表!$B$17,IF(AC327="準優勝",[4]点数換算表!$C$17,IF(AC327="ベスト4",[4]点数換算表!$D$17,IF(AC327="ベスト8",[4]点数換算表!$E$17,IF(AC327="ベスト16",[4]点数換算表!$F$17,IF(AC327="ベスト32",[4]点数換算表!$G$17,"")))))))</f>
        <v>0</v>
      </c>
      <c r="AE327" s="17"/>
      <c r="AF327" s="16">
        <f>IF(AE327="",0,IF(AE327="優勝",[4]点数換算表!$B$18,IF(AE327="準優勝",[4]点数換算表!$C$18,IF(AE327="ベスト4",[4]点数換算表!$D$18,IF(AE327="ベスト8",[4]点数換算表!$E$18,[4]点数換算表!$F$18)))))</f>
        <v>0</v>
      </c>
      <c r="AG327" s="17"/>
      <c r="AH327" s="16">
        <f>IF(AG327="",0,IF(AG327="優勝",[4]点数換算表!$B$19,IF(AG327="準優勝",[4]点数換算表!$C$19,IF(AG327="ベスト4",[4]点数換算表!$D$19,IF(AG327="ベスト8",[4]点数換算表!$E$19,[4]点数換算表!$F$19)))))</f>
        <v>0</v>
      </c>
      <c r="AI327" s="16">
        <f t="shared" si="5"/>
        <v>16</v>
      </c>
    </row>
    <row r="328" spans="1:35" x14ac:dyDescent="0.4">
      <c r="A328" s="21">
        <v>325</v>
      </c>
      <c r="B328" s="63" t="s">
        <v>428</v>
      </c>
      <c r="C328" s="63" t="s">
        <v>408</v>
      </c>
      <c r="D328" s="63">
        <v>4</v>
      </c>
      <c r="E328" s="27" t="s">
        <v>382</v>
      </c>
      <c r="F328" s="35" t="s">
        <v>815</v>
      </c>
      <c r="G328" s="54"/>
      <c r="H328" s="31">
        <f>IF(G328="",0,IF(G328="優勝",[4]点数換算表!$B$2,IF(G328="準優勝",[4]点数換算表!$C$2,IF(G328="ベスト4",[4]点数換算表!$D$2,[4]点数換算表!$E$2))))</f>
        <v>0</v>
      </c>
      <c r="I328" s="54"/>
      <c r="J328" s="16">
        <f>IF(I328="",0,IF(I328="優勝",[4]点数換算表!$B$3,IF(I328="準優勝",[4]点数換算表!$C$3,IF(I328="ベスト4",[4]点数換算表!$D$3,[4]点数換算表!$E$3))))</f>
        <v>0</v>
      </c>
      <c r="K328" s="54"/>
      <c r="L328" s="16">
        <f>IF(K328="",0,IF(K328="優勝",[4]点数換算表!$B$4,IF(K328="準優勝",[4]点数換算表!$C$4,IF(K328="ベスト4",[4]点数換算表!$D$4,IF(K328="ベスト8",[4]点数換算表!$E$4,IF(K328="ベスト16",[4]点数換算表!$F$4,""))))))</f>
        <v>0</v>
      </c>
      <c r="M328" s="54"/>
      <c r="N328" s="16">
        <f>IF(M328="",0,IF(M328="優勝",点数換算表!$B$5,IF(M328="準優勝",点数換算表!$C$5,IF(M328="ベスト4",点数換算表!$D$5,IF(M328="ベスト8",点数換算表!$E$5,IF(M328="ベスト16",点数換算表!$F$5,IF(M328="ベスト32",点数換算表!$G$5,"")))))))</f>
        <v>0</v>
      </c>
      <c r="O328" s="54"/>
      <c r="P328" s="16">
        <f>IF(O328="",0,IF(O328="優勝",[2]点数換算表!$B$6,IF(O328="準優勝",[2]点数換算表!$C$6,IF(O328="ベスト4",[2]点数換算表!$D$6,IF(O328="ベスト8",[2]点数換算表!$E$6,IF(O328="ベスト16",[2]点数換算表!$F$6,IF(O328="ベスト32",[2]点数換算表!$G$6,"")))))))</f>
        <v>0</v>
      </c>
      <c r="Q328" s="54"/>
      <c r="R328" s="16">
        <f>IF(Q328="",0,IF(Q328="優勝",[4]点数換算表!$B$7,IF(Q328="準優勝",[4]点数換算表!$C$7,IF(Q328="ベスト4",[4]点数換算表!$D$7,IF(Q328="ベスト8",[4]点数換算表!$E$7,[4]点数換算表!$F$7)))))</f>
        <v>0</v>
      </c>
      <c r="S328" s="54"/>
      <c r="T328" s="16">
        <f>IF(S328="",0,IF(S328="優勝",[4]点数換算表!$B$8,IF(S328="準優勝",[4]点数換算表!$C$8,IF(S328="ベスト4",[4]点数換算表!$D$8,IF(S328="ベスト8",[4]点数換算表!$E$8,[4]点数換算表!$F$8)))))</f>
        <v>0</v>
      </c>
      <c r="U328" s="54"/>
      <c r="V328" s="31">
        <f>IF(U328="",0,IF(U328="優勝",[4]点数換算表!$B$13,IF(U328="準優勝",[4]点数換算表!$C$13,IF(U328="ベスト4",[4]点数換算表!$D$13,[4]点数換算表!$E$13))))</f>
        <v>0</v>
      </c>
      <c r="W328" s="54"/>
      <c r="X328" s="16">
        <f>IF(W328="",0,IF(W328="優勝",[4]点数換算表!$B$14,IF(W328="準優勝",[4]点数換算表!$C$14,IF(W328="ベスト4",[4]点数換算表!$D$14,[4]点数換算表!$E$14))))</f>
        <v>0</v>
      </c>
      <c r="Y328" s="54" t="s">
        <v>7</v>
      </c>
      <c r="Z328" s="16">
        <f>IF(Y328="",0,IF(Y328="優勝",[4]点数換算表!$B$15,IF(Y328="準優勝",[4]点数換算表!$C$15,IF(Y328="ベスト4",[4]点数換算表!$D$15,IF(Y328="ベスト8",[4]点数換算表!$E$15,IF(Y328="ベスト16",[4]点数換算表!$F$15,""))))))</f>
        <v>16</v>
      </c>
      <c r="AA328" s="54"/>
      <c r="AB328" s="16">
        <f>IF(AA328="",0,IF(AA328="優勝",[4]点数換算表!$B$16,IF(AA328="準優勝",[4]点数換算表!$C$16,IF(AA328="ベスト4",[4]点数換算表!$D$16,IF(AA328="ベスト8",[4]点数換算表!$E$16,IF(AA328="ベスト16",[4]点数換算表!$F$16,IF(AA328="ベスト32",[4]点数換算表!$G$16,"")))))))</f>
        <v>0</v>
      </c>
      <c r="AC328" s="17"/>
      <c r="AD328" s="16">
        <f>IF(AC328="",0,IF(AC328="優勝",[4]点数換算表!$B$17,IF(AC328="準優勝",[4]点数換算表!$C$17,IF(AC328="ベスト4",[4]点数換算表!$D$17,IF(AC328="ベスト8",[4]点数換算表!$E$17,IF(AC328="ベスト16",[4]点数換算表!$F$17,IF(AC328="ベスト32",[4]点数換算表!$G$17,"")))))))</f>
        <v>0</v>
      </c>
      <c r="AE328" s="17"/>
      <c r="AF328" s="16">
        <f>IF(AE328="",0,IF(AE328="優勝",[4]点数換算表!$B$18,IF(AE328="準優勝",[4]点数換算表!$C$18,IF(AE328="ベスト4",[4]点数換算表!$D$18,IF(AE328="ベスト8",[4]点数換算表!$E$18,[4]点数換算表!$F$18)))))</f>
        <v>0</v>
      </c>
      <c r="AG328" s="17"/>
      <c r="AH328" s="16">
        <f>IF(AG328="",0,IF(AG328="優勝",[4]点数換算表!$B$19,IF(AG328="準優勝",[4]点数換算表!$C$19,IF(AG328="ベスト4",[4]点数換算表!$D$19,IF(AG328="ベスト8",[4]点数換算表!$E$19,[4]点数換算表!$F$19)))))</f>
        <v>0</v>
      </c>
      <c r="AI328" s="16">
        <f t="shared" si="5"/>
        <v>16</v>
      </c>
    </row>
    <row r="329" spans="1:35" x14ac:dyDescent="0.4">
      <c r="A329" s="21">
        <v>326</v>
      </c>
      <c r="B329" s="63" t="s">
        <v>497</v>
      </c>
      <c r="C329" s="63" t="s">
        <v>456</v>
      </c>
      <c r="D329" s="63">
        <v>4</v>
      </c>
      <c r="E329" s="28" t="s">
        <v>451</v>
      </c>
      <c r="F329" s="35" t="s">
        <v>815</v>
      </c>
      <c r="G329" s="54"/>
      <c r="H329" s="31">
        <f>IF(G329="",0,IF(G329="優勝",[7]点数換算表!$B$2,IF(G329="準優勝",[7]点数換算表!$C$2,IF(G329="ベスト4",[7]点数換算表!$D$2,[7]点数換算表!$E$2))))</f>
        <v>0</v>
      </c>
      <c r="I329" s="54"/>
      <c r="J329" s="16">
        <f>IF(I329="",0,IF(I329="優勝",[7]点数換算表!$B$3,IF(I329="準優勝",[7]点数換算表!$C$3,IF(I329="ベスト4",[7]点数換算表!$D$3,[7]点数換算表!$E$3))))</f>
        <v>0</v>
      </c>
      <c r="K329" s="54"/>
      <c r="L329" s="16">
        <f>IF(K329="",0,IF(K329="優勝",[7]点数換算表!$B$4,IF(K329="準優勝",[7]点数換算表!$C$4,IF(K329="ベスト4",[7]点数換算表!$D$4,IF(K329="ベスト8",[7]点数換算表!$E$4,IF(K329="ベスト16",[7]点数換算表!$F$4,""))))))</f>
        <v>0</v>
      </c>
      <c r="M329" s="54"/>
      <c r="N329" s="16">
        <f>IF(M329="",0,IF(M329="優勝",点数換算表!$B$5,IF(M329="準優勝",点数換算表!$C$5,IF(M329="ベスト4",点数換算表!$D$5,IF(M329="ベスト8",点数換算表!$E$5,IF(M329="ベスト16",点数換算表!$F$5,IF(M329="ベスト32",点数換算表!$G$5,"")))))))</f>
        <v>0</v>
      </c>
      <c r="O329" s="54"/>
      <c r="P329" s="16">
        <f>IF(O329="",0,IF(O329="優勝",[2]点数換算表!$B$6,IF(O329="準優勝",[2]点数換算表!$C$6,IF(O329="ベスト4",[2]点数換算表!$D$6,IF(O329="ベスト8",[2]点数換算表!$E$6,IF(O329="ベスト16",[2]点数換算表!$F$6,IF(O329="ベスト32",[2]点数換算表!$G$6,"")))))))</f>
        <v>0</v>
      </c>
      <c r="Q329" s="54"/>
      <c r="R329" s="16">
        <f>IF(Q329="",0,IF(Q329="優勝",[7]点数換算表!$B$7,IF(Q329="準優勝",[7]点数換算表!$C$7,IF(Q329="ベスト4",[7]点数換算表!$D$7,IF(Q329="ベスト8",[7]点数換算表!$E$7,[7]点数換算表!$F$7)))))</f>
        <v>0</v>
      </c>
      <c r="S329" s="54"/>
      <c r="T329" s="16">
        <f>IF(S329="",0,IF(S329="優勝",[7]点数換算表!$B$8,IF(S329="準優勝",[7]点数換算表!$C$8,IF(S329="ベスト4",[7]点数換算表!$D$8,IF(S329="ベスト8",[7]点数換算表!$E$8,[7]点数換算表!$F$8)))))</f>
        <v>0</v>
      </c>
      <c r="U329" s="54"/>
      <c r="V329" s="31">
        <f>IF(U329="",0,IF(U329="優勝",[7]点数換算表!$B$13,IF(U329="準優勝",[7]点数換算表!$C$13,IF(U329="ベスト4",[7]点数換算表!$D$13,[7]点数換算表!$E$13))))</f>
        <v>0</v>
      </c>
      <c r="W329" s="54"/>
      <c r="X329" s="16">
        <f>IF(W329="",0,IF(W329="優勝",[7]点数換算表!$B$14,IF(W329="準優勝",[7]点数換算表!$C$14,IF(W329="ベスト4",[7]点数換算表!$D$14,[7]点数換算表!$E$14))))</f>
        <v>0</v>
      </c>
      <c r="Y329" s="54" t="s">
        <v>7</v>
      </c>
      <c r="Z329" s="16">
        <f>IF(Y329="",0,IF(Y329="優勝",[7]点数換算表!$B$15,IF(Y329="準優勝",[7]点数換算表!$C$15,IF(Y329="ベスト4",[7]点数換算表!$D$15,IF(Y329="ベスト8",[7]点数換算表!$E$15,IF(Y329="ベスト16",[7]点数換算表!$F$15,""))))))</f>
        <v>16</v>
      </c>
      <c r="AA329" s="54"/>
      <c r="AB329" s="16">
        <f>IF(AA329="",0,IF(AA329="優勝",[7]点数換算表!$B$16,IF(AA329="準優勝",[7]点数換算表!$C$16,IF(AA329="ベスト4",[7]点数換算表!$D$16,IF(AA329="ベスト8",[7]点数換算表!$E$16,IF(AA329="ベスト16",[7]点数換算表!$F$16,IF(AA329="ベスト32",[7]点数換算表!$G$16,"")))))))</f>
        <v>0</v>
      </c>
      <c r="AC329" s="17"/>
      <c r="AD329" s="16">
        <f>IF(AC329="",0,IF(AC329="優勝",[7]点数換算表!$B$17,IF(AC329="準優勝",[7]点数換算表!$C$17,IF(AC329="ベスト4",[7]点数換算表!$D$17,IF(AC329="ベスト8",[7]点数換算表!$E$17,IF(AC329="ベスト16",[7]点数換算表!$F$17,IF(AC329="ベスト32",[7]点数換算表!$G$17,"")))))))</f>
        <v>0</v>
      </c>
      <c r="AE329" s="17"/>
      <c r="AF329" s="16">
        <f>IF(AE329="",0,IF(AE329="優勝",[7]点数換算表!$B$18,IF(AE329="準優勝",[7]点数換算表!$C$18,IF(AE329="ベスト4",[7]点数換算表!$D$18,IF(AE329="ベスト8",[7]点数換算表!$E$18,[7]点数換算表!$F$18)))))</f>
        <v>0</v>
      </c>
      <c r="AG329" s="17"/>
      <c r="AH329" s="16">
        <f>IF(AG329="",0,IF(AG329="優勝",[7]点数換算表!$B$19,IF(AG329="準優勝",[7]点数換算表!$C$19,IF(AG329="ベスト4",[7]点数換算表!$D$19,IF(AG329="ベスト8",[7]点数換算表!$E$19,[7]点数換算表!$F$19)))))</f>
        <v>0</v>
      </c>
      <c r="AI329" s="16">
        <f t="shared" si="5"/>
        <v>16</v>
      </c>
    </row>
    <row r="330" spans="1:35" x14ac:dyDescent="0.4">
      <c r="A330" s="21">
        <v>327</v>
      </c>
      <c r="B330" s="63" t="s">
        <v>499</v>
      </c>
      <c r="C330" s="63" t="s">
        <v>450</v>
      </c>
      <c r="D330" s="63">
        <v>2</v>
      </c>
      <c r="E330" s="28" t="s">
        <v>451</v>
      </c>
      <c r="F330" s="35" t="s">
        <v>815</v>
      </c>
      <c r="G330" s="54"/>
      <c r="H330" s="31">
        <f>IF(G330="",0,IF(G330="優勝",[7]点数換算表!$B$2,IF(G330="準優勝",[7]点数換算表!$C$2,IF(G330="ベスト4",[7]点数換算表!$D$2,[7]点数換算表!$E$2))))</f>
        <v>0</v>
      </c>
      <c r="I330" s="54"/>
      <c r="J330" s="16">
        <f>IF(I330="",0,IF(I330="優勝",[7]点数換算表!$B$3,IF(I330="準優勝",[7]点数換算表!$C$3,IF(I330="ベスト4",[7]点数換算表!$D$3,[7]点数換算表!$E$3))))</f>
        <v>0</v>
      </c>
      <c r="K330" s="54"/>
      <c r="L330" s="16">
        <f>IF(K330="",0,IF(K330="優勝",[7]点数換算表!$B$4,IF(K330="準優勝",[7]点数換算表!$C$4,IF(K330="ベスト4",[7]点数換算表!$D$4,IF(K330="ベスト8",[7]点数換算表!$E$4,IF(K330="ベスト16",[7]点数換算表!$F$4,""))))))</f>
        <v>0</v>
      </c>
      <c r="M330" s="54"/>
      <c r="N330" s="16">
        <f>IF(M330="",0,IF(M330="優勝",点数換算表!$B$5,IF(M330="準優勝",点数換算表!$C$5,IF(M330="ベスト4",点数換算表!$D$5,IF(M330="ベスト8",点数換算表!$E$5,IF(M330="ベスト16",点数換算表!$F$5,IF(M330="ベスト32",点数換算表!$G$5,"")))))))</f>
        <v>0</v>
      </c>
      <c r="O330" s="54"/>
      <c r="P330" s="16">
        <f>IF(O330="",0,IF(O330="優勝",[2]点数換算表!$B$6,IF(O330="準優勝",[2]点数換算表!$C$6,IF(O330="ベスト4",[2]点数換算表!$D$6,IF(O330="ベスト8",[2]点数換算表!$E$6,IF(O330="ベスト16",[2]点数換算表!$F$6,IF(O330="ベスト32",[2]点数換算表!$G$6,"")))))))</f>
        <v>0</v>
      </c>
      <c r="Q330" s="54"/>
      <c r="R330" s="16">
        <f>IF(Q330="",0,IF(Q330="優勝",[7]点数換算表!$B$7,IF(Q330="準優勝",[7]点数換算表!$C$7,IF(Q330="ベスト4",[7]点数換算表!$D$7,IF(Q330="ベスト8",[7]点数換算表!$E$7,[7]点数換算表!$F$7)))))</f>
        <v>0</v>
      </c>
      <c r="S330" s="54"/>
      <c r="T330" s="16">
        <f>IF(S330="",0,IF(S330="優勝",[7]点数換算表!$B$8,IF(S330="準優勝",[7]点数換算表!$C$8,IF(S330="ベスト4",[7]点数換算表!$D$8,IF(S330="ベスト8",[7]点数換算表!$E$8,[7]点数換算表!$F$8)))))</f>
        <v>0</v>
      </c>
      <c r="U330" s="54"/>
      <c r="V330" s="31">
        <f>IF(U330="",0,IF(U330="優勝",[7]点数換算表!$B$13,IF(U330="準優勝",[7]点数換算表!$C$13,IF(U330="ベスト4",[7]点数換算表!$D$13,[7]点数換算表!$E$13))))</f>
        <v>0</v>
      </c>
      <c r="W330" s="54"/>
      <c r="X330" s="16">
        <f>IF(W330="",0,IF(W330="優勝",[7]点数換算表!$B$14,IF(W330="準優勝",[7]点数換算表!$C$14,IF(W330="ベスト4",[7]点数換算表!$D$14,[7]点数換算表!$E$14))))</f>
        <v>0</v>
      </c>
      <c r="Y330" s="54" t="s">
        <v>7</v>
      </c>
      <c r="Z330" s="16">
        <f>IF(Y330="",0,IF(Y330="優勝",[7]点数換算表!$B$15,IF(Y330="準優勝",[7]点数換算表!$C$15,IF(Y330="ベスト4",[7]点数換算表!$D$15,IF(Y330="ベスト8",[7]点数換算表!$E$15,IF(Y330="ベスト16",[7]点数換算表!$F$15,""))))))</f>
        <v>16</v>
      </c>
      <c r="AA330" s="54"/>
      <c r="AB330" s="16">
        <f>IF(AA330="",0,IF(AA330="優勝",[7]点数換算表!$B$16,IF(AA330="準優勝",[7]点数換算表!$C$16,IF(AA330="ベスト4",[7]点数換算表!$D$16,IF(AA330="ベスト8",[7]点数換算表!$E$16,IF(AA330="ベスト16",[7]点数換算表!$F$16,IF(AA330="ベスト32",[7]点数換算表!$G$16,"")))))))</f>
        <v>0</v>
      </c>
      <c r="AC330" s="17"/>
      <c r="AD330" s="16">
        <f>IF(AC330="",0,IF(AC330="優勝",[7]点数換算表!$B$17,IF(AC330="準優勝",[7]点数換算表!$C$17,IF(AC330="ベスト4",[7]点数換算表!$D$17,IF(AC330="ベスト8",[7]点数換算表!$E$17,IF(AC330="ベスト16",[7]点数換算表!$F$17,IF(AC330="ベスト32",[7]点数換算表!$G$17,"")))))))</f>
        <v>0</v>
      </c>
      <c r="AE330" s="17"/>
      <c r="AF330" s="16">
        <f>IF(AE330="",0,IF(AE330="優勝",[7]点数換算表!$B$18,IF(AE330="準優勝",[7]点数換算表!$C$18,IF(AE330="ベスト4",[7]点数換算表!$D$18,IF(AE330="ベスト8",[7]点数換算表!$E$18,[7]点数換算表!$F$18)))))</f>
        <v>0</v>
      </c>
      <c r="AG330" s="17"/>
      <c r="AH330" s="16">
        <f>IF(AG330="",0,IF(AG330="優勝",[7]点数換算表!$B$19,IF(AG330="準優勝",[7]点数換算表!$C$19,IF(AG330="ベスト4",[7]点数換算表!$D$19,IF(AG330="ベスト8",[7]点数換算表!$E$19,[7]点数換算表!$F$19)))))</f>
        <v>0</v>
      </c>
      <c r="AI330" s="16">
        <f t="shared" si="5"/>
        <v>16</v>
      </c>
    </row>
    <row r="331" spans="1:35" x14ac:dyDescent="0.4">
      <c r="A331" s="21">
        <v>328</v>
      </c>
      <c r="B331" s="63" t="s">
        <v>469</v>
      </c>
      <c r="C331" s="63" t="s">
        <v>452</v>
      </c>
      <c r="D331" s="63">
        <v>4</v>
      </c>
      <c r="E331" s="28" t="s">
        <v>451</v>
      </c>
      <c r="F331" s="35" t="s">
        <v>815</v>
      </c>
      <c r="G331" s="54"/>
      <c r="H331" s="31">
        <f>IF(G331="",0,IF(G331="優勝",[7]点数換算表!$B$2,IF(G331="準優勝",[7]点数換算表!$C$2,IF(G331="ベスト4",[7]点数換算表!$D$2,[7]点数換算表!$E$2))))</f>
        <v>0</v>
      </c>
      <c r="I331" s="54"/>
      <c r="J331" s="16">
        <f>IF(I331="",0,IF(I331="優勝",[7]点数換算表!$B$3,IF(I331="準優勝",[7]点数換算表!$C$3,IF(I331="ベスト4",[7]点数換算表!$D$3,[7]点数換算表!$E$3))))</f>
        <v>0</v>
      </c>
      <c r="K331" s="54"/>
      <c r="L331" s="16">
        <f>IF(K331="",0,IF(K331="優勝",[7]点数換算表!$B$4,IF(K331="準優勝",[7]点数換算表!$C$4,IF(K331="ベスト4",[7]点数換算表!$D$4,IF(K331="ベスト8",[7]点数換算表!$E$4,IF(K331="ベスト16",[7]点数換算表!$F$4,""))))))</f>
        <v>0</v>
      </c>
      <c r="M331" s="54"/>
      <c r="N331" s="16">
        <f>IF(M331="",0,IF(M331="優勝",点数換算表!$B$5,IF(M331="準優勝",点数換算表!$C$5,IF(M331="ベスト4",点数換算表!$D$5,IF(M331="ベスト8",点数換算表!$E$5,IF(M331="ベスト16",点数換算表!$F$5,IF(M331="ベスト32",点数換算表!$G$5,"")))))))</f>
        <v>0</v>
      </c>
      <c r="O331" s="54"/>
      <c r="P331" s="16">
        <f>IF(O331="",0,IF(O331="優勝",[2]点数換算表!$B$6,IF(O331="準優勝",[2]点数換算表!$C$6,IF(O331="ベスト4",[2]点数換算表!$D$6,IF(O331="ベスト8",[2]点数換算表!$E$6,IF(O331="ベスト16",[2]点数換算表!$F$6,IF(O331="ベスト32",[2]点数換算表!$G$6,"")))))))</f>
        <v>0</v>
      </c>
      <c r="Q331" s="54"/>
      <c r="R331" s="16">
        <f>IF(Q331="",0,IF(Q331="優勝",[7]点数換算表!$B$7,IF(Q331="準優勝",[7]点数換算表!$C$7,IF(Q331="ベスト4",[7]点数換算表!$D$7,IF(Q331="ベスト8",[7]点数換算表!$E$7,[7]点数換算表!$F$7)))))</f>
        <v>0</v>
      </c>
      <c r="S331" s="54"/>
      <c r="T331" s="16">
        <f>IF(S331="",0,IF(S331="優勝",[7]点数換算表!$B$8,IF(S331="準優勝",[7]点数換算表!$C$8,IF(S331="ベスト4",[7]点数換算表!$D$8,IF(S331="ベスト8",[7]点数換算表!$E$8,[7]点数換算表!$F$8)))))</f>
        <v>0</v>
      </c>
      <c r="U331" s="54"/>
      <c r="V331" s="31">
        <f>IF(U331="",0,IF(U331="優勝",[7]点数換算表!$B$13,IF(U331="準優勝",[7]点数換算表!$C$13,IF(U331="ベスト4",[7]点数換算表!$D$13,[7]点数換算表!$E$13))))</f>
        <v>0</v>
      </c>
      <c r="W331" s="54"/>
      <c r="X331" s="16">
        <f>IF(W331="",0,IF(W331="優勝",[7]点数換算表!$B$14,IF(W331="準優勝",[7]点数換算表!$C$14,IF(W331="ベスト4",[7]点数換算表!$D$14,[7]点数換算表!$E$14))))</f>
        <v>0</v>
      </c>
      <c r="Y331" s="54" t="s">
        <v>7</v>
      </c>
      <c r="Z331" s="16">
        <f>IF(Y331="",0,IF(Y331="優勝",[7]点数換算表!$B$15,IF(Y331="準優勝",[7]点数換算表!$C$15,IF(Y331="ベスト4",[7]点数換算表!$D$15,IF(Y331="ベスト8",[7]点数換算表!$E$15,IF(Y331="ベスト16",[7]点数換算表!$F$15,""))))))</f>
        <v>16</v>
      </c>
      <c r="AA331" s="54"/>
      <c r="AB331" s="16">
        <f>IF(AA331="",0,IF(AA331="優勝",[7]点数換算表!$B$16,IF(AA331="準優勝",[7]点数換算表!$C$16,IF(AA331="ベスト4",[7]点数換算表!$D$16,IF(AA331="ベスト8",[7]点数換算表!$E$16,IF(AA331="ベスト16",[7]点数換算表!$F$16,IF(AA331="ベスト32",[7]点数換算表!$G$16,"")))))))</f>
        <v>0</v>
      </c>
      <c r="AC331" s="17"/>
      <c r="AD331" s="16">
        <f>IF(AC331="",0,IF(AC331="優勝",[7]点数換算表!$B$17,IF(AC331="準優勝",[7]点数換算表!$C$17,IF(AC331="ベスト4",[7]点数換算表!$D$17,IF(AC331="ベスト8",[7]点数換算表!$E$17,IF(AC331="ベスト16",[7]点数換算表!$F$17,IF(AC331="ベスト32",[7]点数換算表!$G$17,"")))))))</f>
        <v>0</v>
      </c>
      <c r="AE331" s="17"/>
      <c r="AF331" s="16">
        <f>IF(AE331="",0,IF(AE331="優勝",[7]点数換算表!$B$18,IF(AE331="準優勝",[7]点数換算表!$C$18,IF(AE331="ベスト4",[7]点数換算表!$D$18,IF(AE331="ベスト8",[7]点数換算表!$E$18,[7]点数換算表!$F$18)))))</f>
        <v>0</v>
      </c>
      <c r="AG331" s="17"/>
      <c r="AH331" s="16">
        <f>IF(AG331="",0,IF(AG331="優勝",[7]点数換算表!$B$19,IF(AG331="準優勝",[7]点数換算表!$C$19,IF(AG331="ベスト4",[7]点数換算表!$D$19,IF(AG331="ベスト8",[7]点数換算表!$E$19,[7]点数換算表!$F$19)))))</f>
        <v>0</v>
      </c>
      <c r="AI331" s="16">
        <f t="shared" si="5"/>
        <v>16</v>
      </c>
    </row>
    <row r="332" spans="1:35" x14ac:dyDescent="0.4">
      <c r="A332" s="21">
        <v>329</v>
      </c>
      <c r="B332" s="63" t="s">
        <v>592</v>
      </c>
      <c r="C332" s="63" t="s">
        <v>545</v>
      </c>
      <c r="D332" s="63">
        <v>4</v>
      </c>
      <c r="E332" s="29" t="s">
        <v>526</v>
      </c>
      <c r="F332" s="35" t="s">
        <v>815</v>
      </c>
      <c r="G332" s="54"/>
      <c r="H332" s="31">
        <f>IF(G332="",0,IF(G332="優勝",[1]点数換算表!$B$2,IF(G332="準優勝",[1]点数換算表!$C$2,IF(G332="ベスト4",[1]点数換算表!$D$2,[1]点数換算表!$E$2))))</f>
        <v>0</v>
      </c>
      <c r="I332" s="54"/>
      <c r="J332" s="16">
        <f>IF(I332="",0,IF(I332="優勝",[1]点数換算表!$B$3,IF(I332="準優勝",[1]点数換算表!$C$3,IF(I332="ベスト4",[1]点数換算表!$D$3,[1]点数換算表!$E$3))))</f>
        <v>0</v>
      </c>
      <c r="K332" s="54"/>
      <c r="L332" s="16">
        <f>IF(K332="",0,IF(K332="優勝",[7]点数換算表!$B$4,IF(K332="準優勝",[7]点数換算表!$C$4,IF(K332="ベスト4",[7]点数換算表!$D$4,IF(K332="ベスト8",[7]点数換算表!$E$4,IF(K332="ベスト16",[7]点数換算表!$F$4,""))))))</f>
        <v>0</v>
      </c>
      <c r="M332" s="54"/>
      <c r="N332" s="16">
        <f>IF(M332="",0,IF(M332="優勝",点数換算表!$B$5,IF(M332="準優勝",点数換算表!$C$5,IF(M332="ベスト4",点数換算表!$D$5,IF(M332="ベスト8",点数換算表!$E$5,IF(M332="ベスト16",点数換算表!$F$5,IF(M332="ベスト32",点数換算表!$G$5,"")))))))</f>
        <v>0</v>
      </c>
      <c r="O332" s="54"/>
      <c r="P332" s="16">
        <f>IF(O332="",0,IF(O332="優勝",[2]点数換算表!$B$6,IF(O332="準優勝",[2]点数換算表!$C$6,IF(O332="ベスト4",[2]点数換算表!$D$6,IF(O332="ベスト8",[2]点数換算表!$E$6,IF(O332="ベスト16",[2]点数換算表!$F$6,IF(O332="ベスト32",[2]点数換算表!$G$6,"")))))))</f>
        <v>0</v>
      </c>
      <c r="Q332" s="54"/>
      <c r="R332" s="16">
        <f>IF(Q332="",0,IF(Q332="優勝",[1]点数換算表!$B$7,IF(Q332="準優勝",[1]点数換算表!$C$7,IF(Q332="ベスト4",[1]点数換算表!$D$7,IF(Q332="ベスト8",[1]点数換算表!$E$7,[1]点数換算表!$F$7)))))</f>
        <v>0</v>
      </c>
      <c r="S332" s="54"/>
      <c r="T332" s="16">
        <f>IF(S332="",0,IF(S332="優勝",[1]点数換算表!$B$8,IF(S332="準優勝",[1]点数換算表!$C$8,IF(S332="ベスト4",[1]点数換算表!$D$8,IF(S332="ベスト8",[1]点数換算表!$E$8,[1]点数換算表!$F$8)))))</f>
        <v>0</v>
      </c>
      <c r="U332" s="54"/>
      <c r="V332" s="31">
        <f>IF(U332="",0,IF(U332="優勝",[1]点数換算表!$B$13,IF(U332="準優勝",[1]点数換算表!$C$13,IF(U332="ベスト4",[1]点数換算表!$D$13,[1]点数換算表!$E$13))))</f>
        <v>0</v>
      </c>
      <c r="W332" s="54"/>
      <c r="X332" s="16">
        <f>IF(W332="",0,IF(W332="優勝",[1]点数換算表!$B$14,IF(W332="準優勝",[1]点数換算表!$C$14,IF(W332="ベスト4",[1]点数換算表!$D$14,[1]点数換算表!$E$14))))</f>
        <v>0</v>
      </c>
      <c r="Y332" s="54" t="s">
        <v>7</v>
      </c>
      <c r="Z332" s="16">
        <f>IF(Y332="",0,IF(Y332="優勝",[7]点数換算表!$B$15,IF(Y332="準優勝",[7]点数換算表!$C$15,IF(Y332="ベスト4",[7]点数換算表!$D$15,IF(Y332="ベスト8",[7]点数換算表!$E$15,IF(Y332="ベスト16",[7]点数換算表!$F$15,""))))))</f>
        <v>16</v>
      </c>
      <c r="AA332" s="54"/>
      <c r="AB332" s="16">
        <f>IF(AA332="",0,IF(AA332="優勝",[1]点数換算表!$B$16,IF(AA332="準優勝",[1]点数換算表!$C$16,IF(AA332="ベスト4",[1]点数換算表!$D$16,IF(AA332="ベスト8",[1]点数換算表!$E$16,IF(AA332="ベスト16",[1]点数換算表!$F$16,IF(AA332="ベスト32",[1]点数換算表!$G$16,"")))))))</f>
        <v>0</v>
      </c>
      <c r="AC332" s="17"/>
      <c r="AD332" s="16">
        <f>IF(AC332="",0,IF(AC332="優勝",[1]点数換算表!$B$17,IF(AC332="準優勝",[1]点数換算表!$C$17,IF(AC332="ベスト4",[1]点数換算表!$D$17,IF(AC332="ベスト8",[1]点数換算表!$E$17,IF(AC332="ベスト16",[1]点数換算表!$F$17,IF(AC332="ベスト32",[1]点数換算表!$G$17,"")))))))</f>
        <v>0</v>
      </c>
      <c r="AE332" s="17"/>
      <c r="AF332" s="16">
        <f>IF(AE332="",0,IF(AE332="優勝",[1]点数換算表!$B$18,IF(AE332="準優勝",[1]点数換算表!$C$18,IF(AE332="ベスト4",[1]点数換算表!$D$18,IF(AE332="ベスト8",[1]点数換算表!$E$18,[1]点数換算表!$F$18)))))</f>
        <v>0</v>
      </c>
      <c r="AG332" s="17"/>
      <c r="AH332" s="16">
        <f>IF(AG332="",0,IF(AG332="優勝",[1]点数換算表!$B$19,IF(AG332="準優勝",[1]点数換算表!$C$19,IF(AG332="ベスト4",[1]点数換算表!$D$19,IF(AG332="ベスト8",[1]点数換算表!$E$19,[1]点数換算表!$F$19)))))</f>
        <v>0</v>
      </c>
      <c r="AI332" s="16">
        <f t="shared" si="5"/>
        <v>16</v>
      </c>
    </row>
    <row r="333" spans="1:35" x14ac:dyDescent="0.4">
      <c r="A333" s="21">
        <v>330</v>
      </c>
      <c r="B333" s="65" t="s">
        <v>535</v>
      </c>
      <c r="C333" s="65" t="s">
        <v>525</v>
      </c>
      <c r="D333" s="65">
        <v>2</v>
      </c>
      <c r="E333" s="68" t="s">
        <v>526</v>
      </c>
      <c r="F333" s="51" t="s">
        <v>815</v>
      </c>
      <c r="G333" s="54"/>
      <c r="H333" s="55">
        <f>IF(G333="",0,IF(G333="優勝",[1]点数換算表!$B$2,IF(G333="準優勝",[1]点数換算表!$C$2,IF(G333="ベスト4",[1]点数換算表!$D$2,[1]点数換算表!$E$2))))</f>
        <v>0</v>
      </c>
      <c r="I333" s="54"/>
      <c r="J333" s="49">
        <f>IF(I333="",0,IF(I333="優勝",[1]点数換算表!$B$3,IF(I333="準優勝",[1]点数換算表!$C$3,IF(I333="ベスト4",[1]点数換算表!$D$3,[1]点数換算表!$E$3))))</f>
        <v>0</v>
      </c>
      <c r="K333" s="54"/>
      <c r="L333" s="49">
        <f>IF(K333="",0,IF(K333="優勝",[7]点数換算表!$B$4,IF(K333="準優勝",[7]点数換算表!$C$4,IF(K333="ベスト4",[7]点数換算表!$D$4,IF(K333="ベスト8",[7]点数換算表!$E$4,IF(K333="ベスト16",[7]点数換算表!$F$4,""))))))</f>
        <v>0</v>
      </c>
      <c r="M333" s="54"/>
      <c r="N333" s="49">
        <f>IF(M333="",0,IF(M333="優勝",点数換算表!$B$5,IF(M333="準優勝",点数換算表!$C$5,IF(M333="ベスト4",点数換算表!$D$5,IF(M333="ベスト8",点数換算表!$E$5,IF(M333="ベスト16",点数換算表!$F$5,IF(M333="ベスト32",点数換算表!$G$5,"")))))))</f>
        <v>0</v>
      </c>
      <c r="O333" s="54"/>
      <c r="P333" s="49">
        <f>IF(O333="",0,IF(O333="優勝",[2]点数換算表!$B$6,IF(O333="準優勝",[2]点数換算表!$C$6,IF(O333="ベスト4",[2]点数換算表!$D$6,IF(O333="ベスト8",[2]点数換算表!$E$6,IF(O333="ベスト16",[2]点数換算表!$F$6,IF(O333="ベスト32",[2]点数換算表!$G$6,"")))))))</f>
        <v>0</v>
      </c>
      <c r="Q333" s="54"/>
      <c r="R333" s="49">
        <f>IF(Q333="",0,IF(Q333="優勝",[1]点数換算表!$B$7,IF(Q333="準優勝",[1]点数換算表!$C$7,IF(Q333="ベスト4",[1]点数換算表!$D$7,IF(Q333="ベスト8",[1]点数換算表!$E$7,[1]点数換算表!$F$7)))))</f>
        <v>0</v>
      </c>
      <c r="S333" s="54"/>
      <c r="T333" s="49">
        <f>IF(S333="",0,IF(S333="優勝",[1]点数換算表!$B$8,IF(S333="準優勝",[1]点数換算表!$C$8,IF(S333="ベスト4",[1]点数換算表!$D$8,IF(S333="ベスト8",[1]点数換算表!$E$8,[1]点数換算表!$F$8)))))</f>
        <v>0</v>
      </c>
      <c r="U333" s="54"/>
      <c r="V333" s="55">
        <f>IF(U333="",0,IF(U333="優勝",[1]点数換算表!$B$13,IF(U333="準優勝",[1]点数換算表!$C$13,IF(U333="ベスト4",[1]点数換算表!$D$13,[1]点数換算表!$E$13))))</f>
        <v>0</v>
      </c>
      <c r="W333" s="54"/>
      <c r="X333" s="49">
        <f>IF(W333="",0,IF(W333="優勝",[1]点数換算表!$B$14,IF(W333="準優勝",[1]点数換算表!$C$14,IF(W333="ベスト4",[1]点数換算表!$D$14,[1]点数換算表!$E$14))))</f>
        <v>0</v>
      </c>
      <c r="Y333" s="54" t="s">
        <v>7</v>
      </c>
      <c r="Z333" s="49">
        <f>IF(Y333="",0,IF(Y333="優勝",[7]点数換算表!$B$15,IF(Y333="準優勝",[7]点数換算表!$C$15,IF(Y333="ベスト4",[7]点数換算表!$D$15,IF(Y333="ベスト8",[7]点数換算表!$E$15,IF(Y333="ベスト16",[7]点数換算表!$F$15,""))))))</f>
        <v>16</v>
      </c>
      <c r="AA333" s="54"/>
      <c r="AB333" s="49">
        <f>IF(AA333="",0,IF(AA333="優勝",[1]点数換算表!$B$16,IF(AA333="準優勝",[1]点数換算表!$C$16,IF(AA333="ベスト4",[1]点数換算表!$D$16,IF(AA333="ベスト8",[1]点数換算表!$E$16,IF(AA333="ベスト16",[1]点数換算表!$F$16,IF(AA333="ベスト32",[1]点数換算表!$G$16,"")))))))</f>
        <v>0</v>
      </c>
      <c r="AC333" s="54"/>
      <c r="AD333" s="49">
        <f>IF(AC333="",0,IF(AC333="優勝",[1]点数換算表!$B$17,IF(AC333="準優勝",[1]点数換算表!$C$17,IF(AC333="ベスト4",[1]点数換算表!$D$17,IF(AC333="ベスト8",[1]点数換算表!$E$17,IF(AC333="ベスト16",[1]点数換算表!$F$17,IF(AC333="ベスト32",[1]点数換算表!$G$17,"")))))))</f>
        <v>0</v>
      </c>
      <c r="AE333" s="54"/>
      <c r="AF333" s="49">
        <f>IF(AE333="",0,IF(AE333="優勝",[1]点数換算表!$B$18,IF(AE333="準優勝",[1]点数換算表!$C$18,IF(AE333="ベスト4",[1]点数換算表!$D$18,IF(AE333="ベスト8",[1]点数換算表!$E$18,[1]点数換算表!$F$18)))))</f>
        <v>0</v>
      </c>
      <c r="AG333" s="54"/>
      <c r="AH333" s="49">
        <f>IF(AG333="",0,IF(AG333="優勝",[1]点数換算表!$B$19,IF(AG333="準優勝",[1]点数換算表!$C$19,IF(AG333="ベスト4",[1]点数換算表!$D$19,IF(AG333="ベスト8",[1]点数換算表!$E$19,[1]点数換算表!$F$19)))))</f>
        <v>0</v>
      </c>
      <c r="AI333" s="49">
        <f t="shared" si="5"/>
        <v>16</v>
      </c>
    </row>
    <row r="334" spans="1:35" x14ac:dyDescent="0.4">
      <c r="A334" s="21">
        <v>331</v>
      </c>
      <c r="B334" s="63" t="s">
        <v>694</v>
      </c>
      <c r="C334" s="63" t="s">
        <v>619</v>
      </c>
      <c r="D334" s="63">
        <v>3</v>
      </c>
      <c r="E334" s="58" t="s">
        <v>620</v>
      </c>
      <c r="F334" s="62" t="s">
        <v>814</v>
      </c>
      <c r="G334" s="63"/>
      <c r="H334" s="18">
        <f>IF(G334="",0,IF(G334="優勝",[1]点数換算表!$B$2,IF(G334="準優勝",[1]点数換算表!$C$2,IF(G334="ベスト4",[1]点数換算表!$D$2,[1]点数換算表!$E$2))))</f>
        <v>0</v>
      </c>
      <c r="I334" s="63"/>
      <c r="J334" s="64">
        <f>IF(I334="",0,IF(I334="優勝",[1]点数換算表!$B$3,IF(I334="準優勝",[1]点数換算表!$C$3,IF(I334="ベスト4",[1]点数換算表!$D$3,[1]点数換算表!$E$3))))</f>
        <v>0</v>
      </c>
      <c r="K334" s="63"/>
      <c r="L334" s="64">
        <f>IF(K334="",0,IF(K334="優勝",[7]点数換算表!$B$4,IF(K334="準優勝",[7]点数換算表!$C$4,IF(K334="ベスト4",[7]点数換算表!$D$4,IF(K334="ベスト8",[7]点数換算表!$E$4,IF(K334="ベスト16",[7]点数換算表!$F$4,""))))))</f>
        <v>0</v>
      </c>
      <c r="M334" s="63"/>
      <c r="N334" s="64">
        <f>IF(M334="",0,IF(M334="優勝",点数換算表!$B$5,IF(M334="準優勝",点数換算表!$C$5,IF(M334="ベスト4",点数換算表!$D$5,IF(M334="ベスト8",点数換算表!$E$5,IF(M334="ベスト16",点数換算表!$F$5,IF(M334="ベスト32",点数換算表!$G$5,"")))))))</f>
        <v>0</v>
      </c>
      <c r="O334" s="63"/>
      <c r="P334" s="64">
        <f>IF(O334="",0,IF(O334="優勝",[2]点数換算表!$B$6,IF(O334="準優勝",[2]点数換算表!$C$6,IF(O334="ベスト4",[2]点数換算表!$D$6,IF(O334="ベスト8",[2]点数換算表!$E$6,IF(O334="ベスト16",[2]点数換算表!$F$6,IF(O334="ベスト32",[2]点数換算表!$G$6,"")))))))</f>
        <v>0</v>
      </c>
      <c r="Q334" s="63"/>
      <c r="R334" s="64">
        <f>IF(Q334="",0,IF(Q334="優勝",[10]点数換算表!$B$7,IF(Q334="準優勝",[10]点数換算表!$C$7,IF(Q334="ベスト4",[10]点数換算表!$D$7,IF(Q334="ベスト8",[10]点数換算表!$E$7,[10]点数換算表!$F$7)))))</f>
        <v>0</v>
      </c>
      <c r="S334" s="63"/>
      <c r="T334" s="64">
        <f>IF(S334="",0,IF(S334="優勝",[10]点数換算表!$B$8,IF(S334="準優勝",[10]点数換算表!$C$8,IF(S334="ベスト4",[10]点数換算表!$D$8,IF(S334="ベスト8",[10]点数換算表!$E$8,[10]点数換算表!$F$8)))))</f>
        <v>0</v>
      </c>
      <c r="U334" s="63"/>
      <c r="V334" s="18">
        <f>IF(U334="",0,IF(U334="優勝",[10]点数換算表!$B$13,IF(U334="準優勝",[10]点数換算表!$C$13,IF(U334="ベスト4",[10]点数換算表!$D$13,[10]点数換算表!$E$13))))</f>
        <v>0</v>
      </c>
      <c r="W334" s="63"/>
      <c r="X334" s="64">
        <f>IF(W334="",0,IF(W334="優勝",[10]点数換算表!$B$14,IF(W334="準優勝",[10]点数換算表!$C$14,IF(W334="ベスト4",[10]点数換算表!$D$14,[10]点数換算表!$E$14))))</f>
        <v>0</v>
      </c>
      <c r="Y334" s="63" t="s">
        <v>7</v>
      </c>
      <c r="Z334" s="64">
        <f>IF(Y334="",0,IF(Y334="優勝",[7]点数換算表!$B$15,IF(Y334="準優勝",[7]点数換算表!$C$15,IF(Y334="ベスト4",[7]点数換算表!$D$15,IF(Y334="ベスト8",[7]点数換算表!$E$15,IF(Y334="ベスト16",[7]点数換算表!$F$15,""))))))</f>
        <v>16</v>
      </c>
      <c r="AA334" s="63"/>
      <c r="AB334" s="64">
        <f>IF(AA334="",0,IF(AA334="優勝",[10]点数換算表!$B$16,IF(AA334="準優勝",[10]点数換算表!$C$16,IF(AA334="ベスト4",[10]点数換算表!$D$16,IF(AA334="ベスト8",[10]点数換算表!$E$16,IF(AA334="ベスト16",[10]点数換算表!$F$16,IF(AA334="ベスト32",[10]点数換算表!$G$16,"")))))))</f>
        <v>0</v>
      </c>
      <c r="AC334" s="63"/>
      <c r="AD334" s="64">
        <f>IF(AC334="",0,IF(AC334="優勝",[10]点数換算表!$B$17,IF(AC334="準優勝",[10]点数換算表!$C$17,IF(AC334="ベスト4",[10]点数換算表!$D$17,IF(AC334="ベスト8",[10]点数換算表!$E$17,IF(AC334="ベスト16",[10]点数換算表!$F$17,IF(AC334="ベスト32",[10]点数換算表!$G$17,"")))))))</f>
        <v>0</v>
      </c>
      <c r="AE334" s="63"/>
      <c r="AF334" s="64">
        <f>IF(AE334="",0,IF(AE334="優勝",[10]点数換算表!$B$18,IF(AE334="準優勝",[10]点数換算表!$C$18,IF(AE334="ベスト4",[10]点数換算表!$D$18,IF(AE334="ベスト8",[10]点数換算表!$E$18,[10]点数換算表!$F$18)))))</f>
        <v>0</v>
      </c>
      <c r="AG334" s="63"/>
      <c r="AH334" s="64">
        <f>IF(AG334="",0,IF(AG334="優勝",[10]点数換算表!$B$19,IF(AG334="準優勝",[10]点数換算表!$C$19,IF(AG334="ベスト4",[10]点数換算表!$D$19,IF(AG334="ベスト8",[10]点数換算表!$E$19,[10]点数換算表!$F$19)))))</f>
        <v>0</v>
      </c>
      <c r="AI334" s="64">
        <f t="shared" si="5"/>
        <v>16</v>
      </c>
    </row>
    <row r="335" spans="1:35" x14ac:dyDescent="0.4">
      <c r="A335" s="21">
        <v>332</v>
      </c>
      <c r="B335" s="65" t="s">
        <v>695</v>
      </c>
      <c r="C335" s="65" t="s">
        <v>626</v>
      </c>
      <c r="D335" s="65">
        <v>3</v>
      </c>
      <c r="E335" s="30" t="s">
        <v>620</v>
      </c>
      <c r="F335" s="34" t="s">
        <v>814</v>
      </c>
      <c r="G335" s="54"/>
      <c r="H335" s="55">
        <f>IF(G335="",0,IF(G335="優勝",[1]点数換算表!$B$2,IF(G335="準優勝",[1]点数換算表!$C$2,IF(G335="ベスト4",[1]点数換算表!$D$2,[1]点数換算表!$E$2))))</f>
        <v>0</v>
      </c>
      <c r="I335" s="54"/>
      <c r="J335" s="49">
        <f>IF(I335="",0,IF(I335="優勝",[1]点数換算表!$B$3,IF(I335="準優勝",[1]点数換算表!$C$3,IF(I335="ベスト4",[1]点数換算表!$D$3,[1]点数換算表!$E$3))))</f>
        <v>0</v>
      </c>
      <c r="K335" s="54"/>
      <c r="L335" s="49">
        <f>IF(K335="",0,IF(K335="優勝",[7]点数換算表!$B$4,IF(K335="準優勝",[7]点数換算表!$C$4,IF(K335="ベスト4",[7]点数換算表!$D$4,IF(K335="ベスト8",[7]点数換算表!$E$4,IF(K335="ベスト16",[7]点数換算表!$F$4,""))))))</f>
        <v>0</v>
      </c>
      <c r="M335" s="54"/>
      <c r="N335" s="49">
        <f>IF(M335="",0,IF(M335="優勝",点数換算表!$B$5,IF(M335="準優勝",点数換算表!$C$5,IF(M335="ベスト4",点数換算表!$D$5,IF(M335="ベスト8",点数換算表!$E$5,IF(M335="ベスト16",点数換算表!$F$5,IF(M335="ベスト32",点数換算表!$G$5,"")))))))</f>
        <v>0</v>
      </c>
      <c r="O335" s="54"/>
      <c r="P335" s="49">
        <f>IF(O335="",0,IF(O335="優勝",[2]点数換算表!$B$6,IF(O335="準優勝",[2]点数換算表!$C$6,IF(O335="ベスト4",[2]点数換算表!$D$6,IF(O335="ベスト8",[2]点数換算表!$E$6,IF(O335="ベスト16",[2]点数換算表!$F$6,IF(O335="ベスト32",[2]点数換算表!$G$6,"")))))))</f>
        <v>0</v>
      </c>
      <c r="Q335" s="54"/>
      <c r="R335" s="49">
        <f>IF(Q335="",0,IF(Q335="優勝",[10]点数換算表!$B$7,IF(Q335="準優勝",[10]点数換算表!$C$7,IF(Q335="ベスト4",[10]点数換算表!$D$7,IF(Q335="ベスト8",[10]点数換算表!$E$7,[10]点数換算表!$F$7)))))</f>
        <v>0</v>
      </c>
      <c r="S335" s="54"/>
      <c r="T335" s="49">
        <f>IF(S335="",0,IF(S335="優勝",[10]点数換算表!$B$8,IF(S335="準優勝",[10]点数換算表!$C$8,IF(S335="ベスト4",[10]点数換算表!$D$8,IF(S335="ベスト8",[10]点数換算表!$E$8,[10]点数換算表!$F$8)))))</f>
        <v>0</v>
      </c>
      <c r="U335" s="54"/>
      <c r="V335" s="55">
        <f>IF(U335="",0,IF(U335="優勝",[10]点数換算表!$B$13,IF(U335="準優勝",[10]点数換算表!$C$13,IF(U335="ベスト4",[10]点数換算表!$D$13,[10]点数換算表!$E$13))))</f>
        <v>0</v>
      </c>
      <c r="W335" s="54"/>
      <c r="X335" s="49">
        <f>IF(W335="",0,IF(W335="優勝",[10]点数換算表!$B$14,IF(W335="準優勝",[10]点数換算表!$C$14,IF(W335="ベスト4",[10]点数換算表!$D$14,[10]点数換算表!$E$14))))</f>
        <v>0</v>
      </c>
      <c r="Y335" s="54" t="s">
        <v>7</v>
      </c>
      <c r="Z335" s="49">
        <f>IF(Y335="",0,IF(Y335="優勝",[7]点数換算表!$B$15,IF(Y335="準優勝",[7]点数換算表!$C$15,IF(Y335="ベスト4",[7]点数換算表!$D$15,IF(Y335="ベスト8",[7]点数換算表!$E$15,IF(Y335="ベスト16",[7]点数換算表!$F$15,""))))))</f>
        <v>16</v>
      </c>
      <c r="AA335" s="54"/>
      <c r="AB335" s="49">
        <f>IF(AA335="",0,IF(AA335="優勝",[10]点数換算表!$B$16,IF(AA335="準優勝",[10]点数換算表!$C$16,IF(AA335="ベスト4",[10]点数換算表!$D$16,IF(AA335="ベスト8",[10]点数換算表!$E$16,IF(AA335="ベスト16",[10]点数換算表!$F$16,IF(AA335="ベスト32",[10]点数換算表!$G$16,"")))))))</f>
        <v>0</v>
      </c>
      <c r="AC335" s="54"/>
      <c r="AD335" s="49">
        <f>IF(AC335="",0,IF(AC335="優勝",[10]点数換算表!$B$17,IF(AC335="準優勝",[10]点数換算表!$C$17,IF(AC335="ベスト4",[10]点数換算表!$D$17,IF(AC335="ベスト8",[10]点数換算表!$E$17,IF(AC335="ベスト16",[10]点数換算表!$F$17,IF(AC335="ベスト32",[10]点数換算表!$G$17,"")))))))</f>
        <v>0</v>
      </c>
      <c r="AE335" s="54"/>
      <c r="AF335" s="49">
        <f>IF(AE335="",0,IF(AE335="優勝",[10]点数換算表!$B$18,IF(AE335="準優勝",[10]点数換算表!$C$18,IF(AE335="ベスト4",[10]点数換算表!$D$18,IF(AE335="ベスト8",[10]点数換算表!$E$18,[10]点数換算表!$F$18)))))</f>
        <v>0</v>
      </c>
      <c r="AG335" s="54"/>
      <c r="AH335" s="49">
        <f>IF(AG335="",0,IF(AG335="優勝",[10]点数換算表!$B$19,IF(AG335="準優勝",[10]点数換算表!$C$19,IF(AG335="ベスト4",[10]点数換算表!$D$19,IF(AG335="ベスト8",[10]点数換算表!$E$19,[10]点数換算表!$F$19)))))</f>
        <v>0</v>
      </c>
      <c r="AI335" s="49">
        <f t="shared" si="5"/>
        <v>16</v>
      </c>
    </row>
    <row r="336" spans="1:35" x14ac:dyDescent="0.4">
      <c r="A336" s="21">
        <v>333</v>
      </c>
      <c r="B336" s="63" t="s">
        <v>696</v>
      </c>
      <c r="C336" s="65" t="s">
        <v>622</v>
      </c>
      <c r="D336" s="63">
        <v>3</v>
      </c>
      <c r="E336" s="30" t="s">
        <v>620</v>
      </c>
      <c r="F336" s="34" t="s">
        <v>814</v>
      </c>
      <c r="G336" s="63"/>
      <c r="H336" s="18">
        <f>IF(G336="",0,IF(G336="優勝",[1]点数換算表!$B$2,IF(G336="準優勝",[1]点数換算表!$C$2,IF(G336="ベスト4",[1]点数換算表!$D$2,[1]点数換算表!$E$2))))</f>
        <v>0</v>
      </c>
      <c r="I336" s="63"/>
      <c r="J336" s="64">
        <f>IF(I336="",0,IF(I336="優勝",[1]点数換算表!$B$3,IF(I336="準優勝",[1]点数換算表!$C$3,IF(I336="ベスト4",[1]点数換算表!$D$3,[1]点数換算表!$E$3))))</f>
        <v>0</v>
      </c>
      <c r="K336" s="63"/>
      <c r="L336" s="64">
        <f>IF(K336="",0,IF(K336="優勝",[7]点数換算表!$B$4,IF(K336="準優勝",[7]点数換算表!$C$4,IF(K336="ベスト4",[7]点数換算表!$D$4,IF(K336="ベスト8",[7]点数換算表!$E$4,IF(K336="ベスト16",[7]点数換算表!$F$4,""))))))</f>
        <v>0</v>
      </c>
      <c r="M336" s="63"/>
      <c r="N336" s="64">
        <f>IF(M336="",0,IF(M336="優勝",点数換算表!$B$5,IF(M336="準優勝",点数換算表!$C$5,IF(M336="ベスト4",点数換算表!$D$5,IF(M336="ベスト8",点数換算表!$E$5,IF(M336="ベスト16",点数換算表!$F$5,IF(M336="ベスト32",点数換算表!$G$5,"")))))))</f>
        <v>0</v>
      </c>
      <c r="O336" s="63"/>
      <c r="P336" s="64">
        <f>IF(O336="",0,IF(O336="優勝",[2]点数換算表!$B$6,IF(O336="準優勝",[2]点数換算表!$C$6,IF(O336="ベスト4",[2]点数換算表!$D$6,IF(O336="ベスト8",[2]点数換算表!$E$6,IF(O336="ベスト16",[2]点数換算表!$F$6,IF(O336="ベスト32",[2]点数換算表!$G$6,"")))))))</f>
        <v>0</v>
      </c>
      <c r="Q336" s="63"/>
      <c r="R336" s="64">
        <f>IF(Q336="",0,IF(Q336="優勝",[10]点数換算表!$B$7,IF(Q336="準優勝",[10]点数換算表!$C$7,IF(Q336="ベスト4",[10]点数換算表!$D$7,IF(Q336="ベスト8",[10]点数換算表!$E$7,[10]点数換算表!$F$7)))))</f>
        <v>0</v>
      </c>
      <c r="S336" s="63"/>
      <c r="T336" s="64">
        <f>IF(S336="",0,IF(S336="優勝",[10]点数換算表!$B$8,IF(S336="準優勝",[10]点数換算表!$C$8,IF(S336="ベスト4",[10]点数換算表!$D$8,IF(S336="ベスト8",[10]点数換算表!$E$8,[10]点数換算表!$F$8)))))</f>
        <v>0</v>
      </c>
      <c r="U336" s="63"/>
      <c r="V336" s="18">
        <f>IF(U336="",0,IF(U336="優勝",[10]点数換算表!$B$13,IF(U336="準優勝",[10]点数換算表!$C$13,IF(U336="ベスト4",[10]点数換算表!$D$13,[10]点数換算表!$E$13))))</f>
        <v>0</v>
      </c>
      <c r="W336" s="63"/>
      <c r="X336" s="64">
        <f>IF(W336="",0,IF(W336="優勝",[10]点数換算表!$B$14,IF(W336="準優勝",[10]点数換算表!$C$14,IF(W336="ベスト4",[10]点数換算表!$D$14,[10]点数換算表!$E$14))))</f>
        <v>0</v>
      </c>
      <c r="Y336" s="63" t="s">
        <v>7</v>
      </c>
      <c r="Z336" s="64">
        <f>IF(Y336="",0,IF(Y336="優勝",[7]点数換算表!$B$15,IF(Y336="準優勝",[7]点数換算表!$C$15,IF(Y336="ベスト4",[7]点数換算表!$D$15,IF(Y336="ベスト8",[7]点数換算表!$E$15,IF(Y336="ベスト16",[7]点数換算表!$F$15,""))))))</f>
        <v>16</v>
      </c>
      <c r="AA336" s="63"/>
      <c r="AB336" s="64">
        <f>IF(AA336="",0,IF(AA336="優勝",[10]点数換算表!$B$16,IF(AA336="準優勝",[10]点数換算表!$C$16,IF(AA336="ベスト4",[10]点数換算表!$D$16,IF(AA336="ベスト8",[10]点数換算表!$E$16,IF(AA336="ベスト16",[10]点数換算表!$F$16,IF(AA336="ベスト32",[10]点数換算表!$G$16,"")))))))</f>
        <v>0</v>
      </c>
      <c r="AC336" s="63"/>
      <c r="AD336" s="64">
        <f>IF(AC336="",0,IF(AC336="優勝",[10]点数換算表!$B$17,IF(AC336="準優勝",[10]点数換算表!$C$17,IF(AC336="ベスト4",[10]点数換算表!$D$17,IF(AC336="ベスト8",[10]点数換算表!$E$17,IF(AC336="ベスト16",[10]点数換算表!$F$17,IF(AC336="ベスト32",[10]点数換算表!$G$17,"")))))))</f>
        <v>0</v>
      </c>
      <c r="AE336" s="63"/>
      <c r="AF336" s="64">
        <f>IF(AE336="",0,IF(AE336="優勝",[10]点数換算表!$B$18,IF(AE336="準優勝",[10]点数換算表!$C$18,IF(AE336="ベスト4",[10]点数換算表!$D$18,IF(AE336="ベスト8",[10]点数換算表!$E$18,[10]点数換算表!$F$18)))))</f>
        <v>0</v>
      </c>
      <c r="AG336" s="63"/>
      <c r="AH336" s="64">
        <f>IF(AG336="",0,IF(AG336="優勝",[10]点数換算表!$B$19,IF(AG336="準優勝",[10]点数換算表!$C$19,IF(AG336="ベスト4",[10]点数換算表!$D$19,IF(AG336="ベスト8",[10]点数換算表!$E$19,[10]点数換算表!$F$19)))))</f>
        <v>0</v>
      </c>
      <c r="AI336" s="64">
        <f t="shared" si="5"/>
        <v>16</v>
      </c>
    </row>
    <row r="337" spans="1:35" x14ac:dyDescent="0.4">
      <c r="A337" s="21">
        <v>334</v>
      </c>
      <c r="B337" s="65"/>
      <c r="C337" s="65"/>
      <c r="D337" s="65"/>
      <c r="E337" s="66"/>
      <c r="F337" s="59"/>
      <c r="G337" s="54"/>
      <c r="H337" s="55">
        <f>IF(G337="",0,IF(G337="優勝",[1]点数換算表!$B$2,IF(G337="準優勝",[1]点数換算表!$C$2,IF(G337="ベスト4",[1]点数換算表!$D$2,[1]点数換算表!$E$2))))</f>
        <v>0</v>
      </c>
      <c r="I337" s="54"/>
      <c r="J337" s="49">
        <f>IF(I337="",0,IF(I337="優勝",[1]点数換算表!$B$3,IF(I337="準優勝",[1]点数換算表!$C$3,IF(I337="ベスト4",[1]点数換算表!$D$3,[1]点数換算表!$E$3))))</f>
        <v>0</v>
      </c>
      <c r="K337" s="54"/>
      <c r="L337" s="49">
        <f>IF(K337="",0,IF(K337="優勝",[7]点数換算表!$B$4,IF(K337="準優勝",[7]点数換算表!$C$4,IF(K337="ベスト4",[7]点数換算表!$D$4,IF(K337="ベスト8",[7]点数換算表!$E$4,IF(K337="ベスト16",[7]点数換算表!$F$4,""))))))</f>
        <v>0</v>
      </c>
      <c r="M337" s="54"/>
      <c r="N337" s="49">
        <f>IF(M337="",0,IF(M337="優勝",点数換算表!$B$5,IF(M337="準優勝",点数換算表!$C$5,IF(M337="ベスト4",点数換算表!$D$5,IF(M337="ベスト8",点数換算表!$E$5,IF(M337="ベスト16",点数換算表!$F$5,IF(M337="ベスト32",点数換算表!$G$5,"")))))))</f>
        <v>0</v>
      </c>
      <c r="O337" s="54"/>
      <c r="P337" s="49">
        <f>IF(O337="",0,IF(O337="優勝",[2]点数換算表!$B$6,IF(O337="準優勝",[2]点数換算表!$C$6,IF(O337="ベスト4",[2]点数換算表!$D$6,IF(O337="ベスト8",[2]点数換算表!$E$6,IF(O337="ベスト16",[2]点数換算表!$F$6,IF(O337="ベスト32",[2]点数換算表!$G$6,"")))))))</f>
        <v>0</v>
      </c>
      <c r="Q337" s="54"/>
      <c r="R337" s="49">
        <f>IF(Q337="",0,IF(Q337="優勝",[10]点数換算表!$B$7,IF(Q337="準優勝",[10]点数換算表!$C$7,IF(Q337="ベスト4",[10]点数換算表!$D$7,IF(Q337="ベスト8",[10]点数換算表!$E$7,[10]点数換算表!$F$7)))))</f>
        <v>0</v>
      </c>
      <c r="S337" s="54"/>
      <c r="T337" s="49">
        <f>IF(S337="",0,IF(S337="優勝",[10]点数換算表!$B$8,IF(S337="準優勝",[10]点数換算表!$C$8,IF(S337="ベスト4",[10]点数換算表!$D$8,IF(S337="ベスト8",[10]点数換算表!$E$8,[10]点数換算表!$F$8)))))</f>
        <v>0</v>
      </c>
      <c r="U337" s="54"/>
      <c r="V337" s="55">
        <f>IF(U337="",0,IF(U337="優勝",[10]点数換算表!$B$13,IF(U337="準優勝",[10]点数換算表!$C$13,IF(U337="ベスト4",[10]点数換算表!$D$13,[10]点数換算表!$E$13))))</f>
        <v>0</v>
      </c>
      <c r="W337" s="54"/>
      <c r="X337" s="49">
        <f>IF(W337="",0,IF(W337="優勝",[10]点数換算表!$B$14,IF(W337="準優勝",[10]点数換算表!$C$14,IF(W337="ベスト4",[10]点数換算表!$D$14,[10]点数換算表!$E$14))))</f>
        <v>0</v>
      </c>
      <c r="Y337" s="54"/>
      <c r="Z337" s="49">
        <f>IF(Y337="",0,IF(Y337="優勝",[7]点数換算表!$B$15,IF(Y337="準優勝",[7]点数換算表!$C$15,IF(Y337="ベスト4",[7]点数換算表!$D$15,IF(Y337="ベスト8",[7]点数換算表!$E$15,IF(Y337="ベスト16",[7]点数換算表!$F$15,""))))))</f>
        <v>0</v>
      </c>
      <c r="AA337" s="54"/>
      <c r="AB337" s="49">
        <f>IF(AA337="",0,IF(AA337="優勝",[10]点数換算表!$B$16,IF(AA337="準優勝",[10]点数換算表!$C$16,IF(AA337="ベスト4",[10]点数換算表!$D$16,IF(AA337="ベスト8",[10]点数換算表!$E$16,IF(AA337="ベスト16",[10]点数換算表!$F$16,IF(AA337="ベスト32",[10]点数換算表!$G$16,"")))))))</f>
        <v>0</v>
      </c>
      <c r="AC337" s="54"/>
      <c r="AD337" s="49">
        <f>IF(AC337="",0,IF(AC337="優勝",[10]点数換算表!$B$17,IF(AC337="準優勝",[10]点数換算表!$C$17,IF(AC337="ベスト4",[10]点数換算表!$D$17,IF(AC337="ベスト8",[10]点数換算表!$E$17,IF(AC337="ベスト16",[10]点数換算表!$F$17,IF(AC337="ベスト32",[10]点数換算表!$G$17,"")))))))</f>
        <v>0</v>
      </c>
      <c r="AE337" s="54"/>
      <c r="AF337" s="49">
        <f>IF(AE337="",0,IF(AE337="優勝",[10]点数換算表!$B$18,IF(AE337="準優勝",[10]点数換算表!$C$18,IF(AE337="ベスト4",[10]点数換算表!$D$18,IF(AE337="ベスト8",[10]点数換算表!$E$18,[10]点数換算表!$F$18)))))</f>
        <v>0</v>
      </c>
      <c r="AG337" s="54"/>
      <c r="AH337" s="49">
        <f>IF(AG337="",0,IF(AG337="優勝",[10]点数換算表!$B$19,IF(AG337="準優勝",[10]点数換算表!$C$19,IF(AG337="ベスト4",[10]点数換算表!$D$19,IF(AG337="ベスト8",[10]点数換算表!$E$19,[10]点数換算表!$F$19)))))</f>
        <v>0</v>
      </c>
      <c r="AI337" s="49">
        <f t="shared" ref="AI337:AI342" si="6">MAX(H337,J337)+SUM(L337:T337)+MAX(V337,X337)+SUM(Z337:AH337)</f>
        <v>0</v>
      </c>
    </row>
    <row r="338" spans="1:35" x14ac:dyDescent="0.4">
      <c r="A338" s="21">
        <v>335</v>
      </c>
      <c r="B338" s="63"/>
      <c r="C338" s="63"/>
      <c r="D338" s="63"/>
      <c r="E338" s="58"/>
      <c r="F338" s="62"/>
      <c r="G338" s="63"/>
      <c r="H338" s="18">
        <f>IF(G338="",0,IF(G338="優勝",[1]点数換算表!$B$2,IF(G338="準優勝",[1]点数換算表!$C$2,IF(G338="ベスト4",[1]点数換算表!$D$2,[1]点数換算表!$E$2))))</f>
        <v>0</v>
      </c>
      <c r="I338" s="63"/>
      <c r="J338" s="64">
        <f>IF(I338="",0,IF(I338="優勝",[1]点数換算表!$B$3,IF(I338="準優勝",[1]点数換算表!$C$3,IF(I338="ベスト4",[1]点数換算表!$D$3,[1]点数換算表!$E$3))))</f>
        <v>0</v>
      </c>
      <c r="K338" s="63"/>
      <c r="L338" s="64">
        <f>IF(K338="",0,IF(K338="優勝",[7]点数換算表!$B$4,IF(K338="準優勝",[7]点数換算表!$C$4,IF(K338="ベスト4",[7]点数換算表!$D$4,IF(K338="ベスト8",[7]点数換算表!$E$4,IF(K338="ベスト16",[7]点数換算表!$F$4,""))))))</f>
        <v>0</v>
      </c>
      <c r="M338" s="63"/>
      <c r="N338" s="64">
        <f>IF(M338="",0,IF(M338="優勝",点数換算表!$B$5,IF(M338="準優勝",点数換算表!$C$5,IF(M338="ベスト4",点数換算表!$D$5,IF(M338="ベスト8",点数換算表!$E$5,IF(M338="ベスト16",点数換算表!$F$5,IF(M338="ベスト32",点数換算表!$G$5,"")))))))</f>
        <v>0</v>
      </c>
      <c r="O338" s="63"/>
      <c r="P338" s="64">
        <f>IF(O338="",0,IF(O338="優勝",[2]点数換算表!$B$6,IF(O338="準優勝",[2]点数換算表!$C$6,IF(O338="ベスト4",[2]点数換算表!$D$6,IF(O338="ベスト8",[2]点数換算表!$E$6,IF(O338="ベスト16",[2]点数換算表!$F$6,IF(O338="ベスト32",[2]点数換算表!$G$6,"")))))))</f>
        <v>0</v>
      </c>
      <c r="Q338" s="63"/>
      <c r="R338" s="64">
        <f>IF(Q338="",0,IF(Q338="優勝",[10]点数換算表!$B$7,IF(Q338="準優勝",[10]点数換算表!$C$7,IF(Q338="ベスト4",[10]点数換算表!$D$7,IF(Q338="ベスト8",[10]点数換算表!$E$7,[10]点数換算表!$F$7)))))</f>
        <v>0</v>
      </c>
      <c r="S338" s="63"/>
      <c r="T338" s="64">
        <f>IF(S338="",0,IF(S338="優勝",[10]点数換算表!$B$8,IF(S338="準優勝",[10]点数換算表!$C$8,IF(S338="ベスト4",[10]点数換算表!$D$8,IF(S338="ベスト8",[10]点数換算表!$E$8,[10]点数換算表!$F$8)))))</f>
        <v>0</v>
      </c>
      <c r="U338" s="63"/>
      <c r="V338" s="18">
        <f>IF(U338="",0,IF(U338="優勝",[10]点数換算表!$B$13,IF(U338="準優勝",[10]点数換算表!$C$13,IF(U338="ベスト4",[10]点数換算表!$D$13,[10]点数換算表!$E$13))))</f>
        <v>0</v>
      </c>
      <c r="W338" s="63"/>
      <c r="X338" s="64">
        <f>IF(W338="",0,IF(W338="優勝",[10]点数換算表!$B$14,IF(W338="準優勝",[10]点数換算表!$C$14,IF(W338="ベスト4",[10]点数換算表!$D$14,[10]点数換算表!$E$14))))</f>
        <v>0</v>
      </c>
      <c r="Y338" s="63"/>
      <c r="Z338" s="64">
        <f>IF(Y338="",0,IF(Y338="優勝",[7]点数換算表!$B$15,IF(Y338="準優勝",[7]点数換算表!$C$15,IF(Y338="ベスト4",[7]点数換算表!$D$15,IF(Y338="ベスト8",[7]点数換算表!$E$15,IF(Y338="ベスト16",[7]点数換算表!$F$15,""))))))</f>
        <v>0</v>
      </c>
      <c r="AA338" s="63"/>
      <c r="AB338" s="64">
        <f>IF(AA338="",0,IF(AA338="優勝",[10]点数換算表!$B$16,IF(AA338="準優勝",[10]点数換算表!$C$16,IF(AA338="ベスト4",[10]点数換算表!$D$16,IF(AA338="ベスト8",[10]点数換算表!$E$16,IF(AA338="ベスト16",[10]点数換算表!$F$16,IF(AA338="ベスト32",[10]点数換算表!$G$16,"")))))))</f>
        <v>0</v>
      </c>
      <c r="AC338" s="63"/>
      <c r="AD338" s="64">
        <f>IF(AC338="",0,IF(AC338="優勝",[10]点数換算表!$B$17,IF(AC338="準優勝",[10]点数換算表!$C$17,IF(AC338="ベスト4",[10]点数換算表!$D$17,IF(AC338="ベスト8",[10]点数換算表!$E$17,IF(AC338="ベスト16",[10]点数換算表!$F$17,IF(AC338="ベスト32",[10]点数換算表!$G$17,"")))))))</f>
        <v>0</v>
      </c>
      <c r="AE338" s="63"/>
      <c r="AF338" s="64">
        <f>IF(AE338="",0,IF(AE338="優勝",[10]点数換算表!$B$18,IF(AE338="準優勝",[10]点数換算表!$C$18,IF(AE338="ベスト4",[10]点数換算表!$D$18,IF(AE338="ベスト8",[10]点数換算表!$E$18,[10]点数換算表!$F$18)))))</f>
        <v>0</v>
      </c>
      <c r="AG338" s="63"/>
      <c r="AH338" s="64">
        <f>IF(AG338="",0,IF(AG338="優勝",[10]点数換算表!$B$19,IF(AG338="準優勝",[10]点数換算表!$C$19,IF(AG338="ベスト4",[10]点数換算表!$D$19,IF(AG338="ベスト8",[10]点数換算表!$E$19,[10]点数換算表!$F$19)))))</f>
        <v>0</v>
      </c>
      <c r="AI338" s="64">
        <f t="shared" si="6"/>
        <v>0</v>
      </c>
    </row>
    <row r="339" spans="1:35" x14ac:dyDescent="0.4">
      <c r="A339" s="21">
        <v>336</v>
      </c>
      <c r="B339" s="65"/>
      <c r="C339" s="65"/>
      <c r="D339" s="65"/>
      <c r="E339" s="66"/>
      <c r="F339" s="59"/>
      <c r="G339" s="54"/>
      <c r="H339" s="55">
        <f>IF(G339="",0,IF(G339="優勝",[1]点数換算表!$B$2,IF(G339="準優勝",[1]点数換算表!$C$2,IF(G339="ベスト4",[1]点数換算表!$D$2,[1]点数換算表!$E$2))))</f>
        <v>0</v>
      </c>
      <c r="I339" s="54"/>
      <c r="J339" s="49">
        <f>IF(I339="",0,IF(I339="優勝",[1]点数換算表!$B$3,IF(I339="準優勝",[1]点数換算表!$C$3,IF(I339="ベスト4",[1]点数換算表!$D$3,[1]点数換算表!$E$3))))</f>
        <v>0</v>
      </c>
      <c r="K339" s="54"/>
      <c r="L339" s="49">
        <f>IF(K339="",0,IF(K339="優勝",[7]点数換算表!$B$4,IF(K339="準優勝",[7]点数換算表!$C$4,IF(K339="ベスト4",[7]点数換算表!$D$4,IF(K339="ベスト8",[7]点数換算表!$E$4,IF(K339="ベスト16",[7]点数換算表!$F$4,""))))))</f>
        <v>0</v>
      </c>
      <c r="M339" s="54"/>
      <c r="N339" s="49">
        <f>IF(M339="",0,IF(M339="優勝",点数換算表!$B$5,IF(M339="準優勝",点数換算表!$C$5,IF(M339="ベスト4",点数換算表!$D$5,IF(M339="ベスト8",点数換算表!$E$5,IF(M339="ベスト16",点数換算表!$F$5,IF(M339="ベスト32",点数換算表!$G$5,"")))))))</f>
        <v>0</v>
      </c>
      <c r="O339" s="54"/>
      <c r="P339" s="49">
        <f>IF(O339="",0,IF(O339="優勝",[2]点数換算表!$B$6,IF(O339="準優勝",[2]点数換算表!$C$6,IF(O339="ベスト4",[2]点数換算表!$D$6,IF(O339="ベスト8",[2]点数換算表!$E$6,IF(O339="ベスト16",[2]点数換算表!$F$6,IF(O339="ベスト32",[2]点数換算表!$G$6,"")))))))</f>
        <v>0</v>
      </c>
      <c r="Q339" s="54"/>
      <c r="R339" s="49">
        <f>IF(Q339="",0,IF(Q339="優勝",[10]点数換算表!$B$7,IF(Q339="準優勝",[10]点数換算表!$C$7,IF(Q339="ベスト4",[10]点数換算表!$D$7,IF(Q339="ベスト8",[10]点数換算表!$E$7,[10]点数換算表!$F$7)))))</f>
        <v>0</v>
      </c>
      <c r="S339" s="54"/>
      <c r="T339" s="49">
        <f>IF(S339="",0,IF(S339="優勝",[10]点数換算表!$B$8,IF(S339="準優勝",[10]点数換算表!$C$8,IF(S339="ベスト4",[10]点数換算表!$D$8,IF(S339="ベスト8",[10]点数換算表!$E$8,[10]点数換算表!$F$8)))))</f>
        <v>0</v>
      </c>
      <c r="U339" s="54"/>
      <c r="V339" s="55">
        <f>IF(U339="",0,IF(U339="優勝",[10]点数換算表!$B$13,IF(U339="準優勝",[10]点数換算表!$C$13,IF(U339="ベスト4",[10]点数換算表!$D$13,[10]点数換算表!$E$13))))</f>
        <v>0</v>
      </c>
      <c r="W339" s="54"/>
      <c r="X339" s="49">
        <f>IF(W339="",0,IF(W339="優勝",[10]点数換算表!$B$14,IF(W339="準優勝",[10]点数換算表!$C$14,IF(W339="ベスト4",[10]点数換算表!$D$14,[10]点数換算表!$E$14))))</f>
        <v>0</v>
      </c>
      <c r="Y339" s="54"/>
      <c r="Z339" s="49">
        <f>IF(Y339="",0,IF(Y339="優勝",[7]点数換算表!$B$15,IF(Y339="準優勝",[7]点数換算表!$C$15,IF(Y339="ベスト4",[7]点数換算表!$D$15,IF(Y339="ベスト8",[7]点数換算表!$E$15,IF(Y339="ベスト16",[7]点数換算表!$F$15,""))))))</f>
        <v>0</v>
      </c>
      <c r="AA339" s="54"/>
      <c r="AB339" s="49">
        <f>IF(AA339="",0,IF(AA339="優勝",[10]点数換算表!$B$16,IF(AA339="準優勝",[10]点数換算表!$C$16,IF(AA339="ベスト4",[10]点数換算表!$D$16,IF(AA339="ベスト8",[10]点数換算表!$E$16,IF(AA339="ベスト16",[10]点数換算表!$F$16,IF(AA339="ベスト32",[10]点数換算表!$G$16,"")))))))</f>
        <v>0</v>
      </c>
      <c r="AC339" s="54"/>
      <c r="AD339" s="49">
        <f>IF(AC339="",0,IF(AC339="優勝",[10]点数換算表!$B$17,IF(AC339="準優勝",[10]点数換算表!$C$17,IF(AC339="ベスト4",[10]点数換算表!$D$17,IF(AC339="ベスト8",[10]点数換算表!$E$17,IF(AC339="ベスト16",[10]点数換算表!$F$17,IF(AC339="ベスト32",[10]点数換算表!$G$17,"")))))))</f>
        <v>0</v>
      </c>
      <c r="AE339" s="54"/>
      <c r="AF339" s="49">
        <f>IF(AE339="",0,IF(AE339="優勝",[10]点数換算表!$B$18,IF(AE339="準優勝",[10]点数換算表!$C$18,IF(AE339="ベスト4",[10]点数換算表!$D$18,IF(AE339="ベスト8",[10]点数換算表!$E$18,[10]点数換算表!$F$18)))))</f>
        <v>0</v>
      </c>
      <c r="AG339" s="54"/>
      <c r="AH339" s="49">
        <f>IF(AG339="",0,IF(AG339="優勝",[10]点数換算表!$B$19,IF(AG339="準優勝",[10]点数換算表!$C$19,IF(AG339="ベスト4",[10]点数換算表!$D$19,IF(AG339="ベスト8",[10]点数換算表!$E$19,[10]点数換算表!$F$19)))))</f>
        <v>0</v>
      </c>
      <c r="AI339" s="49">
        <f t="shared" si="6"/>
        <v>0</v>
      </c>
    </row>
    <row r="340" spans="1:35" x14ac:dyDescent="0.4">
      <c r="A340" s="21">
        <v>337</v>
      </c>
      <c r="B340" s="63"/>
      <c r="C340" s="63"/>
      <c r="D340" s="63"/>
      <c r="E340" s="58"/>
      <c r="F340" s="62"/>
      <c r="G340" s="63"/>
      <c r="H340" s="18">
        <f>IF(G340="",0,IF(G340="優勝",[1]点数換算表!$B$2,IF(G340="準優勝",[1]点数換算表!$C$2,IF(G340="ベスト4",[1]点数換算表!$D$2,[1]点数換算表!$E$2))))</f>
        <v>0</v>
      </c>
      <c r="I340" s="63"/>
      <c r="J340" s="64">
        <f>IF(I340="",0,IF(I340="優勝",[1]点数換算表!$B$3,IF(I340="準優勝",[1]点数換算表!$C$3,IF(I340="ベスト4",[1]点数換算表!$D$3,[1]点数換算表!$E$3))))</f>
        <v>0</v>
      </c>
      <c r="K340" s="63"/>
      <c r="L340" s="64">
        <f>IF(K340="",0,IF(K340="優勝",[7]点数換算表!$B$4,IF(K340="準優勝",[7]点数換算表!$C$4,IF(K340="ベスト4",[7]点数換算表!$D$4,IF(K340="ベスト8",[7]点数換算表!$E$4,IF(K340="ベスト16",[7]点数換算表!$F$4,""))))))</f>
        <v>0</v>
      </c>
      <c r="M340" s="63"/>
      <c r="N340" s="64">
        <f>IF(M340="",0,IF(M340="優勝",点数換算表!$B$5,IF(M340="準優勝",点数換算表!$C$5,IF(M340="ベスト4",点数換算表!$D$5,IF(M340="ベスト8",点数換算表!$E$5,IF(M340="ベスト16",点数換算表!$F$5,IF(M340="ベスト32",点数換算表!$G$5,"")))))))</f>
        <v>0</v>
      </c>
      <c r="O340" s="63"/>
      <c r="P340" s="64">
        <f>IF(O340="",0,IF(O340="優勝",[2]点数換算表!$B$6,IF(O340="準優勝",[2]点数換算表!$C$6,IF(O340="ベスト4",[2]点数換算表!$D$6,IF(O340="ベスト8",[2]点数換算表!$E$6,IF(O340="ベスト16",[2]点数換算表!$F$6,IF(O340="ベスト32",[2]点数換算表!$G$6,"")))))))</f>
        <v>0</v>
      </c>
      <c r="Q340" s="63"/>
      <c r="R340" s="64">
        <f>IF(Q340="",0,IF(Q340="優勝",[10]点数換算表!$B$7,IF(Q340="準優勝",[10]点数換算表!$C$7,IF(Q340="ベスト4",[10]点数換算表!$D$7,IF(Q340="ベスト8",[10]点数換算表!$E$7,[10]点数換算表!$F$7)))))</f>
        <v>0</v>
      </c>
      <c r="S340" s="63"/>
      <c r="T340" s="64">
        <f>IF(S340="",0,IF(S340="優勝",[10]点数換算表!$B$8,IF(S340="準優勝",[10]点数換算表!$C$8,IF(S340="ベスト4",[10]点数換算表!$D$8,IF(S340="ベスト8",[10]点数換算表!$E$8,[10]点数換算表!$F$8)))))</f>
        <v>0</v>
      </c>
      <c r="U340" s="63"/>
      <c r="V340" s="18">
        <f>IF(U340="",0,IF(U340="優勝",[10]点数換算表!$B$13,IF(U340="準優勝",[10]点数換算表!$C$13,IF(U340="ベスト4",[10]点数換算表!$D$13,[10]点数換算表!$E$13))))</f>
        <v>0</v>
      </c>
      <c r="W340" s="63"/>
      <c r="X340" s="64">
        <f>IF(W340="",0,IF(W340="優勝",[10]点数換算表!$B$14,IF(W340="準優勝",[10]点数換算表!$C$14,IF(W340="ベスト4",[10]点数換算表!$D$14,[10]点数換算表!$E$14))))</f>
        <v>0</v>
      </c>
      <c r="Y340" s="63"/>
      <c r="Z340" s="64">
        <f>IF(Y340="",0,IF(Y340="優勝",[7]点数換算表!$B$15,IF(Y340="準優勝",[7]点数換算表!$C$15,IF(Y340="ベスト4",[7]点数換算表!$D$15,IF(Y340="ベスト8",[7]点数換算表!$E$15,IF(Y340="ベスト16",[7]点数換算表!$F$15,""))))))</f>
        <v>0</v>
      </c>
      <c r="AA340" s="63"/>
      <c r="AB340" s="64">
        <f>IF(AA340="",0,IF(AA340="優勝",[10]点数換算表!$B$16,IF(AA340="準優勝",[10]点数換算表!$C$16,IF(AA340="ベスト4",[10]点数換算表!$D$16,IF(AA340="ベスト8",[10]点数換算表!$E$16,IF(AA340="ベスト16",[10]点数換算表!$F$16,IF(AA340="ベスト32",[10]点数換算表!$G$16,"")))))))</f>
        <v>0</v>
      </c>
      <c r="AC340" s="63"/>
      <c r="AD340" s="64">
        <f>IF(AC340="",0,IF(AC340="優勝",[10]点数換算表!$B$17,IF(AC340="準優勝",[10]点数換算表!$C$17,IF(AC340="ベスト4",[10]点数換算表!$D$17,IF(AC340="ベスト8",[10]点数換算表!$E$17,IF(AC340="ベスト16",[10]点数換算表!$F$17,IF(AC340="ベスト32",[10]点数換算表!$G$17,"")))))))</f>
        <v>0</v>
      </c>
      <c r="AE340" s="63"/>
      <c r="AF340" s="64">
        <f>IF(AE340="",0,IF(AE340="優勝",[10]点数換算表!$B$18,IF(AE340="準優勝",[10]点数換算表!$C$18,IF(AE340="ベスト4",[10]点数換算表!$D$18,IF(AE340="ベスト8",[10]点数換算表!$E$18,[10]点数換算表!$F$18)))))</f>
        <v>0</v>
      </c>
      <c r="AG340" s="63"/>
      <c r="AH340" s="64">
        <f>IF(AG340="",0,IF(AG340="優勝",[10]点数換算表!$B$19,IF(AG340="準優勝",[10]点数換算表!$C$19,IF(AG340="ベスト4",[10]点数換算表!$D$19,IF(AG340="ベスト8",[10]点数換算表!$E$19,[10]点数換算表!$F$19)))))</f>
        <v>0</v>
      </c>
      <c r="AI340" s="64">
        <f t="shared" si="6"/>
        <v>0</v>
      </c>
    </row>
    <row r="341" spans="1:35" x14ac:dyDescent="0.4">
      <c r="A341" s="21">
        <v>338</v>
      </c>
      <c r="B341" s="65"/>
      <c r="C341" s="65"/>
      <c r="D341" s="65"/>
      <c r="E341" s="66"/>
      <c r="F341" s="59"/>
      <c r="G341" s="54"/>
      <c r="H341" s="55">
        <f>IF(G341="",0,IF(G341="優勝",[1]点数換算表!$B$2,IF(G341="準優勝",[1]点数換算表!$C$2,IF(G341="ベスト4",[1]点数換算表!$D$2,[1]点数換算表!$E$2))))</f>
        <v>0</v>
      </c>
      <c r="I341" s="54"/>
      <c r="J341" s="49">
        <f>IF(I341="",0,IF(I341="優勝",[1]点数換算表!$B$3,IF(I341="準優勝",[1]点数換算表!$C$3,IF(I341="ベスト4",[1]点数換算表!$D$3,[1]点数換算表!$E$3))))</f>
        <v>0</v>
      </c>
      <c r="K341" s="54"/>
      <c r="L341" s="49">
        <f>IF(K341="",0,IF(K341="優勝",[7]点数換算表!$B$4,IF(K341="準優勝",[7]点数換算表!$C$4,IF(K341="ベスト4",[7]点数換算表!$D$4,IF(K341="ベスト8",[7]点数換算表!$E$4,IF(K341="ベスト16",[7]点数換算表!$F$4,""))))))</f>
        <v>0</v>
      </c>
      <c r="M341" s="54"/>
      <c r="N341" s="49">
        <f>IF(M341="",0,IF(M341="優勝",点数換算表!$B$5,IF(M341="準優勝",点数換算表!$C$5,IF(M341="ベスト4",点数換算表!$D$5,IF(M341="ベスト8",点数換算表!$E$5,IF(M341="ベスト16",点数換算表!$F$5,IF(M341="ベスト32",点数換算表!$G$5,"")))))))</f>
        <v>0</v>
      </c>
      <c r="O341" s="54"/>
      <c r="P341" s="49">
        <f>IF(O341="",0,IF(O341="優勝",[2]点数換算表!$B$6,IF(O341="準優勝",[2]点数換算表!$C$6,IF(O341="ベスト4",[2]点数換算表!$D$6,IF(O341="ベスト8",[2]点数換算表!$E$6,IF(O341="ベスト16",[2]点数換算表!$F$6,IF(O341="ベスト32",[2]点数換算表!$G$6,"")))))))</f>
        <v>0</v>
      </c>
      <c r="Q341" s="54"/>
      <c r="R341" s="49">
        <f>IF(Q341="",0,IF(Q341="優勝",[10]点数換算表!$B$7,IF(Q341="準優勝",[10]点数換算表!$C$7,IF(Q341="ベスト4",[10]点数換算表!$D$7,IF(Q341="ベスト8",[10]点数換算表!$E$7,[10]点数換算表!$F$7)))))</f>
        <v>0</v>
      </c>
      <c r="S341" s="54"/>
      <c r="T341" s="49">
        <f>IF(S341="",0,IF(S341="優勝",[10]点数換算表!$B$8,IF(S341="準優勝",[10]点数換算表!$C$8,IF(S341="ベスト4",[10]点数換算表!$D$8,IF(S341="ベスト8",[10]点数換算表!$E$8,[10]点数換算表!$F$8)))))</f>
        <v>0</v>
      </c>
      <c r="U341" s="54"/>
      <c r="V341" s="55">
        <f>IF(U341="",0,IF(U341="優勝",[10]点数換算表!$B$13,IF(U341="準優勝",[10]点数換算表!$C$13,IF(U341="ベスト4",[10]点数換算表!$D$13,[10]点数換算表!$E$13))))</f>
        <v>0</v>
      </c>
      <c r="W341" s="54"/>
      <c r="X341" s="49">
        <f>IF(W341="",0,IF(W341="優勝",[10]点数換算表!$B$14,IF(W341="準優勝",[10]点数換算表!$C$14,IF(W341="ベスト4",[10]点数換算表!$D$14,[10]点数換算表!$E$14))))</f>
        <v>0</v>
      </c>
      <c r="Y341" s="54"/>
      <c r="Z341" s="49">
        <f>IF(Y341="",0,IF(Y341="優勝",[7]点数換算表!$B$15,IF(Y341="準優勝",[7]点数換算表!$C$15,IF(Y341="ベスト4",[7]点数換算表!$D$15,IF(Y341="ベスト8",[7]点数換算表!$E$15,IF(Y341="ベスト16",[7]点数換算表!$F$15,""))))))</f>
        <v>0</v>
      </c>
      <c r="AA341" s="54"/>
      <c r="AB341" s="49">
        <f>IF(AA341="",0,IF(AA341="優勝",[10]点数換算表!$B$16,IF(AA341="準優勝",[10]点数換算表!$C$16,IF(AA341="ベスト4",[10]点数換算表!$D$16,IF(AA341="ベスト8",[10]点数換算表!$E$16,IF(AA341="ベスト16",[10]点数換算表!$F$16,IF(AA341="ベスト32",[10]点数換算表!$G$16,"")))))))</f>
        <v>0</v>
      </c>
      <c r="AC341" s="54"/>
      <c r="AD341" s="49">
        <f>IF(AC341="",0,IF(AC341="優勝",[10]点数換算表!$B$17,IF(AC341="準優勝",[10]点数換算表!$C$17,IF(AC341="ベスト4",[10]点数換算表!$D$17,IF(AC341="ベスト8",[10]点数換算表!$E$17,IF(AC341="ベスト16",[10]点数換算表!$F$17,IF(AC341="ベスト32",[10]点数換算表!$G$17,"")))))))</f>
        <v>0</v>
      </c>
      <c r="AE341" s="54"/>
      <c r="AF341" s="49">
        <f>IF(AE341="",0,IF(AE341="優勝",[10]点数換算表!$B$18,IF(AE341="準優勝",[10]点数換算表!$C$18,IF(AE341="ベスト4",[10]点数換算表!$D$18,IF(AE341="ベスト8",[10]点数換算表!$E$18,[10]点数換算表!$F$18)))))</f>
        <v>0</v>
      </c>
      <c r="AG341" s="54"/>
      <c r="AH341" s="49">
        <f>IF(AG341="",0,IF(AG341="優勝",[10]点数換算表!$B$19,IF(AG341="準優勝",[10]点数換算表!$C$19,IF(AG341="ベスト4",[10]点数換算表!$D$19,IF(AG341="ベスト8",[10]点数換算表!$E$19,[10]点数換算表!$F$19)))))</f>
        <v>0</v>
      </c>
      <c r="AI341" s="49">
        <f t="shared" si="6"/>
        <v>0</v>
      </c>
    </row>
    <row r="342" spans="1:35" x14ac:dyDescent="0.4">
      <c r="A342" s="21">
        <v>339</v>
      </c>
      <c r="B342" s="63"/>
      <c r="C342" s="63"/>
      <c r="D342" s="63"/>
      <c r="E342" s="58"/>
      <c r="F342" s="62"/>
      <c r="G342" s="63"/>
      <c r="H342" s="18">
        <f>IF(G342="",0,IF(G342="優勝",[1]点数換算表!$B$2,IF(G342="準優勝",[1]点数換算表!$C$2,IF(G342="ベスト4",[1]点数換算表!$D$2,[1]点数換算表!$E$2))))</f>
        <v>0</v>
      </c>
      <c r="I342" s="63"/>
      <c r="J342" s="64">
        <f>IF(I342="",0,IF(I342="優勝",[1]点数換算表!$B$3,IF(I342="準優勝",[1]点数換算表!$C$3,IF(I342="ベスト4",[1]点数換算表!$D$3,[1]点数換算表!$E$3))))</f>
        <v>0</v>
      </c>
      <c r="K342" s="63"/>
      <c r="L342" s="64">
        <f>IF(K342="",0,IF(K342="優勝",[7]点数換算表!$B$4,IF(K342="準優勝",[7]点数換算表!$C$4,IF(K342="ベスト4",[7]点数換算表!$D$4,IF(K342="ベスト8",[7]点数換算表!$E$4,IF(K342="ベスト16",[7]点数換算表!$F$4,""))))))</f>
        <v>0</v>
      </c>
      <c r="M342" s="63"/>
      <c r="N342" s="64">
        <f>IF(M342="",0,IF(M342="優勝",点数換算表!$B$5,IF(M342="準優勝",点数換算表!$C$5,IF(M342="ベスト4",点数換算表!$D$5,IF(M342="ベスト8",点数換算表!$E$5,IF(M342="ベスト16",点数換算表!$F$5,IF(M342="ベスト32",点数換算表!$G$5,"")))))))</f>
        <v>0</v>
      </c>
      <c r="O342" s="63"/>
      <c r="P342" s="64">
        <f>IF(O342="",0,IF(O342="優勝",[2]点数換算表!$B$6,IF(O342="準優勝",[2]点数換算表!$C$6,IF(O342="ベスト4",[2]点数換算表!$D$6,IF(O342="ベスト8",[2]点数換算表!$E$6,IF(O342="ベスト16",[2]点数換算表!$F$6,IF(O342="ベスト32",[2]点数換算表!$G$6,"")))))))</f>
        <v>0</v>
      </c>
      <c r="Q342" s="63"/>
      <c r="R342" s="64">
        <f>IF(Q342="",0,IF(Q342="優勝",[10]点数換算表!$B$7,IF(Q342="準優勝",[10]点数換算表!$C$7,IF(Q342="ベスト4",[10]点数換算表!$D$7,IF(Q342="ベスト8",[10]点数換算表!$E$7,[10]点数換算表!$F$7)))))</f>
        <v>0</v>
      </c>
      <c r="S342" s="63"/>
      <c r="T342" s="64">
        <f>IF(S342="",0,IF(S342="優勝",[10]点数換算表!$B$8,IF(S342="準優勝",[10]点数換算表!$C$8,IF(S342="ベスト4",[10]点数換算表!$D$8,IF(S342="ベスト8",[10]点数換算表!$E$8,[10]点数換算表!$F$8)))))</f>
        <v>0</v>
      </c>
      <c r="U342" s="63"/>
      <c r="V342" s="18">
        <f>IF(U342="",0,IF(U342="優勝",[10]点数換算表!$B$13,IF(U342="準優勝",[10]点数換算表!$C$13,IF(U342="ベスト4",[10]点数換算表!$D$13,[10]点数換算表!$E$13))))</f>
        <v>0</v>
      </c>
      <c r="W342" s="63"/>
      <c r="X342" s="64">
        <f>IF(W342="",0,IF(W342="優勝",[10]点数換算表!$B$14,IF(W342="準優勝",[10]点数換算表!$C$14,IF(W342="ベスト4",[10]点数換算表!$D$14,[10]点数換算表!$E$14))))</f>
        <v>0</v>
      </c>
      <c r="Y342" s="63"/>
      <c r="Z342" s="64">
        <f>IF(Y342="",0,IF(Y342="優勝",[7]点数換算表!$B$15,IF(Y342="準優勝",[7]点数換算表!$C$15,IF(Y342="ベスト4",[7]点数換算表!$D$15,IF(Y342="ベスト8",[7]点数換算表!$E$15,IF(Y342="ベスト16",[7]点数換算表!$F$15,""))))))</f>
        <v>0</v>
      </c>
      <c r="AA342" s="63"/>
      <c r="AB342" s="64">
        <f>IF(AA342="",0,IF(AA342="優勝",[10]点数換算表!$B$16,IF(AA342="準優勝",[10]点数換算表!$C$16,IF(AA342="ベスト4",[10]点数換算表!$D$16,IF(AA342="ベスト8",[10]点数換算表!$E$16,IF(AA342="ベスト16",[10]点数換算表!$F$16,IF(AA342="ベスト32",[10]点数換算表!$G$16,"")))))))</f>
        <v>0</v>
      </c>
      <c r="AC342" s="63"/>
      <c r="AD342" s="64">
        <f>IF(AC342="",0,IF(AC342="優勝",[10]点数換算表!$B$17,IF(AC342="準優勝",[10]点数換算表!$C$17,IF(AC342="ベスト4",[10]点数換算表!$D$17,IF(AC342="ベスト8",[10]点数換算表!$E$17,IF(AC342="ベスト16",[10]点数換算表!$F$17,IF(AC342="ベスト32",[10]点数換算表!$G$17,"")))))))</f>
        <v>0</v>
      </c>
      <c r="AE342" s="63"/>
      <c r="AF342" s="64">
        <f>IF(AE342="",0,IF(AE342="優勝",[10]点数換算表!$B$18,IF(AE342="準優勝",[10]点数換算表!$C$18,IF(AE342="ベスト4",[10]点数換算表!$D$18,IF(AE342="ベスト8",[10]点数換算表!$E$18,[10]点数換算表!$F$18)))))</f>
        <v>0</v>
      </c>
      <c r="AG342" s="63"/>
      <c r="AH342" s="64">
        <f>IF(AG342="",0,IF(AG342="優勝",[10]点数換算表!$B$19,IF(AG342="準優勝",[10]点数換算表!$C$19,IF(AG342="ベスト4",[10]点数換算表!$D$19,IF(AG342="ベスト8",[10]点数換算表!$E$19,[10]点数換算表!$F$19)))))</f>
        <v>0</v>
      </c>
      <c r="AI342" s="64">
        <f t="shared" si="6"/>
        <v>0</v>
      </c>
    </row>
  </sheetData>
  <sheetProtection selectLockedCells="1"/>
  <autoFilter ref="A3:AI342" xr:uid="{209CDCDF-2FB8-4E83-9424-D8ED0A060BBF}">
    <sortState xmlns:xlrd2="http://schemas.microsoft.com/office/spreadsheetml/2017/richdata2" ref="A6:AI307">
      <sortCondition descending="1" ref="AI3"/>
    </sortState>
  </autoFilter>
  <sortState xmlns:xlrd2="http://schemas.microsoft.com/office/spreadsheetml/2017/richdata2" ref="B4:AI336">
    <sortCondition descending="1" ref="AI4:AI336"/>
  </sortState>
  <mergeCells count="23">
    <mergeCell ref="AI1:AI3"/>
    <mergeCell ref="G2:H2"/>
    <mergeCell ref="I2:J2"/>
    <mergeCell ref="K2:L2"/>
    <mergeCell ref="M2:N2"/>
    <mergeCell ref="O2:P2"/>
    <mergeCell ref="Q2:R2"/>
    <mergeCell ref="S2:T2"/>
    <mergeCell ref="U2:V2"/>
    <mergeCell ref="U1:AH1"/>
    <mergeCell ref="W2:X2"/>
    <mergeCell ref="Y2:Z2"/>
    <mergeCell ref="AA2:AB2"/>
    <mergeCell ref="AC2:AD2"/>
    <mergeCell ref="AE2:AF2"/>
    <mergeCell ref="AG2:AH2"/>
    <mergeCell ref="A1:A3"/>
    <mergeCell ref="B1:B3"/>
    <mergeCell ref="C1:C3"/>
    <mergeCell ref="D1:D3"/>
    <mergeCell ref="G1:T1"/>
    <mergeCell ref="E1:E3"/>
    <mergeCell ref="F1:F3"/>
  </mergeCells>
  <phoneticPr fontId="3"/>
  <dataValidations count="2">
    <dataValidation type="list" allowBlank="1" showErrorMessage="1" sqref="M4:M342 O4:O342 AA4:AA342 AC4:AC342" xr:uid="{6EBFA310-79EF-401A-A4DE-FBFBEA00A282}">
      <formula1>"優勝,準優勝,ベスト4,ベスト8,ベスト16,ベスト32,海外遠征による不参加"</formula1>
    </dataValidation>
    <dataValidation type="list" allowBlank="1" showErrorMessage="1" sqref="Y4:Y342 Q4:Q342 K4:K342" xr:uid="{DAAEECFA-255D-4265-A27C-B92B6AC80EA3}">
      <formula1>"優勝,準優勝,ベスト4,ベスト8,ベスト16,海外遠征による不参加"</formula1>
    </dataValidation>
  </dataValidations>
  <pageMargins left="0.7" right="0.7" top="0.75" bottom="0.75" header="0" footer="0"/>
  <pageSetup paperSize="12" scale="40" fitToHeight="0" orientation="landscape" r:id="rId1"/>
  <extLst>
    <ext xmlns:x14="http://schemas.microsoft.com/office/spreadsheetml/2009/9/main" uri="{CCE6A557-97BC-4b89-ADB6-D9C93CAAB3DF}">
      <x14:dataValidations xmlns:xm="http://schemas.microsoft.com/office/excel/2006/main" count="2">
        <x14:dataValidation type="list" allowBlank="1" showErrorMessage="1" xr:uid="{6E487974-839D-42E1-A7C3-F8ED22E48374}">
          <x14:formula1>
            <xm:f>点数換算表!$B$1:$E$1</xm:f>
          </x14:formula1>
          <xm:sqref>W4:W311 U4:U311 G4:G311 I4:I311</xm:sqref>
        </x14:dataValidation>
        <x14:dataValidation type="list" allowBlank="1" showErrorMessage="1" xr:uid="{CE108584-612F-4CF7-9F1D-48B0D8480C5F}">
          <x14:formula1>
            <xm:f>点数換算表!$B$1:$F$1</xm:f>
          </x14:formula1>
          <xm:sqref>S4:S311 AE4:AE342 AG4:AG342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B13F0-C764-4CF0-9994-38A1E4CBFF77}">
  <sheetPr>
    <pageSetUpPr fitToPage="1"/>
  </sheetPr>
  <dimension ref="A1:AI339"/>
  <sheetViews>
    <sheetView zoomScale="60" zoomScaleNormal="60" workbookViewId="0">
      <pane xSplit="4" ySplit="3" topLeftCell="E4" activePane="bottomRight" state="frozen"/>
      <selection pane="topRight" activeCell="E1" sqref="E1"/>
      <selection pane="bottomLeft" activeCell="A4" sqref="A4"/>
      <selection pane="bottomRight" activeCell="E323" sqref="E323:F339"/>
    </sheetView>
  </sheetViews>
  <sheetFormatPr defaultColWidth="8.5" defaultRowHeight="18.75" x14ac:dyDescent="0.4"/>
  <cols>
    <col min="1" max="1" width="7" style="22" customWidth="1"/>
    <col min="2" max="2" width="12.625" style="22" bestFit="1" customWidth="1"/>
    <col min="3" max="3" width="20.875" style="22" bestFit="1" customWidth="1"/>
    <col min="4" max="4" width="5.125" style="22" bestFit="1" customWidth="1"/>
    <col min="5" max="5" width="7" style="22" bestFit="1" customWidth="1"/>
    <col min="6" max="6" width="7" style="22" customWidth="1"/>
    <col min="7" max="7" width="8" style="22" bestFit="1" customWidth="1"/>
    <col min="8" max="8" width="5.125" style="22" bestFit="1" customWidth="1"/>
    <col min="9" max="9" width="8" style="22" bestFit="1" customWidth="1"/>
    <col min="10" max="10" width="5.125" style="22" bestFit="1" customWidth="1"/>
    <col min="11" max="11" width="9" style="22" bestFit="1" customWidth="1"/>
    <col min="12" max="12" width="5.125" style="22" bestFit="1" customWidth="1"/>
    <col min="13" max="13" width="9" style="22" bestFit="1" customWidth="1"/>
    <col min="14" max="14" width="5.125" style="22" bestFit="1" customWidth="1"/>
    <col min="15" max="15" width="9" style="22" bestFit="1" customWidth="1"/>
    <col min="16" max="16" width="5.125" style="22" bestFit="1" customWidth="1"/>
    <col min="17" max="17" width="9" style="22" bestFit="1" customWidth="1"/>
    <col min="18" max="18" width="5.125" style="22" bestFit="1" customWidth="1"/>
    <col min="19" max="19" width="9" style="22" bestFit="1" customWidth="1"/>
    <col min="20" max="20" width="5.125" style="22" bestFit="1" customWidth="1"/>
    <col min="21" max="21" width="8" style="22" bestFit="1" customWidth="1"/>
    <col min="22" max="22" width="5.125" style="22" bestFit="1" customWidth="1"/>
    <col min="23" max="23" width="8" style="22" bestFit="1" customWidth="1"/>
    <col min="24" max="24" width="5.125" style="22" bestFit="1" customWidth="1"/>
    <col min="25" max="25" width="9" style="22" bestFit="1" customWidth="1"/>
    <col min="26" max="26" width="5.125" style="22" bestFit="1" customWidth="1"/>
    <col min="27" max="27" width="9" style="22" bestFit="1" customWidth="1"/>
    <col min="28" max="28" width="5.125" style="22" bestFit="1" customWidth="1"/>
    <col min="29" max="29" width="9" style="22" bestFit="1" customWidth="1"/>
    <col min="30" max="30" width="5.125" style="22" bestFit="1" customWidth="1"/>
    <col min="31" max="31" width="9" style="22" bestFit="1" customWidth="1"/>
    <col min="32" max="32" width="5.125" style="22" bestFit="1" customWidth="1"/>
    <col min="33" max="33" width="9" style="22" bestFit="1" customWidth="1"/>
    <col min="34" max="34" width="5.125" style="22" bestFit="1" customWidth="1"/>
    <col min="35" max="35" width="5.5" style="22" bestFit="1" customWidth="1"/>
    <col min="36" max="16384" width="8.5" style="22"/>
  </cols>
  <sheetData>
    <row r="1" spans="1:35" x14ac:dyDescent="0.4">
      <c r="A1" s="72" t="s">
        <v>123</v>
      </c>
      <c r="B1" s="72" t="s">
        <v>0</v>
      </c>
      <c r="C1" s="72" t="s">
        <v>1</v>
      </c>
      <c r="D1" s="72" t="s">
        <v>2</v>
      </c>
      <c r="E1" s="72" t="s">
        <v>268</v>
      </c>
      <c r="F1" s="72" t="s">
        <v>268</v>
      </c>
      <c r="G1" s="72" t="s">
        <v>19</v>
      </c>
      <c r="H1" s="72"/>
      <c r="I1" s="72"/>
      <c r="J1" s="72"/>
      <c r="K1" s="72"/>
      <c r="L1" s="72"/>
      <c r="M1" s="72"/>
      <c r="N1" s="72"/>
      <c r="O1" s="72"/>
      <c r="P1" s="72"/>
      <c r="Q1" s="72"/>
      <c r="R1" s="72"/>
      <c r="S1" s="72"/>
      <c r="T1" s="72"/>
      <c r="U1" s="72" t="s">
        <v>20</v>
      </c>
      <c r="V1" s="72"/>
      <c r="W1" s="72"/>
      <c r="X1" s="72"/>
      <c r="Y1" s="72"/>
      <c r="Z1" s="72"/>
      <c r="AA1" s="72"/>
      <c r="AB1" s="72"/>
      <c r="AC1" s="72"/>
      <c r="AD1" s="72"/>
      <c r="AE1" s="72"/>
      <c r="AF1" s="72"/>
      <c r="AG1" s="72"/>
      <c r="AH1" s="72"/>
      <c r="AI1" s="73" t="s">
        <v>3</v>
      </c>
    </row>
    <row r="2" spans="1:35" x14ac:dyDescent="0.4">
      <c r="A2" s="72"/>
      <c r="B2" s="72"/>
      <c r="C2" s="72"/>
      <c r="D2" s="72"/>
      <c r="E2" s="72"/>
      <c r="F2" s="72"/>
      <c r="G2" s="74" t="s">
        <v>256</v>
      </c>
      <c r="H2" s="74"/>
      <c r="I2" s="74" t="s">
        <v>257</v>
      </c>
      <c r="J2" s="72"/>
      <c r="K2" s="74" t="s">
        <v>804</v>
      </c>
      <c r="L2" s="72"/>
      <c r="M2" s="74" t="s">
        <v>1237</v>
      </c>
      <c r="N2" s="72"/>
      <c r="O2" s="74" t="s">
        <v>260</v>
      </c>
      <c r="P2" s="72"/>
      <c r="Q2" s="74" t="s">
        <v>261</v>
      </c>
      <c r="R2" s="72"/>
      <c r="S2" s="74" t="s">
        <v>262</v>
      </c>
      <c r="T2" s="72"/>
      <c r="U2" s="74" t="s">
        <v>263</v>
      </c>
      <c r="V2" s="74"/>
      <c r="W2" s="74" t="s">
        <v>264</v>
      </c>
      <c r="X2" s="72"/>
      <c r="Y2" s="74" t="s">
        <v>258</v>
      </c>
      <c r="Z2" s="72"/>
      <c r="AA2" s="74" t="s">
        <v>259</v>
      </c>
      <c r="AB2" s="72"/>
      <c r="AC2" s="74" t="s">
        <v>265</v>
      </c>
      <c r="AD2" s="72"/>
      <c r="AE2" s="74" t="s">
        <v>266</v>
      </c>
      <c r="AF2" s="72"/>
      <c r="AG2" s="74" t="s">
        <v>267</v>
      </c>
      <c r="AH2" s="72"/>
      <c r="AI2" s="72"/>
    </row>
    <row r="3" spans="1:35" x14ac:dyDescent="0.4">
      <c r="A3" s="72"/>
      <c r="B3" s="72"/>
      <c r="C3" s="72"/>
      <c r="D3" s="72"/>
      <c r="E3" s="72"/>
      <c r="F3" s="72"/>
      <c r="G3" s="21" t="s">
        <v>4</v>
      </c>
      <c r="H3" s="21" t="s">
        <v>5</v>
      </c>
      <c r="I3" s="21" t="s">
        <v>4</v>
      </c>
      <c r="J3" s="21" t="s">
        <v>5</v>
      </c>
      <c r="K3" s="21" t="s">
        <v>4</v>
      </c>
      <c r="L3" s="21" t="s">
        <v>5</v>
      </c>
      <c r="M3" s="21" t="s">
        <v>4</v>
      </c>
      <c r="N3" s="21" t="s">
        <v>5</v>
      </c>
      <c r="O3" s="21" t="s">
        <v>4</v>
      </c>
      <c r="P3" s="21" t="s">
        <v>5</v>
      </c>
      <c r="Q3" s="21" t="s">
        <v>4</v>
      </c>
      <c r="R3" s="21" t="s">
        <v>5</v>
      </c>
      <c r="S3" s="21" t="s">
        <v>4</v>
      </c>
      <c r="T3" s="21" t="s">
        <v>5</v>
      </c>
      <c r="U3" s="21" t="s">
        <v>4</v>
      </c>
      <c r="V3" s="21" t="s">
        <v>5</v>
      </c>
      <c r="W3" s="21" t="s">
        <v>4</v>
      </c>
      <c r="X3" s="21" t="s">
        <v>5</v>
      </c>
      <c r="Y3" s="21" t="s">
        <v>4</v>
      </c>
      <c r="Z3" s="21" t="s">
        <v>5</v>
      </c>
      <c r="AA3" s="21" t="s">
        <v>4</v>
      </c>
      <c r="AB3" s="21" t="s">
        <v>5</v>
      </c>
      <c r="AC3" s="21" t="s">
        <v>4</v>
      </c>
      <c r="AD3" s="21" t="s">
        <v>5</v>
      </c>
      <c r="AE3" s="21" t="s">
        <v>4</v>
      </c>
      <c r="AF3" s="21" t="s">
        <v>5</v>
      </c>
      <c r="AG3" s="21" t="s">
        <v>4</v>
      </c>
      <c r="AH3" s="21" t="s">
        <v>5</v>
      </c>
      <c r="AI3" s="72"/>
    </row>
    <row r="4" spans="1:35" x14ac:dyDescent="0.4">
      <c r="A4" s="21">
        <v>1</v>
      </c>
      <c r="B4" s="32" t="s">
        <v>313</v>
      </c>
      <c r="C4" s="32" t="s">
        <v>271</v>
      </c>
      <c r="D4" s="32">
        <v>3</v>
      </c>
      <c r="E4" s="26" t="s">
        <v>272</v>
      </c>
      <c r="F4" s="35" t="s">
        <v>815</v>
      </c>
      <c r="G4" s="23"/>
      <c r="H4" s="21">
        <f>IF(G4="",0,IF(G4="優勝",[2]点数換算表!$B$2,IF(G4="準優勝",[2]点数換算表!$C$2,IF(G4="ベスト4",[2]点数換算表!$D$2,[2]点数換算表!$E$2))))</f>
        <v>0</v>
      </c>
      <c r="I4" s="23"/>
      <c r="J4" s="21">
        <f>IF(I4="",0,IF(I4="優勝",[2]点数換算表!$B$3,IF(I4="準優勝",[2]点数換算表!$C$3,IF(I4="ベスト4",[2]点数換算表!$D$3,[2]点数換算表!$E$3))))</f>
        <v>0</v>
      </c>
      <c r="K4" s="32" t="s">
        <v>6</v>
      </c>
      <c r="L4" s="21">
        <f>IF(K4="",0,IF(K4="優勝",[2]点数換算表!$B$4,IF(K4="準優勝",[2]点数換算表!$C$4,IF(K4="ベスト4",[2]点数換算表!$D$4,IF(K4="ベスト8",[2]点数換算表!$E$4,IF(K4="ベスト16",[2]点数換算表!$F$4,""))))))</f>
        <v>60</v>
      </c>
      <c r="M4" s="32" t="s">
        <v>10</v>
      </c>
      <c r="N4" s="21">
        <f>IF(M4="",0,IF(M4="優勝",[2]点数換算表!$B$5,IF(M4="準優勝",[2]点数換算表!$C$5,IF(M4="ベスト4",[2]点数換算表!$D$5,IF(M4="ベスト8",[2]点数換算表!$E$5,IF(M4="ベスト16",[2]点数換算表!$F$5,IF(M4="ベスト32",[2]点数換算表!$G$5,"")))))))</f>
        <v>300</v>
      </c>
      <c r="O4" s="32" t="s">
        <v>10</v>
      </c>
      <c r="P4" s="21">
        <f>IF(O4="",0,IF(O4="優勝",[2]点数換算表!$B$6,IF(O4="準優勝",[2]点数換算表!$C$6,IF(O4="ベスト4",[2]点数換算表!$D$6,IF(O4="ベスト8",[2]点数換算表!$E$6,IF(O4="ベスト16",[2]点数換算表!$F$6,IF(O4="ベスト32",[2]点数換算表!$G$6,"")))))))</f>
        <v>600</v>
      </c>
      <c r="Q4" s="23"/>
      <c r="R4" s="21">
        <f>IF(Q4="",0,IF(Q4="優勝",[2]点数換算表!$B$7,IF(Q4="準優勝",[2]点数換算表!$C$7,IF(Q4="ベスト4",[2]点数換算表!$D$7,IF(Q4="ベスト8",[2]点数換算表!$E$7,[2]点数換算表!$F$7)))))</f>
        <v>0</v>
      </c>
      <c r="S4" s="23" t="s">
        <v>7</v>
      </c>
      <c r="T4" s="21">
        <f>IF(S4="",0,IF(S4="優勝",[2]点数換算表!$B$8,IF(S4="準優勝",[2]点数換算表!$C$8,IF(S4="ベスト4",[2]点数換算表!$D$8,IF(S4="ベスト8",[2]点数換算表!$E$8,[2]点数換算表!$F$8)))))</f>
        <v>50</v>
      </c>
      <c r="U4" s="23"/>
      <c r="V4" s="21">
        <f>IF(U4="",0,IF(U4="優勝",[2]点数換算表!$B$13,IF(U4="準優勝",[2]点数換算表!$C$13,IF(U4="ベスト4",[2]点数換算表!$D$13,[2]点数換算表!$E$13))))</f>
        <v>0</v>
      </c>
      <c r="W4" s="23"/>
      <c r="X4" s="21">
        <f>IF(W4="",0,IF(W4="優勝",[2]点数換算表!$B$14,IF(W4="準優勝",[2]点数換算表!$C$14,IF(W4="ベスト4",[2]点数換算表!$D$14,[2]点数換算表!$E$14))))</f>
        <v>0</v>
      </c>
      <c r="Y4" s="32" t="s">
        <v>6</v>
      </c>
      <c r="Z4" s="21">
        <f>IF(Y4="",0,IF(Y4="優勝",[2]点数換算表!$B$15,IF(Y4="準優勝",[2]点数換算表!$C$15,IF(Y4="ベスト4",[2]点数換算表!$D$15,IF(Y4="ベスト8",[2]点数換算表!$E$15,IF(Y4="ベスト16",[2]点数換算表!$F$15,""))))))</f>
        <v>48</v>
      </c>
      <c r="AA4" s="32" t="s">
        <v>10</v>
      </c>
      <c r="AB4" s="21">
        <f>IF(AA4="",0,IF(AA4="優勝",[2]点数換算表!$B$16,IF(AA4="準優勝",[2]点数換算表!$C$16,IF(AA4="ベスト4",[2]点数換算表!$D$16,IF(AA4="ベスト8",[2]点数換算表!$E$16,IF(AA4="ベスト16",[2]点数換算表!$F$16,IF(AA4="ベスト32",[2]点数換算表!$G$16,"")))))))</f>
        <v>240</v>
      </c>
      <c r="AC4" s="32" t="s">
        <v>9</v>
      </c>
      <c r="AD4" s="21">
        <f>IF(AC4="",0,IF(AC4="優勝",[2]点数換算表!$B$17,IF(AC4="準優勝",[2]点数換算表!$C$17,IF(AC4="ベスト4",[2]点数換算表!$D$17,IF(AC4="ベスト8",[2]点数換算表!$E$17,IF(AC4="ベスト16",[2]点数換算表!$F$17,IF(AC4="ベスト32",[2]点数換算表!$G$17,"")))))))</f>
        <v>240</v>
      </c>
      <c r="AE4" s="23"/>
      <c r="AF4" s="21">
        <f>IF(AE4="",0,IF(AE4="優勝",[2]点数換算表!$B$18,IF(AE4="準優勝",[2]点数換算表!$C$18,IF(AE4="ベスト4",[2]点数換算表!$D$18,IF(AE4="ベスト8",[2]点数換算表!$E$18,[2]点数換算表!$F$18)))))</f>
        <v>0</v>
      </c>
      <c r="AG4" s="23"/>
      <c r="AH4" s="21">
        <f>IF(AG4="",0,IF(AG4="優勝",[2]点数換算表!$B$19,IF(AG4="準優勝",[2]点数換算表!$C$19,IF(AG4="ベスト4",[2]点数換算表!$D$19,IF(AG4="ベスト8",[2]点数換算表!$E$19,[2]点数換算表!$F$19)))))</f>
        <v>0</v>
      </c>
      <c r="AI4" s="21">
        <f t="shared" ref="AI4:AI67" si="0">MAX(H4,J4)+SUM(L4:T4)+MAX(V4,X4)+SUM(Z4:AH4)</f>
        <v>1538</v>
      </c>
    </row>
    <row r="5" spans="1:35" x14ac:dyDescent="0.4">
      <c r="A5" s="21">
        <v>2</v>
      </c>
      <c r="B5" s="32" t="s">
        <v>358</v>
      </c>
      <c r="C5" s="32" t="s">
        <v>271</v>
      </c>
      <c r="D5" s="32">
        <v>3</v>
      </c>
      <c r="E5" s="26" t="s">
        <v>272</v>
      </c>
      <c r="F5" s="35" t="s">
        <v>815</v>
      </c>
      <c r="G5" s="23"/>
      <c r="H5" s="21">
        <f>IF(G5="",0,IF(G5="優勝",[2]点数換算表!$B$2,IF(G5="準優勝",[2]点数換算表!$C$2,IF(G5="ベスト4",[2]点数換算表!$D$2,[2]点数換算表!$E$2))))</f>
        <v>0</v>
      </c>
      <c r="I5" s="23"/>
      <c r="J5" s="21">
        <f>IF(I5="",0,IF(I5="優勝",[2]点数換算表!$B$3,IF(I5="準優勝",[2]点数換算表!$C$3,IF(I5="ベスト4",[2]点数換算表!$D$3,[2]点数換算表!$E$3))))</f>
        <v>0</v>
      </c>
      <c r="K5" s="32" t="s">
        <v>6</v>
      </c>
      <c r="L5" s="21">
        <f>IF(K5="",0,IF(K5="優勝",[2]点数換算表!$B$4,IF(K5="準優勝",[2]点数換算表!$C$4,IF(K5="ベスト4",[2]点数換算表!$D$4,IF(K5="ベスト8",[2]点数換算表!$E$4,IF(K5="ベスト16",[2]点数換算表!$F$4,""))))))</f>
        <v>60</v>
      </c>
      <c r="M5" s="32" t="s">
        <v>10</v>
      </c>
      <c r="N5" s="21">
        <f>IF(M5="",0,IF(M5="優勝",[2]点数換算表!$B$5,IF(M5="準優勝",[2]点数換算表!$C$5,IF(M5="ベスト4",[2]点数換算表!$D$5,IF(M5="ベスト8",[2]点数換算表!$E$5,IF(M5="ベスト16",[2]点数換算表!$F$5,IF(M5="ベスト32",[2]点数換算表!$G$5,"")))))))</f>
        <v>300</v>
      </c>
      <c r="O5" s="32" t="s">
        <v>10</v>
      </c>
      <c r="P5" s="21">
        <f>IF(O5="",0,IF(O5="優勝",[2]点数換算表!$B$6,IF(O5="準優勝",[2]点数換算表!$C$6,IF(O5="ベスト4",[2]点数換算表!$D$6,IF(O5="ベスト8",[2]点数換算表!$E$6,IF(O5="ベスト16",[2]点数換算表!$F$6,IF(O5="ベスト32",[2]点数換算表!$G$6,"")))))))</f>
        <v>600</v>
      </c>
      <c r="Q5" s="23"/>
      <c r="R5" s="21">
        <f>IF(Q5="",0,IF(Q5="優勝",[2]点数換算表!$B$7,IF(Q5="準優勝",[2]点数換算表!$C$7,IF(Q5="ベスト4",[2]点数換算表!$D$7,IF(Q5="ベスト8",[2]点数換算表!$E$7,[2]点数換算表!$F$7)))))</f>
        <v>0</v>
      </c>
      <c r="S5" s="23" t="s">
        <v>7</v>
      </c>
      <c r="T5" s="21">
        <f>IF(S5="",0,IF(S5="優勝",[2]点数換算表!$B$8,IF(S5="準優勝",[2]点数換算表!$C$8,IF(S5="ベスト4",[2]点数換算表!$D$8,IF(S5="ベスト8",[2]点数換算表!$E$8,[2]点数換算表!$F$8)))))</f>
        <v>50</v>
      </c>
      <c r="U5" s="23"/>
      <c r="V5" s="21">
        <f>IF(U5="",0,IF(U5="優勝",[2]点数換算表!$B$13,IF(U5="準優勝",[2]点数換算表!$C$13,IF(U5="ベスト4",[2]点数換算表!$D$13,[2]点数換算表!$E$13))))</f>
        <v>0</v>
      </c>
      <c r="W5" s="23"/>
      <c r="X5" s="21">
        <f>IF(W5="",0,IF(W5="優勝",[2]点数換算表!$B$14,IF(W5="準優勝",[2]点数換算表!$C$14,IF(W5="ベスト4",[2]点数換算表!$D$14,[2]点数換算表!$E$14))))</f>
        <v>0</v>
      </c>
      <c r="Y5" s="32" t="s">
        <v>6</v>
      </c>
      <c r="Z5" s="21">
        <f>IF(Y5="",0,IF(Y5="優勝",[2]点数換算表!$B$15,IF(Y5="準優勝",[2]点数換算表!$C$15,IF(Y5="ベスト4",[2]点数換算表!$D$15,IF(Y5="ベスト8",[2]点数換算表!$E$15,IF(Y5="ベスト16",[2]点数換算表!$F$15,""))))))</f>
        <v>48</v>
      </c>
      <c r="AA5" s="32" t="s">
        <v>10</v>
      </c>
      <c r="AB5" s="21">
        <f>IF(AA5="",0,IF(AA5="優勝",[2]点数換算表!$B$16,IF(AA5="準優勝",[2]点数換算表!$C$16,IF(AA5="ベスト4",[2]点数換算表!$D$16,IF(AA5="ベスト8",[2]点数換算表!$E$16,IF(AA5="ベスト16",[2]点数換算表!$F$16,IF(AA5="ベスト32",[2]点数換算表!$G$16,"")))))))</f>
        <v>240</v>
      </c>
      <c r="AC5" s="32" t="s">
        <v>9</v>
      </c>
      <c r="AD5" s="21">
        <f>IF(AC5="",0,IF(AC5="優勝",[2]点数換算表!$B$17,IF(AC5="準優勝",[2]点数換算表!$C$17,IF(AC5="ベスト4",[2]点数換算表!$D$17,IF(AC5="ベスト8",[2]点数換算表!$E$17,IF(AC5="ベスト16",[2]点数換算表!$F$17,IF(AC5="ベスト32",[2]点数換算表!$G$17,"")))))))</f>
        <v>240</v>
      </c>
      <c r="AE5" s="23"/>
      <c r="AF5" s="21">
        <f>IF(AE5="",0,IF(AE5="優勝",[2]点数換算表!$B$18,IF(AE5="準優勝",[2]点数換算表!$C$18,IF(AE5="ベスト4",[2]点数換算表!$D$18,IF(AE5="ベスト8",[2]点数換算表!$E$18,[2]点数換算表!$F$18)))))</f>
        <v>0</v>
      </c>
      <c r="AG5" s="23"/>
      <c r="AH5" s="21">
        <f>IF(AG5="",0,IF(AG5="優勝",[2]点数換算表!$B$19,IF(AG5="準優勝",[2]点数換算表!$C$19,IF(AG5="ベスト4",[2]点数換算表!$D$19,IF(AG5="ベスト8",[2]点数換算表!$E$19,[2]点数換算表!$F$19)))))</f>
        <v>0</v>
      </c>
      <c r="AI5" s="21">
        <f t="shared" si="0"/>
        <v>1538</v>
      </c>
    </row>
    <row r="6" spans="1:35" x14ac:dyDescent="0.4">
      <c r="A6" s="21">
        <v>3</v>
      </c>
      <c r="B6" s="32" t="s">
        <v>178</v>
      </c>
      <c r="C6" s="32" t="s">
        <v>83</v>
      </c>
      <c r="D6" s="32">
        <v>4</v>
      </c>
      <c r="E6" s="24" t="s">
        <v>269</v>
      </c>
      <c r="F6" s="34" t="s">
        <v>814</v>
      </c>
      <c r="G6" s="23"/>
      <c r="H6" s="21">
        <f>IF(G6="",0,IF(G6="優勝",点数換算表!$B$2,IF(G6="準優勝",点数換算表!$C$2,IF(G6="ベスト4",点数換算表!$D$2,点数換算表!$E$2))))</f>
        <v>0</v>
      </c>
      <c r="I6" s="23"/>
      <c r="J6" s="21">
        <f>IF(I6="",0,IF(I6="優勝",点数換算表!$B$3,IF(I6="準優勝",点数換算表!$C$3,IF(I6="ベスト4",点数換算表!$D$3,点数換算表!$E$3))))</f>
        <v>0</v>
      </c>
      <c r="K6" s="32"/>
      <c r="L6" s="21">
        <f>IF(K6="",0,IF(K6="優勝",点数換算表!$B$4,IF(K6="準優勝",点数換算表!$C$4,IF(K6="ベスト4",点数換算表!$D$4,IF(K6="ベスト8",点数換算表!$E$4,IF(K6="ベスト16",点数換算表!$F$4,""))))))</f>
        <v>0</v>
      </c>
      <c r="M6" s="32" t="s">
        <v>9</v>
      </c>
      <c r="N6" s="21">
        <f>IF(M6="",0,IF(M6="優勝",点数換算表!$B$5,IF(M6="準優勝",点数換算表!$C$5,IF(M6="ベスト4",点数換算表!$D$5,IF(M6="ベスト8",点数換算表!$E$5,IF(M6="ベスト16",点数換算表!$F$5,IF(M6="ベスト32",点数換算表!$G$5,"")))))))</f>
        <v>150</v>
      </c>
      <c r="O6" s="32" t="s">
        <v>6</v>
      </c>
      <c r="P6" s="21">
        <f>IF(O6="",0,IF(O6="優勝",点数換算表!$B$6,IF(O6="準優勝",点数換算表!$C$6,IF(O6="ベスト4",点数換算表!$D$6,IF(O6="ベスト8",点数換算表!$E$6,IF(O6="ベスト16",点数換算表!$F$6,IF(O6="ベスト32",点数換算表!$G$6,"")))))))</f>
        <v>400</v>
      </c>
      <c r="Q6" s="23" t="s">
        <v>9</v>
      </c>
      <c r="R6" s="21">
        <f>IF(Q6="",0,IF(Q6="優勝",点数換算表!$B$7,IF(Q6="準優勝",点数換算表!$C$7,IF(Q6="ベスト4",点数換算表!$D$7,IF(Q6="ベスト8",点数換算表!$E$7,点数換算表!$F$7)))))</f>
        <v>300</v>
      </c>
      <c r="S6" s="23"/>
      <c r="T6" s="21">
        <f>IF(S6="",0,IF(S6="優勝",点数換算表!$B$8,IF(S6="準優勝",点数換算表!$C$8,IF(S6="ベスト4",点数換算表!$D$8,IF(S6="ベスト8",点数換算表!$E$8,点数換算表!$F$8)))))</f>
        <v>0</v>
      </c>
      <c r="U6" s="23"/>
      <c r="V6" s="21">
        <f>IF(U6="",0,IF(U6="優勝",点数換算表!$B$13,IF(U6="準優勝",点数換算表!$C$13,IF(U6="ベスト4",点数換算表!$D$13,点数換算表!$E$13))))</f>
        <v>0</v>
      </c>
      <c r="W6" s="23"/>
      <c r="X6" s="21">
        <f>IF(W6="",0,IF(W6="優勝",点数換算表!$B$14,IF(W6="準優勝",点数換算表!$C$14,IF(W6="ベスト4",点数換算表!$D$14,点数換算表!$E$14))))</f>
        <v>0</v>
      </c>
      <c r="Y6" s="32"/>
      <c r="Z6" s="21">
        <f>IF(Y6="",0,IF(Y6="優勝",点数換算表!$B$15,IF(Y6="準優勝",点数換算表!$C$15,IF(Y6="ベスト4",点数換算表!$D$15,IF(Y6="ベスト8",点数換算表!$E$15,IF(Y6="ベスト16",点数換算表!$F$15,""))))))</f>
        <v>0</v>
      </c>
      <c r="AA6" s="32"/>
      <c r="AB6" s="21">
        <f>IF(AA6="",0,IF(AA6="優勝",点数換算表!$B$16,IF(AA6="準優勝",点数換算表!$C$16,IF(AA6="ベスト4",点数換算表!$D$16,IF(AA6="ベスト8",点数換算表!$E$16,IF(AA6="ベスト16",点数換算表!$F$16,IF(AA6="ベスト32",点数換算表!$G$16,"")))))))</f>
        <v>0</v>
      </c>
      <c r="AC6" s="32" t="s">
        <v>8</v>
      </c>
      <c r="AD6" s="21">
        <f>IF(AC6="",0,IF(AC6="優勝",点数換算表!$B$17,IF(AC6="準優勝",点数換算表!$C$17,IF(AC6="ベスト4",点数換算表!$D$17,IF(AC6="ベスト8",点数換算表!$E$17,IF(AC6="ベスト16",点数換算表!$F$17,IF(AC6="ベスト32",点数換算表!$G$17,"")))))))</f>
        <v>400</v>
      </c>
      <c r="AE6" s="23" t="s">
        <v>7</v>
      </c>
      <c r="AF6" s="21">
        <f>IF(AE6="",0,IF(AE6="優勝",点数換算表!$B$18,IF(AE6="準優勝",点数換算表!$C$18,IF(AE6="ベスト4",点数換算表!$D$18,IF(AE6="ベスト8",点数換算表!$E$18,点数換算表!$F$18)))))</f>
        <v>80</v>
      </c>
      <c r="AG6" s="23" t="s">
        <v>7</v>
      </c>
      <c r="AH6" s="21">
        <f>IF(AG6="",0,IF(AG6="優勝",点数換算表!$B$19,IF(AG6="準優勝",点数換算表!$C$19,IF(AG6="ベスト4",点数換算表!$D$19,IF(AG6="ベスト8",点数換算表!$E$19,点数換算表!$F$19)))))</f>
        <v>40</v>
      </c>
      <c r="AI6" s="21">
        <f t="shared" si="0"/>
        <v>1370</v>
      </c>
    </row>
    <row r="7" spans="1:35" x14ac:dyDescent="0.4">
      <c r="A7" s="21">
        <v>4</v>
      </c>
      <c r="B7" s="32" t="s">
        <v>179</v>
      </c>
      <c r="C7" s="32" t="s">
        <v>108</v>
      </c>
      <c r="D7" s="32">
        <v>4</v>
      </c>
      <c r="E7" s="24" t="s">
        <v>269</v>
      </c>
      <c r="F7" s="34" t="s">
        <v>814</v>
      </c>
      <c r="G7" s="23"/>
      <c r="H7" s="21">
        <f>IF(G7="",0,IF(G7="優勝",点数換算表!$B$2,IF(G7="準優勝",点数換算表!$C$2,IF(G7="ベスト4",点数換算表!$D$2,点数換算表!$E$2))))</f>
        <v>0</v>
      </c>
      <c r="I7" s="23"/>
      <c r="J7" s="21">
        <f>IF(I7="",0,IF(I7="優勝",点数換算表!$B$3,IF(I7="準優勝",点数換算表!$C$3,IF(I7="ベスト4",点数換算表!$D$3,点数換算表!$E$3))))</f>
        <v>0</v>
      </c>
      <c r="K7" s="32"/>
      <c r="L7" s="21">
        <f>IF(K7="",0,IF(K7="優勝",点数換算表!$B$4,IF(K7="準優勝",点数換算表!$C$4,IF(K7="ベスト4",点数換算表!$D$4,IF(K7="ベスト8",点数換算表!$E$4,IF(K7="ベスト16",点数換算表!$F$4,""))))))</f>
        <v>0</v>
      </c>
      <c r="M7" s="32" t="s">
        <v>9</v>
      </c>
      <c r="N7" s="21">
        <f>IF(M7="",0,IF(M7="優勝",点数換算表!$B$5,IF(M7="準優勝",点数換算表!$C$5,IF(M7="ベスト4",点数換算表!$D$5,IF(M7="ベスト8",点数換算表!$E$5,IF(M7="ベスト16",点数換算表!$F$5,IF(M7="ベスト32",点数換算表!$G$5,"")))))))</f>
        <v>150</v>
      </c>
      <c r="O7" s="32" t="s">
        <v>6</v>
      </c>
      <c r="P7" s="21">
        <f>IF(O7="",0,IF(O7="優勝",点数換算表!$B$6,IF(O7="準優勝",点数換算表!$C$6,IF(O7="ベスト4",点数換算表!$D$6,IF(O7="ベスト8",点数換算表!$E$6,IF(O7="ベスト16",点数換算表!$F$6,IF(O7="ベスト32",点数換算表!$G$6,"")))))))</f>
        <v>400</v>
      </c>
      <c r="Q7" s="23" t="s">
        <v>9</v>
      </c>
      <c r="R7" s="21">
        <f>IF(Q7="",0,IF(Q7="優勝",点数換算表!$B$7,IF(Q7="準優勝",点数換算表!$C$7,IF(Q7="ベスト4",点数換算表!$D$7,IF(Q7="ベスト8",点数換算表!$E$7,点数換算表!$F$7)))))</f>
        <v>300</v>
      </c>
      <c r="S7" s="23"/>
      <c r="T7" s="21">
        <f>IF(S7="",0,IF(S7="優勝",点数換算表!$B$8,IF(S7="準優勝",点数換算表!$C$8,IF(S7="ベスト4",点数換算表!$D$8,IF(S7="ベスト8",点数換算表!$E$8,点数換算表!$F$8)))))</f>
        <v>0</v>
      </c>
      <c r="U7" s="23"/>
      <c r="V7" s="21">
        <f>IF(U7="",0,IF(U7="優勝",点数換算表!$B$13,IF(U7="準優勝",点数換算表!$C$13,IF(U7="ベスト4",点数換算表!$D$13,点数換算表!$E$13))))</f>
        <v>0</v>
      </c>
      <c r="W7" s="23"/>
      <c r="X7" s="21">
        <f>IF(W7="",0,IF(W7="優勝",点数換算表!$B$14,IF(W7="準優勝",点数換算表!$C$14,IF(W7="ベスト4",点数換算表!$D$14,点数換算表!$E$14))))</f>
        <v>0</v>
      </c>
      <c r="Y7" s="32"/>
      <c r="Z7" s="21">
        <f>IF(Y7="",0,IF(Y7="優勝",点数換算表!$B$15,IF(Y7="準優勝",点数換算表!$C$15,IF(Y7="ベスト4",点数換算表!$D$15,IF(Y7="ベスト8",点数換算表!$E$15,IF(Y7="ベスト16",点数換算表!$F$15,""))))))</f>
        <v>0</v>
      </c>
      <c r="AA7" s="32"/>
      <c r="AB7" s="21">
        <f>IF(AA7="",0,IF(AA7="優勝",点数換算表!$B$16,IF(AA7="準優勝",点数換算表!$C$16,IF(AA7="ベスト4",点数換算表!$D$16,IF(AA7="ベスト8",点数換算表!$E$16,IF(AA7="ベスト16",点数換算表!$F$16,IF(AA7="ベスト32",点数換算表!$G$16,"")))))))</f>
        <v>0</v>
      </c>
      <c r="AC7" s="32" t="s">
        <v>8</v>
      </c>
      <c r="AD7" s="21">
        <f>IF(AC7="",0,IF(AC7="優勝",点数換算表!$B$17,IF(AC7="準優勝",点数換算表!$C$17,IF(AC7="ベスト4",点数換算表!$D$17,IF(AC7="ベスト8",点数換算表!$E$17,IF(AC7="ベスト16",点数換算表!$F$17,IF(AC7="ベスト32",点数換算表!$G$17,"")))))))</f>
        <v>400</v>
      </c>
      <c r="AE7" s="23" t="s">
        <v>7</v>
      </c>
      <c r="AF7" s="21">
        <f>IF(AE7="",0,IF(AE7="優勝",点数換算表!$B$18,IF(AE7="準優勝",点数換算表!$C$18,IF(AE7="ベスト4",点数換算表!$D$18,IF(AE7="ベスト8",点数換算表!$E$18,点数換算表!$F$18)))))</f>
        <v>80</v>
      </c>
      <c r="AG7" s="23" t="s">
        <v>7</v>
      </c>
      <c r="AH7" s="21">
        <f>IF(AG7="",0,IF(AG7="優勝",点数換算表!$B$19,IF(AG7="準優勝",点数換算表!$C$19,IF(AG7="ベスト4",点数換算表!$D$19,IF(AG7="ベスト8",点数換算表!$E$19,点数換算表!$F$19)))))</f>
        <v>40</v>
      </c>
      <c r="AI7" s="21">
        <f t="shared" si="0"/>
        <v>1370</v>
      </c>
    </row>
    <row r="8" spans="1:35" x14ac:dyDescent="0.4">
      <c r="A8" s="21">
        <v>5</v>
      </c>
      <c r="B8" s="32" t="s">
        <v>243</v>
      </c>
      <c r="C8" s="32" t="s">
        <v>77</v>
      </c>
      <c r="D8" s="32">
        <v>3</v>
      </c>
      <c r="E8" s="24" t="s">
        <v>269</v>
      </c>
      <c r="F8" s="34" t="s">
        <v>814</v>
      </c>
      <c r="G8" s="23"/>
      <c r="H8" s="21">
        <f>IF(G8="",0,IF(G8="優勝",点数換算表!$B$2,IF(G8="準優勝",点数換算表!$C$2,IF(G8="ベスト4",点数換算表!$D$2,点数換算表!$E$2))))</f>
        <v>0</v>
      </c>
      <c r="I8" s="23"/>
      <c r="J8" s="21">
        <f>IF(I8="",0,IF(I8="優勝",点数換算表!$B$3,IF(I8="準優勝",点数換算表!$C$3,IF(I8="ベスト4",点数換算表!$D$3,点数換算表!$E$3))))</f>
        <v>0</v>
      </c>
      <c r="K8" s="32" t="s">
        <v>9</v>
      </c>
      <c r="L8" s="21">
        <f>IF(K8="",0,IF(K8="優勝",点数換算表!$B$4,IF(K8="準優勝",点数換算表!$C$4,IF(K8="ベスト4",点数換算表!$D$4,IF(K8="ベスト8",点数換算表!$E$4,IF(K8="ベスト16",点数換算表!$F$4,""))))))</f>
        <v>40</v>
      </c>
      <c r="M8" s="32" t="s">
        <v>10</v>
      </c>
      <c r="N8" s="21">
        <f>IF(M8="",0,IF(M8="優勝",点数換算表!$B$5,IF(M8="準優勝",点数換算表!$C$5,IF(M8="ベスト4",点数換算表!$D$5,IF(M8="ベスト8",点数換算表!$E$5,IF(M8="ベスト16",点数換算表!$F$5,IF(M8="ベスト32",点数換算表!$G$5,"")))))))</f>
        <v>300</v>
      </c>
      <c r="O8" s="32" t="s">
        <v>214</v>
      </c>
      <c r="P8" s="21">
        <f>IF(O8="",0,IF(O8="優勝",点数換算表!$B$6,IF(O8="準優勝",点数換算表!$C$6,IF(O8="ベスト4",点数換算表!$D$6,IF(O8="ベスト8",点数換算表!$E$6,IF(O8="ベスト16",点数換算表!$F$6,IF(O8="ベスト32",点数換算表!$G$6,"")))))))</f>
        <v>100</v>
      </c>
      <c r="Q8" s="23"/>
      <c r="R8" s="21">
        <f>IF(Q8="",0,IF(Q8="優勝",点数換算表!$B$7,IF(Q8="準優勝",点数換算表!$C$7,IF(Q8="ベスト4",点数換算表!$D$7,IF(Q8="ベスト8",点数換算表!$E$7,点数換算表!$F$7)))))</f>
        <v>0</v>
      </c>
      <c r="S8" s="23"/>
      <c r="T8" s="21">
        <f>IF(S8="",0,IF(S8="優勝",点数換算表!$B$8,IF(S8="準優勝",点数換算表!$C$8,IF(S8="ベスト4",点数換算表!$D$8,IF(S8="ベスト8",点数換算表!$E$8,点数換算表!$F$8)))))</f>
        <v>0</v>
      </c>
      <c r="U8" s="23"/>
      <c r="V8" s="21">
        <f>IF(U8="",0,IF(U8="優勝",点数換算表!$B$13,IF(U8="準優勝",点数換算表!$C$13,IF(U8="ベスト4",点数換算表!$D$13,点数換算表!$E$13))))</f>
        <v>0</v>
      </c>
      <c r="W8" s="23"/>
      <c r="X8" s="21">
        <f>IF(W8="",0,IF(W8="優勝",点数換算表!$B$14,IF(W8="準優勝",点数換算表!$C$14,IF(W8="ベスト4",点数換算表!$D$14,点数換算表!$E$14))))</f>
        <v>0</v>
      </c>
      <c r="Y8" s="32"/>
      <c r="Z8" s="21">
        <f>IF(Y8="",0,IF(Y8="優勝",点数換算表!$B$15,IF(Y8="準優勝",点数換算表!$C$15,IF(Y8="ベスト4",点数換算表!$D$15,IF(Y8="ベスト8",点数換算表!$E$15,IF(Y8="ベスト16",点数換算表!$F$15,""))))))</f>
        <v>0</v>
      </c>
      <c r="AA8" s="32" t="s">
        <v>214</v>
      </c>
      <c r="AB8" s="21">
        <f>IF(AA8="",0,IF(AA8="優勝",点数換算表!$B$16,IF(AA8="準優勝",点数換算表!$C$16,IF(AA8="ベスト4",点数換算表!$D$16,IF(AA8="ベスト8",点数換算表!$E$16,IF(AA8="ベスト16",点数換算表!$F$16,IF(AA8="ベスト32",点数換算表!$G$16,"")))))))</f>
        <v>40</v>
      </c>
      <c r="AC8" s="32" t="s">
        <v>6</v>
      </c>
      <c r="AD8" s="21">
        <f>IF(AC8="",0,IF(AC8="優勝",点数換算表!$B$17,IF(AC8="準優勝",点数換算表!$C$17,IF(AC8="ベスト4",点数換算表!$D$17,IF(AC8="ベスト8",点数換算表!$E$17,IF(AC8="ベスト16",点数換算表!$F$17,IF(AC8="ベスト32",点数換算表!$G$17,"")))))))</f>
        <v>320</v>
      </c>
      <c r="AE8" s="23"/>
      <c r="AF8" s="21">
        <f>IF(AE8="",0,IF(AE8="優勝",点数換算表!$B$18,IF(AE8="準優勝",点数換算表!$C$18,IF(AE8="ベスト4",点数換算表!$D$18,IF(AE8="ベスト8",点数換算表!$E$18,点数換算表!$F$18)))))</f>
        <v>0</v>
      </c>
      <c r="AG8" s="23"/>
      <c r="AH8" s="21">
        <f>IF(AG8="",0,IF(AG8="優勝",点数換算表!$B$19,IF(AG8="準優勝",点数換算表!$C$19,IF(AG8="ベスト4",点数換算表!$D$19,IF(AG8="ベスト8",点数換算表!$E$19,点数換算表!$F$19)))))</f>
        <v>0</v>
      </c>
      <c r="AI8" s="21">
        <f t="shared" si="0"/>
        <v>800</v>
      </c>
    </row>
    <row r="9" spans="1:35" x14ac:dyDescent="0.4">
      <c r="A9" s="21">
        <v>6</v>
      </c>
      <c r="B9" s="32" t="s">
        <v>180</v>
      </c>
      <c r="C9" s="32" t="s">
        <v>77</v>
      </c>
      <c r="D9" s="32">
        <v>3</v>
      </c>
      <c r="E9" s="24" t="s">
        <v>269</v>
      </c>
      <c r="F9" s="34" t="s">
        <v>814</v>
      </c>
      <c r="G9" s="23"/>
      <c r="H9" s="21">
        <f>IF(G9="",0,IF(G9="優勝",点数換算表!$B$2,IF(G9="準優勝",点数換算表!$C$2,IF(G9="ベスト4",点数換算表!$D$2,点数換算表!$E$2))))</f>
        <v>0</v>
      </c>
      <c r="I9" s="23"/>
      <c r="J9" s="21">
        <f>IF(I9="",0,IF(I9="優勝",点数換算表!$B$3,IF(I9="準優勝",点数換算表!$C$3,IF(I9="ベスト4",点数換算表!$D$3,点数換算表!$E$3))))</f>
        <v>0</v>
      </c>
      <c r="K9" s="32" t="s">
        <v>9</v>
      </c>
      <c r="L9" s="21">
        <f>IF(K9="",0,IF(K9="優勝",点数換算表!$B$4,IF(K9="準優勝",点数換算表!$C$4,IF(K9="ベスト4",点数換算表!$D$4,IF(K9="ベスト8",点数換算表!$E$4,IF(K9="ベスト16",点数換算表!$F$4,""))))))</f>
        <v>40</v>
      </c>
      <c r="M9" s="32" t="s">
        <v>10</v>
      </c>
      <c r="N9" s="21">
        <f>IF(M9="",0,IF(M9="優勝",点数換算表!$B$5,IF(M9="準優勝",点数換算表!$C$5,IF(M9="ベスト4",点数換算表!$D$5,IF(M9="ベスト8",点数換算表!$E$5,IF(M9="ベスト16",点数換算表!$F$5,IF(M9="ベスト32",点数換算表!$G$5,"")))))))</f>
        <v>300</v>
      </c>
      <c r="O9" s="32" t="s">
        <v>214</v>
      </c>
      <c r="P9" s="21">
        <f>IF(O9="",0,IF(O9="優勝",点数換算表!$B$6,IF(O9="準優勝",点数換算表!$C$6,IF(O9="ベスト4",点数換算表!$D$6,IF(O9="ベスト8",点数換算表!$E$6,IF(O9="ベスト16",点数換算表!$F$6,IF(O9="ベスト32",点数換算表!$G$6,"")))))))</f>
        <v>100</v>
      </c>
      <c r="Q9" s="23"/>
      <c r="R9" s="21">
        <f>IF(Q9="",0,IF(Q9="優勝",点数換算表!$B$7,IF(Q9="準優勝",点数換算表!$C$7,IF(Q9="ベスト4",点数換算表!$D$7,IF(Q9="ベスト8",点数換算表!$E$7,点数換算表!$F$7)))))</f>
        <v>0</v>
      </c>
      <c r="S9" s="23"/>
      <c r="T9" s="21">
        <f>IF(S9="",0,IF(S9="優勝",点数換算表!$B$8,IF(S9="準優勝",点数換算表!$C$8,IF(S9="ベスト4",点数換算表!$D$8,IF(S9="ベスト8",点数換算表!$E$8,点数換算表!$F$8)))))</f>
        <v>0</v>
      </c>
      <c r="U9" s="23"/>
      <c r="V9" s="21">
        <f>IF(U9="",0,IF(U9="優勝",点数換算表!$B$13,IF(U9="準優勝",点数換算表!$C$13,IF(U9="ベスト4",点数換算表!$D$13,点数換算表!$E$13))))</f>
        <v>0</v>
      </c>
      <c r="W9" s="23"/>
      <c r="X9" s="21">
        <f>IF(W9="",0,IF(W9="優勝",点数換算表!$B$14,IF(W9="準優勝",点数換算表!$C$14,IF(W9="ベスト4",点数換算表!$D$14,点数換算表!$E$14))))</f>
        <v>0</v>
      </c>
      <c r="Y9" s="32"/>
      <c r="Z9" s="21">
        <f>IF(Y9="",0,IF(Y9="優勝",点数換算表!$B$15,IF(Y9="準優勝",点数換算表!$C$15,IF(Y9="ベスト4",点数換算表!$D$15,IF(Y9="ベスト8",点数換算表!$E$15,IF(Y9="ベスト16",点数換算表!$F$15,""))))))</f>
        <v>0</v>
      </c>
      <c r="AA9" s="32" t="s">
        <v>214</v>
      </c>
      <c r="AB9" s="21">
        <f>IF(AA9="",0,IF(AA9="優勝",点数換算表!$B$16,IF(AA9="準優勝",点数換算表!$C$16,IF(AA9="ベスト4",点数換算表!$D$16,IF(AA9="ベスト8",点数換算表!$E$16,IF(AA9="ベスト16",点数換算表!$F$16,IF(AA9="ベスト32",点数換算表!$G$16,"")))))))</f>
        <v>40</v>
      </c>
      <c r="AC9" s="32" t="s">
        <v>6</v>
      </c>
      <c r="AD9" s="21">
        <f>IF(AC9="",0,IF(AC9="優勝",点数換算表!$B$17,IF(AC9="準優勝",点数換算表!$C$17,IF(AC9="ベスト4",点数換算表!$D$17,IF(AC9="ベスト8",点数換算表!$E$17,IF(AC9="ベスト16",点数換算表!$F$17,IF(AC9="ベスト32",点数換算表!$G$17,"")))))))</f>
        <v>320</v>
      </c>
      <c r="AE9" s="23"/>
      <c r="AF9" s="21">
        <f>IF(AE9="",0,IF(AE9="優勝",点数換算表!$B$18,IF(AE9="準優勝",点数換算表!$C$18,IF(AE9="ベスト4",点数換算表!$D$18,IF(AE9="ベスト8",点数換算表!$E$18,点数換算表!$F$18)))))</f>
        <v>0</v>
      </c>
      <c r="AG9" s="23"/>
      <c r="AH9" s="21">
        <f>IF(AG9="",0,IF(AG9="優勝",点数換算表!$B$19,IF(AG9="準優勝",点数換算表!$C$19,IF(AG9="ベスト4",点数換算表!$D$19,IF(AG9="ベスト8",点数換算表!$E$19,点数換算表!$F$19)))))</f>
        <v>0</v>
      </c>
      <c r="AI9" s="21">
        <f t="shared" si="0"/>
        <v>800</v>
      </c>
    </row>
    <row r="10" spans="1:35" x14ac:dyDescent="0.4">
      <c r="A10" s="21">
        <v>7</v>
      </c>
      <c r="B10" s="32" t="s">
        <v>351</v>
      </c>
      <c r="C10" s="32" t="s">
        <v>311</v>
      </c>
      <c r="D10" s="32">
        <v>4</v>
      </c>
      <c r="E10" s="26" t="s">
        <v>272</v>
      </c>
      <c r="F10" s="35" t="s">
        <v>815</v>
      </c>
      <c r="G10" s="23"/>
      <c r="H10" s="21">
        <f>IF(G10="",0,IF(G10="優勝",[2]点数換算表!$B$2,IF(G10="準優勝",[2]点数換算表!$C$2,IF(G10="ベスト4",[2]点数換算表!$D$2,[2]点数換算表!$E$2))))</f>
        <v>0</v>
      </c>
      <c r="I10" s="23"/>
      <c r="J10" s="21">
        <f>IF(I10="",0,IF(I10="優勝",[2]点数換算表!$B$3,IF(I10="準優勝",[2]点数換算表!$C$3,IF(I10="ベスト4",[2]点数換算表!$D$3,[2]点数換算表!$E$3))))</f>
        <v>0</v>
      </c>
      <c r="K10" s="32" t="s">
        <v>10</v>
      </c>
      <c r="L10" s="21">
        <f>IF(K10="",0,IF(K10="優勝",[2]点数換算表!$B$4,IF(K10="準優勝",[2]点数換算表!$C$4,IF(K10="ベスト4",[2]点数換算表!$D$4,IF(K10="ベスト8",[2]点数換算表!$E$4,IF(K10="ベスト16",[2]点数換算表!$F$4,""))))))</f>
        <v>100</v>
      </c>
      <c r="M10" s="32" t="s">
        <v>8</v>
      </c>
      <c r="N10" s="21">
        <f>IF(M10="",0,IF(M10="優勝",[2]点数換算表!$B$5,IF(M10="準優勝",[2]点数換算表!$C$5,IF(M10="ベスト4",[2]点数換算表!$D$5,IF(M10="ベスト8",[2]点数換算表!$E$5,IF(M10="ベスト16",[2]点数換算表!$F$5,IF(M10="ベスト32",[2]点数換算表!$G$5,"")))))))</f>
        <v>250</v>
      </c>
      <c r="O10" s="32" t="s">
        <v>7</v>
      </c>
      <c r="P10" s="21">
        <f>IF(O10="",0,IF(O10="優勝",[2]点数換算表!$B$6,IF(O10="準優勝",[2]点数換算表!$C$6,IF(O10="ベスト4",[2]点数換算表!$D$6,IF(O10="ベスト8",[2]点数換算表!$E$6,IF(O10="ベスト16",[2]点数換算表!$F$6,IF(O10="ベスト32",[2]点数換算表!$G$6,"")))))))</f>
        <v>200</v>
      </c>
      <c r="Q10" s="23"/>
      <c r="R10" s="21">
        <f>IF(Q10="",0,IF(Q10="優勝",[2]点数換算表!$B$7,IF(Q10="準優勝",[2]点数換算表!$C$7,IF(Q10="ベスト4",[2]点数換算表!$D$7,IF(Q10="ベスト8",[2]点数換算表!$E$7,[2]点数換算表!$F$7)))))</f>
        <v>0</v>
      </c>
      <c r="S10" s="23"/>
      <c r="T10" s="21">
        <f>IF(S10="",0,IF(S10="優勝",[2]点数換算表!$B$8,IF(S10="準優勝",[2]点数換算表!$C$8,IF(S10="ベスト4",[2]点数換算表!$D$8,IF(S10="ベスト8",[2]点数換算表!$E$8,[2]点数換算表!$F$8)))))</f>
        <v>0</v>
      </c>
      <c r="U10" s="23"/>
      <c r="V10" s="21">
        <f>IF(U10="",0,IF(U10="優勝",[2]点数換算表!$B$13,IF(U10="準優勝",[2]点数換算表!$C$13,IF(U10="ベスト4",[2]点数換算表!$D$13,[2]点数換算表!$E$13))))</f>
        <v>0</v>
      </c>
      <c r="W10" s="23"/>
      <c r="X10" s="21">
        <f>IF(W10="",0,IF(W10="優勝",[2]点数換算表!$B$14,IF(W10="準優勝",[2]点数換算表!$C$14,IF(W10="ベスト4",[2]点数換算表!$D$14,[2]点数換算表!$E$14))))</f>
        <v>0</v>
      </c>
      <c r="Y10" s="32" t="s">
        <v>10</v>
      </c>
      <c r="Z10" s="21">
        <f>IF(Y10="",0,IF(Y10="優勝",[2]点数換算表!$B$15,IF(Y10="準優勝",[2]点数換算表!$C$15,IF(Y10="ベスト4",[2]点数換算表!$D$15,IF(Y10="ベスト8",[2]点数換算表!$E$15,IF(Y10="ベスト16",[2]点数換算表!$F$15,""))))))</f>
        <v>80</v>
      </c>
      <c r="AA10" s="32" t="s">
        <v>6</v>
      </c>
      <c r="AB10" s="21">
        <f>IF(AA10="",0,IF(AA10="優勝",[2]点数換算表!$B$16,IF(AA10="準優勝",[2]点数換算表!$C$16,IF(AA10="ベスト4",[2]点数換算表!$D$16,IF(AA10="ベスト8",[2]点数換算表!$E$16,IF(AA10="ベスト16",[2]点数換算表!$F$16,IF(AA10="ベスト32",[2]点数換算表!$G$16,"")))))))</f>
        <v>160</v>
      </c>
      <c r="AC10" s="32"/>
      <c r="AD10" s="21">
        <f>IF(AC10="",0,IF(AC10="優勝",[2]点数換算表!$B$17,IF(AC10="準優勝",[2]点数換算表!$C$17,IF(AC10="ベスト4",[2]点数換算表!$D$17,IF(AC10="ベスト8",[2]点数換算表!$E$17,IF(AC10="ベスト16",[2]点数換算表!$F$17,IF(AC10="ベスト32",[2]点数換算表!$G$17,"")))))))</f>
        <v>0</v>
      </c>
      <c r="AE10" s="23"/>
      <c r="AF10" s="21">
        <f>IF(AE10="",0,IF(AE10="優勝",[2]点数換算表!$B$18,IF(AE10="準優勝",[2]点数換算表!$C$18,IF(AE10="ベスト4",[2]点数換算表!$D$18,IF(AE10="ベスト8",[2]点数換算表!$E$18,[2]点数換算表!$F$18)))))</f>
        <v>0</v>
      </c>
      <c r="AG10" s="23"/>
      <c r="AH10" s="21">
        <f>IF(AG10="",0,IF(AG10="優勝",[2]点数換算表!$B$19,IF(AG10="準優勝",[2]点数換算表!$C$19,IF(AG10="ベスト4",[2]点数換算表!$D$19,IF(AG10="ベスト8",[2]点数換算表!$E$19,[2]点数換算表!$F$19)))))</f>
        <v>0</v>
      </c>
      <c r="AI10" s="21">
        <f t="shared" si="0"/>
        <v>790</v>
      </c>
    </row>
    <row r="11" spans="1:35" x14ac:dyDescent="0.4">
      <c r="A11" s="21">
        <v>8</v>
      </c>
      <c r="B11" s="32" t="s">
        <v>352</v>
      </c>
      <c r="C11" s="32" t="s">
        <v>311</v>
      </c>
      <c r="D11" s="32">
        <v>3</v>
      </c>
      <c r="E11" s="26" t="s">
        <v>272</v>
      </c>
      <c r="F11" s="35" t="s">
        <v>815</v>
      </c>
      <c r="G11" s="23"/>
      <c r="H11" s="21">
        <f>IF(G11="",0,IF(G11="優勝",[2]点数換算表!$B$2,IF(G11="準優勝",[2]点数換算表!$C$2,IF(G11="ベスト4",[2]点数換算表!$D$2,[2]点数換算表!$E$2))))</f>
        <v>0</v>
      </c>
      <c r="I11" s="23"/>
      <c r="J11" s="21">
        <f>IF(I11="",0,IF(I11="優勝",[2]点数換算表!$B$3,IF(I11="準優勝",[2]点数換算表!$C$3,IF(I11="ベスト4",[2]点数換算表!$D$3,[2]点数換算表!$E$3))))</f>
        <v>0</v>
      </c>
      <c r="K11" s="32" t="s">
        <v>10</v>
      </c>
      <c r="L11" s="21">
        <f>IF(K11="",0,IF(K11="優勝",[2]点数換算表!$B$4,IF(K11="準優勝",[2]点数換算表!$C$4,IF(K11="ベスト4",[2]点数換算表!$D$4,IF(K11="ベスト8",[2]点数換算表!$E$4,IF(K11="ベスト16",[2]点数換算表!$F$4,""))))))</f>
        <v>100</v>
      </c>
      <c r="M11" s="32" t="s">
        <v>8</v>
      </c>
      <c r="N11" s="21">
        <f>IF(M11="",0,IF(M11="優勝",[2]点数換算表!$B$5,IF(M11="準優勝",[2]点数換算表!$C$5,IF(M11="ベスト4",[2]点数換算表!$D$5,IF(M11="ベスト8",[2]点数換算表!$E$5,IF(M11="ベスト16",[2]点数換算表!$F$5,IF(M11="ベスト32",[2]点数換算表!$G$5,"")))))))</f>
        <v>250</v>
      </c>
      <c r="O11" s="32" t="s">
        <v>9</v>
      </c>
      <c r="P11" s="21">
        <f>IF(O11="",0,IF(O11="優勝",[2]点数換算表!$B$6,IF(O11="準優勝",[2]点数換算表!$C$6,IF(O11="ベスト4",[2]点数換算表!$D$6,IF(O11="ベスト8",[2]点数換算表!$E$6,IF(O11="ベスト16",[2]点数換算表!$F$6,IF(O11="ベスト32",[2]点数換算表!$G$6,"")))))))</f>
        <v>300</v>
      </c>
      <c r="Q11" s="23"/>
      <c r="R11" s="21">
        <f>IF(Q11="",0,IF(Q11="優勝",[2]点数換算表!$B$7,IF(Q11="準優勝",[2]点数換算表!$C$7,IF(Q11="ベスト4",[2]点数換算表!$D$7,IF(Q11="ベスト8",[2]点数換算表!$E$7,[2]点数換算表!$F$7)))))</f>
        <v>0</v>
      </c>
      <c r="S11" s="23"/>
      <c r="T11" s="21">
        <f>IF(S11="",0,IF(S11="優勝",[2]点数換算表!$B$8,IF(S11="準優勝",[2]点数換算表!$C$8,IF(S11="ベスト4",[2]点数換算表!$D$8,IF(S11="ベスト8",[2]点数換算表!$E$8,[2]点数換算表!$F$8)))))</f>
        <v>0</v>
      </c>
      <c r="U11" s="23"/>
      <c r="V11" s="21">
        <f>IF(U11="",0,IF(U11="優勝",[2]点数換算表!$B$13,IF(U11="準優勝",[2]点数換算表!$C$13,IF(U11="ベスト4",[2]点数換算表!$D$13,[2]点数換算表!$E$13))))</f>
        <v>0</v>
      </c>
      <c r="W11" s="23"/>
      <c r="X11" s="21">
        <f>IF(W11="",0,IF(W11="優勝",[2]点数換算表!$B$14,IF(W11="準優勝",[2]点数換算表!$C$14,IF(W11="ベスト4",[2]点数換算表!$D$14,[2]点数換算表!$E$14))))</f>
        <v>0</v>
      </c>
      <c r="Y11" s="32" t="s">
        <v>7</v>
      </c>
      <c r="Z11" s="21">
        <f>IF(Y11="",0,IF(Y11="優勝",[2]点数換算表!$B$15,IF(Y11="準優勝",[2]点数換算表!$C$15,IF(Y11="ベスト4",[2]点数換算表!$D$15,IF(Y11="ベスト8",[2]点数換算表!$E$15,IF(Y11="ベスト16",[2]点数換算表!$F$15,""))))))</f>
        <v>16</v>
      </c>
      <c r="AA11" s="32" t="s">
        <v>9</v>
      </c>
      <c r="AB11" s="21">
        <f>IF(AA11="",0,IF(AA11="優勝",[2]点数換算表!$B$16,IF(AA11="準優勝",[2]点数換算表!$C$16,IF(AA11="ベスト4",[2]点数換算表!$D$16,IF(AA11="ベスト8",[2]点数換算表!$E$16,IF(AA11="ベスト16",[2]点数換算表!$F$16,IF(AA11="ベスト32",[2]点数換算表!$G$16,"")))))))</f>
        <v>120</v>
      </c>
      <c r="AC11" s="32"/>
      <c r="AD11" s="21">
        <f>IF(AC11="",0,IF(AC11="優勝",[2]点数換算表!$B$17,IF(AC11="準優勝",[2]点数換算表!$C$17,IF(AC11="ベスト4",[2]点数換算表!$D$17,IF(AC11="ベスト8",[2]点数換算表!$E$17,IF(AC11="ベスト16",[2]点数換算表!$F$17,IF(AC11="ベスト32",[2]点数換算表!$G$17,"")))))))</f>
        <v>0</v>
      </c>
      <c r="AE11" s="23"/>
      <c r="AF11" s="21">
        <f>IF(AE11="",0,IF(AE11="優勝",[2]点数換算表!$B$18,IF(AE11="準優勝",[2]点数換算表!$C$18,IF(AE11="ベスト4",[2]点数換算表!$D$18,IF(AE11="ベスト8",[2]点数換算表!$E$18,[2]点数換算表!$F$18)))))</f>
        <v>0</v>
      </c>
      <c r="AG11" s="23"/>
      <c r="AH11" s="21">
        <f>IF(AG11="",0,IF(AG11="優勝",[2]点数換算表!$B$19,IF(AG11="準優勝",[2]点数換算表!$C$19,IF(AG11="ベスト4",[2]点数換算表!$D$19,IF(AG11="ベスト8",[2]点数換算表!$E$19,[2]点数換算表!$F$19)))))</f>
        <v>0</v>
      </c>
      <c r="AI11" s="21">
        <f t="shared" si="0"/>
        <v>786</v>
      </c>
    </row>
    <row r="12" spans="1:35" x14ac:dyDescent="0.4">
      <c r="A12" s="21">
        <v>9</v>
      </c>
      <c r="B12" s="32" t="s">
        <v>319</v>
      </c>
      <c r="C12" s="32" t="s">
        <v>277</v>
      </c>
      <c r="D12" s="32">
        <v>4</v>
      </c>
      <c r="E12" s="26" t="s">
        <v>272</v>
      </c>
      <c r="F12" s="35" t="s">
        <v>815</v>
      </c>
      <c r="G12" s="23"/>
      <c r="H12" s="21">
        <f>IF(G12="",0,IF(G12="優勝",[2]点数換算表!$B$2,IF(G12="準優勝",[2]点数換算表!$C$2,IF(G12="ベスト4",[2]点数換算表!$D$2,[2]点数換算表!$E$2))))</f>
        <v>0</v>
      </c>
      <c r="I12" s="23"/>
      <c r="J12" s="21">
        <f>IF(I12="",0,IF(I12="優勝",[2]点数換算表!$B$3,IF(I12="準優勝",[2]点数換算表!$C$3,IF(I12="ベスト4",[2]点数換算表!$D$3,[2]点数換算表!$E$3))))</f>
        <v>0</v>
      </c>
      <c r="K12" s="32" t="s">
        <v>6</v>
      </c>
      <c r="L12" s="21">
        <f>IF(K12="",0,IF(K12="優勝",[2]点数換算表!$B$4,IF(K12="準優勝",[2]点数換算表!$C$4,IF(K12="ベスト4",[2]点数換算表!$D$4,IF(K12="ベスト8",[2]点数換算表!$E$4,IF(K12="ベスト16",[2]点数換算表!$F$4,""))))))</f>
        <v>60</v>
      </c>
      <c r="M12" s="32" t="s">
        <v>6</v>
      </c>
      <c r="N12" s="21">
        <f>IF(M12="",0,IF(M12="優勝",[2]点数換算表!$B$5,IF(M12="準優勝",[2]点数換算表!$C$5,IF(M12="ベスト4",[2]点数換算表!$D$5,IF(M12="ベスト8",[2]点数換算表!$E$5,IF(M12="ベスト16",[2]点数換算表!$F$5,IF(M12="ベスト32",[2]点数換算表!$G$5,"")))))))</f>
        <v>200</v>
      </c>
      <c r="O12" s="32" t="s">
        <v>214</v>
      </c>
      <c r="P12" s="21">
        <f>IF(O12="",0,IF(O12="優勝",[2]点数換算表!$B$6,IF(O12="準優勝",[2]点数換算表!$C$6,IF(O12="ベスト4",[2]点数換算表!$D$6,IF(O12="ベスト8",[2]点数換算表!$E$6,IF(O12="ベスト16",[2]点数換算表!$F$6,IF(O12="ベスト32",[2]点数換算表!$G$6,"")))))))</f>
        <v>100</v>
      </c>
      <c r="Q12" s="23" t="s">
        <v>7</v>
      </c>
      <c r="R12" s="21">
        <f>IF(Q12="",0,IF(Q12="優勝",[2]点数換算表!$B$7,IF(Q12="準優勝",[2]点数換算表!$C$7,IF(Q12="ベスト4",[2]点数換算表!$D$7,IF(Q12="ベスト8",[2]点数換算表!$E$7,[2]点数換算表!$F$7)))))</f>
        <v>100</v>
      </c>
      <c r="S12" s="23"/>
      <c r="T12" s="21">
        <f>IF(S12="",0,IF(S12="優勝",[2]点数換算表!$B$8,IF(S12="準優勝",[2]点数換算表!$C$8,IF(S12="ベスト4",[2]点数換算表!$D$8,IF(S12="ベスト8",[2]点数換算表!$E$8,[2]点数換算表!$F$8)))))</f>
        <v>0</v>
      </c>
      <c r="U12" s="23"/>
      <c r="V12" s="21">
        <f>IF(U12="",0,IF(U12="優勝",[2]点数換算表!$B$13,IF(U12="準優勝",[2]点数換算表!$C$13,IF(U12="ベスト4",[2]点数換算表!$D$13,[2]点数換算表!$E$13))))</f>
        <v>0</v>
      </c>
      <c r="W12" s="23"/>
      <c r="X12" s="21">
        <f>IF(W12="",0,IF(W12="優勝",[2]点数換算表!$B$14,IF(W12="準優勝",[2]点数換算表!$C$14,IF(W12="ベスト4",[2]点数換算表!$D$14,[2]点数換算表!$E$14))))</f>
        <v>0</v>
      </c>
      <c r="Y12" s="32" t="s">
        <v>8</v>
      </c>
      <c r="Z12" s="21">
        <f>IF(Y12="",0,IF(Y12="優勝",[2]点数換算表!$B$15,IF(Y12="準優勝",[2]点数換算表!$C$15,IF(Y12="ベスト4",[2]点数換算表!$D$15,IF(Y12="ベスト8",[2]点数換算表!$E$15,IF(Y12="ベスト16",[2]点数換算表!$F$15,""))))))</f>
        <v>64</v>
      </c>
      <c r="AA12" s="32" t="s">
        <v>6</v>
      </c>
      <c r="AB12" s="21">
        <f>IF(AA12="",0,IF(AA12="優勝",[2]点数換算表!$B$16,IF(AA12="準優勝",[2]点数換算表!$C$16,IF(AA12="ベスト4",[2]点数換算表!$D$16,IF(AA12="ベスト8",[2]点数換算表!$E$16,IF(AA12="ベスト16",[2]点数換算表!$F$16,IF(AA12="ベスト32",[2]点数換算表!$G$16,"")))))))</f>
        <v>160</v>
      </c>
      <c r="AC12" s="32" t="s">
        <v>214</v>
      </c>
      <c r="AD12" s="21">
        <f>IF(AC12="",0,IF(AC12="優勝",[2]点数換算表!$B$17,IF(AC12="準優勝",[2]点数換算表!$C$17,IF(AC12="ベスト4",[2]点数換算表!$D$17,IF(AC12="ベスト8",[2]点数換算表!$E$17,IF(AC12="ベスト16",[2]点数換算表!$F$17,IF(AC12="ベスト32",[2]点数換算表!$G$17,"")))))))</f>
        <v>80</v>
      </c>
      <c r="AE12" s="23"/>
      <c r="AF12" s="21">
        <f>IF(AE12="",0,IF(AE12="優勝",[2]点数換算表!$B$18,IF(AE12="準優勝",[2]点数換算表!$C$18,IF(AE12="ベスト4",[2]点数換算表!$D$18,IF(AE12="ベスト8",[2]点数換算表!$E$18,[2]点数換算表!$F$18)))))</f>
        <v>0</v>
      </c>
      <c r="AG12" s="23"/>
      <c r="AH12" s="21">
        <f>IF(AG12="",0,IF(AG12="優勝",[2]点数換算表!$B$19,IF(AG12="準優勝",[2]点数換算表!$C$19,IF(AG12="ベスト4",[2]点数換算表!$D$19,IF(AG12="ベスト8",[2]点数換算表!$E$19,[2]点数換算表!$F$19)))))</f>
        <v>0</v>
      </c>
      <c r="AI12" s="21">
        <f t="shared" si="0"/>
        <v>764</v>
      </c>
    </row>
    <row r="13" spans="1:35" x14ac:dyDescent="0.4">
      <c r="A13" s="21">
        <v>10</v>
      </c>
      <c r="B13" s="32" t="s">
        <v>315</v>
      </c>
      <c r="C13" s="32" t="s">
        <v>277</v>
      </c>
      <c r="D13" s="32">
        <v>4</v>
      </c>
      <c r="E13" s="26" t="s">
        <v>272</v>
      </c>
      <c r="F13" s="35" t="s">
        <v>815</v>
      </c>
      <c r="G13" s="23"/>
      <c r="H13" s="21">
        <f>IF(G13="",0,IF(G13="優勝",[2]点数換算表!$B$2,IF(G13="準優勝",[2]点数換算表!$C$2,IF(G13="ベスト4",[2]点数換算表!$D$2,[2]点数換算表!$E$2))))</f>
        <v>0</v>
      </c>
      <c r="I13" s="23"/>
      <c r="J13" s="21">
        <f>IF(I13="",0,IF(I13="優勝",[2]点数換算表!$B$3,IF(I13="準優勝",[2]点数換算表!$C$3,IF(I13="ベスト4",[2]点数換算表!$D$3,[2]点数換算表!$E$3))))</f>
        <v>0</v>
      </c>
      <c r="K13" s="32" t="s">
        <v>6</v>
      </c>
      <c r="L13" s="21">
        <f>IF(K13="",0,IF(K13="優勝",[2]点数換算表!$B$4,IF(K13="準優勝",[2]点数換算表!$C$4,IF(K13="ベスト4",[2]点数換算表!$D$4,IF(K13="ベスト8",[2]点数換算表!$E$4,IF(K13="ベスト16",[2]点数換算表!$F$4,""))))))</f>
        <v>60</v>
      </c>
      <c r="M13" s="32" t="s">
        <v>6</v>
      </c>
      <c r="N13" s="21">
        <f>IF(M13="",0,IF(M13="優勝",[2]点数換算表!$B$5,IF(M13="準優勝",[2]点数換算表!$C$5,IF(M13="ベスト4",[2]点数換算表!$D$5,IF(M13="ベスト8",[2]点数換算表!$E$5,IF(M13="ベスト16",[2]点数換算表!$F$5,IF(M13="ベスト32",[2]点数換算表!$G$5,"")))))))</f>
        <v>200</v>
      </c>
      <c r="O13" s="32" t="s">
        <v>214</v>
      </c>
      <c r="P13" s="21">
        <f>IF(O13="",0,IF(O13="優勝",[2]点数換算表!$B$6,IF(O13="準優勝",[2]点数換算表!$C$6,IF(O13="ベスト4",[2]点数換算表!$D$6,IF(O13="ベスト8",[2]点数換算表!$E$6,IF(O13="ベスト16",[2]点数換算表!$F$6,IF(O13="ベスト32",[2]点数換算表!$G$6,"")))))))</f>
        <v>100</v>
      </c>
      <c r="Q13" s="23" t="s">
        <v>7</v>
      </c>
      <c r="R13" s="21">
        <f>IF(Q13="",0,IF(Q13="優勝",[2]点数換算表!$B$7,IF(Q13="準優勝",[2]点数換算表!$C$7,IF(Q13="ベスト4",[2]点数換算表!$D$7,IF(Q13="ベスト8",[2]点数換算表!$E$7,[2]点数換算表!$F$7)))))</f>
        <v>100</v>
      </c>
      <c r="S13" s="23"/>
      <c r="T13" s="21">
        <f>IF(S13="",0,IF(S13="優勝",[2]点数換算表!$B$8,IF(S13="準優勝",[2]点数換算表!$C$8,IF(S13="ベスト4",[2]点数換算表!$D$8,IF(S13="ベスト8",[2]点数換算表!$E$8,[2]点数換算表!$F$8)))))</f>
        <v>0</v>
      </c>
      <c r="U13" s="23"/>
      <c r="V13" s="21">
        <f>IF(U13="",0,IF(U13="優勝",[2]点数換算表!$B$13,IF(U13="準優勝",[2]点数換算表!$C$13,IF(U13="ベスト4",[2]点数換算表!$D$13,[2]点数換算表!$E$13))))</f>
        <v>0</v>
      </c>
      <c r="W13" s="23"/>
      <c r="X13" s="21">
        <f>IF(W13="",0,IF(W13="優勝",[2]点数換算表!$B$14,IF(W13="準優勝",[2]点数換算表!$C$14,IF(W13="ベスト4",[2]点数換算表!$D$14,[2]点数換算表!$E$14))))</f>
        <v>0</v>
      </c>
      <c r="Y13" s="32" t="s">
        <v>8</v>
      </c>
      <c r="Z13" s="21">
        <f>IF(Y13="",0,IF(Y13="優勝",[2]点数換算表!$B$15,IF(Y13="準優勝",[2]点数換算表!$C$15,IF(Y13="ベスト4",[2]点数換算表!$D$15,IF(Y13="ベスト8",[2]点数換算表!$E$15,IF(Y13="ベスト16",[2]点数換算表!$F$15,""))))))</f>
        <v>64</v>
      </c>
      <c r="AA13" s="32" t="s">
        <v>6</v>
      </c>
      <c r="AB13" s="21">
        <f>IF(AA13="",0,IF(AA13="優勝",[2]点数換算表!$B$16,IF(AA13="準優勝",[2]点数換算表!$C$16,IF(AA13="ベスト4",[2]点数換算表!$D$16,IF(AA13="ベスト8",[2]点数換算表!$E$16,IF(AA13="ベスト16",[2]点数換算表!$F$16,IF(AA13="ベスト32",[2]点数換算表!$G$16,"")))))))</f>
        <v>160</v>
      </c>
      <c r="AC13" s="32" t="s">
        <v>214</v>
      </c>
      <c r="AD13" s="21">
        <f>IF(AC13="",0,IF(AC13="優勝",[2]点数換算表!$B$17,IF(AC13="準優勝",[2]点数換算表!$C$17,IF(AC13="ベスト4",[2]点数換算表!$D$17,IF(AC13="ベスト8",[2]点数換算表!$E$17,IF(AC13="ベスト16",[2]点数換算表!$F$17,IF(AC13="ベスト32",[2]点数換算表!$G$17,"")))))))</f>
        <v>80</v>
      </c>
      <c r="AE13" s="23"/>
      <c r="AF13" s="21">
        <f>IF(AE13="",0,IF(AE13="優勝",[2]点数換算表!$B$18,IF(AE13="準優勝",[2]点数換算表!$C$18,IF(AE13="ベスト4",[2]点数換算表!$D$18,IF(AE13="ベスト8",[2]点数換算表!$E$18,[2]点数換算表!$F$18)))))</f>
        <v>0</v>
      </c>
      <c r="AG13" s="23"/>
      <c r="AH13" s="21">
        <f>IF(AG13="",0,IF(AG13="優勝",[2]点数換算表!$B$19,IF(AG13="準優勝",[2]点数換算表!$C$19,IF(AG13="ベスト4",[2]点数換算表!$D$19,IF(AG13="ベスト8",[2]点数換算表!$E$19,[2]点数換算表!$F$19)))))</f>
        <v>0</v>
      </c>
      <c r="AI13" s="21">
        <f t="shared" si="0"/>
        <v>764</v>
      </c>
    </row>
    <row r="14" spans="1:35" x14ac:dyDescent="0.4">
      <c r="A14" s="21">
        <v>11</v>
      </c>
      <c r="B14" s="32" t="s">
        <v>166</v>
      </c>
      <c r="C14" s="32" t="s">
        <v>109</v>
      </c>
      <c r="D14" s="32">
        <v>4</v>
      </c>
      <c r="E14" s="24" t="s">
        <v>269</v>
      </c>
      <c r="F14" s="34" t="s">
        <v>814</v>
      </c>
      <c r="G14" s="23"/>
      <c r="H14" s="21">
        <f>IF(G14="",0,IF(G14="優勝",点数換算表!$B$2,IF(G14="準優勝",点数換算表!$C$2,IF(G14="ベスト4",点数換算表!$D$2,点数換算表!$E$2))))</f>
        <v>0</v>
      </c>
      <c r="I14" s="23"/>
      <c r="J14" s="21">
        <f>IF(I14="",0,IF(I14="優勝",点数換算表!$B$3,IF(I14="準優勝",点数換算表!$C$3,IF(I14="ベスト4",点数換算表!$D$3,点数換算表!$E$3))))</f>
        <v>0</v>
      </c>
      <c r="K14" s="32" t="s">
        <v>9</v>
      </c>
      <c r="L14" s="21">
        <f>IF(K14="",0,IF(K14="優勝",点数換算表!$B$4,IF(K14="準優勝",点数換算表!$C$4,IF(K14="ベスト4",点数換算表!$D$4,IF(K14="ベスト8",点数換算表!$E$4,IF(K14="ベスト16",点数換算表!$F$4,""))))))</f>
        <v>40</v>
      </c>
      <c r="M14" s="32" t="s">
        <v>7</v>
      </c>
      <c r="N14" s="21">
        <f>IF(M14="",0,IF(M14="優勝",点数換算表!$B$5,IF(M14="準優勝",点数換算表!$C$5,IF(M14="ベスト4",点数換算表!$D$5,IF(M14="ベスト8",点数換算表!$E$5,IF(M14="ベスト16",点数換算表!$F$5,IF(M14="ベスト32",点数換算表!$G$5,"")))))))</f>
        <v>100</v>
      </c>
      <c r="O14" s="32" t="s">
        <v>7</v>
      </c>
      <c r="P14" s="21">
        <f>IF(O14="",0,IF(O14="優勝",点数換算表!$B$6,IF(O14="準優勝",点数換算表!$C$6,IF(O14="ベスト4",点数換算表!$D$6,IF(O14="ベスト8",点数換算表!$E$6,IF(O14="ベスト16",点数換算表!$F$6,IF(O14="ベスト32",点数換算表!$G$6,"")))))))</f>
        <v>200</v>
      </c>
      <c r="Q14" s="23"/>
      <c r="R14" s="21">
        <f>IF(Q14="",0,IF(Q14="優勝",点数換算表!$B$7,IF(Q14="準優勝",点数換算表!$C$7,IF(Q14="ベスト4",点数換算表!$D$7,IF(Q14="ベスト8",点数換算表!$E$7,点数換算表!$F$7)))))</f>
        <v>0</v>
      </c>
      <c r="S14" s="23"/>
      <c r="T14" s="21">
        <f>IF(S14="",0,IF(S14="優勝",点数換算表!$B$8,IF(S14="準優勝",点数換算表!$C$8,IF(S14="ベスト4",点数換算表!$D$8,IF(S14="ベスト8",点数換算表!$E$8,点数換算表!$F$8)))))</f>
        <v>0</v>
      </c>
      <c r="U14" s="23"/>
      <c r="V14" s="21">
        <f>IF(U14="",0,IF(U14="優勝",点数換算表!$B$13,IF(U14="準優勝",点数換算表!$C$13,IF(U14="ベスト4",点数換算表!$D$13,点数換算表!$E$13))))</f>
        <v>0</v>
      </c>
      <c r="W14" s="23"/>
      <c r="X14" s="21">
        <f>IF(W14="",0,IF(W14="優勝",点数換算表!$B$14,IF(W14="準優勝",点数換算表!$C$14,IF(W14="ベスト4",点数換算表!$D$14,点数換算表!$E$14))))</f>
        <v>0</v>
      </c>
      <c r="Y14" s="32" t="s">
        <v>10</v>
      </c>
      <c r="Z14" s="21">
        <f>IF(Y14="",0,IF(Y14="優勝",点数換算表!$B$15,IF(Y14="準優勝",点数換算表!$C$15,IF(Y14="ベスト4",点数換算表!$D$15,IF(Y14="ベスト8",点数換算表!$E$15,IF(Y14="ベスト16",点数換算表!$F$15,""))))))</f>
        <v>80</v>
      </c>
      <c r="AA14" s="32" t="s">
        <v>10</v>
      </c>
      <c r="AB14" s="21">
        <f>IF(AA14="",0,IF(AA14="優勝",点数換算表!$B$16,IF(AA14="準優勝",点数換算表!$C$16,IF(AA14="ベスト4",点数換算表!$D$16,IF(AA14="ベスト8",点数換算表!$E$16,IF(AA14="ベスト16",点数換算表!$F$16,IF(AA14="ベスト32",点数換算表!$G$16,"")))))))</f>
        <v>240</v>
      </c>
      <c r="AC14" s="32" t="s">
        <v>214</v>
      </c>
      <c r="AD14" s="21">
        <f>IF(AC14="",0,IF(AC14="優勝",点数換算表!$B$17,IF(AC14="準優勝",点数換算表!$C$17,IF(AC14="ベスト4",点数換算表!$D$17,IF(AC14="ベスト8",点数換算表!$E$17,IF(AC14="ベスト16",点数換算表!$F$17,IF(AC14="ベスト32",点数換算表!$G$17,"")))))))</f>
        <v>80</v>
      </c>
      <c r="AE14" s="23"/>
      <c r="AF14" s="21">
        <f>IF(AE14="",0,IF(AE14="優勝",点数換算表!$B$18,IF(AE14="準優勝",点数換算表!$C$18,IF(AE14="ベスト4",点数換算表!$D$18,IF(AE14="ベスト8",点数換算表!$E$18,点数換算表!$F$18)))))</f>
        <v>0</v>
      </c>
      <c r="AG14" s="23"/>
      <c r="AH14" s="21">
        <f>IF(AG14="",0,IF(AG14="優勝",点数換算表!$B$19,IF(AG14="準優勝",点数換算表!$C$19,IF(AG14="ベスト4",点数換算表!$D$19,IF(AG14="ベスト8",点数換算表!$E$19,点数換算表!$F$19)))))</f>
        <v>0</v>
      </c>
      <c r="AI14" s="21">
        <f t="shared" si="0"/>
        <v>740</v>
      </c>
    </row>
    <row r="15" spans="1:35" x14ac:dyDescent="0.4">
      <c r="A15" s="21">
        <v>12</v>
      </c>
      <c r="B15" s="32" t="s">
        <v>184</v>
      </c>
      <c r="C15" s="32" t="s">
        <v>110</v>
      </c>
      <c r="D15" s="32">
        <v>4</v>
      </c>
      <c r="E15" s="24" t="s">
        <v>269</v>
      </c>
      <c r="F15" s="34" t="s">
        <v>814</v>
      </c>
      <c r="G15" s="23"/>
      <c r="H15" s="21">
        <f>IF(G15="",0,IF(G15="優勝",点数換算表!$B$2,IF(G15="準優勝",点数換算表!$C$2,IF(G15="ベスト4",点数換算表!$D$2,点数換算表!$E$2))))</f>
        <v>0</v>
      </c>
      <c r="I15" s="23"/>
      <c r="J15" s="21">
        <f>IF(I15="",0,IF(I15="優勝",点数換算表!$B$3,IF(I15="準優勝",点数換算表!$C$3,IF(I15="ベスト4",点数換算表!$D$3,点数換算表!$E$3))))</f>
        <v>0</v>
      </c>
      <c r="K15" s="32" t="s">
        <v>7</v>
      </c>
      <c r="L15" s="21">
        <f>IF(K15="",0,IF(K15="優勝",点数換算表!$B$4,IF(K15="準優勝",点数換算表!$C$4,IF(K15="ベスト4",点数換算表!$D$4,IF(K15="ベスト8",点数換算表!$E$4,IF(K15="ベスト16",点数換算表!$F$4,""))))))</f>
        <v>20</v>
      </c>
      <c r="M15" s="32" t="s">
        <v>7</v>
      </c>
      <c r="N15" s="21">
        <f>IF(M15="",0,IF(M15="優勝",点数換算表!$B$5,IF(M15="準優勝",点数換算表!$C$5,IF(M15="ベスト4",点数換算表!$D$5,IF(M15="ベスト8",点数換算表!$E$5,IF(M15="ベスト16",点数換算表!$F$5,IF(M15="ベスト32",点数換算表!$G$5,"")))))))</f>
        <v>100</v>
      </c>
      <c r="O15" s="32" t="s">
        <v>9</v>
      </c>
      <c r="P15" s="21">
        <f>IF(O15="",0,IF(O15="優勝",点数換算表!$B$6,IF(O15="準優勝",点数換算表!$C$6,IF(O15="ベスト4",点数換算表!$D$6,IF(O15="ベスト8",点数換算表!$E$6,IF(O15="ベスト16",点数換算表!$F$6,IF(O15="ベスト32",点数換算表!$G$6,"")))))))</f>
        <v>300</v>
      </c>
      <c r="Q15" s="23"/>
      <c r="R15" s="21">
        <f>IF(Q15="",0,IF(Q15="優勝",点数換算表!$B$7,IF(Q15="準優勝",点数換算表!$C$7,IF(Q15="ベスト4",点数換算表!$D$7,IF(Q15="ベスト8",点数換算表!$E$7,点数換算表!$F$7)))))</f>
        <v>0</v>
      </c>
      <c r="S15" s="23"/>
      <c r="T15" s="21">
        <f>IF(S15="",0,IF(S15="優勝",点数換算表!$B$8,IF(S15="準優勝",点数換算表!$C$8,IF(S15="ベスト4",点数換算表!$D$8,IF(S15="ベスト8",点数換算表!$E$8,点数換算表!$F$8)))))</f>
        <v>0</v>
      </c>
      <c r="U15" s="23"/>
      <c r="V15" s="21">
        <f>IF(U15="",0,IF(U15="優勝",点数換算表!$B$13,IF(U15="準優勝",点数換算表!$C$13,IF(U15="ベスト4",点数換算表!$D$13,点数換算表!$E$13))))</f>
        <v>0</v>
      </c>
      <c r="W15" s="23"/>
      <c r="X15" s="21">
        <f>IF(W15="",0,IF(W15="優勝",点数換算表!$B$14,IF(W15="準優勝",点数換算表!$C$14,IF(W15="ベスト4",点数換算表!$D$14,点数換算表!$E$14))))</f>
        <v>0</v>
      </c>
      <c r="Y15" s="32" t="s">
        <v>7</v>
      </c>
      <c r="Z15" s="21">
        <f>IF(Y15="",0,IF(Y15="優勝",点数換算表!$B$15,IF(Y15="準優勝",点数換算表!$C$15,IF(Y15="ベスト4",点数換算表!$D$15,IF(Y15="ベスト8",点数換算表!$E$15,IF(Y15="ベスト16",点数換算表!$F$15,""))))))</f>
        <v>16</v>
      </c>
      <c r="AA15" s="32" t="s">
        <v>214</v>
      </c>
      <c r="AB15" s="21">
        <f>IF(AA15="",0,IF(AA15="優勝",点数換算表!$B$16,IF(AA15="準優勝",点数換算表!$C$16,IF(AA15="ベスト4",点数換算表!$D$16,IF(AA15="ベスト8",点数換算表!$E$16,IF(AA15="ベスト16",点数換算表!$F$16,IF(AA15="ベスト32",点数換算表!$G$16,"")))))))</f>
        <v>40</v>
      </c>
      <c r="AC15" s="32" t="s">
        <v>9</v>
      </c>
      <c r="AD15" s="21">
        <f>IF(AC15="",0,IF(AC15="優勝",点数換算表!$B$17,IF(AC15="準優勝",点数換算表!$C$17,IF(AC15="ベスト4",点数換算表!$D$17,IF(AC15="ベスト8",点数換算表!$E$17,IF(AC15="ベスト16",点数換算表!$F$17,IF(AC15="ベスト32",点数換算表!$G$17,"")))))))</f>
        <v>240</v>
      </c>
      <c r="AE15" s="23"/>
      <c r="AF15" s="21">
        <f>IF(AE15="",0,IF(AE15="優勝",点数換算表!$B$18,IF(AE15="準優勝",点数換算表!$C$18,IF(AE15="ベスト4",点数換算表!$D$18,IF(AE15="ベスト8",点数換算表!$E$18,点数換算表!$F$18)))))</f>
        <v>0</v>
      </c>
      <c r="AG15" s="23"/>
      <c r="AH15" s="21">
        <f>IF(AG15="",0,IF(AG15="優勝",点数換算表!$B$19,IF(AG15="準優勝",点数換算表!$C$19,IF(AG15="ベスト4",点数換算表!$D$19,IF(AG15="ベスト8",点数換算表!$E$19,点数換算表!$F$19)))))</f>
        <v>0</v>
      </c>
      <c r="AI15" s="21">
        <f t="shared" si="0"/>
        <v>716</v>
      </c>
    </row>
    <row r="16" spans="1:35" x14ac:dyDescent="0.4">
      <c r="A16" s="21">
        <v>13</v>
      </c>
      <c r="B16" s="32" t="s">
        <v>185</v>
      </c>
      <c r="C16" s="32" t="s">
        <v>52</v>
      </c>
      <c r="D16" s="32">
        <v>4</v>
      </c>
      <c r="E16" s="24" t="s">
        <v>269</v>
      </c>
      <c r="F16" s="34" t="s">
        <v>814</v>
      </c>
      <c r="G16" s="23"/>
      <c r="H16" s="21">
        <f>IF(G16="",0,IF(G16="優勝",点数換算表!$B$2,IF(G16="準優勝",点数換算表!$C$2,IF(G16="ベスト4",点数換算表!$D$2,点数換算表!$E$2))))</f>
        <v>0</v>
      </c>
      <c r="I16" s="23"/>
      <c r="J16" s="21">
        <f>IF(I16="",0,IF(I16="優勝",点数換算表!$B$3,IF(I16="準優勝",点数換算表!$C$3,IF(I16="ベスト4",点数換算表!$D$3,点数換算表!$E$3))))</f>
        <v>0</v>
      </c>
      <c r="K16" s="32" t="s">
        <v>7</v>
      </c>
      <c r="L16" s="21">
        <f>IF(K16="",0,IF(K16="優勝",点数換算表!$B$4,IF(K16="準優勝",点数換算表!$C$4,IF(K16="ベスト4",点数換算表!$D$4,IF(K16="ベスト8",点数換算表!$E$4,IF(K16="ベスト16",点数換算表!$F$4,""))))))</f>
        <v>20</v>
      </c>
      <c r="M16" s="32" t="s">
        <v>7</v>
      </c>
      <c r="N16" s="21">
        <f>IF(M16="",0,IF(M16="優勝",点数換算表!$B$5,IF(M16="準優勝",点数換算表!$C$5,IF(M16="ベスト4",点数換算表!$D$5,IF(M16="ベスト8",点数換算表!$E$5,IF(M16="ベスト16",点数換算表!$F$5,IF(M16="ベスト32",点数換算表!$G$5,"")))))))</f>
        <v>100</v>
      </c>
      <c r="O16" s="32" t="s">
        <v>7</v>
      </c>
      <c r="P16" s="21">
        <f>IF(O16="",0,IF(O16="優勝",点数換算表!$B$6,IF(O16="準優勝",点数換算表!$C$6,IF(O16="ベスト4",点数換算表!$D$6,IF(O16="ベスト8",点数換算表!$E$6,IF(O16="ベスト16",点数換算表!$F$6,IF(O16="ベスト32",点数換算表!$G$6,"")))))))</f>
        <v>200</v>
      </c>
      <c r="Q16" s="23"/>
      <c r="R16" s="21">
        <f>IF(Q16="",0,IF(Q16="優勝",点数換算表!$B$7,IF(Q16="準優勝",点数換算表!$C$7,IF(Q16="ベスト4",点数換算表!$D$7,IF(Q16="ベスト8",点数換算表!$E$7,点数換算表!$F$7)))))</f>
        <v>0</v>
      </c>
      <c r="S16" s="23"/>
      <c r="T16" s="21">
        <f>IF(S16="",0,IF(S16="優勝",点数換算表!$B$8,IF(S16="準優勝",点数換算表!$C$8,IF(S16="ベスト4",点数換算表!$D$8,IF(S16="ベスト8",点数換算表!$E$8,点数換算表!$F$8)))))</f>
        <v>0</v>
      </c>
      <c r="U16" s="23"/>
      <c r="V16" s="21">
        <f>IF(U16="",0,IF(U16="優勝",点数換算表!$B$13,IF(U16="準優勝",点数換算表!$C$13,IF(U16="ベスト4",点数換算表!$D$13,点数換算表!$E$13))))</f>
        <v>0</v>
      </c>
      <c r="W16" s="23"/>
      <c r="X16" s="21">
        <f>IF(W16="",0,IF(W16="優勝",点数換算表!$B$14,IF(W16="準優勝",点数換算表!$C$14,IF(W16="ベスト4",点数換算表!$D$14,点数換算表!$E$14))))</f>
        <v>0</v>
      </c>
      <c r="Y16" s="32" t="s">
        <v>7</v>
      </c>
      <c r="Z16" s="21">
        <f>IF(Y16="",0,IF(Y16="優勝",点数換算表!$B$15,IF(Y16="準優勝",点数換算表!$C$15,IF(Y16="ベスト4",点数換算表!$D$15,IF(Y16="ベスト8",点数換算表!$E$15,IF(Y16="ベスト16",点数換算表!$F$15,""))))))</f>
        <v>16</v>
      </c>
      <c r="AA16" s="32" t="s">
        <v>8</v>
      </c>
      <c r="AB16" s="21">
        <f>IF(AA16="",0,IF(AA16="優勝",点数換算表!$B$16,IF(AA16="準優勝",点数換算表!$C$16,IF(AA16="ベスト4",点数換算表!$D$16,IF(AA16="ベスト8",点数換算表!$E$16,IF(AA16="ベスト16",点数換算表!$F$16,IF(AA16="ベスト32",点数換算表!$G$16,"")))))))</f>
        <v>200</v>
      </c>
      <c r="AC16" s="32" t="s">
        <v>7</v>
      </c>
      <c r="AD16" s="21">
        <f>IF(AC16="",0,IF(AC16="優勝",点数換算表!$B$17,IF(AC16="準優勝",点数換算表!$C$17,IF(AC16="ベスト4",点数換算表!$D$17,IF(AC16="ベスト8",点数換算表!$E$17,IF(AC16="ベスト16",点数換算表!$F$17,IF(AC16="ベスト32",点数換算表!$G$17,"")))))))</f>
        <v>160</v>
      </c>
      <c r="AE16" s="23"/>
      <c r="AF16" s="21">
        <f>IF(AE16="",0,IF(AE16="優勝",点数換算表!$B$18,IF(AE16="準優勝",点数換算表!$C$18,IF(AE16="ベスト4",点数換算表!$D$18,IF(AE16="ベスト8",点数換算表!$E$18,点数換算表!$F$18)))))</f>
        <v>0</v>
      </c>
      <c r="AG16" s="23"/>
      <c r="AH16" s="21">
        <f>IF(AG16="",0,IF(AG16="優勝",点数換算表!$B$19,IF(AG16="準優勝",点数換算表!$C$19,IF(AG16="ベスト4",点数換算表!$D$19,IF(AG16="ベスト8",点数換算表!$E$19,点数換算表!$F$19)))))</f>
        <v>0</v>
      </c>
      <c r="AI16" s="21">
        <f t="shared" si="0"/>
        <v>696</v>
      </c>
    </row>
    <row r="17" spans="1:35" x14ac:dyDescent="0.4">
      <c r="A17" s="21">
        <v>14</v>
      </c>
      <c r="B17" s="32" t="s">
        <v>741</v>
      </c>
      <c r="C17" s="32" t="s">
        <v>716</v>
      </c>
      <c r="D17" s="32">
        <v>2</v>
      </c>
      <c r="E17" s="33" t="s">
        <v>717</v>
      </c>
      <c r="F17" s="34" t="s">
        <v>814</v>
      </c>
      <c r="G17" s="23"/>
      <c r="H17" s="21">
        <f>IF(G17="",0,IF(G17="優勝",[5]点数換算表!$B$2,IF(G17="準優勝",[5]点数換算表!$C$2,IF(G17="ベスト4",[5]点数換算表!$D$2,[5]点数換算表!$E$2))))</f>
        <v>0</v>
      </c>
      <c r="I17" s="23"/>
      <c r="J17" s="21">
        <f>IF(I17="",0,IF(I17="優勝",[5]点数換算表!$B$3,IF(I17="準優勝",[5]点数換算表!$C$3,IF(I17="ベスト4",[5]点数換算表!$D$3,[5]点数換算表!$E$3))))</f>
        <v>0</v>
      </c>
      <c r="K17" s="32" t="s">
        <v>10</v>
      </c>
      <c r="L17" s="21">
        <f>IF(K17="",0,IF(K17="優勝",[5]点数換算表!$B$4,IF(K17="準優勝",[5]点数換算表!$C$4,IF(K17="ベスト4",[5]点数換算表!$D$4,IF(K17="ベスト8",[5]点数換算表!$E$4,IF(K17="ベスト16",[5]点数換算表!$F$4,""))))))</f>
        <v>100</v>
      </c>
      <c r="M17" s="32" t="s">
        <v>6</v>
      </c>
      <c r="N17" s="21">
        <f>IF(M17="",0,IF(M17="優勝",[5]点数換算表!$B$5,IF(M17="準優勝",[5]点数換算表!$C$5,IF(M17="ベスト4",[5]点数換算表!$D$5,IF(M17="ベスト8",[5]点数換算表!$E$5,IF(M17="ベスト16",[5]点数換算表!$F$5,IF(M17="ベスト32",[5]点数換算表!$G$5,"")))))))</f>
        <v>200</v>
      </c>
      <c r="O17" s="32" t="s">
        <v>7</v>
      </c>
      <c r="P17" s="21">
        <f>IF(O17="",0,IF(O17="優勝",[5]点数換算表!$B$6,IF(O17="準優勝",[5]点数換算表!$C$6,IF(O17="ベスト4",[5]点数換算表!$D$6,IF(O17="ベスト8",[5]点数換算表!$E$6,IF(O17="ベスト16",[5]点数換算表!$F$6,IF(O17="ベスト32",[5]点数換算表!$G$6,"")))))))</f>
        <v>200</v>
      </c>
      <c r="Q17" s="23"/>
      <c r="R17" s="21">
        <f>IF(Q17="",0,IF(Q17="優勝",[5]点数換算表!$B$7,IF(Q17="準優勝",[5]点数換算表!$C$7,IF(Q17="ベスト4",[5]点数換算表!$D$7,IF(Q17="ベスト8",[5]点数換算表!$E$7,[5]点数換算表!$F$7)))))</f>
        <v>0</v>
      </c>
      <c r="S17" s="23"/>
      <c r="T17" s="21">
        <f>IF(S17="",0,IF(S17="優勝",[5]点数換算表!$B$8,IF(S17="準優勝",[5]点数換算表!$C$8,IF(S17="ベスト4",[5]点数換算表!$D$8,IF(S17="ベスト8",[5]点数換算表!$E$8,[5]点数換算表!$F$8)))))</f>
        <v>0</v>
      </c>
      <c r="U17" s="23"/>
      <c r="V17" s="21">
        <f>IF(U17="",0,IF(U17="優勝",[5]点数換算表!$B$13,IF(U17="準優勝",[5]点数換算表!$C$13,IF(U17="ベスト4",[5]点数換算表!$D$13,[5]点数換算表!$E$13))))</f>
        <v>0</v>
      </c>
      <c r="W17" s="23" t="s">
        <v>6</v>
      </c>
      <c r="X17" s="21">
        <f>IF(W17="",0,IF(W17="優勝",[5]点数換算表!$B$14,IF(W17="準優勝",[5]点数換算表!$C$14,IF(W17="ベスト4",[5]点数換算表!$D$14,[5]点数換算表!$E$14))))</f>
        <v>80</v>
      </c>
      <c r="Y17" s="32" t="s">
        <v>9</v>
      </c>
      <c r="Z17" s="21">
        <f>IF(Y17="",0,IF(Y17="優勝",[5]点数換算表!$B$15,IF(Y17="準優勝",[5]点数換算表!$C$15,IF(Y17="ベスト4",[5]点数換算表!$D$15,IF(Y17="ベスト8",[5]点数換算表!$E$15,IF(Y17="ベスト16",[5]点数換算表!$F$15,""))))))</f>
        <v>32</v>
      </c>
      <c r="AA17" s="32" t="s">
        <v>7</v>
      </c>
      <c r="AB17" s="21">
        <f>IF(AA17="",0,IF(AA17="優勝",[5]点数換算表!$B$16,IF(AA17="準優勝",[5]点数換算表!$C$16,IF(AA17="ベスト4",[5]点数換算表!$D$16,IF(AA17="ベスト8",[5]点数換算表!$E$16,IF(AA17="ベスト16",[5]点数換算表!$F$16,IF(AA17="ベスト32",[5]点数換算表!$G$16,"")))))))</f>
        <v>80</v>
      </c>
      <c r="AC17" s="32"/>
      <c r="AD17" s="21">
        <f>IF(AC17="",0,IF(AC17="優勝",[5]点数換算表!$B$17,IF(AC17="準優勝",[5]点数換算表!$C$17,IF(AC17="ベスト4",[5]点数換算表!$D$17,IF(AC17="ベスト8",[5]点数換算表!$E$17,IF(AC17="ベスト16",[5]点数換算表!$F$17,IF(AC17="ベスト32",[5]点数換算表!$G$17,"")))))))</f>
        <v>0</v>
      </c>
      <c r="AE17" s="23"/>
      <c r="AF17" s="21">
        <f>IF(AE17="",0,IF(AE17="優勝",[5]点数換算表!$B$18,IF(AE17="準優勝",[5]点数換算表!$C$18,IF(AE17="ベスト4",[5]点数換算表!$D$18,IF(AE17="ベスト8",[5]点数換算表!$E$18,[5]点数換算表!$F$18)))))</f>
        <v>0</v>
      </c>
      <c r="AG17" s="23"/>
      <c r="AH17" s="21">
        <f>IF(AG17="",0,IF(AG17="優勝",[5]点数換算表!$B$19,IF(AG17="準優勝",[5]点数換算表!$C$19,IF(AG17="ベスト4",[5]点数換算表!$D$19,IF(AG17="ベスト8",[5]点数換算表!$E$19,[5]点数換算表!$F$19)))))</f>
        <v>0</v>
      </c>
      <c r="AI17" s="21">
        <f t="shared" si="0"/>
        <v>692</v>
      </c>
    </row>
    <row r="18" spans="1:35" x14ac:dyDescent="0.4">
      <c r="A18" s="21">
        <v>15</v>
      </c>
      <c r="B18" s="32" t="s">
        <v>169</v>
      </c>
      <c r="C18" s="32" t="s">
        <v>50</v>
      </c>
      <c r="D18" s="32">
        <v>4</v>
      </c>
      <c r="E18" s="24" t="s">
        <v>269</v>
      </c>
      <c r="F18" s="34" t="s">
        <v>814</v>
      </c>
      <c r="G18" s="23"/>
      <c r="H18" s="21">
        <f>IF(G18="",0,IF(G18="優勝",点数換算表!$B$2,IF(G18="準優勝",点数換算表!$C$2,IF(G18="ベスト4",点数換算表!$D$2,点数換算表!$E$2))))</f>
        <v>0</v>
      </c>
      <c r="I18" s="23"/>
      <c r="J18" s="21">
        <f>IF(I18="",0,IF(I18="優勝",点数換算表!$B$3,IF(I18="準優勝",点数換算表!$C$3,IF(I18="ベスト4",点数換算表!$D$3,点数換算表!$E$3))))</f>
        <v>0</v>
      </c>
      <c r="K18" s="32" t="s">
        <v>9</v>
      </c>
      <c r="L18" s="21">
        <f>IF(K18="",0,IF(K18="優勝",点数換算表!$B$4,IF(K18="準優勝",点数換算表!$C$4,IF(K18="ベスト4",点数換算表!$D$4,IF(K18="ベスト8",点数換算表!$E$4,IF(K18="ベスト16",点数換算表!$F$4,""))))))</f>
        <v>40</v>
      </c>
      <c r="M18" s="32" t="s">
        <v>214</v>
      </c>
      <c r="N18" s="21">
        <f>IF(M18="",0,IF(M18="優勝",点数換算表!$B$5,IF(M18="準優勝",点数換算表!$C$5,IF(M18="ベスト4",点数換算表!$D$5,IF(M18="ベスト8",点数換算表!$E$5,IF(M18="ベスト16",点数換算表!$F$5,IF(M18="ベスト32",点数換算表!$G$5,"")))))))</f>
        <v>50</v>
      </c>
      <c r="O18" s="32" t="s">
        <v>6</v>
      </c>
      <c r="P18" s="21">
        <f>IF(O18="",0,IF(O18="優勝",点数換算表!$B$6,IF(O18="準優勝",点数換算表!$C$6,IF(O18="ベスト4",点数換算表!$D$6,IF(O18="ベスト8",点数換算表!$E$6,IF(O18="ベスト16",点数換算表!$F$6,IF(O18="ベスト32",点数換算表!$G$6,"")))))))</f>
        <v>400</v>
      </c>
      <c r="Q18" s="23"/>
      <c r="R18" s="21">
        <f>IF(Q18="",0,IF(Q18="優勝",点数換算表!$B$7,IF(Q18="準優勝",点数換算表!$C$7,IF(Q18="ベスト4",点数換算表!$D$7,IF(Q18="ベスト8",点数換算表!$E$7,点数換算表!$F$7)))))</f>
        <v>0</v>
      </c>
      <c r="S18" s="23"/>
      <c r="T18" s="21">
        <f>IF(S18="",0,IF(S18="優勝",点数換算表!$B$8,IF(S18="準優勝",点数換算表!$C$8,IF(S18="ベスト4",点数換算表!$D$8,IF(S18="ベスト8",点数換算表!$E$8,点数換算表!$F$8)))))</f>
        <v>0</v>
      </c>
      <c r="U18" s="23"/>
      <c r="V18" s="21">
        <f>IF(U18="",0,IF(U18="優勝",点数換算表!$B$13,IF(U18="準優勝",点数換算表!$C$13,IF(U18="ベスト4",点数換算表!$D$13,点数換算表!$E$13))))</f>
        <v>0</v>
      </c>
      <c r="W18" s="23"/>
      <c r="X18" s="21">
        <f>IF(W18="",0,IF(W18="優勝",点数換算表!$B$14,IF(W18="準優勝",点数換算表!$C$14,IF(W18="ベスト4",点数換算表!$D$14,点数換算表!$E$14))))</f>
        <v>0</v>
      </c>
      <c r="Y18" s="32" t="s">
        <v>6</v>
      </c>
      <c r="Z18" s="21">
        <f>IF(Y18="",0,IF(Y18="優勝",点数換算表!$B$15,IF(Y18="準優勝",点数換算表!$C$15,IF(Y18="ベスト4",点数換算表!$D$15,IF(Y18="ベスト8",点数換算表!$E$15,IF(Y18="ベスト16",点数換算表!$F$15,""))))))</f>
        <v>48</v>
      </c>
      <c r="AA18" s="32" t="s">
        <v>9</v>
      </c>
      <c r="AB18" s="21">
        <f>IF(AA18="",0,IF(AA18="優勝",点数換算表!$B$16,IF(AA18="準優勝",点数換算表!$C$16,IF(AA18="ベスト4",点数換算表!$D$16,IF(AA18="ベスト8",点数換算表!$E$16,IF(AA18="ベスト16",点数換算表!$F$16,IF(AA18="ベスト32",点数換算表!$G$16,"")))))))</f>
        <v>120</v>
      </c>
      <c r="AC18" s="32"/>
      <c r="AD18" s="21">
        <f>IF(AC18="",0,IF(AC18="優勝",点数換算表!$B$17,IF(AC18="準優勝",点数換算表!$C$17,IF(AC18="ベスト4",点数換算表!$D$17,IF(AC18="ベスト8",点数換算表!$E$17,IF(AC18="ベスト16",点数換算表!$F$17,IF(AC18="ベスト32",点数換算表!$G$17,"")))))))</f>
        <v>0</v>
      </c>
      <c r="AE18" s="23"/>
      <c r="AF18" s="21">
        <f>IF(AE18="",0,IF(AE18="優勝",点数換算表!$B$18,IF(AE18="準優勝",点数換算表!$C$18,IF(AE18="ベスト4",点数換算表!$D$18,IF(AE18="ベスト8",点数換算表!$E$18,点数換算表!$F$18)))))</f>
        <v>0</v>
      </c>
      <c r="AG18" s="23"/>
      <c r="AH18" s="21">
        <f>IF(AG18="",0,IF(AG18="優勝",点数換算表!$B$19,IF(AG18="準優勝",点数換算表!$C$19,IF(AG18="ベスト4",点数換算表!$D$19,IF(AG18="ベスト8",点数換算表!$E$19,点数換算表!$F$19)))))</f>
        <v>0</v>
      </c>
      <c r="AI18" s="21">
        <f t="shared" si="0"/>
        <v>658</v>
      </c>
    </row>
    <row r="19" spans="1:35" x14ac:dyDescent="0.4">
      <c r="A19" s="21">
        <v>16</v>
      </c>
      <c r="B19" s="32" t="s">
        <v>181</v>
      </c>
      <c r="C19" s="32" t="s">
        <v>73</v>
      </c>
      <c r="D19" s="32">
        <v>4</v>
      </c>
      <c r="E19" s="24" t="s">
        <v>269</v>
      </c>
      <c r="F19" s="34" t="s">
        <v>814</v>
      </c>
      <c r="G19" s="23"/>
      <c r="H19" s="21">
        <f>IF(G19="",0,IF(G19="優勝",点数換算表!$B$2,IF(G19="準優勝",点数換算表!$C$2,IF(G19="ベスト4",点数換算表!$D$2,点数換算表!$E$2))))</f>
        <v>0</v>
      </c>
      <c r="I19" s="23"/>
      <c r="J19" s="21">
        <f>IF(I19="",0,IF(I19="優勝",点数換算表!$B$3,IF(I19="準優勝",点数換算表!$C$3,IF(I19="ベスト4",点数換算表!$D$3,点数換算表!$E$3))))</f>
        <v>0</v>
      </c>
      <c r="K19" s="32"/>
      <c r="L19" s="21">
        <f>IF(K19="",0,IF(K19="優勝",点数換算表!$B$4,IF(K19="準優勝",点数換算表!$C$4,IF(K19="ベスト4",点数換算表!$D$4,IF(K19="ベスト8",点数換算表!$E$4,IF(K19="ベスト16",点数換算表!$F$4,""))))))</f>
        <v>0</v>
      </c>
      <c r="M19" s="32" t="s">
        <v>7</v>
      </c>
      <c r="N19" s="21">
        <f>IF(M19="",0,IF(M19="優勝",点数換算表!$B$5,IF(M19="準優勝",点数換算表!$C$5,IF(M19="ベスト4",点数換算表!$D$5,IF(M19="ベスト8",点数換算表!$E$5,IF(M19="ベスト16",点数換算表!$F$5,IF(M19="ベスト32",点数換算表!$G$5,"")))))))</f>
        <v>100</v>
      </c>
      <c r="O19" s="32" t="s">
        <v>7</v>
      </c>
      <c r="P19" s="21">
        <f>IF(O19="",0,IF(O19="優勝",点数換算表!$B$6,IF(O19="準優勝",点数換算表!$C$6,IF(O19="ベスト4",点数換算表!$D$6,IF(O19="ベスト8",点数換算表!$E$6,IF(O19="ベスト16",点数換算表!$F$6,IF(O19="ベスト32",点数換算表!$G$6,"")))))))</f>
        <v>200</v>
      </c>
      <c r="Q19" s="23"/>
      <c r="R19" s="21">
        <f>IF(Q19="",0,IF(Q19="優勝",点数換算表!$B$7,IF(Q19="準優勝",点数換算表!$C$7,IF(Q19="ベスト4",点数換算表!$D$7,IF(Q19="ベスト8",点数換算表!$E$7,点数換算表!$F$7)))))</f>
        <v>0</v>
      </c>
      <c r="S19" s="23"/>
      <c r="T19" s="21">
        <f>IF(S19="",0,IF(S19="優勝",点数換算表!$B$8,IF(S19="準優勝",点数換算表!$C$8,IF(S19="ベスト4",点数換算表!$D$8,IF(S19="ベスト8",点数換算表!$E$8,点数換算表!$F$8)))))</f>
        <v>0</v>
      </c>
      <c r="U19" s="23"/>
      <c r="V19" s="21">
        <f>IF(U19="",0,IF(U19="優勝",点数換算表!$B$13,IF(U19="準優勝",点数換算表!$C$13,IF(U19="ベスト4",点数換算表!$D$13,点数換算表!$E$13))))</f>
        <v>0</v>
      </c>
      <c r="W19" s="23"/>
      <c r="X19" s="21">
        <f>IF(W19="",0,IF(W19="優勝",点数換算表!$B$14,IF(W19="準優勝",点数換算表!$C$14,IF(W19="ベスト4",点数換算表!$D$14,点数換算表!$E$14))))</f>
        <v>0</v>
      </c>
      <c r="Y19" s="32" t="s">
        <v>8</v>
      </c>
      <c r="Z19" s="21">
        <f>IF(Y19="",0,IF(Y19="優勝",点数換算表!$B$15,IF(Y19="準優勝",点数換算表!$C$15,IF(Y19="ベスト4",点数換算表!$D$15,IF(Y19="ベスト8",点数換算表!$E$15,IF(Y19="ベスト16",点数換算表!$F$15,""))))))</f>
        <v>64</v>
      </c>
      <c r="AA19" s="32" t="s">
        <v>9</v>
      </c>
      <c r="AB19" s="21">
        <f>IF(AA19="",0,IF(AA19="優勝",点数換算表!$B$16,IF(AA19="準優勝",点数換算表!$C$16,IF(AA19="ベスト4",点数換算表!$D$16,IF(AA19="ベスト8",点数換算表!$E$16,IF(AA19="ベスト16",点数換算表!$F$16,IF(AA19="ベスト32",点数換算表!$G$16,"")))))))</f>
        <v>120</v>
      </c>
      <c r="AC19" s="32" t="s">
        <v>7</v>
      </c>
      <c r="AD19" s="21">
        <f>IF(AC19="",0,IF(AC19="優勝",点数換算表!$B$17,IF(AC19="準優勝",点数換算表!$C$17,IF(AC19="ベスト4",点数換算表!$D$17,IF(AC19="ベスト8",点数換算表!$E$17,IF(AC19="ベスト16",点数換算表!$F$17,IF(AC19="ベスト32",点数換算表!$G$17,"")))))))</f>
        <v>160</v>
      </c>
      <c r="AE19" s="23"/>
      <c r="AF19" s="21">
        <f>IF(AE19="",0,IF(AE19="優勝",点数換算表!$B$18,IF(AE19="準優勝",点数換算表!$C$18,IF(AE19="ベスト4",点数換算表!$D$18,IF(AE19="ベスト8",点数換算表!$E$18,点数換算表!$F$18)))))</f>
        <v>0</v>
      </c>
      <c r="AG19" s="23"/>
      <c r="AH19" s="21">
        <f>IF(AG19="",0,IF(AG19="優勝",点数換算表!$B$19,IF(AG19="準優勝",点数換算表!$C$19,IF(AG19="ベスト4",点数換算表!$D$19,IF(AG19="ベスト8",点数換算表!$E$19,点数換算表!$F$19)))))</f>
        <v>0</v>
      </c>
      <c r="AI19" s="21">
        <f t="shared" si="0"/>
        <v>644</v>
      </c>
    </row>
    <row r="20" spans="1:35" x14ac:dyDescent="0.4">
      <c r="A20" s="21">
        <v>17</v>
      </c>
      <c r="B20" s="32" t="s">
        <v>743</v>
      </c>
      <c r="C20" s="32" t="s">
        <v>716</v>
      </c>
      <c r="D20" s="32">
        <v>4</v>
      </c>
      <c r="E20" s="33" t="s">
        <v>717</v>
      </c>
      <c r="F20" s="34" t="s">
        <v>814</v>
      </c>
      <c r="G20" s="23"/>
      <c r="H20" s="21">
        <f>IF(G20="",0,IF(G20="優勝",[5]点数換算表!$B$2,IF(G20="準優勝",[5]点数換算表!$C$2,IF(G20="ベスト4",[5]点数換算表!$D$2,[5]点数換算表!$E$2))))</f>
        <v>0</v>
      </c>
      <c r="I20" s="23"/>
      <c r="J20" s="21">
        <f>IF(I20="",0,IF(I20="優勝",[5]点数換算表!$B$3,IF(I20="準優勝",[5]点数換算表!$C$3,IF(I20="ベスト4",[5]点数換算表!$D$3,[5]点数換算表!$E$3))))</f>
        <v>0</v>
      </c>
      <c r="K20" s="32" t="s">
        <v>10</v>
      </c>
      <c r="L20" s="21">
        <f>IF(K20="",0,IF(K20="優勝",[5]点数換算表!$B$4,IF(K20="準優勝",[5]点数換算表!$C$4,IF(K20="ベスト4",[5]点数換算表!$D$4,IF(K20="ベスト8",[5]点数換算表!$E$4,IF(K20="ベスト16",[5]点数換算表!$F$4,""))))))</f>
        <v>100</v>
      </c>
      <c r="M20" s="32" t="s">
        <v>6</v>
      </c>
      <c r="N20" s="21">
        <f>IF(M20="",0,IF(M20="優勝",[5]点数換算表!$B$5,IF(M20="準優勝",[5]点数換算表!$C$5,IF(M20="ベスト4",[5]点数換算表!$D$5,IF(M20="ベスト8",[5]点数換算表!$E$5,IF(M20="ベスト16",[5]点数換算表!$F$5,IF(M20="ベスト32",[5]点数換算表!$G$5,"")))))))</f>
        <v>200</v>
      </c>
      <c r="O20" s="32" t="s">
        <v>214</v>
      </c>
      <c r="P20" s="21">
        <f>IF(O20="",0,IF(O20="優勝",[5]点数換算表!$B$6,IF(O20="準優勝",[5]点数換算表!$C$6,IF(O20="ベスト4",[5]点数換算表!$D$6,IF(O20="ベスト8",[5]点数換算表!$E$6,IF(O20="ベスト16",[5]点数換算表!$F$6,IF(O20="ベスト32",[5]点数換算表!$G$6,"")))))))</f>
        <v>100</v>
      </c>
      <c r="Q20" s="23"/>
      <c r="R20" s="21">
        <f>IF(Q20="",0,IF(Q20="優勝",[5]点数換算表!$B$7,IF(Q20="準優勝",[5]点数換算表!$C$7,IF(Q20="ベスト4",[5]点数換算表!$D$7,IF(Q20="ベスト8",[5]点数換算表!$E$7,[5]点数換算表!$F$7)))))</f>
        <v>0</v>
      </c>
      <c r="S20" s="23"/>
      <c r="T20" s="21">
        <f>IF(S20="",0,IF(S20="優勝",[5]点数換算表!$B$8,IF(S20="準優勝",[5]点数換算表!$C$8,IF(S20="ベスト4",[5]点数換算表!$D$8,IF(S20="ベスト8",[5]点数換算表!$E$8,[5]点数換算表!$F$8)))))</f>
        <v>0</v>
      </c>
      <c r="U20" s="23"/>
      <c r="V20" s="21">
        <f>IF(U20="",0,IF(U20="優勝",[5]点数換算表!$B$13,IF(U20="準優勝",[5]点数換算表!$C$13,IF(U20="ベスト4",[5]点数換算表!$D$13,[5]点数換算表!$E$13))))</f>
        <v>0</v>
      </c>
      <c r="W20" s="23"/>
      <c r="X20" s="21">
        <f>IF(W20="",0,IF(W20="優勝",[5]点数換算表!$B$14,IF(W20="準優勝",[5]点数換算表!$C$14,IF(W20="ベスト4",[5]点数換算表!$D$14,[5]点数換算表!$E$14))))</f>
        <v>0</v>
      </c>
      <c r="Y20" s="32" t="s">
        <v>10</v>
      </c>
      <c r="Z20" s="21">
        <f>IF(Y20="",0,IF(Y20="優勝",[5]点数換算表!$B$15,IF(Y20="準優勝",[5]点数換算表!$C$15,IF(Y20="ベスト4",[5]点数換算表!$D$15,IF(Y20="ベスト8",[5]点数換算表!$E$15,IF(Y20="ベスト16",[5]点数換算表!$F$15,""))))))</f>
        <v>80</v>
      </c>
      <c r="AA20" s="32" t="s">
        <v>7</v>
      </c>
      <c r="AB20" s="21">
        <f>IF(AA20="",0,IF(AA20="優勝",[5]点数換算表!$B$16,IF(AA20="準優勝",[5]点数換算表!$C$16,IF(AA20="ベスト4",[5]点数換算表!$D$16,IF(AA20="ベスト8",[5]点数換算表!$E$16,IF(AA20="ベスト16",[5]点数換算表!$F$16,IF(AA20="ベスト32",[5]点数換算表!$G$16,"")))))))</f>
        <v>80</v>
      </c>
      <c r="AC20" s="32" t="s">
        <v>214</v>
      </c>
      <c r="AD20" s="21">
        <f>IF(AC20="",0,IF(AC20="優勝",[5]点数換算表!$B$17,IF(AC20="準優勝",[5]点数換算表!$C$17,IF(AC20="ベスト4",[5]点数換算表!$D$17,IF(AC20="ベスト8",[5]点数換算表!$E$17,IF(AC20="ベスト16",[5]点数換算表!$F$17,IF(AC20="ベスト32",[5]点数換算表!$G$17,"")))))))</f>
        <v>80</v>
      </c>
      <c r="AE20" s="23"/>
      <c r="AF20" s="21">
        <f>IF(AE20="",0,IF(AE20="優勝",[5]点数換算表!$B$18,IF(AE20="準優勝",[5]点数換算表!$C$18,IF(AE20="ベスト4",[5]点数換算表!$D$18,IF(AE20="ベスト8",[5]点数換算表!$E$18,[5]点数換算表!$F$18)))))</f>
        <v>0</v>
      </c>
      <c r="AG20" s="23"/>
      <c r="AH20" s="21">
        <f>IF(AG20="",0,IF(AG20="優勝",[5]点数換算表!$B$19,IF(AG20="準優勝",[5]点数換算表!$C$19,IF(AG20="ベスト4",[5]点数換算表!$D$19,IF(AG20="ベスト8",[5]点数換算表!$E$19,[5]点数換算表!$F$19)))))</f>
        <v>0</v>
      </c>
      <c r="AI20" s="21">
        <f t="shared" si="0"/>
        <v>640</v>
      </c>
    </row>
    <row r="21" spans="1:35" x14ac:dyDescent="0.4">
      <c r="A21" s="21">
        <v>18</v>
      </c>
      <c r="B21" s="32" t="s">
        <v>186</v>
      </c>
      <c r="C21" s="32" t="s">
        <v>64</v>
      </c>
      <c r="D21" s="32">
        <v>4</v>
      </c>
      <c r="E21" s="24" t="s">
        <v>269</v>
      </c>
      <c r="F21" s="34" t="s">
        <v>814</v>
      </c>
      <c r="G21" s="23"/>
      <c r="H21" s="21">
        <f>IF(G21="",0,IF(G21="優勝",点数換算表!$B$2,IF(G21="準優勝",点数換算表!$C$2,IF(G21="ベスト4",点数換算表!$D$2,点数換算表!$E$2))))</f>
        <v>0</v>
      </c>
      <c r="I21" s="23"/>
      <c r="J21" s="21">
        <f>IF(I21="",0,IF(I21="優勝",点数換算表!$B$3,IF(I21="準優勝",点数換算表!$C$3,IF(I21="ベスト4",点数換算表!$D$3,点数換算表!$E$3))))</f>
        <v>0</v>
      </c>
      <c r="K21" s="32" t="s">
        <v>7</v>
      </c>
      <c r="L21" s="21">
        <f>IF(K21="",0,IF(K21="優勝",点数換算表!$B$4,IF(K21="準優勝",点数換算表!$C$4,IF(K21="ベスト4",点数換算表!$D$4,IF(K21="ベスト8",点数換算表!$E$4,IF(K21="ベスト16",点数換算表!$F$4,""))))))</f>
        <v>20</v>
      </c>
      <c r="M21" s="32" t="s">
        <v>9</v>
      </c>
      <c r="N21" s="21">
        <f>IF(M21="",0,IF(M21="優勝",点数換算表!$B$5,IF(M21="準優勝",点数換算表!$C$5,IF(M21="ベスト4",点数換算表!$D$5,IF(M21="ベスト8",点数換算表!$E$5,IF(M21="ベスト16",点数換算表!$F$5,IF(M21="ベスト32",点数換算表!$G$5,"")))))))</f>
        <v>150</v>
      </c>
      <c r="O21" s="32" t="s">
        <v>214</v>
      </c>
      <c r="P21" s="21">
        <f>IF(O21="",0,IF(O21="優勝",点数換算表!$B$6,IF(O21="準優勝",点数換算表!$C$6,IF(O21="ベスト4",点数換算表!$D$6,IF(O21="ベスト8",点数換算表!$E$6,IF(O21="ベスト16",点数換算表!$F$6,IF(O21="ベスト32",点数換算表!$G$6,"")))))))</f>
        <v>100</v>
      </c>
      <c r="Q21" s="23"/>
      <c r="R21" s="21">
        <f>IF(Q21="",0,IF(Q21="優勝",点数換算表!$B$7,IF(Q21="準優勝",点数換算表!$C$7,IF(Q21="ベスト4",点数換算表!$D$7,IF(Q21="ベスト8",点数換算表!$E$7,点数換算表!$F$7)))))</f>
        <v>0</v>
      </c>
      <c r="S21" s="23"/>
      <c r="T21" s="21">
        <f>IF(S21="",0,IF(S21="優勝",点数換算表!$B$8,IF(S21="準優勝",点数換算表!$C$8,IF(S21="ベスト4",点数換算表!$D$8,IF(S21="ベスト8",点数換算表!$E$8,点数換算表!$F$8)))))</f>
        <v>0</v>
      </c>
      <c r="U21" s="23"/>
      <c r="V21" s="21">
        <f>IF(U21="",0,IF(U21="優勝",点数換算表!$B$13,IF(U21="準優勝",点数換算表!$C$13,IF(U21="ベスト4",点数換算表!$D$13,点数換算表!$E$13))))</f>
        <v>0</v>
      </c>
      <c r="W21" s="23"/>
      <c r="X21" s="21">
        <f>IF(W21="",0,IF(W21="優勝",点数換算表!$B$14,IF(W21="準優勝",点数換算表!$C$14,IF(W21="ベスト4",点数換算表!$D$14,点数換算表!$E$14))))</f>
        <v>0</v>
      </c>
      <c r="Y21" s="32" t="s">
        <v>7</v>
      </c>
      <c r="Z21" s="21">
        <f>IF(Y21="",0,IF(Y21="優勝",点数換算表!$B$15,IF(Y21="準優勝",点数換算表!$C$15,IF(Y21="ベスト4",点数換算表!$D$15,IF(Y21="ベスト8",点数換算表!$E$15,IF(Y21="ベスト16",点数換算表!$F$15,""))))))</f>
        <v>16</v>
      </c>
      <c r="AA21" s="32" t="s">
        <v>7</v>
      </c>
      <c r="AB21" s="21">
        <f>IF(AA21="",0,IF(AA21="優勝",点数換算表!$B$16,IF(AA21="準優勝",点数換算表!$C$16,IF(AA21="ベスト4",点数換算表!$D$16,IF(AA21="ベスト8",点数換算表!$E$16,IF(AA21="ベスト16",点数換算表!$F$16,IF(AA21="ベスト32",点数換算表!$G$16,"")))))))</f>
        <v>80</v>
      </c>
      <c r="AC21" s="32" t="s">
        <v>9</v>
      </c>
      <c r="AD21" s="21">
        <f>IF(AC21="",0,IF(AC21="優勝",点数換算表!$B$17,IF(AC21="準優勝",点数換算表!$C$17,IF(AC21="ベスト4",点数換算表!$D$17,IF(AC21="ベスト8",点数換算表!$E$17,IF(AC21="ベスト16",点数換算表!$F$17,IF(AC21="ベスト32",点数換算表!$G$17,"")))))))</f>
        <v>240</v>
      </c>
      <c r="AE21" s="23"/>
      <c r="AF21" s="21">
        <f>IF(AE21="",0,IF(AE21="優勝",点数換算表!$B$18,IF(AE21="準優勝",点数換算表!$C$18,IF(AE21="ベスト4",点数換算表!$D$18,IF(AE21="ベスト8",点数換算表!$E$18,点数換算表!$F$18)))))</f>
        <v>0</v>
      </c>
      <c r="AG21" s="23"/>
      <c r="AH21" s="21">
        <f>IF(AG21="",0,IF(AG21="優勝",点数換算表!$B$19,IF(AG21="準優勝",点数換算表!$C$19,IF(AG21="ベスト4",点数換算表!$D$19,IF(AG21="ベスト8",点数換算表!$E$19,点数換算表!$F$19)))))</f>
        <v>0</v>
      </c>
      <c r="AI21" s="21">
        <f t="shared" si="0"/>
        <v>606</v>
      </c>
    </row>
    <row r="22" spans="1:35" x14ac:dyDescent="0.4">
      <c r="A22" s="21">
        <v>19</v>
      </c>
      <c r="B22" s="32" t="s">
        <v>399</v>
      </c>
      <c r="C22" s="32" t="s">
        <v>381</v>
      </c>
      <c r="D22" s="32">
        <v>4</v>
      </c>
      <c r="E22" s="27" t="s">
        <v>382</v>
      </c>
      <c r="F22" s="35" t="s">
        <v>815</v>
      </c>
      <c r="G22" s="23"/>
      <c r="H22" s="21">
        <f>IF(G22="",0,IF(G22="優勝",[4]点数換算表!$B$2,IF(G22="準優勝",[4]点数換算表!$C$2,IF(G22="ベスト4",[4]点数換算表!$D$2,[4]点数換算表!$E$2))))</f>
        <v>0</v>
      </c>
      <c r="I22" s="23"/>
      <c r="J22" s="21">
        <f>IF(I22="",0,IF(I22="優勝",[4]点数換算表!$B$3,IF(I22="準優勝",[4]点数換算表!$C$3,IF(I22="ベスト4",[4]点数換算表!$D$3,[4]点数換算表!$E$3))))</f>
        <v>0</v>
      </c>
      <c r="K22" s="32" t="s">
        <v>10</v>
      </c>
      <c r="L22" s="21">
        <f>IF(K22="",0,IF(K22="優勝",[4]点数換算表!$B$4,IF(K22="準優勝",[4]点数換算表!$C$4,IF(K22="ベスト4",[4]点数換算表!$D$4,IF(K22="ベスト8",[4]点数換算表!$E$4,IF(K22="ベスト16",[4]点数換算表!$F$4,""))))))</f>
        <v>100</v>
      </c>
      <c r="M22" s="32" t="s">
        <v>7</v>
      </c>
      <c r="N22" s="21">
        <f>IF(M22="",0,IF(M22="優勝",[4]点数換算表!$B$5,IF(M22="準優勝",[4]点数換算表!$C$5,IF(M22="ベスト4",[4]点数換算表!$D$5,IF(M22="ベスト8",[4]点数換算表!$E$5,IF(M22="ベスト16",[4]点数換算表!$F$5,IF(M22="ベスト32",[4]点数換算表!$G$5,"")))))))</f>
        <v>100</v>
      </c>
      <c r="O22" s="32" t="s">
        <v>214</v>
      </c>
      <c r="P22" s="21">
        <f>IF(O22="",0,IF(O22="優勝",[4]点数換算表!$B$6,IF(O22="準優勝",[4]点数換算表!$C$6,IF(O22="ベスト4",[4]点数換算表!$D$6,IF(O22="ベスト8",[4]点数換算表!$E$6,IF(O22="ベスト16",[4]点数換算表!$F$6,IF(O22="ベスト32",[4]点数換算表!$G$6,"")))))))</f>
        <v>100</v>
      </c>
      <c r="Q22" s="23"/>
      <c r="R22" s="21">
        <f>IF(Q22="",0,IF(Q22="優勝",[4]点数換算表!$B$7,IF(Q22="準優勝",[4]点数換算表!$C$7,IF(Q22="ベスト4",[4]点数換算表!$D$7,IF(Q22="ベスト8",[4]点数換算表!$E$7,[4]点数換算表!$F$7)))))</f>
        <v>0</v>
      </c>
      <c r="S22" s="23"/>
      <c r="T22" s="21">
        <f>IF(S22="",0,IF(S22="優勝",[4]点数換算表!$B$8,IF(S22="準優勝",[4]点数換算表!$C$8,IF(S22="ベスト4",[4]点数換算表!$D$8,IF(S22="ベスト8",[4]点数換算表!$E$8,[4]点数換算表!$F$8)))))</f>
        <v>0</v>
      </c>
      <c r="U22" s="23"/>
      <c r="V22" s="21">
        <f>IF(U22="",0,IF(U22="優勝",[4]点数換算表!$B$13,IF(U22="準優勝",[4]点数換算表!$C$13,IF(U22="ベスト4",[4]点数換算表!$D$13,[4]点数換算表!$E$13))))</f>
        <v>0</v>
      </c>
      <c r="W22" s="23"/>
      <c r="X22" s="21">
        <f>IF(W22="",0,IF(W22="優勝",[4]点数換算表!$B$14,IF(W22="準優勝",[4]点数換算表!$C$14,IF(W22="ベスト4",[4]点数換算表!$D$14,[4]点数換算表!$E$14))))</f>
        <v>0</v>
      </c>
      <c r="Y22" s="32" t="s">
        <v>8</v>
      </c>
      <c r="Z22" s="21">
        <f>IF(Y22="",0,IF(Y22="優勝",[4]点数換算表!$B$15,IF(Y22="準優勝",[4]点数換算表!$C$15,IF(Y22="ベスト4",[4]点数換算表!$D$15,IF(Y22="ベスト8",[4]点数換算表!$E$15,IF(Y22="ベスト16",[4]点数換算表!$F$15,""))))))</f>
        <v>64</v>
      </c>
      <c r="AA22" s="32" t="s">
        <v>8</v>
      </c>
      <c r="AB22" s="21">
        <f>IF(AA22="",0,IF(AA22="優勝",[4]点数換算表!$B$16,IF(AA22="準優勝",[4]点数換算表!$C$16,IF(AA22="ベスト4",[4]点数換算表!$D$16,IF(AA22="ベスト8",[4]点数換算表!$E$16,IF(AA22="ベスト16",[4]点数換算表!$F$16,IF(AA22="ベスト32",[4]点数換算表!$G$16,"")))))))</f>
        <v>200</v>
      </c>
      <c r="AC22" s="32"/>
      <c r="AD22" s="21">
        <f>IF(AC22="",0,IF(AC22="優勝",[4]点数換算表!$B$17,IF(AC22="準優勝",[4]点数換算表!$C$17,IF(AC22="ベスト4",[4]点数換算表!$D$17,IF(AC22="ベスト8",[4]点数換算表!$E$17,IF(AC22="ベスト16",[4]点数換算表!$F$17,IF(AC22="ベスト32",[4]点数換算表!$G$17,"")))))))</f>
        <v>0</v>
      </c>
      <c r="AE22" s="23"/>
      <c r="AF22" s="21">
        <f>IF(AE22="",0,IF(AE22="優勝",[4]点数換算表!$B$18,IF(AE22="準優勝",[4]点数換算表!$C$18,IF(AE22="ベスト4",[4]点数換算表!$D$18,IF(AE22="ベスト8",[4]点数換算表!$E$18,[4]点数換算表!$F$18)))))</f>
        <v>0</v>
      </c>
      <c r="AG22" s="23"/>
      <c r="AH22" s="21">
        <f>IF(AG22="",0,IF(AG22="優勝",[4]点数換算表!$B$19,IF(AG22="準優勝",[4]点数換算表!$C$19,IF(AG22="ベスト4",[4]点数換算表!$D$19,IF(AG22="ベスト8",[4]点数換算表!$E$19,[4]点数換算表!$F$19)))))</f>
        <v>0</v>
      </c>
      <c r="AI22" s="21">
        <f t="shared" si="0"/>
        <v>564</v>
      </c>
    </row>
    <row r="23" spans="1:35" x14ac:dyDescent="0.4">
      <c r="A23" s="21">
        <v>20</v>
      </c>
      <c r="B23" s="32" t="s">
        <v>401</v>
      </c>
      <c r="C23" s="32" t="s">
        <v>381</v>
      </c>
      <c r="D23" s="32">
        <v>4</v>
      </c>
      <c r="E23" s="27" t="s">
        <v>382</v>
      </c>
      <c r="F23" s="35" t="s">
        <v>815</v>
      </c>
      <c r="G23" s="23"/>
      <c r="H23" s="21">
        <f>IF(G23="",0,IF(G23="優勝",[4]点数換算表!$B$2,IF(G23="準優勝",[4]点数換算表!$C$2,IF(G23="ベスト4",[4]点数換算表!$D$2,[4]点数換算表!$E$2))))</f>
        <v>0</v>
      </c>
      <c r="I23" s="23"/>
      <c r="J23" s="21">
        <f>IF(I23="",0,IF(I23="優勝",[4]点数換算表!$B$3,IF(I23="準優勝",[4]点数換算表!$C$3,IF(I23="ベスト4",[4]点数換算表!$D$3,[4]点数換算表!$E$3))))</f>
        <v>0</v>
      </c>
      <c r="K23" s="32" t="s">
        <v>10</v>
      </c>
      <c r="L23" s="21">
        <f>IF(K23="",0,IF(K23="優勝",[4]点数換算表!$B$4,IF(K23="準優勝",[4]点数換算表!$C$4,IF(K23="ベスト4",[4]点数換算表!$D$4,IF(K23="ベスト8",[4]点数換算表!$E$4,IF(K23="ベスト16",[4]点数換算表!$F$4,""))))))</f>
        <v>100</v>
      </c>
      <c r="M23" s="32" t="s">
        <v>7</v>
      </c>
      <c r="N23" s="21">
        <f>IF(M23="",0,IF(M23="優勝",[4]点数換算表!$B$5,IF(M23="準優勝",[4]点数換算表!$C$5,IF(M23="ベスト4",[4]点数換算表!$D$5,IF(M23="ベスト8",[4]点数換算表!$E$5,IF(M23="ベスト16",[4]点数換算表!$F$5,IF(M23="ベスト32",[4]点数換算表!$G$5,"")))))))</f>
        <v>100</v>
      </c>
      <c r="O23" s="32" t="s">
        <v>214</v>
      </c>
      <c r="P23" s="21">
        <f>IF(O23="",0,IF(O23="優勝",[4]点数換算表!$B$6,IF(O23="準優勝",[4]点数換算表!$C$6,IF(O23="ベスト4",[4]点数換算表!$D$6,IF(O23="ベスト8",[4]点数換算表!$E$6,IF(O23="ベスト16",[4]点数換算表!$F$6,IF(O23="ベスト32",[4]点数換算表!$G$6,"")))))))</f>
        <v>100</v>
      </c>
      <c r="Q23" s="23"/>
      <c r="R23" s="21">
        <f>IF(Q23="",0,IF(Q23="優勝",[4]点数換算表!$B$7,IF(Q23="準優勝",[4]点数換算表!$C$7,IF(Q23="ベスト4",[4]点数換算表!$D$7,IF(Q23="ベスト8",[4]点数換算表!$E$7,[4]点数換算表!$F$7)))))</f>
        <v>0</v>
      </c>
      <c r="S23" s="23"/>
      <c r="T23" s="21">
        <f>IF(S23="",0,IF(S23="優勝",[4]点数換算表!$B$8,IF(S23="準優勝",[4]点数換算表!$C$8,IF(S23="ベスト4",[4]点数換算表!$D$8,IF(S23="ベスト8",[4]点数換算表!$E$8,[4]点数換算表!$F$8)))))</f>
        <v>0</v>
      </c>
      <c r="U23" s="23"/>
      <c r="V23" s="21">
        <f>IF(U23="",0,IF(U23="優勝",[4]点数換算表!$B$13,IF(U23="準優勝",[4]点数換算表!$C$13,IF(U23="ベスト4",[4]点数換算表!$D$13,[4]点数換算表!$E$13))))</f>
        <v>0</v>
      </c>
      <c r="W23" s="23"/>
      <c r="X23" s="21">
        <f>IF(W23="",0,IF(W23="優勝",[4]点数換算表!$B$14,IF(W23="準優勝",[4]点数換算表!$C$14,IF(W23="ベスト4",[4]点数換算表!$D$14,[4]点数換算表!$E$14))))</f>
        <v>0</v>
      </c>
      <c r="Y23" s="32" t="s">
        <v>8</v>
      </c>
      <c r="Z23" s="21">
        <f>IF(Y23="",0,IF(Y23="優勝",[4]点数換算表!$B$15,IF(Y23="準優勝",[4]点数換算表!$C$15,IF(Y23="ベスト4",[4]点数換算表!$D$15,IF(Y23="ベスト8",[4]点数換算表!$E$15,IF(Y23="ベスト16",[4]点数換算表!$F$15,""))))))</f>
        <v>64</v>
      </c>
      <c r="AA23" s="32" t="s">
        <v>8</v>
      </c>
      <c r="AB23" s="21">
        <f>IF(AA23="",0,IF(AA23="優勝",[4]点数換算表!$B$16,IF(AA23="準優勝",[4]点数換算表!$C$16,IF(AA23="ベスト4",[4]点数換算表!$D$16,IF(AA23="ベスト8",[4]点数換算表!$E$16,IF(AA23="ベスト16",[4]点数換算表!$F$16,IF(AA23="ベスト32",[4]点数換算表!$G$16,"")))))))</f>
        <v>200</v>
      </c>
      <c r="AC23" s="32"/>
      <c r="AD23" s="21">
        <f>IF(AC23="",0,IF(AC23="優勝",[4]点数換算表!$B$17,IF(AC23="準優勝",[4]点数換算表!$C$17,IF(AC23="ベスト4",[4]点数換算表!$D$17,IF(AC23="ベスト8",[4]点数換算表!$E$17,IF(AC23="ベスト16",[4]点数換算表!$F$17,IF(AC23="ベスト32",[4]点数換算表!$G$17,"")))))))</f>
        <v>0</v>
      </c>
      <c r="AE23" s="23"/>
      <c r="AF23" s="21">
        <f>IF(AE23="",0,IF(AE23="優勝",[4]点数換算表!$B$18,IF(AE23="準優勝",[4]点数換算表!$C$18,IF(AE23="ベスト4",[4]点数換算表!$D$18,IF(AE23="ベスト8",[4]点数換算表!$E$18,[4]点数換算表!$F$18)))))</f>
        <v>0</v>
      </c>
      <c r="AG23" s="23"/>
      <c r="AH23" s="21">
        <f>IF(AG23="",0,IF(AG23="優勝",[4]点数換算表!$B$19,IF(AG23="準優勝",[4]点数換算表!$C$19,IF(AG23="ベスト4",[4]点数換算表!$D$19,IF(AG23="ベスト8",[4]点数換算表!$E$19,[4]点数換算表!$F$19)))))</f>
        <v>0</v>
      </c>
      <c r="AI23" s="21">
        <f t="shared" si="0"/>
        <v>564</v>
      </c>
    </row>
    <row r="24" spans="1:35" x14ac:dyDescent="0.4">
      <c r="A24" s="21">
        <v>21</v>
      </c>
      <c r="B24" s="32" t="s">
        <v>188</v>
      </c>
      <c r="C24" s="32" t="s">
        <v>77</v>
      </c>
      <c r="D24" s="32">
        <v>3</v>
      </c>
      <c r="E24" s="24" t="s">
        <v>269</v>
      </c>
      <c r="F24" s="34" t="s">
        <v>814</v>
      </c>
      <c r="G24" s="23"/>
      <c r="H24" s="21">
        <f>IF(G24="",0,IF(G24="優勝",点数換算表!$B$2,IF(G24="準優勝",点数換算表!$C$2,IF(G24="ベスト4",点数換算表!$D$2,点数換算表!$E$2))))</f>
        <v>0</v>
      </c>
      <c r="I24" s="23"/>
      <c r="J24" s="21">
        <f>IF(I24="",0,IF(I24="優勝",点数換算表!$B$3,IF(I24="準優勝",点数換算表!$C$3,IF(I24="ベスト4",点数換算表!$D$3,点数換算表!$E$3))))</f>
        <v>0</v>
      </c>
      <c r="K24" s="32" t="s">
        <v>10</v>
      </c>
      <c r="L24" s="21">
        <f>IF(K24="",0,IF(K24="優勝",点数換算表!$B$4,IF(K24="準優勝",点数換算表!$C$4,IF(K24="ベスト4",点数換算表!$D$4,IF(K24="ベスト8",点数換算表!$E$4,IF(K24="ベスト16",点数換算表!$F$4,""))))))</f>
        <v>100</v>
      </c>
      <c r="M24" s="32" t="s">
        <v>8</v>
      </c>
      <c r="N24" s="21">
        <f>IF(M24="",0,IF(M24="優勝",点数換算表!$B$5,IF(M24="準優勝",点数換算表!$C$5,IF(M24="ベスト4",点数換算表!$D$5,IF(M24="ベスト8",点数換算表!$E$5,IF(M24="ベスト16",点数換算表!$F$5,IF(M24="ベスト32",点数換算表!$G$5,"")))))))</f>
        <v>250</v>
      </c>
      <c r="O24" s="32" t="s">
        <v>214</v>
      </c>
      <c r="P24" s="21">
        <f>IF(O24="",0,IF(O24="優勝",点数換算表!$B$6,IF(O24="準優勝",点数換算表!$C$6,IF(O24="ベスト4",点数換算表!$D$6,IF(O24="ベスト8",点数換算表!$E$6,IF(O24="ベスト16",点数換算表!$F$6,IF(O24="ベスト32",点数換算表!$G$6,"")))))))</f>
        <v>100</v>
      </c>
      <c r="Q24" s="23"/>
      <c r="R24" s="21">
        <f>IF(Q24="",0,IF(Q24="優勝",点数換算表!$B$7,IF(Q24="準優勝",点数換算表!$C$7,IF(Q24="ベスト4",点数換算表!$D$7,IF(Q24="ベスト8",点数換算表!$E$7,点数換算表!$F$7)))))</f>
        <v>0</v>
      </c>
      <c r="S24" s="23"/>
      <c r="T24" s="21">
        <f>IF(S24="",0,IF(S24="優勝",点数換算表!$B$8,IF(S24="準優勝",点数換算表!$C$8,IF(S24="ベスト4",点数換算表!$D$8,IF(S24="ベスト8",点数換算表!$E$8,点数換算表!$F$8)))))</f>
        <v>0</v>
      </c>
      <c r="U24" s="23"/>
      <c r="V24" s="21">
        <f>IF(U24="",0,IF(U24="優勝",点数換算表!$B$13,IF(U24="準優勝",点数換算表!$C$13,IF(U24="ベスト4",点数換算表!$D$13,点数換算表!$E$13))))</f>
        <v>0</v>
      </c>
      <c r="W24" s="23"/>
      <c r="X24" s="21">
        <f>IF(W24="",0,IF(W24="優勝",点数換算表!$B$14,IF(W24="準優勝",点数換算表!$C$14,IF(W24="ベスト4",点数換算表!$D$14,点数換算表!$E$14))))</f>
        <v>0</v>
      </c>
      <c r="Y24" s="32" t="s">
        <v>7</v>
      </c>
      <c r="Z24" s="21">
        <f>IF(Y24="",0,IF(Y24="優勝",点数換算表!$B$15,IF(Y24="準優勝",点数換算表!$C$15,IF(Y24="ベスト4",点数換算表!$D$15,IF(Y24="ベスト8",点数換算表!$E$15,IF(Y24="ベスト16",点数換算表!$F$15,""))))))</f>
        <v>16</v>
      </c>
      <c r="AA24" s="32"/>
      <c r="AB24" s="21">
        <f>IF(AA24="",0,IF(AA24="優勝",点数換算表!$B$16,IF(AA24="準優勝",点数換算表!$C$16,IF(AA24="ベスト4",点数換算表!$D$16,IF(AA24="ベスト8",点数換算表!$E$16,IF(AA24="ベスト16",点数換算表!$F$16,IF(AA24="ベスト32",点数換算表!$G$16,"")))))))</f>
        <v>0</v>
      </c>
      <c r="AC24" s="32" t="s">
        <v>214</v>
      </c>
      <c r="AD24" s="21">
        <f>IF(AC24="",0,IF(AC24="優勝",点数換算表!$B$17,IF(AC24="準優勝",点数換算表!$C$17,IF(AC24="ベスト4",点数換算表!$D$17,IF(AC24="ベスト8",点数換算表!$E$17,IF(AC24="ベスト16",点数換算表!$F$17,IF(AC24="ベスト32",点数換算表!$G$17,"")))))))</f>
        <v>80</v>
      </c>
      <c r="AE24" s="23"/>
      <c r="AF24" s="21">
        <f>IF(AE24="",0,IF(AE24="優勝",点数換算表!$B$18,IF(AE24="準優勝",点数換算表!$C$18,IF(AE24="ベスト4",点数換算表!$D$18,IF(AE24="ベスト8",点数換算表!$E$18,点数換算表!$F$18)))))</f>
        <v>0</v>
      </c>
      <c r="AG24" s="23"/>
      <c r="AH24" s="21">
        <f>IF(AG24="",0,IF(AG24="優勝",点数換算表!$B$19,IF(AG24="準優勝",点数換算表!$C$19,IF(AG24="ベスト4",点数換算表!$D$19,IF(AG24="ベスト8",点数換算表!$E$19,点数換算表!$F$19)))))</f>
        <v>0</v>
      </c>
      <c r="AI24" s="21">
        <f t="shared" si="0"/>
        <v>546</v>
      </c>
    </row>
    <row r="25" spans="1:35" x14ac:dyDescent="0.4">
      <c r="A25" s="21">
        <v>22</v>
      </c>
      <c r="B25" s="32" t="s">
        <v>363</v>
      </c>
      <c r="C25" s="32" t="s">
        <v>311</v>
      </c>
      <c r="D25" s="32">
        <v>2</v>
      </c>
      <c r="E25" s="26" t="s">
        <v>272</v>
      </c>
      <c r="F25" s="35" t="s">
        <v>815</v>
      </c>
      <c r="G25" s="23"/>
      <c r="H25" s="21">
        <f>IF(G25="",0,IF(G25="優勝",[2]点数換算表!$B$2,IF(G25="準優勝",[2]点数換算表!$C$2,IF(G25="ベスト4",[2]点数換算表!$D$2,[2]点数換算表!$E$2))))</f>
        <v>0</v>
      </c>
      <c r="I25" s="23"/>
      <c r="J25" s="21">
        <f>IF(I25="",0,IF(I25="優勝",[2]点数換算表!$B$3,IF(I25="準優勝",[2]点数換算表!$C$3,IF(I25="ベスト4",[2]点数換算表!$D$3,[2]点数換算表!$E$3))))</f>
        <v>0</v>
      </c>
      <c r="K25" s="32" t="s">
        <v>7</v>
      </c>
      <c r="L25" s="21">
        <f>IF(K25="",0,IF(K25="優勝",[2]点数換算表!$B$4,IF(K25="準優勝",[2]点数換算表!$C$4,IF(K25="ベスト4",[2]点数換算表!$D$4,IF(K25="ベスト8",[2]点数換算表!$E$4,IF(K25="ベスト16",[2]点数換算表!$F$4,""))))))</f>
        <v>20</v>
      </c>
      <c r="M25" s="32" t="s">
        <v>214</v>
      </c>
      <c r="N25" s="21">
        <f>IF(M25="",0,IF(M25="優勝",[2]点数換算表!$B$5,IF(M25="準優勝",[2]点数換算表!$C$5,IF(M25="ベスト4",[2]点数換算表!$D$5,IF(M25="ベスト8",[2]点数換算表!$E$5,IF(M25="ベスト16",[2]点数換算表!$F$5,IF(M25="ベスト32",[2]点数換算表!$G$5,"")))))))</f>
        <v>50</v>
      </c>
      <c r="O25" s="32" t="s">
        <v>9</v>
      </c>
      <c r="P25" s="21">
        <f>IF(O25="",0,IF(O25="優勝",[2]点数換算表!$B$6,IF(O25="準優勝",[2]点数換算表!$C$6,IF(O25="ベスト4",[2]点数換算表!$D$6,IF(O25="ベスト8",[2]点数換算表!$E$6,IF(O25="ベスト16",[2]点数換算表!$F$6,IF(O25="ベスト32",[2]点数換算表!$G$6,"")))))))</f>
        <v>300</v>
      </c>
      <c r="Q25" s="23"/>
      <c r="R25" s="21">
        <f>IF(Q25="",0,IF(Q25="優勝",[2]点数換算表!$B$7,IF(Q25="準優勝",[2]点数換算表!$C$7,IF(Q25="ベスト4",[2]点数換算表!$D$7,IF(Q25="ベスト8",[2]点数換算表!$E$7,[2]点数換算表!$F$7)))))</f>
        <v>0</v>
      </c>
      <c r="S25" s="23"/>
      <c r="T25" s="21">
        <f>IF(S25="",0,IF(S25="優勝",[2]点数換算表!$B$8,IF(S25="準優勝",[2]点数換算表!$C$8,IF(S25="ベスト4",[2]点数換算表!$D$8,IF(S25="ベスト8",[2]点数換算表!$E$8,[2]点数換算表!$F$8)))))</f>
        <v>0</v>
      </c>
      <c r="U25" s="23"/>
      <c r="V25" s="21">
        <f>IF(U25="",0,IF(U25="優勝",[2]点数換算表!$B$13,IF(U25="準優勝",[2]点数換算表!$C$13,IF(U25="ベスト4",[2]点数換算表!$D$13,[2]点数換算表!$E$13))))</f>
        <v>0</v>
      </c>
      <c r="W25" s="23"/>
      <c r="X25" s="21">
        <f>IF(W25="",0,IF(W25="優勝",[2]点数換算表!$B$14,IF(W25="準優勝",[2]点数換算表!$C$14,IF(W25="ベスト4",[2]点数換算表!$D$14,[2]点数換算表!$E$14))))</f>
        <v>0</v>
      </c>
      <c r="Y25" s="32" t="s">
        <v>7</v>
      </c>
      <c r="Z25" s="21">
        <f>IF(Y25="",0,IF(Y25="優勝",[2]点数換算表!$B$15,IF(Y25="準優勝",[2]点数換算表!$C$15,IF(Y25="ベスト4",[2]点数換算表!$D$15,IF(Y25="ベスト8",[2]点数換算表!$E$15,IF(Y25="ベスト16",[2]点数換算表!$F$15,""))))))</f>
        <v>16</v>
      </c>
      <c r="AA25" s="32" t="s">
        <v>9</v>
      </c>
      <c r="AB25" s="21">
        <f>IF(AA25="",0,IF(AA25="優勝",[2]点数換算表!$B$16,IF(AA25="準優勝",[2]点数換算表!$C$16,IF(AA25="ベスト4",[2]点数換算表!$D$16,IF(AA25="ベスト8",[2]点数換算表!$E$16,IF(AA25="ベスト16",[2]点数換算表!$F$16,IF(AA25="ベスト32",[2]点数換算表!$G$16,"")))))))</f>
        <v>120</v>
      </c>
      <c r="AC25" s="32"/>
      <c r="AD25" s="21">
        <f>IF(AC25="",0,IF(AC25="優勝",[2]点数換算表!$B$17,IF(AC25="準優勝",[2]点数換算表!$C$17,IF(AC25="ベスト4",[2]点数換算表!$D$17,IF(AC25="ベスト8",[2]点数換算表!$E$17,IF(AC25="ベスト16",[2]点数換算表!$F$17,IF(AC25="ベスト32",[2]点数換算表!$G$17,"")))))))</f>
        <v>0</v>
      </c>
      <c r="AE25" s="23"/>
      <c r="AF25" s="21">
        <f>IF(AE25="",0,IF(AE25="優勝",[2]点数換算表!$B$18,IF(AE25="準優勝",[2]点数換算表!$C$18,IF(AE25="ベスト4",[2]点数換算表!$D$18,IF(AE25="ベスト8",[2]点数換算表!$E$18,[2]点数換算表!$F$18)))))</f>
        <v>0</v>
      </c>
      <c r="AG25" s="23"/>
      <c r="AH25" s="21">
        <f>IF(AG25="",0,IF(AG25="優勝",[2]点数換算表!$B$19,IF(AG25="準優勝",[2]点数換算表!$C$19,IF(AG25="ベスト4",[2]点数換算表!$D$19,IF(AG25="ベスト8",[2]点数換算表!$E$19,[2]点数換算表!$F$19)))))</f>
        <v>0</v>
      </c>
      <c r="AI25" s="21">
        <f t="shared" si="0"/>
        <v>506</v>
      </c>
    </row>
    <row r="26" spans="1:35" x14ac:dyDescent="0.4">
      <c r="A26" s="21">
        <v>23</v>
      </c>
      <c r="B26" s="32" t="s">
        <v>189</v>
      </c>
      <c r="C26" s="32" t="s">
        <v>77</v>
      </c>
      <c r="D26" s="32">
        <v>2</v>
      </c>
      <c r="E26" s="24" t="s">
        <v>269</v>
      </c>
      <c r="F26" s="34" t="s">
        <v>814</v>
      </c>
      <c r="G26" s="23"/>
      <c r="H26" s="21">
        <f>IF(G26="",0,IF(G26="優勝",点数換算表!$B$2,IF(G26="準優勝",点数換算表!$C$2,IF(G26="ベスト4",点数換算表!$D$2,点数換算表!$E$2))))</f>
        <v>0</v>
      </c>
      <c r="I26" s="23"/>
      <c r="J26" s="21">
        <f>IF(I26="",0,IF(I26="優勝",点数換算表!$B$3,IF(I26="準優勝",点数換算表!$C$3,IF(I26="ベスト4",点数換算表!$D$3,点数換算表!$E$3))))</f>
        <v>0</v>
      </c>
      <c r="K26" s="32" t="s">
        <v>10</v>
      </c>
      <c r="L26" s="21">
        <f>IF(K26="",0,IF(K26="優勝",点数換算表!$B$4,IF(K26="準優勝",点数換算表!$C$4,IF(K26="ベスト4",点数換算表!$D$4,IF(K26="ベスト8",点数換算表!$E$4,IF(K26="ベスト16",点数換算表!$F$4,""))))))</f>
        <v>100</v>
      </c>
      <c r="M26" s="32" t="s">
        <v>8</v>
      </c>
      <c r="N26" s="21">
        <f>IF(M26="",0,IF(M26="優勝",点数換算表!$B$5,IF(M26="準優勝",点数換算表!$C$5,IF(M26="ベスト4",点数換算表!$D$5,IF(M26="ベスト8",点数換算表!$E$5,IF(M26="ベスト16",点数換算表!$F$5,IF(M26="ベスト32",点数換算表!$G$5,"")))))))</f>
        <v>250</v>
      </c>
      <c r="O26" s="32" t="s">
        <v>214</v>
      </c>
      <c r="P26" s="21">
        <f>IF(O26="",0,IF(O26="優勝",点数換算表!$B$6,IF(O26="準優勝",点数換算表!$C$6,IF(O26="ベスト4",点数換算表!$D$6,IF(O26="ベスト8",点数換算表!$E$6,IF(O26="ベスト16",点数換算表!$F$6,IF(O26="ベスト32",点数換算表!$G$6,"")))))))</f>
        <v>100</v>
      </c>
      <c r="Q26" s="23"/>
      <c r="R26" s="21">
        <f>IF(Q26="",0,IF(Q26="優勝",点数換算表!$B$7,IF(Q26="準優勝",点数換算表!$C$7,IF(Q26="ベスト4",点数換算表!$D$7,IF(Q26="ベスト8",点数換算表!$E$7,点数換算表!$F$7)))))</f>
        <v>0</v>
      </c>
      <c r="S26" s="23"/>
      <c r="T26" s="21">
        <f>IF(S26="",0,IF(S26="優勝",点数換算表!$B$8,IF(S26="準優勝",点数換算表!$C$8,IF(S26="ベスト4",点数換算表!$D$8,IF(S26="ベスト8",点数換算表!$E$8,点数換算表!$F$8)))))</f>
        <v>0</v>
      </c>
      <c r="U26" s="23" t="s">
        <v>9</v>
      </c>
      <c r="V26" s="21">
        <f>IF(U26="",0,IF(U26="優勝",点数換算表!$B$13,IF(U26="準優勝",点数換算表!$C$13,IF(U26="ベスト4",点数換算表!$D$13,点数換算表!$E$13))))</f>
        <v>16</v>
      </c>
      <c r="W26" s="23"/>
      <c r="X26" s="21">
        <f>IF(W26="",0,IF(W26="優勝",点数換算表!$B$14,IF(W26="準優勝",点数換算表!$C$14,IF(W26="ベスト4",点数換算表!$D$14,点数換算表!$E$14))))</f>
        <v>0</v>
      </c>
      <c r="Y26" s="32" t="s">
        <v>7</v>
      </c>
      <c r="Z26" s="21">
        <f>IF(Y26="",0,IF(Y26="優勝",点数換算表!$B$15,IF(Y26="準優勝",点数換算表!$C$15,IF(Y26="ベスト4",点数換算表!$D$15,IF(Y26="ベスト8",点数換算表!$E$15,IF(Y26="ベスト16",点数換算表!$F$15,""))))))</f>
        <v>16</v>
      </c>
      <c r="AA26" s="32"/>
      <c r="AB26" s="21">
        <f>IF(AA26="",0,IF(AA26="優勝",点数換算表!$B$16,IF(AA26="準優勝",点数換算表!$C$16,IF(AA26="ベスト4",点数換算表!$D$16,IF(AA26="ベスト8",点数換算表!$E$16,IF(AA26="ベスト16",点数換算表!$F$16,IF(AA26="ベスト32",点数換算表!$G$16,"")))))))</f>
        <v>0</v>
      </c>
      <c r="AC26" s="32"/>
      <c r="AD26" s="21">
        <f>IF(AC26="",0,IF(AC26="優勝",点数換算表!$B$17,IF(AC26="準優勝",点数換算表!$C$17,IF(AC26="ベスト4",点数換算表!$D$17,IF(AC26="ベスト8",点数換算表!$E$17,IF(AC26="ベスト16",点数換算表!$F$17,IF(AC26="ベスト32",点数換算表!$G$17,"")))))))</f>
        <v>0</v>
      </c>
      <c r="AE26" s="23"/>
      <c r="AF26" s="21">
        <f>IF(AE26="",0,IF(AE26="優勝",点数換算表!$B$18,IF(AE26="準優勝",点数換算表!$C$18,IF(AE26="ベスト4",点数換算表!$D$18,IF(AE26="ベスト8",点数換算表!$E$18,点数換算表!$F$18)))))</f>
        <v>0</v>
      </c>
      <c r="AG26" s="23"/>
      <c r="AH26" s="21">
        <f>IF(AG26="",0,IF(AG26="優勝",点数換算表!$B$19,IF(AG26="準優勝",点数換算表!$C$19,IF(AG26="ベスト4",点数換算表!$D$19,IF(AG26="ベスト8",点数換算表!$E$19,点数換算表!$F$19)))))</f>
        <v>0</v>
      </c>
      <c r="AI26" s="21">
        <f t="shared" si="0"/>
        <v>482</v>
      </c>
    </row>
    <row r="27" spans="1:35" x14ac:dyDescent="0.4">
      <c r="A27" s="21">
        <v>24</v>
      </c>
      <c r="B27" s="32" t="s">
        <v>367</v>
      </c>
      <c r="C27" s="32" t="s">
        <v>277</v>
      </c>
      <c r="D27" s="32">
        <v>2</v>
      </c>
      <c r="E27" s="26" t="s">
        <v>272</v>
      </c>
      <c r="F27" s="35" t="s">
        <v>815</v>
      </c>
      <c r="G27" s="23"/>
      <c r="H27" s="21">
        <f>IF(G27="",0,IF(G27="優勝",[2]点数換算表!$B$2,IF(G27="準優勝",[2]点数換算表!$C$2,IF(G27="ベスト4",[2]点数換算表!$D$2,[2]点数換算表!$E$2))))</f>
        <v>0</v>
      </c>
      <c r="I27" s="23"/>
      <c r="J27" s="21">
        <f>IF(I27="",0,IF(I27="優勝",[2]点数換算表!$B$3,IF(I27="準優勝",[2]点数換算表!$C$3,IF(I27="ベスト4",[2]点数換算表!$D$3,[2]点数換算表!$E$3))))</f>
        <v>0</v>
      </c>
      <c r="K27" s="32" t="s">
        <v>7</v>
      </c>
      <c r="L27" s="21">
        <f>IF(K27="",0,IF(K27="優勝",[2]点数換算表!$B$4,IF(K27="準優勝",[2]点数換算表!$C$4,IF(K27="ベスト4",[2]点数換算表!$D$4,IF(K27="ベスト8",[2]点数換算表!$E$4,IF(K27="ベスト16",[2]点数換算表!$F$4,""))))))</f>
        <v>20</v>
      </c>
      <c r="M27" s="32" t="s">
        <v>9</v>
      </c>
      <c r="N27" s="21">
        <f>IF(M27="",0,IF(M27="優勝",[2]点数換算表!$B$5,IF(M27="準優勝",[2]点数換算表!$C$5,IF(M27="ベスト4",[2]点数換算表!$D$5,IF(M27="ベスト8",[2]点数換算表!$E$5,IF(M27="ベスト16",[2]点数換算表!$F$5,IF(M27="ベスト32",[2]点数換算表!$G$5,"")))))))</f>
        <v>150</v>
      </c>
      <c r="O27" s="32" t="s">
        <v>214</v>
      </c>
      <c r="P27" s="21">
        <f>IF(O27="",0,IF(O27="優勝",[2]点数換算表!$B$6,IF(O27="準優勝",[2]点数換算表!$C$6,IF(O27="ベスト4",[2]点数換算表!$D$6,IF(O27="ベスト8",[2]点数換算表!$E$6,IF(O27="ベスト16",[2]点数換算表!$F$6,IF(O27="ベスト32",[2]点数換算表!$G$6,"")))))))</f>
        <v>100</v>
      </c>
      <c r="Q27" s="23"/>
      <c r="R27" s="21">
        <f>IF(Q27="",0,IF(Q27="優勝",[2]点数換算表!$B$7,IF(Q27="準優勝",[2]点数換算表!$C$7,IF(Q27="ベスト4",[2]点数換算表!$D$7,IF(Q27="ベスト8",[2]点数換算表!$E$7,[2]点数換算表!$F$7)))))</f>
        <v>0</v>
      </c>
      <c r="S27" s="23"/>
      <c r="T27" s="21">
        <f>IF(S27="",0,IF(S27="優勝",[2]点数換算表!$B$8,IF(S27="準優勝",[2]点数換算表!$C$8,IF(S27="ベスト4",[2]点数換算表!$D$8,IF(S27="ベスト8",[2]点数換算表!$E$8,[2]点数換算表!$F$8)))))</f>
        <v>0</v>
      </c>
      <c r="U27" s="23"/>
      <c r="V27" s="21">
        <f>IF(U27="",0,IF(U27="優勝",[2]点数換算表!$B$13,IF(U27="準優勝",[2]点数換算表!$C$13,IF(U27="ベスト4",[2]点数換算表!$D$13,[2]点数換算表!$E$13))))</f>
        <v>0</v>
      </c>
      <c r="W27" s="23" t="s">
        <v>6</v>
      </c>
      <c r="X27" s="21">
        <f>IF(W27="",0,IF(W27="優勝",[2]点数換算表!$B$14,IF(W27="準優勝",[2]点数換算表!$C$14,IF(W27="ベスト4",[2]点数換算表!$D$14,[2]点数換算表!$E$14))))</f>
        <v>80</v>
      </c>
      <c r="Y27" s="32"/>
      <c r="Z27" s="21">
        <f>IF(Y27="",0,IF(Y27="優勝",[2]点数換算表!$B$15,IF(Y27="準優勝",[2]点数換算表!$C$15,IF(Y27="ベスト4",[2]点数換算表!$D$15,IF(Y27="ベスト8",[2]点数換算表!$E$15,IF(Y27="ベスト16",[2]点数換算表!$F$15,""))))))</f>
        <v>0</v>
      </c>
      <c r="AA27" s="32" t="s">
        <v>7</v>
      </c>
      <c r="AB27" s="21">
        <f>IF(AA27="",0,IF(AA27="優勝",[2]点数換算表!$B$16,IF(AA27="準優勝",[2]点数換算表!$C$16,IF(AA27="ベスト4",[2]点数換算表!$D$16,IF(AA27="ベスト8",[2]点数換算表!$E$16,IF(AA27="ベスト16",[2]点数換算表!$F$16,IF(AA27="ベスト32",[2]点数換算表!$G$16,"")))))))</f>
        <v>80</v>
      </c>
      <c r="AC27" s="32"/>
      <c r="AD27" s="21">
        <f>IF(AC27="",0,IF(AC27="優勝",[2]点数換算表!$B$17,IF(AC27="準優勝",[2]点数換算表!$C$17,IF(AC27="ベスト4",[2]点数換算表!$D$17,IF(AC27="ベスト8",[2]点数換算表!$E$17,IF(AC27="ベスト16",[2]点数換算表!$F$17,IF(AC27="ベスト32",[2]点数換算表!$G$17,"")))))))</f>
        <v>0</v>
      </c>
      <c r="AE27" s="23"/>
      <c r="AF27" s="21">
        <f>IF(AE27="",0,IF(AE27="優勝",[2]点数換算表!$B$18,IF(AE27="準優勝",[2]点数換算表!$C$18,IF(AE27="ベスト4",[2]点数換算表!$D$18,IF(AE27="ベスト8",[2]点数換算表!$E$18,[2]点数換算表!$F$18)))))</f>
        <v>0</v>
      </c>
      <c r="AG27" s="23"/>
      <c r="AH27" s="21">
        <f>IF(AG27="",0,IF(AG27="優勝",[2]点数換算表!$B$19,IF(AG27="準優勝",[2]点数換算表!$C$19,IF(AG27="ベスト4",[2]点数換算表!$D$19,IF(AG27="ベスト8",[2]点数換算表!$E$19,[2]点数換算表!$F$19)))))</f>
        <v>0</v>
      </c>
      <c r="AI27" s="21">
        <f t="shared" si="0"/>
        <v>430</v>
      </c>
    </row>
    <row r="28" spans="1:35" x14ac:dyDescent="0.4">
      <c r="A28" s="21">
        <v>25</v>
      </c>
      <c r="B28" s="32" t="s">
        <v>745</v>
      </c>
      <c r="C28" s="32" t="s">
        <v>716</v>
      </c>
      <c r="D28" s="32">
        <v>3</v>
      </c>
      <c r="E28" s="33" t="s">
        <v>717</v>
      </c>
      <c r="F28" s="34" t="s">
        <v>814</v>
      </c>
      <c r="G28" s="23"/>
      <c r="H28" s="21">
        <f>IF(G28="",0,IF(G28="優勝",[5]点数換算表!$B$2,IF(G28="準優勝",[5]点数換算表!$C$2,IF(G28="ベスト4",[5]点数換算表!$D$2,[5]点数換算表!$E$2))))</f>
        <v>0</v>
      </c>
      <c r="I28" s="23"/>
      <c r="J28" s="21">
        <f>IF(I28="",0,IF(I28="優勝",[5]点数換算表!$B$3,IF(I28="準優勝",[5]点数換算表!$C$3,IF(I28="ベスト4",[5]点数換算表!$D$3,[5]点数換算表!$E$3))))</f>
        <v>0</v>
      </c>
      <c r="K28" s="32" t="s">
        <v>6</v>
      </c>
      <c r="L28" s="21">
        <f>IF(K28="",0,IF(K28="優勝",[5]点数換算表!$B$4,IF(K28="準優勝",[5]点数換算表!$C$4,IF(K28="ベスト4",[5]点数換算表!$D$4,IF(K28="ベスト8",[5]点数換算表!$E$4,IF(K28="ベスト16",[5]点数換算表!$F$4,""))))))</f>
        <v>60</v>
      </c>
      <c r="M28" s="32" t="s">
        <v>214</v>
      </c>
      <c r="N28" s="21">
        <f>IF(M28="",0,IF(M28="優勝",[5]点数換算表!$B$5,IF(M28="準優勝",[5]点数換算表!$C$5,IF(M28="ベスト4",[5]点数換算表!$D$5,IF(M28="ベスト8",[5]点数換算表!$E$5,IF(M28="ベスト16",[5]点数換算表!$F$5,IF(M28="ベスト32",[5]点数換算表!$G$5,"")))))))</f>
        <v>50</v>
      </c>
      <c r="O28" s="32" t="s">
        <v>7</v>
      </c>
      <c r="P28" s="21">
        <f>IF(O28="",0,IF(O28="優勝",[5]点数換算表!$B$6,IF(O28="準優勝",[5]点数換算表!$C$6,IF(O28="ベスト4",[5]点数換算表!$D$6,IF(O28="ベスト8",[5]点数換算表!$E$6,IF(O28="ベスト16",[5]点数換算表!$F$6,IF(O28="ベスト32",[5]点数換算表!$G$6,"")))))))</f>
        <v>200</v>
      </c>
      <c r="Q28" s="23"/>
      <c r="R28" s="21">
        <f>IF(Q28="",0,IF(Q28="優勝",[5]点数換算表!$B$7,IF(Q28="準優勝",[5]点数換算表!$C$7,IF(Q28="ベスト4",[5]点数換算表!$D$7,IF(Q28="ベスト8",[5]点数換算表!$E$7,[5]点数換算表!$F$7)))))</f>
        <v>0</v>
      </c>
      <c r="S28" s="23"/>
      <c r="T28" s="21">
        <f>IF(S28="",0,IF(S28="優勝",[5]点数換算表!$B$8,IF(S28="準優勝",[5]点数換算表!$C$8,IF(S28="ベスト4",[5]点数換算表!$D$8,IF(S28="ベスト8",[5]点数換算表!$E$8,[5]点数換算表!$F$8)))))</f>
        <v>0</v>
      </c>
      <c r="U28" s="23"/>
      <c r="V28" s="21">
        <f>IF(U28="",0,IF(U28="優勝",[5]点数換算表!$B$13,IF(U28="準優勝",[5]点数換算表!$C$13,IF(U28="ベスト4",[5]点数換算表!$D$13,[5]点数換算表!$E$13))))</f>
        <v>0</v>
      </c>
      <c r="W28" s="23"/>
      <c r="X28" s="21">
        <f>IF(W28="",0,IF(W28="優勝",[5]点数換算表!$B$14,IF(W28="準優勝",[5]点数換算表!$C$14,IF(W28="ベスト4",[5]点数換算表!$D$14,[5]点数換算表!$E$14))))</f>
        <v>0</v>
      </c>
      <c r="Y28" s="32" t="s">
        <v>9</v>
      </c>
      <c r="Z28" s="21">
        <f>IF(Y28="",0,IF(Y28="優勝",[5]点数換算表!$B$15,IF(Y28="準優勝",[5]点数換算表!$C$15,IF(Y28="ベスト4",[5]点数換算表!$D$15,IF(Y28="ベスト8",[5]点数換算表!$E$15,IF(Y28="ベスト16",[5]点数換算表!$F$15,""))))))</f>
        <v>32</v>
      </c>
      <c r="AA28" s="32" t="s">
        <v>7</v>
      </c>
      <c r="AB28" s="21">
        <f>IF(AA28="",0,IF(AA28="優勝",[5]点数換算表!$B$16,IF(AA28="準優勝",[5]点数換算表!$C$16,IF(AA28="ベスト4",[5]点数換算表!$D$16,IF(AA28="ベスト8",[5]点数換算表!$E$16,IF(AA28="ベスト16",[5]点数換算表!$F$16,IF(AA28="ベスト32",[5]点数換算表!$G$16,"")))))))</f>
        <v>80</v>
      </c>
      <c r="AC28" s="32"/>
      <c r="AD28" s="21">
        <f>IF(AC28="",0,IF(AC28="優勝",[5]点数換算表!$B$17,IF(AC28="準優勝",[5]点数換算表!$C$17,IF(AC28="ベスト4",[5]点数換算表!$D$17,IF(AC28="ベスト8",[5]点数換算表!$E$17,IF(AC28="ベスト16",[5]点数換算表!$F$17,IF(AC28="ベスト32",[5]点数換算表!$G$17,"")))))))</f>
        <v>0</v>
      </c>
      <c r="AE28" s="23"/>
      <c r="AF28" s="21">
        <f>IF(AE28="",0,IF(AE28="優勝",[5]点数換算表!$B$18,IF(AE28="準優勝",[5]点数換算表!$C$18,IF(AE28="ベスト4",[5]点数換算表!$D$18,IF(AE28="ベスト8",[5]点数換算表!$E$18,[5]点数換算表!$F$18)))))</f>
        <v>0</v>
      </c>
      <c r="AG28" s="23"/>
      <c r="AH28" s="21">
        <f>IF(AG28="",0,IF(AG28="優勝",[5]点数換算表!$B$19,IF(AG28="準優勝",[5]点数換算表!$C$19,IF(AG28="ベスト4",[5]点数換算表!$D$19,IF(AG28="ベスト8",[5]点数換算表!$E$19,[5]点数換算表!$F$19)))))</f>
        <v>0</v>
      </c>
      <c r="AI28" s="21">
        <f t="shared" si="0"/>
        <v>422</v>
      </c>
    </row>
    <row r="29" spans="1:35" x14ac:dyDescent="0.4">
      <c r="A29" s="21">
        <v>26</v>
      </c>
      <c r="B29" s="32" t="s">
        <v>306</v>
      </c>
      <c r="C29" s="32" t="s">
        <v>285</v>
      </c>
      <c r="D29" s="32">
        <v>4</v>
      </c>
      <c r="E29" s="26" t="s">
        <v>272</v>
      </c>
      <c r="F29" s="35" t="s">
        <v>815</v>
      </c>
      <c r="G29" s="23"/>
      <c r="H29" s="21">
        <f>IF(G29="",0,IF(G29="優勝",[2]点数換算表!$B$2,IF(G29="準優勝",[2]点数換算表!$C$2,IF(G29="ベスト4",[2]点数換算表!$D$2,[2]点数換算表!$E$2))))</f>
        <v>0</v>
      </c>
      <c r="I29" s="23"/>
      <c r="J29" s="21">
        <f>IF(I29="",0,IF(I29="優勝",[2]点数換算表!$B$3,IF(I29="準優勝",[2]点数換算表!$C$3,IF(I29="ベスト4",[2]点数換算表!$D$3,[2]点数換算表!$E$3))))</f>
        <v>0</v>
      </c>
      <c r="K29" s="32" t="s">
        <v>8</v>
      </c>
      <c r="L29" s="21">
        <f>IF(K29="",0,IF(K29="優勝",[2]点数換算表!$B$4,IF(K29="準優勝",[2]点数換算表!$C$4,IF(K29="ベスト4",[2]点数換算表!$D$4,IF(K29="ベスト8",[2]点数換算表!$E$4,IF(K29="ベスト16",[2]点数換算表!$F$4,""))))))</f>
        <v>80</v>
      </c>
      <c r="M29" s="32" t="s">
        <v>7</v>
      </c>
      <c r="N29" s="21">
        <f>IF(M29="",0,IF(M29="優勝",[2]点数換算表!$B$5,IF(M29="準優勝",[2]点数換算表!$C$5,IF(M29="ベスト4",[2]点数換算表!$D$5,IF(M29="ベスト8",[2]点数換算表!$E$5,IF(M29="ベスト16",[2]点数換算表!$F$5,IF(M29="ベスト32",[2]点数換算表!$G$5,"")))))))</f>
        <v>100</v>
      </c>
      <c r="O29" s="32" t="s">
        <v>7</v>
      </c>
      <c r="P29" s="21">
        <f>IF(O29="",0,IF(O29="優勝",[2]点数換算表!$B$6,IF(O29="準優勝",[2]点数換算表!$C$6,IF(O29="ベスト4",[2]点数換算表!$D$6,IF(O29="ベスト8",[2]点数換算表!$E$6,IF(O29="ベスト16",[2]点数換算表!$F$6,IF(O29="ベスト32",[2]点数換算表!$G$6,"")))))))</f>
        <v>200</v>
      </c>
      <c r="Q29" s="23"/>
      <c r="R29" s="21">
        <f>IF(Q29="",0,IF(Q29="優勝",[2]点数換算表!$B$7,IF(Q29="準優勝",[2]点数換算表!$C$7,IF(Q29="ベスト4",[2]点数換算表!$D$7,IF(Q29="ベスト8",[2]点数換算表!$E$7,[2]点数換算表!$F$7)))))</f>
        <v>0</v>
      </c>
      <c r="S29" s="23"/>
      <c r="T29" s="21">
        <f>IF(S29="",0,IF(S29="優勝",[2]点数換算表!$B$8,IF(S29="準優勝",[2]点数換算表!$C$8,IF(S29="ベスト4",[2]点数換算表!$D$8,IF(S29="ベスト8",[2]点数換算表!$E$8,[2]点数換算表!$F$8)))))</f>
        <v>0</v>
      </c>
      <c r="U29" s="23"/>
      <c r="V29" s="21">
        <f>IF(U29="",0,IF(U29="優勝",[2]点数換算表!$B$13,IF(U29="準優勝",[2]点数換算表!$C$13,IF(U29="ベスト4",[2]点数換算表!$D$13,[2]点数換算表!$E$13))))</f>
        <v>0</v>
      </c>
      <c r="W29" s="23"/>
      <c r="X29" s="21">
        <f>IF(W29="",0,IF(W29="優勝",[2]点数換算表!$B$14,IF(W29="準優勝",[2]点数換算表!$C$14,IF(W29="ベスト4",[2]点数換算表!$D$14,[2]点数換算表!$E$14))))</f>
        <v>0</v>
      </c>
      <c r="Y29" s="32" t="s">
        <v>9</v>
      </c>
      <c r="Z29" s="21">
        <f>IF(Y29="",0,IF(Y29="優勝",[2]点数換算表!$B$15,IF(Y29="準優勝",[2]点数換算表!$C$15,IF(Y29="ベスト4",[2]点数換算表!$D$15,IF(Y29="ベスト8",[2]点数換算表!$E$15,IF(Y29="ベスト16",[2]点数換算表!$F$15,""))))))</f>
        <v>32</v>
      </c>
      <c r="AA29" s="32"/>
      <c r="AB29" s="21">
        <f>IF(AA29="",0,IF(AA29="優勝",[2]点数換算表!$B$16,IF(AA29="準優勝",[2]点数換算表!$C$16,IF(AA29="ベスト4",[2]点数換算表!$D$16,IF(AA29="ベスト8",[2]点数換算表!$E$16,IF(AA29="ベスト16",[2]点数換算表!$F$16,IF(AA29="ベスト32",[2]点数換算表!$G$16,"")))))))</f>
        <v>0</v>
      </c>
      <c r="AC29" s="32"/>
      <c r="AD29" s="21">
        <f>IF(AC29="",0,IF(AC29="優勝",[2]点数換算表!$B$17,IF(AC29="準優勝",[2]点数換算表!$C$17,IF(AC29="ベスト4",[2]点数換算表!$D$17,IF(AC29="ベスト8",[2]点数換算表!$E$17,IF(AC29="ベスト16",[2]点数換算表!$F$17,IF(AC29="ベスト32",[2]点数換算表!$G$17,"")))))))</f>
        <v>0</v>
      </c>
      <c r="AE29" s="23"/>
      <c r="AF29" s="21">
        <f>IF(AE29="",0,IF(AE29="優勝",[2]点数換算表!$B$18,IF(AE29="準優勝",[2]点数換算表!$C$18,IF(AE29="ベスト4",[2]点数換算表!$D$18,IF(AE29="ベスト8",[2]点数換算表!$E$18,[2]点数換算表!$F$18)))))</f>
        <v>0</v>
      </c>
      <c r="AG29" s="23"/>
      <c r="AH29" s="21">
        <f>IF(AG29="",0,IF(AG29="優勝",[2]点数換算表!$B$19,IF(AG29="準優勝",[2]点数換算表!$C$19,IF(AG29="ベスト4",[2]点数換算表!$D$19,IF(AG29="ベスト8",[2]点数換算表!$E$19,[2]点数換算表!$F$19)))))</f>
        <v>0</v>
      </c>
      <c r="AI29" s="21">
        <f t="shared" si="0"/>
        <v>412</v>
      </c>
    </row>
    <row r="30" spans="1:35" x14ac:dyDescent="0.4">
      <c r="A30" s="21">
        <v>27</v>
      </c>
      <c r="B30" s="32" t="s">
        <v>303</v>
      </c>
      <c r="C30" s="32" t="s">
        <v>285</v>
      </c>
      <c r="D30" s="32">
        <v>3</v>
      </c>
      <c r="E30" s="26" t="s">
        <v>272</v>
      </c>
      <c r="F30" s="35" t="s">
        <v>815</v>
      </c>
      <c r="G30" s="23"/>
      <c r="H30" s="21">
        <f>IF(G30="",0,IF(G30="優勝",[2]点数換算表!$B$2,IF(G30="準優勝",[2]点数換算表!$C$2,IF(G30="ベスト4",[2]点数換算表!$D$2,[2]点数換算表!$E$2))))</f>
        <v>0</v>
      </c>
      <c r="I30" s="23"/>
      <c r="J30" s="21">
        <f>IF(I30="",0,IF(I30="優勝",[2]点数換算表!$B$3,IF(I30="準優勝",[2]点数換算表!$C$3,IF(I30="ベスト4",[2]点数換算表!$D$3,[2]点数換算表!$E$3))))</f>
        <v>0</v>
      </c>
      <c r="K30" s="32" t="s">
        <v>8</v>
      </c>
      <c r="L30" s="21">
        <f>IF(K30="",0,IF(K30="優勝",[2]点数換算表!$B$4,IF(K30="準優勝",[2]点数換算表!$C$4,IF(K30="ベスト4",[2]点数換算表!$D$4,IF(K30="ベスト8",[2]点数換算表!$E$4,IF(K30="ベスト16",[2]点数換算表!$F$4,""))))))</f>
        <v>80</v>
      </c>
      <c r="M30" s="32" t="s">
        <v>7</v>
      </c>
      <c r="N30" s="21">
        <f>IF(M30="",0,IF(M30="優勝",[2]点数換算表!$B$5,IF(M30="準優勝",[2]点数換算表!$C$5,IF(M30="ベスト4",[2]点数換算表!$D$5,IF(M30="ベスト8",[2]点数換算表!$E$5,IF(M30="ベスト16",[2]点数換算表!$F$5,IF(M30="ベスト32",[2]点数換算表!$G$5,"")))))))</f>
        <v>100</v>
      </c>
      <c r="O30" s="32" t="s">
        <v>7</v>
      </c>
      <c r="P30" s="21">
        <f>IF(O30="",0,IF(O30="優勝",[2]点数換算表!$B$6,IF(O30="準優勝",[2]点数換算表!$C$6,IF(O30="ベスト4",[2]点数換算表!$D$6,IF(O30="ベスト8",[2]点数換算表!$E$6,IF(O30="ベスト16",[2]点数換算表!$F$6,IF(O30="ベスト32",[2]点数換算表!$G$6,"")))))))</f>
        <v>200</v>
      </c>
      <c r="Q30" s="23"/>
      <c r="R30" s="21">
        <f>IF(Q30="",0,IF(Q30="優勝",[2]点数換算表!$B$7,IF(Q30="準優勝",[2]点数換算表!$C$7,IF(Q30="ベスト4",[2]点数換算表!$D$7,IF(Q30="ベスト8",[2]点数換算表!$E$7,[2]点数換算表!$F$7)))))</f>
        <v>0</v>
      </c>
      <c r="S30" s="23"/>
      <c r="T30" s="21">
        <f>IF(S30="",0,IF(S30="優勝",[2]点数換算表!$B$8,IF(S30="準優勝",[2]点数換算表!$C$8,IF(S30="ベスト4",[2]点数換算表!$D$8,IF(S30="ベスト8",[2]点数換算表!$E$8,[2]点数換算表!$F$8)))))</f>
        <v>0</v>
      </c>
      <c r="U30" s="23"/>
      <c r="V30" s="21">
        <f>IF(U30="",0,IF(U30="優勝",[2]点数換算表!$B$13,IF(U30="準優勝",[2]点数換算表!$C$13,IF(U30="ベスト4",[2]点数換算表!$D$13,[2]点数換算表!$E$13))))</f>
        <v>0</v>
      </c>
      <c r="W30" s="23"/>
      <c r="X30" s="21">
        <f>IF(W30="",0,IF(W30="優勝",[2]点数換算表!$B$14,IF(W30="準優勝",[2]点数換算表!$C$14,IF(W30="ベスト4",[2]点数換算表!$D$14,[2]点数換算表!$E$14))))</f>
        <v>0</v>
      </c>
      <c r="Y30" s="32" t="s">
        <v>9</v>
      </c>
      <c r="Z30" s="21">
        <f>IF(Y30="",0,IF(Y30="優勝",[2]点数換算表!$B$15,IF(Y30="準優勝",[2]点数換算表!$C$15,IF(Y30="ベスト4",[2]点数換算表!$D$15,IF(Y30="ベスト8",[2]点数換算表!$E$15,IF(Y30="ベスト16",[2]点数換算表!$F$15,""))))))</f>
        <v>32</v>
      </c>
      <c r="AA30" s="32"/>
      <c r="AB30" s="21">
        <f>IF(AA30="",0,IF(AA30="優勝",[2]点数換算表!$B$16,IF(AA30="準優勝",[2]点数換算表!$C$16,IF(AA30="ベスト4",[2]点数換算表!$D$16,IF(AA30="ベスト8",[2]点数換算表!$E$16,IF(AA30="ベスト16",[2]点数換算表!$F$16,IF(AA30="ベスト32",[2]点数換算表!$G$16,"")))))))</f>
        <v>0</v>
      </c>
      <c r="AC30" s="32"/>
      <c r="AD30" s="21">
        <f>IF(AC30="",0,IF(AC30="優勝",[2]点数換算表!$B$17,IF(AC30="準優勝",[2]点数換算表!$C$17,IF(AC30="ベスト4",[2]点数換算表!$D$17,IF(AC30="ベスト8",[2]点数換算表!$E$17,IF(AC30="ベスト16",[2]点数換算表!$F$17,IF(AC30="ベスト32",[2]点数換算表!$G$17,"")))))))</f>
        <v>0</v>
      </c>
      <c r="AE30" s="23"/>
      <c r="AF30" s="21">
        <f>IF(AE30="",0,IF(AE30="優勝",[2]点数換算表!$B$18,IF(AE30="準優勝",[2]点数換算表!$C$18,IF(AE30="ベスト4",[2]点数換算表!$D$18,IF(AE30="ベスト8",[2]点数換算表!$E$18,[2]点数換算表!$F$18)))))</f>
        <v>0</v>
      </c>
      <c r="AG30" s="23"/>
      <c r="AH30" s="21">
        <f>IF(AG30="",0,IF(AG30="優勝",[2]点数換算表!$B$19,IF(AG30="準優勝",[2]点数換算表!$C$19,IF(AG30="ベスト4",[2]点数換算表!$D$19,IF(AG30="ベスト8",[2]点数換算表!$E$19,[2]点数換算表!$F$19)))))</f>
        <v>0</v>
      </c>
      <c r="AI30" s="21">
        <f t="shared" si="0"/>
        <v>412</v>
      </c>
    </row>
    <row r="31" spans="1:35" x14ac:dyDescent="0.4">
      <c r="A31" s="21">
        <v>28</v>
      </c>
      <c r="B31" s="32" t="s">
        <v>194</v>
      </c>
      <c r="C31" s="32" t="s">
        <v>120</v>
      </c>
      <c r="D31" s="32">
        <v>3</v>
      </c>
      <c r="E31" s="24" t="s">
        <v>269</v>
      </c>
      <c r="F31" s="34" t="s">
        <v>814</v>
      </c>
      <c r="G31" s="23"/>
      <c r="H31" s="21">
        <f>IF(G31="",0,IF(G31="優勝",点数換算表!$B$2,IF(G31="準優勝",点数換算表!$C$2,IF(G31="ベスト4",点数換算表!$D$2,点数換算表!$E$2))))</f>
        <v>0</v>
      </c>
      <c r="I31" s="23"/>
      <c r="J31" s="21">
        <f>IF(I31="",0,IF(I31="優勝",点数換算表!$B$3,IF(I31="準優勝",点数換算表!$C$3,IF(I31="ベスト4",点数換算表!$D$3,点数換算表!$E$3))))</f>
        <v>0</v>
      </c>
      <c r="K31" s="32" t="s">
        <v>8</v>
      </c>
      <c r="L31" s="21">
        <f>IF(K31="",0,IF(K31="優勝",点数換算表!$B$4,IF(K31="準優勝",点数換算表!$C$4,IF(K31="ベスト4",点数換算表!$D$4,IF(K31="ベスト8",点数換算表!$E$4,IF(K31="ベスト16",点数換算表!$F$4,""))))))</f>
        <v>80</v>
      </c>
      <c r="M31" s="32" t="s">
        <v>9</v>
      </c>
      <c r="N31" s="21">
        <f>IF(M31="",0,IF(M31="優勝",点数換算表!$B$5,IF(M31="準優勝",点数換算表!$C$5,IF(M31="ベスト4",点数換算表!$D$5,IF(M31="ベスト8",点数換算表!$E$5,IF(M31="ベスト16",点数換算表!$F$5,IF(M31="ベスト32",点数換算表!$G$5,"")))))))</f>
        <v>150</v>
      </c>
      <c r="O31" s="32"/>
      <c r="P31" s="21">
        <f>IF(O31="",0,IF(O31="優勝",点数換算表!$B$6,IF(O31="準優勝",点数換算表!$C$6,IF(O31="ベスト4",点数換算表!$D$6,IF(O31="ベスト8",点数換算表!$E$6,IF(O31="ベスト16",点数換算表!$F$6,IF(O31="ベスト32",点数換算表!$G$6,"")))))))</f>
        <v>0</v>
      </c>
      <c r="Q31" s="23"/>
      <c r="R31" s="21">
        <f>IF(Q31="",0,IF(Q31="優勝",点数換算表!$B$7,IF(Q31="準優勝",点数換算表!$C$7,IF(Q31="ベスト4",点数換算表!$D$7,IF(Q31="ベスト8",点数換算表!$E$7,点数換算表!$F$7)))))</f>
        <v>0</v>
      </c>
      <c r="S31" s="23"/>
      <c r="T31" s="21">
        <f>IF(S31="",0,IF(S31="優勝",点数換算表!$B$8,IF(S31="準優勝",点数換算表!$C$8,IF(S31="ベスト4",点数換算表!$D$8,IF(S31="ベスト8",点数換算表!$E$8,点数換算表!$F$8)))))</f>
        <v>0</v>
      </c>
      <c r="U31" s="23"/>
      <c r="V31" s="21">
        <f>IF(U31="",0,IF(U31="優勝",点数換算表!$B$13,IF(U31="準優勝",点数換算表!$C$13,IF(U31="ベスト4",点数換算表!$D$13,点数換算表!$E$13))))</f>
        <v>0</v>
      </c>
      <c r="W31" s="23"/>
      <c r="X31" s="21">
        <f>IF(W31="",0,IF(W31="優勝",点数換算表!$B$14,IF(W31="準優勝",点数換算表!$C$14,IF(W31="ベスト4",点数換算表!$D$14,点数換算表!$E$14))))</f>
        <v>0</v>
      </c>
      <c r="Y31" s="32"/>
      <c r="Z31" s="21">
        <f>IF(Y31="",0,IF(Y31="優勝",点数換算表!$B$15,IF(Y31="準優勝",点数換算表!$C$15,IF(Y31="ベスト4",点数換算表!$D$15,IF(Y31="ベスト8",点数換算表!$E$15,IF(Y31="ベスト16",点数換算表!$F$15,""))))))</f>
        <v>0</v>
      </c>
      <c r="AA31" s="32"/>
      <c r="AB31" s="21">
        <f>IF(AA31="",0,IF(AA31="優勝",点数換算表!$B$16,IF(AA31="準優勝",点数換算表!$C$16,IF(AA31="ベスト4",点数換算表!$D$16,IF(AA31="ベスト8",点数換算表!$E$16,IF(AA31="ベスト16",点数換算表!$F$16,IF(AA31="ベスト32",点数換算表!$G$16,"")))))))</f>
        <v>0</v>
      </c>
      <c r="AC31" s="32" t="s">
        <v>7</v>
      </c>
      <c r="AD31" s="21">
        <f>IF(AC31="",0,IF(AC31="優勝",点数換算表!$B$17,IF(AC31="準優勝",点数換算表!$C$17,IF(AC31="ベスト4",点数換算表!$D$17,IF(AC31="ベスト8",点数換算表!$E$17,IF(AC31="ベスト16",点数換算表!$F$17,IF(AC31="ベスト32",点数換算表!$G$17,"")))))))</f>
        <v>160</v>
      </c>
      <c r="AE31" s="23"/>
      <c r="AF31" s="21">
        <f>IF(AE31="",0,IF(AE31="優勝",点数換算表!$B$18,IF(AE31="準優勝",点数換算表!$C$18,IF(AE31="ベスト4",点数換算表!$D$18,IF(AE31="ベスト8",点数換算表!$E$18,点数換算表!$F$18)))))</f>
        <v>0</v>
      </c>
      <c r="AG31" s="23"/>
      <c r="AH31" s="21">
        <f>IF(AG31="",0,IF(AG31="優勝",点数換算表!$B$19,IF(AG31="準優勝",点数換算表!$C$19,IF(AG31="ベスト4",点数換算表!$D$19,IF(AG31="ベスト8",点数換算表!$E$19,点数換算表!$F$19)))))</f>
        <v>0</v>
      </c>
      <c r="AI31" s="21">
        <f t="shared" si="0"/>
        <v>390</v>
      </c>
    </row>
    <row r="32" spans="1:35" x14ac:dyDescent="0.4">
      <c r="A32" s="21">
        <v>29</v>
      </c>
      <c r="B32" s="32" t="s">
        <v>314</v>
      </c>
      <c r="C32" s="32" t="s">
        <v>271</v>
      </c>
      <c r="D32" s="32">
        <v>3</v>
      </c>
      <c r="E32" s="26" t="s">
        <v>272</v>
      </c>
      <c r="F32" s="35" t="s">
        <v>815</v>
      </c>
      <c r="G32" s="23"/>
      <c r="H32" s="21">
        <f>IF(G32="",0,IF(G32="優勝",[2]点数換算表!$B$2,IF(G32="準優勝",[2]点数換算表!$C$2,IF(G32="ベスト4",[2]点数換算表!$D$2,[2]点数換算表!$E$2))))</f>
        <v>0</v>
      </c>
      <c r="I32" s="23"/>
      <c r="J32" s="21">
        <f>IF(I32="",0,IF(I32="優勝",[2]点数換算表!$B$3,IF(I32="準優勝",[2]点数換算表!$C$3,IF(I32="ベスト4",[2]点数換算表!$D$3,[2]点数換算表!$E$3))))</f>
        <v>0</v>
      </c>
      <c r="K32" s="32"/>
      <c r="L32" s="21">
        <f>IF(K32="",0,IF(K32="優勝",[2]点数換算表!$B$4,IF(K32="準優勝",[2]点数換算表!$C$4,IF(K32="ベスト4",[2]点数換算表!$D$4,IF(K32="ベスト8",[2]点数換算表!$E$4,IF(K32="ベスト16",[2]点数換算表!$F$4,""))))))</f>
        <v>0</v>
      </c>
      <c r="M32" s="32" t="s">
        <v>9</v>
      </c>
      <c r="N32" s="21">
        <f>IF(M32="",0,IF(M32="優勝",[2]点数換算表!$B$5,IF(M32="準優勝",[2]点数換算表!$C$5,IF(M32="ベスト4",[2]点数換算表!$D$5,IF(M32="ベスト8",[2]点数換算表!$E$5,IF(M32="ベスト16",[2]点数換算表!$F$5,IF(M32="ベスト32",[2]点数換算表!$G$5,"")))))))</f>
        <v>150</v>
      </c>
      <c r="O32" s="32" t="s">
        <v>7</v>
      </c>
      <c r="P32" s="21">
        <f>IF(O32="",0,IF(O32="優勝",[2]点数換算表!$B$6,IF(O32="準優勝",[2]点数換算表!$C$6,IF(O32="ベスト4",[2]点数換算表!$D$6,IF(O32="ベスト8",[2]点数換算表!$E$6,IF(O32="ベスト16",[2]点数換算表!$F$6,IF(O32="ベスト32",[2]点数換算表!$G$6,"")))))))</f>
        <v>200</v>
      </c>
      <c r="Q32" s="23"/>
      <c r="R32" s="21">
        <f>IF(Q32="",0,IF(Q32="優勝",[2]点数換算表!$B$7,IF(Q32="準優勝",[2]点数換算表!$C$7,IF(Q32="ベスト4",[2]点数換算表!$D$7,IF(Q32="ベスト8",[2]点数換算表!$E$7,[2]点数換算表!$F$7)))))</f>
        <v>0</v>
      </c>
      <c r="S32" s="23"/>
      <c r="T32" s="21">
        <f>IF(S32="",0,IF(S32="優勝",[2]点数換算表!$B$8,IF(S32="準優勝",[2]点数換算表!$C$8,IF(S32="ベスト4",[2]点数換算表!$D$8,IF(S32="ベスト8",[2]点数換算表!$E$8,[2]点数換算表!$F$8)))))</f>
        <v>0</v>
      </c>
      <c r="U32" s="23"/>
      <c r="V32" s="21">
        <f>IF(U32="",0,IF(U32="優勝",[2]点数換算表!$B$13,IF(U32="準優勝",[2]点数換算表!$C$13,IF(U32="ベスト4",[2]点数換算表!$D$13,[2]点数換算表!$E$13))))</f>
        <v>0</v>
      </c>
      <c r="W32" s="23"/>
      <c r="X32" s="21">
        <f>IF(W32="",0,IF(W32="優勝",[2]点数換算表!$B$14,IF(W32="準優勝",[2]点数換算表!$C$14,IF(W32="ベスト4",[2]点数換算表!$D$14,[2]点数換算表!$E$14))))</f>
        <v>0</v>
      </c>
      <c r="Y32" s="32"/>
      <c r="Z32" s="21">
        <f>IF(Y32="",0,IF(Y32="優勝",[2]点数換算表!$B$15,IF(Y32="準優勝",[2]点数換算表!$C$15,IF(Y32="ベスト4",[2]点数換算表!$D$15,IF(Y32="ベスト8",[2]点数換算表!$E$15,IF(Y32="ベスト16",[2]点数換算表!$F$15,""))))))</f>
        <v>0</v>
      </c>
      <c r="AA32" s="32" t="s">
        <v>214</v>
      </c>
      <c r="AB32" s="21">
        <f>IF(AA32="",0,IF(AA32="優勝",[2]点数換算表!$B$16,IF(AA32="準優勝",[2]点数換算表!$C$16,IF(AA32="ベスト4",[2]点数換算表!$D$16,IF(AA32="ベスト8",[2]点数換算表!$E$16,IF(AA32="ベスト16",[2]点数換算表!$F$16,IF(AA32="ベスト32",[2]点数換算表!$G$16,"")))))))</f>
        <v>40</v>
      </c>
      <c r="AC32" s="32"/>
      <c r="AD32" s="21">
        <f>IF(AC32="",0,IF(AC32="優勝",[2]点数換算表!$B$17,IF(AC32="準優勝",[2]点数換算表!$C$17,IF(AC32="ベスト4",[2]点数換算表!$D$17,IF(AC32="ベスト8",[2]点数換算表!$E$17,IF(AC32="ベスト16",[2]点数換算表!$F$17,IF(AC32="ベスト32",[2]点数換算表!$G$17,"")))))))</f>
        <v>0</v>
      </c>
      <c r="AE32" s="23"/>
      <c r="AF32" s="21">
        <f>IF(AE32="",0,IF(AE32="優勝",[2]点数換算表!$B$18,IF(AE32="準優勝",[2]点数換算表!$C$18,IF(AE32="ベスト4",[2]点数換算表!$D$18,IF(AE32="ベスト8",[2]点数換算表!$E$18,[2]点数換算表!$F$18)))))</f>
        <v>0</v>
      </c>
      <c r="AG32" s="23"/>
      <c r="AH32" s="21">
        <f>IF(AG32="",0,IF(AG32="優勝",[2]点数換算表!$B$19,IF(AG32="準優勝",[2]点数換算表!$C$19,IF(AG32="ベスト4",[2]点数換算表!$D$19,IF(AG32="ベスト8",[2]点数換算表!$E$19,[2]点数換算表!$F$19)))))</f>
        <v>0</v>
      </c>
      <c r="AI32" s="21">
        <f t="shared" si="0"/>
        <v>390</v>
      </c>
    </row>
    <row r="33" spans="1:35" x14ac:dyDescent="0.4">
      <c r="A33" s="21">
        <v>30</v>
      </c>
      <c r="B33" s="32" t="s">
        <v>364</v>
      </c>
      <c r="C33" s="32" t="s">
        <v>277</v>
      </c>
      <c r="D33" s="32">
        <v>3</v>
      </c>
      <c r="E33" s="26" t="s">
        <v>272</v>
      </c>
      <c r="F33" s="35" t="s">
        <v>815</v>
      </c>
      <c r="G33" s="23"/>
      <c r="H33" s="21">
        <f>IF(G33="",0,IF(G33="優勝",[2]点数換算表!$B$2,IF(G33="準優勝",[2]点数換算表!$C$2,IF(G33="ベスト4",[2]点数換算表!$D$2,[2]点数換算表!$E$2))))</f>
        <v>0</v>
      </c>
      <c r="I33" s="23"/>
      <c r="J33" s="21">
        <f>IF(I33="",0,IF(I33="優勝",[2]点数換算表!$B$3,IF(I33="準優勝",[2]点数換算表!$C$3,IF(I33="ベスト4",[2]点数換算表!$D$3,[2]点数換算表!$E$3))))</f>
        <v>0</v>
      </c>
      <c r="K33" s="32" t="s">
        <v>7</v>
      </c>
      <c r="L33" s="21">
        <f>IF(K33="",0,IF(K33="優勝",[2]点数換算表!$B$4,IF(K33="準優勝",[2]点数換算表!$C$4,IF(K33="ベスト4",[2]点数換算表!$D$4,IF(K33="ベスト8",[2]点数換算表!$E$4,IF(K33="ベスト16",[2]点数換算表!$F$4,""))))))</f>
        <v>20</v>
      </c>
      <c r="M33" s="32" t="s">
        <v>7</v>
      </c>
      <c r="N33" s="21">
        <f>IF(M33="",0,IF(M33="優勝",[2]点数換算表!$B$5,IF(M33="準優勝",[2]点数換算表!$C$5,IF(M33="ベスト4",[2]点数換算表!$D$5,IF(M33="ベスト8",[2]点数換算表!$E$5,IF(M33="ベスト16",[2]点数換算表!$F$5,IF(M33="ベスト32",[2]点数換算表!$G$5,"")))))))</f>
        <v>100</v>
      </c>
      <c r="O33" s="32" t="s">
        <v>214</v>
      </c>
      <c r="P33" s="21">
        <f>IF(O33="",0,IF(O33="優勝",[2]点数換算表!$B$6,IF(O33="準優勝",[2]点数換算表!$C$6,IF(O33="ベスト4",[2]点数換算表!$D$6,IF(O33="ベスト8",[2]点数換算表!$E$6,IF(O33="ベスト16",[2]点数換算表!$F$6,IF(O33="ベスト32",[2]点数換算表!$G$6,"")))))))</f>
        <v>100</v>
      </c>
      <c r="Q33" s="23"/>
      <c r="R33" s="21">
        <f>IF(Q33="",0,IF(Q33="優勝",[2]点数換算表!$B$7,IF(Q33="準優勝",[2]点数換算表!$C$7,IF(Q33="ベスト4",[2]点数換算表!$D$7,IF(Q33="ベスト8",[2]点数換算表!$E$7,[2]点数換算表!$F$7)))))</f>
        <v>0</v>
      </c>
      <c r="S33" s="23"/>
      <c r="T33" s="21">
        <f>IF(S33="",0,IF(S33="優勝",[2]点数換算表!$B$8,IF(S33="準優勝",[2]点数換算表!$C$8,IF(S33="ベスト4",[2]点数換算表!$D$8,IF(S33="ベスト8",[2]点数換算表!$E$8,[2]点数換算表!$F$8)))))</f>
        <v>0</v>
      </c>
      <c r="U33" s="23"/>
      <c r="V33" s="21">
        <f>IF(U33="",0,IF(U33="優勝",[2]点数換算表!$B$13,IF(U33="準優勝",[2]点数換算表!$C$13,IF(U33="ベスト4",[2]点数換算表!$D$13,[2]点数換算表!$E$13))))</f>
        <v>0</v>
      </c>
      <c r="W33" s="23"/>
      <c r="X33" s="21">
        <f>IF(W33="",0,IF(W33="優勝",[2]点数換算表!$B$14,IF(W33="準優勝",[2]点数換算表!$C$14,IF(W33="ベスト4",[2]点数換算表!$D$14,[2]点数換算表!$E$14))))</f>
        <v>0</v>
      </c>
      <c r="Y33" s="32"/>
      <c r="Z33" s="21">
        <f>IF(Y33="",0,IF(Y33="優勝",[2]点数換算表!$B$15,IF(Y33="準優勝",[2]点数換算表!$C$15,IF(Y33="ベスト4",[2]点数換算表!$D$15,IF(Y33="ベスト8",[2]点数換算表!$E$15,IF(Y33="ベスト16",[2]点数換算表!$F$15,""))))))</f>
        <v>0</v>
      </c>
      <c r="AA33" s="32" t="s">
        <v>7</v>
      </c>
      <c r="AB33" s="21">
        <f>IF(AA33="",0,IF(AA33="優勝",[2]点数換算表!$B$16,IF(AA33="準優勝",[2]点数換算表!$C$16,IF(AA33="ベスト4",[2]点数換算表!$D$16,IF(AA33="ベスト8",[2]点数換算表!$E$16,IF(AA33="ベスト16",[2]点数換算表!$F$16,IF(AA33="ベスト32",[2]点数換算表!$G$16,"")))))))</f>
        <v>80</v>
      </c>
      <c r="AC33" s="32" t="s">
        <v>214</v>
      </c>
      <c r="AD33" s="21">
        <f>IF(AC33="",0,IF(AC33="優勝",[2]点数換算表!$B$17,IF(AC33="準優勝",[2]点数換算表!$C$17,IF(AC33="ベスト4",[2]点数換算表!$D$17,IF(AC33="ベスト8",[2]点数換算表!$E$17,IF(AC33="ベスト16",[2]点数換算表!$F$17,IF(AC33="ベスト32",[2]点数換算表!$G$17,"")))))))</f>
        <v>80</v>
      </c>
      <c r="AE33" s="23"/>
      <c r="AF33" s="21">
        <f>IF(AE33="",0,IF(AE33="優勝",[2]点数換算表!$B$18,IF(AE33="準優勝",[2]点数換算表!$C$18,IF(AE33="ベスト4",[2]点数換算表!$D$18,IF(AE33="ベスト8",[2]点数換算表!$E$18,[2]点数換算表!$F$18)))))</f>
        <v>0</v>
      </c>
      <c r="AG33" s="23"/>
      <c r="AH33" s="21">
        <f>IF(AG33="",0,IF(AG33="優勝",[2]点数換算表!$B$19,IF(AG33="準優勝",[2]点数換算表!$C$19,IF(AG33="ベスト4",[2]点数換算表!$D$19,IF(AG33="ベスト8",[2]点数換算表!$E$19,[2]点数換算表!$F$19)))))</f>
        <v>0</v>
      </c>
      <c r="AI33" s="21">
        <f t="shared" si="0"/>
        <v>380</v>
      </c>
    </row>
    <row r="34" spans="1:35" x14ac:dyDescent="0.4">
      <c r="A34" s="21">
        <v>31</v>
      </c>
      <c r="B34" s="32" t="s">
        <v>400</v>
      </c>
      <c r="C34" s="32" t="s">
        <v>381</v>
      </c>
      <c r="D34" s="32">
        <v>4</v>
      </c>
      <c r="E34" s="27" t="s">
        <v>382</v>
      </c>
      <c r="F34" s="35" t="s">
        <v>815</v>
      </c>
      <c r="G34" s="23"/>
      <c r="H34" s="21">
        <f>IF(G34="",0,IF(G34="優勝",[4]点数換算表!$B$2,IF(G34="準優勝",[4]点数換算表!$C$2,IF(G34="ベスト4",[4]点数換算表!$D$2,[4]点数換算表!$E$2))))</f>
        <v>0</v>
      </c>
      <c r="I34" s="23"/>
      <c r="J34" s="21">
        <f>IF(I34="",0,IF(I34="優勝",[4]点数換算表!$B$3,IF(I34="準優勝",[4]点数換算表!$C$3,IF(I34="ベスト4",[4]点数換算表!$D$3,[4]点数換算表!$E$3))))</f>
        <v>0</v>
      </c>
      <c r="K34" s="32" t="s">
        <v>8</v>
      </c>
      <c r="L34" s="21">
        <f>IF(K34="",0,IF(K34="優勝",[4]点数換算表!$B$4,IF(K34="準優勝",[4]点数換算表!$C$4,IF(K34="ベスト4",[4]点数換算表!$D$4,IF(K34="ベスト8",[4]点数換算表!$E$4,IF(K34="ベスト16",[4]点数換算表!$F$4,""))))))</f>
        <v>80</v>
      </c>
      <c r="M34" s="32" t="s">
        <v>6</v>
      </c>
      <c r="N34" s="21">
        <f>IF(M34="",0,IF(M34="優勝",[4]点数換算表!$B$5,IF(M34="準優勝",[4]点数換算表!$C$5,IF(M34="ベスト4",[4]点数換算表!$D$5,IF(M34="ベスト8",[4]点数換算表!$E$5,IF(M34="ベスト16",[4]点数換算表!$F$5,IF(M34="ベスト32",[4]点数換算表!$G$5,"")))))))</f>
        <v>200</v>
      </c>
      <c r="O34" s="32"/>
      <c r="P34" s="21">
        <f>IF(O34="",0,IF(O34="優勝",[4]点数換算表!$B$6,IF(O34="準優勝",[4]点数換算表!$C$6,IF(O34="ベスト4",[4]点数換算表!$D$6,IF(O34="ベスト8",[4]点数換算表!$E$6,IF(O34="ベスト16",[4]点数換算表!$F$6,IF(O34="ベスト32",[4]点数換算表!$G$6,"")))))))</f>
        <v>0</v>
      </c>
      <c r="Q34" s="23"/>
      <c r="R34" s="21">
        <f>IF(Q34="",0,IF(Q34="優勝",[4]点数換算表!$B$7,IF(Q34="準優勝",[4]点数換算表!$C$7,IF(Q34="ベスト4",[4]点数換算表!$D$7,IF(Q34="ベスト8",[4]点数換算表!$E$7,[4]点数換算表!$F$7)))))</f>
        <v>0</v>
      </c>
      <c r="S34" s="23"/>
      <c r="T34" s="21">
        <f>IF(S34="",0,IF(S34="優勝",[4]点数換算表!$B$8,IF(S34="準優勝",[4]点数換算表!$C$8,IF(S34="ベスト4",[4]点数換算表!$D$8,IF(S34="ベスト8",[4]点数換算表!$E$8,[4]点数換算表!$F$8)))))</f>
        <v>0</v>
      </c>
      <c r="U34" s="23"/>
      <c r="V34" s="21">
        <f>IF(U34="",0,IF(U34="優勝",[4]点数換算表!$B$13,IF(U34="準優勝",[4]点数換算表!$C$13,IF(U34="ベスト4",[4]点数換算表!$D$13,[4]点数換算表!$E$13))))</f>
        <v>0</v>
      </c>
      <c r="W34" s="23"/>
      <c r="X34" s="21">
        <f>IF(W34="",0,IF(W34="優勝",[4]点数換算表!$B$14,IF(W34="準優勝",[4]点数換算表!$C$14,IF(W34="ベスト4",[4]点数換算表!$D$14,[4]点数換算表!$E$14))))</f>
        <v>0</v>
      </c>
      <c r="Y34" s="32" t="s">
        <v>10</v>
      </c>
      <c r="Z34" s="21">
        <f>IF(Y34="",0,IF(Y34="優勝",[4]点数換算表!$B$15,IF(Y34="準優勝",[4]点数換算表!$C$15,IF(Y34="ベスト4",[4]点数換算表!$D$15,IF(Y34="ベスト8",[4]点数換算表!$E$15,IF(Y34="ベスト16",[4]点数換算表!$F$15,""))))))</f>
        <v>80</v>
      </c>
      <c r="AA34" s="32"/>
      <c r="AB34" s="21">
        <f>IF(AA34="",0,IF(AA34="優勝",[4]点数換算表!$B$16,IF(AA34="準優勝",[4]点数換算表!$C$16,IF(AA34="ベスト4",[4]点数換算表!$D$16,IF(AA34="ベスト8",[4]点数換算表!$E$16,IF(AA34="ベスト16",[4]点数換算表!$F$16,IF(AA34="ベスト32",[4]点数換算表!$G$16,"")))))))</f>
        <v>0</v>
      </c>
      <c r="AC34" s="32"/>
      <c r="AD34" s="21">
        <f>IF(AC34="",0,IF(AC34="優勝",[4]点数換算表!$B$17,IF(AC34="準優勝",[4]点数換算表!$C$17,IF(AC34="ベスト4",[4]点数換算表!$D$17,IF(AC34="ベスト8",[4]点数換算表!$E$17,IF(AC34="ベスト16",[4]点数換算表!$F$17,IF(AC34="ベスト32",[4]点数換算表!$G$17,"")))))))</f>
        <v>0</v>
      </c>
      <c r="AE34" s="23"/>
      <c r="AF34" s="21">
        <f>IF(AE34="",0,IF(AE34="優勝",[4]点数換算表!$B$18,IF(AE34="準優勝",[4]点数換算表!$C$18,IF(AE34="ベスト4",[4]点数換算表!$D$18,IF(AE34="ベスト8",[4]点数換算表!$E$18,[4]点数換算表!$F$18)))))</f>
        <v>0</v>
      </c>
      <c r="AG34" s="23"/>
      <c r="AH34" s="21">
        <f>IF(AG34="",0,IF(AG34="優勝",[4]点数換算表!$B$19,IF(AG34="準優勝",[4]点数換算表!$C$19,IF(AG34="ベスト4",[4]点数換算表!$D$19,IF(AG34="ベスト8",[4]点数換算表!$E$19,[4]点数換算表!$F$19)))))</f>
        <v>0</v>
      </c>
      <c r="AI34" s="21">
        <f t="shared" si="0"/>
        <v>360</v>
      </c>
    </row>
    <row r="35" spans="1:35" x14ac:dyDescent="0.4">
      <c r="A35" s="21">
        <v>32</v>
      </c>
      <c r="B35" s="32" t="s">
        <v>403</v>
      </c>
      <c r="C35" s="32" t="s">
        <v>381</v>
      </c>
      <c r="D35" s="32">
        <v>3</v>
      </c>
      <c r="E35" s="27" t="s">
        <v>382</v>
      </c>
      <c r="F35" s="35" t="s">
        <v>815</v>
      </c>
      <c r="G35" s="23"/>
      <c r="H35" s="21">
        <f>IF(G35="",0,IF(G35="優勝",[4]点数換算表!$B$2,IF(G35="準優勝",[4]点数換算表!$C$2,IF(G35="ベスト4",[4]点数換算表!$D$2,[4]点数換算表!$E$2))))</f>
        <v>0</v>
      </c>
      <c r="I35" s="23"/>
      <c r="J35" s="21">
        <f>IF(I35="",0,IF(I35="優勝",[4]点数換算表!$B$3,IF(I35="準優勝",[4]点数換算表!$C$3,IF(I35="ベスト4",[4]点数換算表!$D$3,[4]点数換算表!$E$3))))</f>
        <v>0</v>
      </c>
      <c r="K35" s="32" t="s">
        <v>8</v>
      </c>
      <c r="L35" s="21">
        <f>IF(K35="",0,IF(K35="優勝",[4]点数換算表!$B$4,IF(K35="準優勝",[4]点数換算表!$C$4,IF(K35="ベスト4",[4]点数換算表!$D$4,IF(K35="ベスト8",[4]点数換算表!$E$4,IF(K35="ベスト16",[4]点数換算表!$F$4,""))))))</f>
        <v>80</v>
      </c>
      <c r="M35" s="32" t="s">
        <v>6</v>
      </c>
      <c r="N35" s="21">
        <f>IF(M35="",0,IF(M35="優勝",[4]点数換算表!$B$5,IF(M35="準優勝",[4]点数換算表!$C$5,IF(M35="ベスト4",[4]点数換算表!$D$5,IF(M35="ベスト8",[4]点数換算表!$E$5,IF(M35="ベスト16",[4]点数換算表!$F$5,IF(M35="ベスト32",[4]点数換算表!$G$5,"")))))))</f>
        <v>200</v>
      </c>
      <c r="O35" s="32"/>
      <c r="P35" s="21">
        <f>IF(O35="",0,IF(O35="優勝",[4]点数換算表!$B$6,IF(O35="準優勝",[4]点数換算表!$C$6,IF(O35="ベスト4",[4]点数換算表!$D$6,IF(O35="ベスト8",[4]点数換算表!$E$6,IF(O35="ベスト16",[4]点数換算表!$F$6,IF(O35="ベスト32",[4]点数換算表!$G$6,"")))))))</f>
        <v>0</v>
      </c>
      <c r="Q35" s="23"/>
      <c r="R35" s="21">
        <f>IF(Q35="",0,IF(Q35="優勝",[4]点数換算表!$B$7,IF(Q35="準優勝",[4]点数換算表!$C$7,IF(Q35="ベスト4",[4]点数換算表!$D$7,IF(Q35="ベスト8",[4]点数換算表!$E$7,[4]点数換算表!$F$7)))))</f>
        <v>0</v>
      </c>
      <c r="S35" s="23"/>
      <c r="T35" s="21">
        <f>IF(S35="",0,IF(S35="優勝",[4]点数換算表!$B$8,IF(S35="準優勝",[4]点数換算表!$C$8,IF(S35="ベスト4",[4]点数換算表!$D$8,IF(S35="ベスト8",[4]点数換算表!$E$8,[4]点数換算表!$F$8)))))</f>
        <v>0</v>
      </c>
      <c r="U35" s="23"/>
      <c r="V35" s="21">
        <f>IF(U35="",0,IF(U35="優勝",[4]点数換算表!$B$13,IF(U35="準優勝",[4]点数換算表!$C$13,IF(U35="ベスト4",[4]点数換算表!$D$13,[4]点数換算表!$E$13))))</f>
        <v>0</v>
      </c>
      <c r="W35" s="23"/>
      <c r="X35" s="21">
        <f>IF(W35="",0,IF(W35="優勝",[4]点数換算表!$B$14,IF(W35="準優勝",[4]点数換算表!$C$14,IF(W35="ベスト4",[4]点数換算表!$D$14,[4]点数換算表!$E$14))))</f>
        <v>0</v>
      </c>
      <c r="Y35" s="32" t="s">
        <v>10</v>
      </c>
      <c r="Z35" s="21">
        <f>IF(Y35="",0,IF(Y35="優勝",[4]点数換算表!$B$15,IF(Y35="準優勝",[4]点数換算表!$C$15,IF(Y35="ベスト4",[4]点数換算表!$D$15,IF(Y35="ベスト8",[4]点数換算表!$E$15,IF(Y35="ベスト16",[4]点数換算表!$F$15,""))))))</f>
        <v>80</v>
      </c>
      <c r="AA35" s="32"/>
      <c r="AB35" s="21">
        <f>IF(AA35="",0,IF(AA35="優勝",[4]点数換算表!$B$16,IF(AA35="準優勝",[4]点数換算表!$C$16,IF(AA35="ベスト4",[4]点数換算表!$D$16,IF(AA35="ベスト8",[4]点数換算表!$E$16,IF(AA35="ベスト16",[4]点数換算表!$F$16,IF(AA35="ベスト32",[4]点数換算表!$G$16,"")))))))</f>
        <v>0</v>
      </c>
      <c r="AC35" s="32"/>
      <c r="AD35" s="21">
        <f>IF(AC35="",0,IF(AC35="優勝",[4]点数換算表!$B$17,IF(AC35="準優勝",[4]点数換算表!$C$17,IF(AC35="ベスト4",[4]点数換算表!$D$17,IF(AC35="ベスト8",[4]点数換算表!$E$17,IF(AC35="ベスト16",[4]点数換算表!$F$17,IF(AC35="ベスト32",[4]点数換算表!$G$17,"")))))))</f>
        <v>0</v>
      </c>
      <c r="AE35" s="23"/>
      <c r="AF35" s="21">
        <f>IF(AE35="",0,IF(AE35="優勝",[4]点数換算表!$B$18,IF(AE35="準優勝",[4]点数換算表!$C$18,IF(AE35="ベスト4",[4]点数換算表!$D$18,IF(AE35="ベスト8",[4]点数換算表!$E$18,[4]点数換算表!$F$18)))))</f>
        <v>0</v>
      </c>
      <c r="AG35" s="23"/>
      <c r="AH35" s="21">
        <f>IF(AG35="",0,IF(AG35="優勝",[4]点数換算表!$B$19,IF(AG35="準優勝",[4]点数換算表!$C$19,IF(AG35="ベスト4",[4]点数換算表!$D$19,IF(AG35="ベスト8",[4]点数換算表!$E$19,[4]点数換算表!$F$19)))))</f>
        <v>0</v>
      </c>
      <c r="AI35" s="21">
        <f t="shared" si="0"/>
        <v>360</v>
      </c>
    </row>
    <row r="36" spans="1:35" x14ac:dyDescent="0.4">
      <c r="A36" s="21">
        <v>33</v>
      </c>
      <c r="B36" s="32" t="s">
        <v>309</v>
      </c>
      <c r="C36" s="32" t="s">
        <v>289</v>
      </c>
      <c r="D36" s="32">
        <v>4</v>
      </c>
      <c r="E36" s="26" t="s">
        <v>272</v>
      </c>
      <c r="F36" s="35" t="s">
        <v>815</v>
      </c>
      <c r="G36" s="23"/>
      <c r="H36" s="21">
        <f>IF(G36="",0,IF(G36="優勝",[2]点数換算表!$B$2,IF(G36="準優勝",[2]点数換算表!$C$2,IF(G36="ベスト4",[2]点数換算表!$D$2,[2]点数換算表!$E$2))))</f>
        <v>0</v>
      </c>
      <c r="I36" s="23"/>
      <c r="J36" s="21">
        <f>IF(I36="",0,IF(I36="優勝",[2]点数換算表!$B$3,IF(I36="準優勝",[2]点数換算表!$C$3,IF(I36="ベスト4",[2]点数換算表!$D$3,[2]点数換算表!$E$3))))</f>
        <v>0</v>
      </c>
      <c r="K36" s="32" t="s">
        <v>9</v>
      </c>
      <c r="L36" s="21">
        <f>IF(K36="",0,IF(K36="優勝",[2]点数換算表!$B$4,IF(K36="準優勝",[2]点数換算表!$C$4,IF(K36="ベスト4",[2]点数換算表!$D$4,IF(K36="ベスト8",[2]点数換算表!$E$4,IF(K36="ベスト16",[2]点数換算表!$F$4,""))))))</f>
        <v>40</v>
      </c>
      <c r="M36" s="32" t="s">
        <v>7</v>
      </c>
      <c r="N36" s="21">
        <f>IF(M36="",0,IF(M36="優勝",[2]点数換算表!$B$5,IF(M36="準優勝",[2]点数換算表!$C$5,IF(M36="ベスト4",[2]点数換算表!$D$5,IF(M36="ベスト8",[2]点数換算表!$E$5,IF(M36="ベスト16",[2]点数換算表!$F$5,IF(M36="ベスト32",[2]点数換算表!$G$5,"")))))))</f>
        <v>100</v>
      </c>
      <c r="O36" s="32" t="s">
        <v>214</v>
      </c>
      <c r="P36" s="21">
        <f>IF(O36="",0,IF(O36="優勝",[2]点数換算表!$B$6,IF(O36="準優勝",[2]点数換算表!$C$6,IF(O36="ベスト4",[2]点数換算表!$D$6,IF(O36="ベスト8",[2]点数換算表!$E$6,IF(O36="ベスト16",[2]点数換算表!$F$6,IF(O36="ベスト32",[2]点数換算表!$G$6,"")))))))</f>
        <v>100</v>
      </c>
      <c r="Q36" s="23"/>
      <c r="R36" s="21">
        <f>IF(Q36="",0,IF(Q36="優勝",[2]点数換算表!$B$7,IF(Q36="準優勝",[2]点数換算表!$C$7,IF(Q36="ベスト4",[2]点数換算表!$D$7,IF(Q36="ベスト8",[2]点数換算表!$E$7,[2]点数換算表!$F$7)))))</f>
        <v>0</v>
      </c>
      <c r="S36" s="23"/>
      <c r="T36" s="21">
        <f>IF(S36="",0,IF(S36="優勝",[2]点数換算表!$B$8,IF(S36="準優勝",[2]点数換算表!$C$8,IF(S36="ベスト4",[2]点数換算表!$D$8,IF(S36="ベスト8",[2]点数換算表!$E$8,[2]点数換算表!$F$8)))))</f>
        <v>0</v>
      </c>
      <c r="U36" s="23"/>
      <c r="V36" s="21">
        <f>IF(U36="",0,IF(U36="優勝",[2]点数換算表!$B$13,IF(U36="準優勝",[2]点数換算表!$C$13,IF(U36="ベスト4",[2]点数換算表!$D$13,[2]点数換算表!$E$13))))</f>
        <v>0</v>
      </c>
      <c r="W36" s="23"/>
      <c r="X36" s="21">
        <f>IF(W36="",0,IF(W36="優勝",[2]点数換算表!$B$14,IF(W36="準優勝",[2]点数換算表!$C$14,IF(W36="ベスト4",[2]点数換算表!$D$14,[2]点数換算表!$E$14))))</f>
        <v>0</v>
      </c>
      <c r="Y36" s="32" t="s">
        <v>9</v>
      </c>
      <c r="Z36" s="21">
        <f>IF(Y36="",0,IF(Y36="優勝",[2]点数換算表!$B$15,IF(Y36="準優勝",[2]点数換算表!$C$15,IF(Y36="ベスト4",[2]点数換算表!$D$15,IF(Y36="ベスト8",[2]点数換算表!$E$15,IF(Y36="ベスト16",[2]点数換算表!$F$15,""))))))</f>
        <v>32</v>
      </c>
      <c r="AA36" s="32" t="s">
        <v>7</v>
      </c>
      <c r="AB36" s="21">
        <f>IF(AA36="",0,IF(AA36="優勝",[2]点数換算表!$B$16,IF(AA36="準優勝",[2]点数換算表!$C$16,IF(AA36="ベスト4",[2]点数換算表!$D$16,IF(AA36="ベスト8",[2]点数換算表!$E$16,IF(AA36="ベスト16",[2]点数換算表!$F$16,IF(AA36="ベスト32",[2]点数換算表!$G$16,"")))))))</f>
        <v>80</v>
      </c>
      <c r="AC36" s="32"/>
      <c r="AD36" s="21">
        <f>IF(AC36="",0,IF(AC36="優勝",[2]点数換算表!$B$17,IF(AC36="準優勝",[2]点数換算表!$C$17,IF(AC36="ベスト4",[2]点数換算表!$D$17,IF(AC36="ベスト8",[2]点数換算表!$E$17,IF(AC36="ベスト16",[2]点数換算表!$F$17,IF(AC36="ベスト32",[2]点数換算表!$G$17,"")))))))</f>
        <v>0</v>
      </c>
      <c r="AE36" s="23"/>
      <c r="AF36" s="21">
        <f>IF(AE36="",0,IF(AE36="優勝",[2]点数換算表!$B$18,IF(AE36="準優勝",[2]点数換算表!$C$18,IF(AE36="ベスト4",[2]点数換算表!$D$18,IF(AE36="ベスト8",[2]点数換算表!$E$18,[2]点数換算表!$F$18)))))</f>
        <v>0</v>
      </c>
      <c r="AG36" s="23"/>
      <c r="AH36" s="21">
        <f>IF(AG36="",0,IF(AG36="優勝",[2]点数換算表!$B$19,IF(AG36="準優勝",[2]点数換算表!$C$19,IF(AG36="ベスト4",[2]点数換算表!$D$19,IF(AG36="ベスト8",[2]点数換算表!$E$19,[2]点数換算表!$F$19)))))</f>
        <v>0</v>
      </c>
      <c r="AI36" s="21">
        <f t="shared" si="0"/>
        <v>352</v>
      </c>
    </row>
    <row r="37" spans="1:35" x14ac:dyDescent="0.4">
      <c r="A37" s="21">
        <v>34</v>
      </c>
      <c r="B37" s="32" t="s">
        <v>356</v>
      </c>
      <c r="C37" s="32" t="s">
        <v>289</v>
      </c>
      <c r="D37" s="32">
        <v>4</v>
      </c>
      <c r="E37" s="26" t="s">
        <v>272</v>
      </c>
      <c r="F37" s="35" t="s">
        <v>815</v>
      </c>
      <c r="G37" s="23"/>
      <c r="H37" s="21">
        <f>IF(G37="",0,IF(G37="優勝",[2]点数換算表!$B$2,IF(G37="準優勝",[2]点数換算表!$C$2,IF(G37="ベスト4",[2]点数換算表!$D$2,[2]点数換算表!$E$2))))</f>
        <v>0</v>
      </c>
      <c r="I37" s="23"/>
      <c r="J37" s="21">
        <f>IF(I37="",0,IF(I37="優勝",[2]点数換算表!$B$3,IF(I37="準優勝",[2]点数換算表!$C$3,IF(I37="ベスト4",[2]点数換算表!$D$3,[2]点数換算表!$E$3))))</f>
        <v>0</v>
      </c>
      <c r="K37" s="32" t="s">
        <v>9</v>
      </c>
      <c r="L37" s="21">
        <f>IF(K37="",0,IF(K37="優勝",[2]点数換算表!$B$4,IF(K37="準優勝",[2]点数換算表!$C$4,IF(K37="ベスト4",[2]点数換算表!$D$4,IF(K37="ベスト8",[2]点数換算表!$E$4,IF(K37="ベスト16",[2]点数換算表!$F$4,""))))))</f>
        <v>40</v>
      </c>
      <c r="M37" s="32" t="s">
        <v>7</v>
      </c>
      <c r="N37" s="21">
        <f>IF(M37="",0,IF(M37="優勝",[2]点数換算表!$B$5,IF(M37="準優勝",[2]点数換算表!$C$5,IF(M37="ベスト4",[2]点数換算表!$D$5,IF(M37="ベスト8",[2]点数換算表!$E$5,IF(M37="ベスト16",[2]点数換算表!$F$5,IF(M37="ベスト32",[2]点数換算表!$G$5,"")))))))</f>
        <v>100</v>
      </c>
      <c r="O37" s="32" t="s">
        <v>214</v>
      </c>
      <c r="P37" s="21">
        <f>IF(O37="",0,IF(O37="優勝",[2]点数換算表!$B$6,IF(O37="準優勝",[2]点数換算表!$C$6,IF(O37="ベスト4",[2]点数換算表!$D$6,IF(O37="ベスト8",[2]点数換算表!$E$6,IF(O37="ベスト16",[2]点数換算表!$F$6,IF(O37="ベスト32",[2]点数換算表!$G$6,"")))))))</f>
        <v>100</v>
      </c>
      <c r="Q37" s="23"/>
      <c r="R37" s="21">
        <f>IF(Q37="",0,IF(Q37="優勝",[2]点数換算表!$B$7,IF(Q37="準優勝",[2]点数換算表!$C$7,IF(Q37="ベスト4",[2]点数換算表!$D$7,IF(Q37="ベスト8",[2]点数換算表!$E$7,[2]点数換算表!$F$7)))))</f>
        <v>0</v>
      </c>
      <c r="S37" s="23"/>
      <c r="T37" s="21">
        <f>IF(S37="",0,IF(S37="優勝",[2]点数換算表!$B$8,IF(S37="準優勝",[2]点数換算表!$C$8,IF(S37="ベスト4",[2]点数換算表!$D$8,IF(S37="ベスト8",[2]点数換算表!$E$8,[2]点数換算表!$F$8)))))</f>
        <v>0</v>
      </c>
      <c r="U37" s="23"/>
      <c r="V37" s="21">
        <f>IF(U37="",0,IF(U37="優勝",[2]点数換算表!$B$13,IF(U37="準優勝",[2]点数換算表!$C$13,IF(U37="ベスト4",[2]点数換算表!$D$13,[2]点数換算表!$E$13))))</f>
        <v>0</v>
      </c>
      <c r="W37" s="23"/>
      <c r="X37" s="21">
        <f>IF(W37="",0,IF(W37="優勝",[2]点数換算表!$B$14,IF(W37="準優勝",[2]点数換算表!$C$14,IF(W37="ベスト4",[2]点数換算表!$D$14,[2]点数換算表!$E$14))))</f>
        <v>0</v>
      </c>
      <c r="Y37" s="32" t="s">
        <v>9</v>
      </c>
      <c r="Z37" s="21">
        <f>IF(Y37="",0,IF(Y37="優勝",[2]点数換算表!$B$15,IF(Y37="準優勝",[2]点数換算表!$C$15,IF(Y37="ベスト4",[2]点数換算表!$D$15,IF(Y37="ベスト8",[2]点数換算表!$E$15,IF(Y37="ベスト16",[2]点数換算表!$F$15,""))))))</f>
        <v>32</v>
      </c>
      <c r="AA37" s="32" t="s">
        <v>7</v>
      </c>
      <c r="AB37" s="21">
        <f>IF(AA37="",0,IF(AA37="優勝",[2]点数換算表!$B$16,IF(AA37="準優勝",[2]点数換算表!$C$16,IF(AA37="ベスト4",[2]点数換算表!$D$16,IF(AA37="ベスト8",[2]点数換算表!$E$16,IF(AA37="ベスト16",[2]点数換算表!$F$16,IF(AA37="ベスト32",[2]点数換算表!$G$16,"")))))))</f>
        <v>80</v>
      </c>
      <c r="AC37" s="32"/>
      <c r="AD37" s="21">
        <f>IF(AC37="",0,IF(AC37="優勝",[2]点数換算表!$B$17,IF(AC37="準優勝",[2]点数換算表!$C$17,IF(AC37="ベスト4",[2]点数換算表!$D$17,IF(AC37="ベスト8",[2]点数換算表!$E$17,IF(AC37="ベスト16",[2]点数換算表!$F$17,IF(AC37="ベスト32",[2]点数換算表!$G$17,"")))))))</f>
        <v>0</v>
      </c>
      <c r="AE37" s="23"/>
      <c r="AF37" s="21">
        <f>IF(AE37="",0,IF(AE37="優勝",[2]点数換算表!$B$18,IF(AE37="準優勝",[2]点数換算表!$C$18,IF(AE37="ベスト4",[2]点数換算表!$D$18,IF(AE37="ベスト8",[2]点数換算表!$E$18,[2]点数換算表!$F$18)))))</f>
        <v>0</v>
      </c>
      <c r="AG37" s="23"/>
      <c r="AH37" s="21">
        <f>IF(AG37="",0,IF(AG37="優勝",[2]点数換算表!$B$19,IF(AG37="準優勝",[2]点数換算表!$C$19,IF(AG37="ベスト4",[2]点数換算表!$D$19,IF(AG37="ベスト8",[2]点数換算表!$E$19,[2]点数換算表!$F$19)))))</f>
        <v>0</v>
      </c>
      <c r="AI37" s="21">
        <f t="shared" si="0"/>
        <v>352</v>
      </c>
    </row>
    <row r="38" spans="1:35" x14ac:dyDescent="0.4">
      <c r="A38" s="21">
        <v>35</v>
      </c>
      <c r="B38" s="32" t="s">
        <v>196</v>
      </c>
      <c r="C38" s="32" t="s">
        <v>79</v>
      </c>
      <c r="D38" s="32">
        <v>2</v>
      </c>
      <c r="E38" s="24" t="s">
        <v>269</v>
      </c>
      <c r="F38" s="34" t="s">
        <v>814</v>
      </c>
      <c r="G38" s="23"/>
      <c r="H38" s="21">
        <f>IF(G38="",0,IF(G38="優勝",点数換算表!$B$2,IF(G38="準優勝",点数換算表!$C$2,IF(G38="ベスト4",点数換算表!$D$2,点数換算表!$E$2))))</f>
        <v>0</v>
      </c>
      <c r="I38" s="23"/>
      <c r="J38" s="21">
        <f>IF(I38="",0,IF(I38="優勝",点数換算表!$B$3,IF(I38="準優勝",点数換算表!$C$3,IF(I38="ベスト4",点数換算表!$D$3,点数換算表!$E$3))))</f>
        <v>0</v>
      </c>
      <c r="K38" s="32" t="s">
        <v>8</v>
      </c>
      <c r="L38" s="21">
        <f>IF(K38="",0,IF(K38="優勝",点数換算表!$B$4,IF(K38="準優勝",点数換算表!$C$4,IF(K38="ベスト4",点数換算表!$D$4,IF(K38="ベスト8",点数換算表!$E$4,IF(K38="ベスト16",点数換算表!$F$4,""))))))</f>
        <v>80</v>
      </c>
      <c r="M38" s="32" t="s">
        <v>9</v>
      </c>
      <c r="N38" s="21">
        <f>IF(M38="",0,IF(M38="優勝",点数換算表!$B$5,IF(M38="準優勝",点数換算表!$C$5,IF(M38="ベスト4",点数換算表!$D$5,IF(M38="ベスト8",点数換算表!$E$5,IF(M38="ベスト16",点数換算表!$F$5,IF(M38="ベスト32",点数換算表!$G$5,"")))))))</f>
        <v>150</v>
      </c>
      <c r="O38" s="32"/>
      <c r="P38" s="21">
        <f>IF(O38="",0,IF(O38="優勝",点数換算表!$B$6,IF(O38="準優勝",点数換算表!$C$6,IF(O38="ベスト4",点数換算表!$D$6,IF(O38="ベスト8",点数換算表!$E$6,IF(O38="ベスト16",点数換算表!$F$6,IF(O38="ベスト32",点数換算表!$G$6,"")))))))</f>
        <v>0</v>
      </c>
      <c r="Q38" s="23"/>
      <c r="R38" s="21">
        <f>IF(Q38="",0,IF(Q38="優勝",点数換算表!$B$7,IF(Q38="準優勝",点数換算表!$C$7,IF(Q38="ベスト4",点数換算表!$D$7,IF(Q38="ベスト8",点数換算表!$E$7,点数換算表!$F$7)))))</f>
        <v>0</v>
      </c>
      <c r="S38" s="23"/>
      <c r="T38" s="21">
        <f>IF(S38="",0,IF(S38="優勝",点数換算表!$B$8,IF(S38="準優勝",点数換算表!$C$8,IF(S38="ベスト4",点数換算表!$D$8,IF(S38="ベスト8",点数換算表!$E$8,点数換算表!$F$8)))))</f>
        <v>0</v>
      </c>
      <c r="U38" s="23" t="s">
        <v>9</v>
      </c>
      <c r="V38" s="21">
        <f>IF(U38="",0,IF(U38="優勝",点数換算表!$B$13,IF(U38="準優勝",点数換算表!$C$13,IF(U38="ベスト4",点数換算表!$D$13,点数換算表!$E$13))))</f>
        <v>16</v>
      </c>
      <c r="W38" s="23"/>
      <c r="X38" s="21">
        <f>IF(W38="",0,IF(W38="優勝",点数換算表!$B$14,IF(W38="準優勝",点数換算表!$C$14,IF(W38="ベスト4",点数換算表!$D$14,点数換算表!$E$14))))</f>
        <v>0</v>
      </c>
      <c r="Y38" s="32" t="s">
        <v>7</v>
      </c>
      <c r="Z38" s="21">
        <f>IF(Y38="",0,IF(Y38="優勝",点数換算表!$B$15,IF(Y38="準優勝",点数換算表!$C$15,IF(Y38="ベスト4",点数換算表!$D$15,IF(Y38="ベスト8",点数換算表!$E$15,IF(Y38="ベスト16",点数換算表!$F$15,""))))))</f>
        <v>16</v>
      </c>
      <c r="AA38" s="32" t="s">
        <v>7</v>
      </c>
      <c r="AB38" s="21">
        <f>IF(AA38="",0,IF(AA38="優勝",点数換算表!$B$16,IF(AA38="準優勝",点数換算表!$C$16,IF(AA38="ベスト4",点数換算表!$D$16,IF(AA38="ベスト8",点数換算表!$E$16,IF(AA38="ベスト16",点数換算表!$F$16,IF(AA38="ベスト32",点数換算表!$G$16,"")))))))</f>
        <v>80</v>
      </c>
      <c r="AC38" s="32"/>
      <c r="AD38" s="21">
        <f>IF(AC38="",0,IF(AC38="優勝",点数換算表!$B$17,IF(AC38="準優勝",点数換算表!$C$17,IF(AC38="ベスト4",点数換算表!$D$17,IF(AC38="ベスト8",点数換算表!$E$17,IF(AC38="ベスト16",点数換算表!$F$17,IF(AC38="ベスト32",点数換算表!$G$17,"")))))))</f>
        <v>0</v>
      </c>
      <c r="AE38" s="23"/>
      <c r="AF38" s="21">
        <f>IF(AE38="",0,IF(AE38="優勝",点数換算表!$B$18,IF(AE38="準優勝",点数換算表!$C$18,IF(AE38="ベスト4",点数換算表!$D$18,IF(AE38="ベスト8",点数換算表!$E$18,点数換算表!$F$18)))))</f>
        <v>0</v>
      </c>
      <c r="AG38" s="23"/>
      <c r="AH38" s="21">
        <f>IF(AG38="",0,IF(AG38="優勝",点数換算表!$B$19,IF(AG38="準優勝",点数換算表!$C$19,IF(AG38="ベスト4",点数換算表!$D$19,IF(AG38="ベスト8",点数換算表!$E$19,点数換算表!$F$19)))))</f>
        <v>0</v>
      </c>
      <c r="AI38" s="21">
        <f t="shared" si="0"/>
        <v>342</v>
      </c>
    </row>
    <row r="39" spans="1:35" x14ac:dyDescent="0.4">
      <c r="A39" s="21">
        <v>36</v>
      </c>
      <c r="B39" s="32" t="s">
        <v>560</v>
      </c>
      <c r="C39" s="32" t="s">
        <v>525</v>
      </c>
      <c r="D39" s="32">
        <v>4</v>
      </c>
      <c r="E39" s="29" t="s">
        <v>526</v>
      </c>
      <c r="F39" s="35" t="s">
        <v>815</v>
      </c>
      <c r="G39" s="23"/>
      <c r="H39" s="21">
        <f>IF(G39="",0,IF(G39="優勝",[8]点数換算表!$B$2,IF(G39="準優勝",[8]点数換算表!$C$2,IF(G39="ベスト4",[8]点数換算表!$D$2,[8]点数換算表!$E$2))))</f>
        <v>0</v>
      </c>
      <c r="I39" s="23"/>
      <c r="J39" s="21">
        <f>IF(I39="",0,IF(I39="優勝",[8]点数換算表!$B$3,IF(I39="準優勝",[8]点数換算表!$C$3,IF(I39="ベスト4",[8]点数換算表!$D$3,[8]点数換算表!$E$3))))</f>
        <v>0</v>
      </c>
      <c r="K39" s="32" t="s">
        <v>6</v>
      </c>
      <c r="L39" s="21">
        <f>IF(K39="",0,IF(K39="優勝",[8]点数換算表!$B$4,IF(K39="準優勝",[8]点数換算表!$C$4,IF(K39="ベスト4",[8]点数換算表!$D$4,IF(K39="ベスト8",[8]点数換算表!$E$4,IF(K39="ベスト16",[8]点数換算表!$F$4,""))))))</f>
        <v>60</v>
      </c>
      <c r="M39" s="32" t="s">
        <v>214</v>
      </c>
      <c r="N39" s="21">
        <f>IF(M39="",0,IF(M39="優勝",[8]点数換算表!$B$5,IF(M39="準優勝",[8]点数換算表!$C$5,IF(M39="ベスト4",[8]点数換算表!$D$5,IF(M39="ベスト8",[8]点数換算表!$E$5,IF(M39="ベスト16",[8]点数換算表!$F$5,IF(M39="ベスト32",[8]点数換算表!$G$5,"")))))))</f>
        <v>50</v>
      </c>
      <c r="O39" s="32" t="s">
        <v>214</v>
      </c>
      <c r="P39" s="21">
        <f>IF(O39="",0,IF(O39="優勝",[8]点数換算表!$B$6,IF(O39="準優勝",[8]点数換算表!$C$6,IF(O39="ベスト4",[8]点数換算表!$D$6,IF(O39="ベスト8",[8]点数換算表!$E$6,IF(O39="ベスト16",[8]点数換算表!$F$6,IF(O39="ベスト32",[8]点数換算表!$G$6,"")))))))</f>
        <v>100</v>
      </c>
      <c r="Q39" s="23"/>
      <c r="R39" s="21">
        <f>IF(Q39="",0,IF(Q39="優勝",[8]点数換算表!$B$7,IF(Q39="準優勝",[8]点数換算表!$C$7,IF(Q39="ベスト4",[8]点数換算表!$D$7,IF(Q39="ベスト8",[8]点数換算表!$E$7,[8]点数換算表!$F$7)))))</f>
        <v>0</v>
      </c>
      <c r="S39" s="23"/>
      <c r="T39" s="21">
        <f>IF(S39="",0,IF(S39="優勝",[8]点数換算表!$B$8,IF(S39="準優勝",[8]点数換算表!$C$8,IF(S39="ベスト4",[8]点数換算表!$D$8,IF(S39="ベスト8",[8]点数換算表!$E$8,[8]点数換算表!$F$8)))))</f>
        <v>0</v>
      </c>
      <c r="U39" s="23"/>
      <c r="V39" s="21">
        <f>IF(U39="",0,IF(U39="優勝",[8]点数換算表!$B$13,IF(U39="準優勝",[8]点数換算表!$C$13,IF(U39="ベスト4",[8]点数換算表!$D$13,[8]点数換算表!$E$13))))</f>
        <v>0</v>
      </c>
      <c r="W39" s="23"/>
      <c r="X39" s="21">
        <f>IF(W39="",0,IF(W39="優勝",[8]点数換算表!$B$14,IF(W39="準優勝",[8]点数換算表!$C$14,IF(W39="ベスト4",[8]点数換算表!$D$14,[8]点数換算表!$E$14))))</f>
        <v>0</v>
      </c>
      <c r="Y39" s="32" t="s">
        <v>6</v>
      </c>
      <c r="Z39" s="21">
        <f>IF(Y39="",0,IF(Y39="優勝",[8]点数換算表!$B$15,IF(Y39="準優勝",[8]点数換算表!$C$15,IF(Y39="ベスト4",[8]点数換算表!$D$15,IF(Y39="ベスト8",[8]点数換算表!$E$15,IF(Y39="ベスト16",[8]点数換算表!$F$15,""))))))</f>
        <v>48</v>
      </c>
      <c r="AA39" s="32" t="s">
        <v>7</v>
      </c>
      <c r="AB39" s="21">
        <f>IF(AA39="",0,IF(AA39="優勝",[8]点数換算表!$B$16,IF(AA39="準優勝",[8]点数換算表!$C$16,IF(AA39="ベスト4",[8]点数換算表!$D$16,IF(AA39="ベスト8",[8]点数換算表!$E$16,IF(AA39="ベスト16",[8]点数換算表!$F$16,IF(AA39="ベスト32",[8]点数換算表!$G$16,"")))))))</f>
        <v>80</v>
      </c>
      <c r="AC39" s="32"/>
      <c r="AD39" s="21">
        <f>IF(AC39="",0,IF(AC39="優勝",[8]点数換算表!$B$17,IF(AC39="準優勝",[8]点数換算表!$C$17,IF(AC39="ベスト4",[8]点数換算表!$D$17,IF(AC39="ベスト8",[8]点数換算表!$E$17,IF(AC39="ベスト16",[8]点数換算表!$F$17,IF(AC39="ベスト32",[8]点数換算表!$G$17,"")))))))</f>
        <v>0</v>
      </c>
      <c r="AE39" s="23"/>
      <c r="AF39" s="21">
        <f>IF(AE39="",0,IF(AE39="優勝",[8]点数換算表!$B$18,IF(AE39="準優勝",[8]点数換算表!$C$18,IF(AE39="ベスト4",[8]点数換算表!$D$18,IF(AE39="ベスト8",[8]点数換算表!$E$18,[8]点数換算表!$F$18)))))</f>
        <v>0</v>
      </c>
      <c r="AG39" s="23"/>
      <c r="AH39" s="21">
        <f>IF(AG39="",0,IF(AG39="優勝",[8]点数換算表!$B$19,IF(AG39="準優勝",[8]点数換算表!$C$19,IF(AG39="ベスト4",[8]点数換算表!$D$19,IF(AG39="ベスト8",[8]点数換算表!$E$19,[8]点数換算表!$F$19)))))</f>
        <v>0</v>
      </c>
      <c r="AI39" s="21">
        <f t="shared" si="0"/>
        <v>338</v>
      </c>
    </row>
    <row r="40" spans="1:35" x14ac:dyDescent="0.4">
      <c r="A40" s="21">
        <v>37</v>
      </c>
      <c r="B40" s="32" t="s">
        <v>747</v>
      </c>
      <c r="C40" s="32" t="s">
        <v>716</v>
      </c>
      <c r="D40" s="32">
        <v>4</v>
      </c>
      <c r="E40" s="33" t="s">
        <v>717</v>
      </c>
      <c r="F40" s="34" t="s">
        <v>814</v>
      </c>
      <c r="G40" s="23"/>
      <c r="H40" s="21">
        <f>IF(G40="",0,IF(G40="優勝",[5]点数換算表!$B$2,IF(G40="準優勝",[5]点数換算表!$C$2,IF(G40="ベスト4",[5]点数換算表!$D$2,[5]点数換算表!$E$2))))</f>
        <v>0</v>
      </c>
      <c r="I40" s="23"/>
      <c r="J40" s="21">
        <f>IF(I40="",0,IF(I40="優勝",[5]点数換算表!$B$3,IF(I40="準優勝",[5]点数換算表!$C$3,IF(I40="ベスト4",[5]点数換算表!$D$3,[5]点数換算表!$E$3))))</f>
        <v>0</v>
      </c>
      <c r="K40" s="32" t="s">
        <v>6</v>
      </c>
      <c r="L40" s="21">
        <f>IF(K40="",0,IF(K40="優勝",[5]点数換算表!$B$4,IF(K40="準優勝",[5]点数換算表!$C$4,IF(K40="ベスト4",[5]点数換算表!$D$4,IF(K40="ベスト8",[5]点数換算表!$E$4,IF(K40="ベスト16",[5]点数換算表!$F$4,""))))))</f>
        <v>60</v>
      </c>
      <c r="M40" s="32" t="s">
        <v>6</v>
      </c>
      <c r="N40" s="21">
        <f>IF(M40="",0,IF(M40="優勝",[5]点数換算表!$B$5,IF(M40="準優勝",[5]点数換算表!$C$5,IF(M40="ベスト4",[5]点数換算表!$D$5,IF(M40="ベスト8",[5]点数換算表!$E$5,IF(M40="ベスト16",[5]点数換算表!$F$5,IF(M40="ベスト32",[5]点数換算表!$G$5,"")))))))</f>
        <v>200</v>
      </c>
      <c r="O40" s="32"/>
      <c r="P40" s="21">
        <f>IF(O40="",0,IF(O40="優勝",[5]点数換算表!$B$6,IF(O40="準優勝",[5]点数換算表!$C$6,IF(O40="ベスト4",[5]点数換算表!$D$6,IF(O40="ベスト8",[5]点数換算表!$E$6,IF(O40="ベスト16",[5]点数換算表!$F$6,IF(O40="ベスト32",[5]点数換算表!$G$6,"")))))))</f>
        <v>0</v>
      </c>
      <c r="Q40" s="23"/>
      <c r="R40" s="21">
        <f>IF(Q40="",0,IF(Q40="優勝",[5]点数換算表!$B$7,IF(Q40="準優勝",[5]点数換算表!$C$7,IF(Q40="ベスト4",[5]点数換算表!$D$7,IF(Q40="ベスト8",[5]点数換算表!$E$7,[5]点数換算表!$F$7)))))</f>
        <v>0</v>
      </c>
      <c r="S40" s="23"/>
      <c r="T40" s="21">
        <f>IF(S40="",0,IF(S40="優勝",[5]点数換算表!$B$8,IF(S40="準優勝",[5]点数換算表!$C$8,IF(S40="ベスト4",[5]点数換算表!$D$8,IF(S40="ベスト8",[5]点数換算表!$E$8,[5]点数換算表!$F$8)))))</f>
        <v>0</v>
      </c>
      <c r="U40" s="23"/>
      <c r="V40" s="21">
        <f>IF(U40="",0,IF(U40="優勝",[5]点数換算表!$B$13,IF(U40="準優勝",[5]点数換算表!$C$13,IF(U40="ベスト4",[5]点数換算表!$D$13,[5]点数換算表!$E$13))))</f>
        <v>0</v>
      </c>
      <c r="W40" s="23"/>
      <c r="X40" s="21">
        <f>IF(W40="",0,IF(W40="優勝",[5]点数換算表!$B$14,IF(W40="準優勝",[5]点数換算表!$C$14,IF(W40="ベスト4",[5]点数換算表!$D$14,[5]点数換算表!$E$14))))</f>
        <v>0</v>
      </c>
      <c r="Y40" s="32" t="s">
        <v>9</v>
      </c>
      <c r="Z40" s="21">
        <f>IF(Y40="",0,IF(Y40="優勝",[5]点数換算表!$B$15,IF(Y40="準優勝",[5]点数換算表!$C$15,IF(Y40="ベスト4",[5]点数換算表!$D$15,IF(Y40="ベスト8",[5]点数換算表!$E$15,IF(Y40="ベスト16",[5]点数換算表!$F$15,""))))))</f>
        <v>32</v>
      </c>
      <c r="AA40" s="32" t="s">
        <v>214</v>
      </c>
      <c r="AB40" s="21">
        <f>IF(AA40="",0,IF(AA40="優勝",[5]点数換算表!$B$16,IF(AA40="準優勝",[5]点数換算表!$C$16,IF(AA40="ベスト4",[5]点数換算表!$D$16,IF(AA40="ベスト8",[5]点数換算表!$E$16,IF(AA40="ベスト16",[5]点数換算表!$F$16,IF(AA40="ベスト32",[5]点数換算表!$G$16,"")))))))</f>
        <v>40</v>
      </c>
      <c r="AC40" s="32"/>
      <c r="AD40" s="21">
        <f>IF(AC40="",0,IF(AC40="優勝",[5]点数換算表!$B$17,IF(AC40="準優勝",[5]点数換算表!$C$17,IF(AC40="ベスト4",[5]点数換算表!$D$17,IF(AC40="ベスト8",[5]点数換算表!$E$17,IF(AC40="ベスト16",[5]点数換算表!$F$17,IF(AC40="ベスト32",[5]点数換算表!$G$17,"")))))))</f>
        <v>0</v>
      </c>
      <c r="AE40" s="23"/>
      <c r="AF40" s="21">
        <f>IF(AE40="",0,IF(AE40="優勝",[5]点数換算表!$B$18,IF(AE40="準優勝",[5]点数換算表!$C$18,IF(AE40="ベスト4",[5]点数換算表!$D$18,IF(AE40="ベスト8",[5]点数換算表!$E$18,[5]点数換算表!$F$18)))))</f>
        <v>0</v>
      </c>
      <c r="AG40" s="23"/>
      <c r="AH40" s="21">
        <f>IF(AG40="",0,IF(AG40="優勝",[5]点数換算表!$B$19,IF(AG40="準優勝",[5]点数換算表!$C$19,IF(AG40="ベスト4",[5]点数換算表!$D$19,IF(AG40="ベスト8",[5]点数換算表!$E$19,[5]点数換算表!$F$19)))))</f>
        <v>0</v>
      </c>
      <c r="AI40" s="21">
        <f t="shared" si="0"/>
        <v>332</v>
      </c>
    </row>
    <row r="41" spans="1:35" x14ac:dyDescent="0.4">
      <c r="A41" s="21">
        <v>38</v>
      </c>
      <c r="B41" s="32" t="s">
        <v>316</v>
      </c>
      <c r="C41" s="32" t="s">
        <v>277</v>
      </c>
      <c r="D41" s="32">
        <v>2</v>
      </c>
      <c r="E41" s="26" t="s">
        <v>272</v>
      </c>
      <c r="F41" s="35" t="s">
        <v>815</v>
      </c>
      <c r="G41" s="23"/>
      <c r="H41" s="21">
        <f>IF(G41="",0,IF(G41="優勝",[2]点数換算表!$B$2,IF(G41="準優勝",[2]点数換算表!$C$2,IF(G41="ベスト4",[2]点数換算表!$D$2,[2]点数換算表!$E$2))))</f>
        <v>0</v>
      </c>
      <c r="I41" s="23"/>
      <c r="J41" s="21">
        <f>IF(I41="",0,IF(I41="優勝",[2]点数換算表!$B$3,IF(I41="準優勝",[2]点数換算表!$C$3,IF(I41="ベスト4",[2]点数換算表!$D$3,[2]点数換算表!$E$3))))</f>
        <v>0</v>
      </c>
      <c r="K41" s="32" t="s">
        <v>7</v>
      </c>
      <c r="L41" s="21">
        <f>IF(K41="",0,IF(K41="優勝",[2]点数換算表!$B$4,IF(K41="準優勝",[2]点数換算表!$C$4,IF(K41="ベスト4",[2]点数換算表!$D$4,IF(K41="ベスト8",[2]点数換算表!$E$4,IF(K41="ベスト16",[2]点数換算表!$F$4,""))))))</f>
        <v>20</v>
      </c>
      <c r="M41" s="32" t="s">
        <v>9</v>
      </c>
      <c r="N41" s="21">
        <f>IF(M41="",0,IF(M41="優勝",[2]点数換算表!$B$5,IF(M41="準優勝",[2]点数換算表!$C$5,IF(M41="ベスト4",[2]点数換算表!$D$5,IF(M41="ベスト8",[2]点数換算表!$E$5,IF(M41="ベスト16",[2]点数換算表!$F$5,IF(M41="ベスト32",[2]点数換算表!$G$5,"")))))))</f>
        <v>150</v>
      </c>
      <c r="O41" s="32"/>
      <c r="P41" s="21">
        <f>IF(O41="",0,IF(O41="優勝",[2]点数換算表!$B$6,IF(O41="準優勝",[2]点数換算表!$C$6,IF(O41="ベスト4",[2]点数換算表!$D$6,IF(O41="ベスト8",[2]点数換算表!$E$6,IF(O41="ベスト16",[2]点数換算表!$F$6,IF(O41="ベスト32",[2]点数換算表!$G$6,"")))))))</f>
        <v>0</v>
      </c>
      <c r="Q41" s="23"/>
      <c r="R41" s="21">
        <f>IF(Q41="",0,IF(Q41="優勝",[2]点数換算表!$B$7,IF(Q41="準優勝",[2]点数換算表!$C$7,IF(Q41="ベスト4",[2]点数換算表!$D$7,IF(Q41="ベスト8",[2]点数換算表!$E$7,[2]点数換算表!$F$7)))))</f>
        <v>0</v>
      </c>
      <c r="S41" s="23"/>
      <c r="T41" s="21">
        <f>IF(S41="",0,IF(S41="優勝",[2]点数換算表!$B$8,IF(S41="準優勝",[2]点数換算表!$C$8,IF(S41="ベスト4",[2]点数換算表!$D$8,IF(S41="ベスト8",[2]点数換算表!$E$8,[2]点数換算表!$F$8)))))</f>
        <v>0</v>
      </c>
      <c r="U41" s="23"/>
      <c r="V41" s="21">
        <f>IF(U41="",0,IF(U41="優勝",[2]点数換算表!$B$13,IF(U41="準優勝",[2]点数換算表!$C$13,IF(U41="ベスト4",[2]点数換算表!$D$13,[2]点数換算表!$E$13))))</f>
        <v>0</v>
      </c>
      <c r="W41" s="23" t="s">
        <v>9</v>
      </c>
      <c r="X41" s="21">
        <f>IF(W41="",0,IF(W41="優勝",[2]点数換算表!$B$14,IF(W41="準優勝",[2]点数換算表!$C$14,IF(W41="ベスト4",[2]点数換算表!$D$14,[2]点数換算表!$E$14))))</f>
        <v>40</v>
      </c>
      <c r="Y41" s="32"/>
      <c r="Z41" s="21">
        <f>IF(Y41="",0,IF(Y41="優勝",[2]点数換算表!$B$15,IF(Y41="準優勝",[2]点数換算表!$C$15,IF(Y41="ベスト4",[2]点数換算表!$D$15,IF(Y41="ベスト8",[2]点数換算表!$E$15,IF(Y41="ベスト16",[2]点数換算表!$F$15,""))))))</f>
        <v>0</v>
      </c>
      <c r="AA41" s="32" t="s">
        <v>9</v>
      </c>
      <c r="AB41" s="21">
        <f>IF(AA41="",0,IF(AA41="優勝",[2]点数換算表!$B$16,IF(AA41="準優勝",[2]点数換算表!$C$16,IF(AA41="ベスト4",[2]点数換算表!$D$16,IF(AA41="ベスト8",[2]点数換算表!$E$16,IF(AA41="ベスト16",[2]点数換算表!$F$16,IF(AA41="ベスト32",[2]点数換算表!$G$16,"")))))))</f>
        <v>120</v>
      </c>
      <c r="AC41" s="32"/>
      <c r="AD41" s="21">
        <f>IF(AC41="",0,IF(AC41="優勝",[2]点数換算表!$B$17,IF(AC41="準優勝",[2]点数換算表!$C$17,IF(AC41="ベスト4",[2]点数換算表!$D$17,IF(AC41="ベスト8",[2]点数換算表!$E$17,IF(AC41="ベスト16",[2]点数換算表!$F$17,IF(AC41="ベスト32",[2]点数換算表!$G$17,"")))))))</f>
        <v>0</v>
      </c>
      <c r="AE41" s="23"/>
      <c r="AF41" s="21">
        <f>IF(AE41="",0,IF(AE41="優勝",[2]点数換算表!$B$18,IF(AE41="準優勝",[2]点数換算表!$C$18,IF(AE41="ベスト4",[2]点数換算表!$D$18,IF(AE41="ベスト8",[2]点数換算表!$E$18,[2]点数換算表!$F$18)))))</f>
        <v>0</v>
      </c>
      <c r="AG41" s="23"/>
      <c r="AH41" s="21">
        <f>IF(AG41="",0,IF(AG41="優勝",[2]点数換算表!$B$19,IF(AG41="準優勝",[2]点数換算表!$C$19,IF(AG41="ベスト4",[2]点数換算表!$D$19,IF(AG41="ベスト8",[2]点数換算表!$E$19,[2]点数換算表!$F$19)))))</f>
        <v>0</v>
      </c>
      <c r="AI41" s="21">
        <f t="shared" si="0"/>
        <v>330</v>
      </c>
    </row>
    <row r="42" spans="1:35" x14ac:dyDescent="0.4">
      <c r="A42" s="21">
        <v>39</v>
      </c>
      <c r="B42" s="32" t="s">
        <v>552</v>
      </c>
      <c r="C42" s="32" t="s">
        <v>525</v>
      </c>
      <c r="D42" s="32">
        <v>3</v>
      </c>
      <c r="E42" s="29" t="s">
        <v>526</v>
      </c>
      <c r="F42" s="35" t="s">
        <v>815</v>
      </c>
      <c r="G42" s="23"/>
      <c r="H42" s="21">
        <f>IF(G42="",0,IF(G42="優勝",[8]点数換算表!$B$2,IF(G42="準優勝",[8]点数換算表!$C$2,IF(G42="ベスト4",[8]点数換算表!$D$2,[8]点数換算表!$E$2))))</f>
        <v>0</v>
      </c>
      <c r="I42" s="23"/>
      <c r="J42" s="21">
        <f>IF(I42="",0,IF(I42="優勝",[8]点数換算表!$B$3,IF(I42="準優勝",[8]点数換算表!$C$3,IF(I42="ベスト4",[8]点数換算表!$D$3,[8]点数換算表!$E$3))))</f>
        <v>0</v>
      </c>
      <c r="K42" s="32" t="s">
        <v>10</v>
      </c>
      <c r="L42" s="21">
        <f>IF(K42="",0,IF(K42="優勝",[8]点数換算表!$B$4,IF(K42="準優勝",[8]点数換算表!$C$4,IF(K42="ベスト4",[8]点数換算表!$D$4,IF(K42="ベスト8",[8]点数換算表!$E$4,IF(K42="ベスト16",[8]点数換算表!$F$4,""))))))</f>
        <v>100</v>
      </c>
      <c r="M42" s="32" t="s">
        <v>9</v>
      </c>
      <c r="N42" s="21">
        <f>IF(M42="",0,IF(M42="優勝",[8]点数換算表!$B$5,IF(M42="準優勝",[8]点数換算表!$C$5,IF(M42="ベスト4",[8]点数換算表!$D$5,IF(M42="ベスト8",[8]点数換算表!$E$5,IF(M42="ベスト16",[8]点数換算表!$F$5,IF(M42="ベスト32",[8]点数換算表!$G$5,"")))))))</f>
        <v>150</v>
      </c>
      <c r="O42" s="32"/>
      <c r="P42" s="21">
        <f>IF(O42="",0,IF(O42="優勝",[8]点数換算表!$B$6,IF(O42="準優勝",[8]点数換算表!$C$6,IF(O42="ベスト4",[8]点数換算表!$D$6,IF(O42="ベスト8",[8]点数換算表!$E$6,IF(O42="ベスト16",[8]点数換算表!$F$6,IF(O42="ベスト32",[8]点数換算表!$G$6,"")))))))</f>
        <v>0</v>
      </c>
      <c r="Q42" s="23"/>
      <c r="R42" s="21">
        <f>IF(Q42="",0,IF(Q42="優勝",[8]点数換算表!$B$7,IF(Q42="準優勝",[8]点数換算表!$C$7,IF(Q42="ベスト4",[8]点数換算表!$D$7,IF(Q42="ベスト8",[8]点数換算表!$E$7,[8]点数換算表!$F$7)))))</f>
        <v>0</v>
      </c>
      <c r="S42" s="23"/>
      <c r="T42" s="21">
        <f>IF(S42="",0,IF(S42="優勝",[8]点数換算表!$B$8,IF(S42="準優勝",[8]点数換算表!$C$8,IF(S42="ベスト4",[8]点数換算表!$D$8,IF(S42="ベスト8",[8]点数換算表!$E$8,[8]点数換算表!$F$8)))))</f>
        <v>0</v>
      </c>
      <c r="U42" s="23"/>
      <c r="V42" s="21">
        <f>IF(U42="",0,IF(U42="優勝",[8]点数換算表!$B$13,IF(U42="準優勝",[8]点数換算表!$C$13,IF(U42="ベスト4",[8]点数換算表!$D$13,[8]点数換算表!$E$13))))</f>
        <v>0</v>
      </c>
      <c r="W42" s="23"/>
      <c r="X42" s="21">
        <f>IF(W42="",0,IF(W42="優勝",[8]点数換算表!$B$14,IF(W42="準優勝",[8]点数換算表!$C$14,IF(W42="ベスト4",[8]点数換算表!$D$14,[8]点数換算表!$E$14))))</f>
        <v>0</v>
      </c>
      <c r="Y42" s="32" t="s">
        <v>10</v>
      </c>
      <c r="Z42" s="21">
        <f>IF(Y42="",0,IF(Y42="優勝",[8]点数換算表!$B$15,IF(Y42="準優勝",[8]点数換算表!$C$15,IF(Y42="ベスト4",[8]点数換算表!$D$15,IF(Y42="ベスト8",[8]点数換算表!$E$15,IF(Y42="ベスト16",[8]点数換算表!$F$15,""))))))</f>
        <v>80</v>
      </c>
      <c r="AA42" s="32"/>
      <c r="AB42" s="21">
        <f>IF(AA42="",0,IF(AA42="優勝",[8]点数換算表!$B$16,IF(AA42="準優勝",[8]点数換算表!$C$16,IF(AA42="ベスト4",[8]点数換算表!$D$16,IF(AA42="ベスト8",[8]点数換算表!$E$16,IF(AA42="ベスト16",[8]点数換算表!$F$16,IF(AA42="ベスト32",[8]点数換算表!$G$16,"")))))))</f>
        <v>0</v>
      </c>
      <c r="AC42" s="32"/>
      <c r="AD42" s="21">
        <f>IF(AC42="",0,IF(AC42="優勝",[8]点数換算表!$B$17,IF(AC42="準優勝",[8]点数換算表!$C$17,IF(AC42="ベスト4",[8]点数換算表!$D$17,IF(AC42="ベスト8",[8]点数換算表!$E$17,IF(AC42="ベスト16",[8]点数換算表!$F$17,IF(AC42="ベスト32",[8]点数換算表!$G$17,"")))))))</f>
        <v>0</v>
      </c>
      <c r="AE42" s="23"/>
      <c r="AF42" s="21">
        <f>IF(AE42="",0,IF(AE42="優勝",[8]点数換算表!$B$18,IF(AE42="準優勝",[8]点数換算表!$C$18,IF(AE42="ベスト4",[8]点数換算表!$D$18,IF(AE42="ベスト8",[8]点数換算表!$E$18,[8]点数換算表!$F$18)))))</f>
        <v>0</v>
      </c>
      <c r="AG42" s="23"/>
      <c r="AH42" s="21">
        <f>IF(AG42="",0,IF(AG42="優勝",[8]点数換算表!$B$19,IF(AG42="準優勝",[8]点数換算表!$C$19,IF(AG42="ベスト4",[8]点数換算表!$D$19,IF(AG42="ベスト8",[8]点数換算表!$E$19,[8]点数換算表!$F$19)))))</f>
        <v>0</v>
      </c>
      <c r="AI42" s="21">
        <f t="shared" si="0"/>
        <v>330</v>
      </c>
    </row>
    <row r="43" spans="1:35" x14ac:dyDescent="0.4">
      <c r="A43" s="21">
        <v>40</v>
      </c>
      <c r="B43" s="32" t="s">
        <v>559</v>
      </c>
      <c r="C43" s="32" t="s">
        <v>525</v>
      </c>
      <c r="D43" s="32">
        <v>3</v>
      </c>
      <c r="E43" s="29" t="s">
        <v>526</v>
      </c>
      <c r="F43" s="35" t="s">
        <v>815</v>
      </c>
      <c r="G43" s="23"/>
      <c r="H43" s="21">
        <f>IF(G43="",0,IF(G43="優勝",[8]点数換算表!$B$2,IF(G43="準優勝",[8]点数換算表!$C$2,IF(G43="ベスト4",[8]点数換算表!$D$2,[8]点数換算表!$E$2))))</f>
        <v>0</v>
      </c>
      <c r="I43" s="23"/>
      <c r="J43" s="21">
        <f>IF(I43="",0,IF(I43="優勝",[8]点数換算表!$B$3,IF(I43="準優勝",[8]点数換算表!$C$3,IF(I43="ベスト4",[8]点数換算表!$D$3,[8]点数換算表!$E$3))))</f>
        <v>0</v>
      </c>
      <c r="K43" s="32" t="s">
        <v>10</v>
      </c>
      <c r="L43" s="21">
        <f>IF(K43="",0,IF(K43="優勝",[8]点数換算表!$B$4,IF(K43="準優勝",[8]点数換算表!$C$4,IF(K43="ベスト4",[8]点数換算表!$D$4,IF(K43="ベスト8",[8]点数換算表!$E$4,IF(K43="ベスト16",[8]点数換算表!$F$4,""))))))</f>
        <v>100</v>
      </c>
      <c r="M43" s="32" t="s">
        <v>9</v>
      </c>
      <c r="N43" s="21">
        <f>IF(M43="",0,IF(M43="優勝",[8]点数換算表!$B$5,IF(M43="準優勝",[8]点数換算表!$C$5,IF(M43="ベスト4",[8]点数換算表!$D$5,IF(M43="ベスト8",[8]点数換算表!$E$5,IF(M43="ベスト16",[8]点数換算表!$F$5,IF(M43="ベスト32",[8]点数換算表!$G$5,"")))))))</f>
        <v>150</v>
      </c>
      <c r="O43" s="32"/>
      <c r="P43" s="21">
        <f>IF(O43="",0,IF(O43="優勝",[8]点数換算表!$B$6,IF(O43="準優勝",[8]点数換算表!$C$6,IF(O43="ベスト4",[8]点数換算表!$D$6,IF(O43="ベスト8",[8]点数換算表!$E$6,IF(O43="ベスト16",[8]点数換算表!$F$6,IF(O43="ベスト32",[8]点数換算表!$G$6,"")))))))</f>
        <v>0</v>
      </c>
      <c r="Q43" s="23"/>
      <c r="R43" s="21">
        <f>IF(Q43="",0,IF(Q43="優勝",[8]点数換算表!$B$7,IF(Q43="準優勝",[8]点数換算表!$C$7,IF(Q43="ベスト4",[8]点数換算表!$D$7,IF(Q43="ベスト8",[8]点数換算表!$E$7,[8]点数換算表!$F$7)))))</f>
        <v>0</v>
      </c>
      <c r="S43" s="23"/>
      <c r="T43" s="21">
        <f>IF(S43="",0,IF(S43="優勝",[8]点数換算表!$B$8,IF(S43="準優勝",[8]点数換算表!$C$8,IF(S43="ベスト4",[8]点数換算表!$D$8,IF(S43="ベスト8",[8]点数換算表!$E$8,[8]点数換算表!$F$8)))))</f>
        <v>0</v>
      </c>
      <c r="U43" s="23"/>
      <c r="V43" s="21">
        <f>IF(U43="",0,IF(U43="優勝",[8]点数換算表!$B$13,IF(U43="準優勝",[8]点数換算表!$C$13,IF(U43="ベスト4",[8]点数換算表!$D$13,[8]点数換算表!$E$13))))</f>
        <v>0</v>
      </c>
      <c r="W43" s="23"/>
      <c r="X43" s="21">
        <f>IF(W43="",0,IF(W43="優勝",[8]点数換算表!$B$14,IF(W43="準優勝",[8]点数換算表!$C$14,IF(W43="ベスト4",[8]点数換算表!$D$14,[8]点数換算表!$E$14))))</f>
        <v>0</v>
      </c>
      <c r="Y43" s="32" t="s">
        <v>10</v>
      </c>
      <c r="Z43" s="21">
        <f>IF(Y43="",0,IF(Y43="優勝",[8]点数換算表!$B$15,IF(Y43="準優勝",[8]点数換算表!$C$15,IF(Y43="ベスト4",[8]点数換算表!$D$15,IF(Y43="ベスト8",[8]点数換算表!$E$15,IF(Y43="ベスト16",[8]点数換算表!$F$15,""))))))</f>
        <v>80</v>
      </c>
      <c r="AA43" s="32"/>
      <c r="AB43" s="21">
        <f>IF(AA43="",0,IF(AA43="優勝",[8]点数換算表!$B$16,IF(AA43="準優勝",[8]点数換算表!$C$16,IF(AA43="ベスト4",[8]点数換算表!$D$16,IF(AA43="ベスト8",[8]点数換算表!$E$16,IF(AA43="ベスト16",[8]点数換算表!$F$16,IF(AA43="ベスト32",[8]点数換算表!$G$16,"")))))))</f>
        <v>0</v>
      </c>
      <c r="AC43" s="32"/>
      <c r="AD43" s="21">
        <f>IF(AC43="",0,IF(AC43="優勝",[8]点数換算表!$B$17,IF(AC43="準優勝",[8]点数換算表!$C$17,IF(AC43="ベスト4",[8]点数換算表!$D$17,IF(AC43="ベスト8",[8]点数換算表!$E$17,IF(AC43="ベスト16",[8]点数換算表!$F$17,IF(AC43="ベスト32",[8]点数換算表!$G$17,"")))))))</f>
        <v>0</v>
      </c>
      <c r="AE43" s="23"/>
      <c r="AF43" s="21">
        <f>IF(AE43="",0,IF(AE43="優勝",[8]点数換算表!$B$18,IF(AE43="準優勝",[8]点数換算表!$C$18,IF(AE43="ベスト4",[8]点数換算表!$D$18,IF(AE43="ベスト8",[8]点数換算表!$E$18,[8]点数換算表!$F$18)))))</f>
        <v>0</v>
      </c>
      <c r="AG43" s="23"/>
      <c r="AH43" s="21">
        <f>IF(AG43="",0,IF(AG43="優勝",[8]点数換算表!$B$19,IF(AG43="準優勝",[8]点数換算表!$C$19,IF(AG43="ベスト4",[8]点数換算表!$D$19,IF(AG43="ベスト8",[8]点数換算表!$E$19,[8]点数換算表!$F$19)))))</f>
        <v>0</v>
      </c>
      <c r="AI43" s="21">
        <f t="shared" si="0"/>
        <v>330</v>
      </c>
    </row>
    <row r="44" spans="1:35" x14ac:dyDescent="0.4">
      <c r="A44" s="21">
        <v>41</v>
      </c>
      <c r="B44" s="32" t="s">
        <v>132</v>
      </c>
      <c r="C44" s="32" t="s">
        <v>52</v>
      </c>
      <c r="D44" s="32">
        <v>2</v>
      </c>
      <c r="E44" s="24" t="s">
        <v>269</v>
      </c>
      <c r="F44" s="34" t="s">
        <v>814</v>
      </c>
      <c r="G44" s="23"/>
      <c r="H44" s="21">
        <f>IF(G44="",0,IF(G44="優勝",点数換算表!$B$2,IF(G44="準優勝",点数換算表!$C$2,IF(G44="ベスト4",点数換算表!$D$2,点数換算表!$E$2))))</f>
        <v>0</v>
      </c>
      <c r="I44" s="23"/>
      <c r="J44" s="21">
        <f>IF(I44="",0,IF(I44="優勝",点数換算表!$B$3,IF(I44="準優勝",点数換算表!$C$3,IF(I44="ベスト4",点数換算表!$D$3,点数換算表!$E$3))))</f>
        <v>0</v>
      </c>
      <c r="K44" s="32" t="s">
        <v>6</v>
      </c>
      <c r="L44" s="21">
        <f>IF(K44="",0,IF(K44="優勝",点数換算表!$B$4,IF(K44="準優勝",点数換算表!$C$4,IF(K44="ベスト4",点数換算表!$D$4,IF(K44="ベスト8",点数換算表!$E$4,IF(K44="ベスト16",点数換算表!$F$4,""))))))</f>
        <v>60</v>
      </c>
      <c r="M44" s="32" t="s">
        <v>214</v>
      </c>
      <c r="N44" s="21">
        <f>IF(M44="",0,IF(M44="優勝",点数換算表!$B$5,IF(M44="準優勝",点数換算表!$C$5,IF(M44="ベスト4",点数換算表!$D$5,IF(M44="ベスト8",点数換算表!$E$5,IF(M44="ベスト16",点数換算表!$F$5,IF(M44="ベスト32",点数換算表!$G$5,"")))))))</f>
        <v>50</v>
      </c>
      <c r="O44" s="32"/>
      <c r="P44" s="21">
        <f>IF(O44="",0,IF(O44="優勝",点数換算表!$B$6,IF(O44="準優勝",点数換算表!$C$6,IF(O44="ベスト4",点数換算表!$D$6,IF(O44="ベスト8",点数換算表!$E$6,IF(O44="ベスト16",点数換算表!$F$6,IF(O44="ベスト32",点数換算表!$G$6,"")))))))</f>
        <v>0</v>
      </c>
      <c r="Q44" s="23"/>
      <c r="R44" s="21">
        <f>IF(Q44="",0,IF(Q44="優勝",点数換算表!$B$7,IF(Q44="準優勝",点数換算表!$C$7,IF(Q44="ベスト4",点数換算表!$D$7,IF(Q44="ベスト8",点数換算表!$E$7,点数換算表!$F$7)))))</f>
        <v>0</v>
      </c>
      <c r="S44" s="23"/>
      <c r="T44" s="21">
        <f>IF(S44="",0,IF(S44="優勝",点数換算表!$B$8,IF(S44="準優勝",点数換算表!$C$8,IF(S44="ベスト4",点数換算表!$D$8,IF(S44="ベスト8",点数換算表!$E$8,点数換算表!$F$8)))))</f>
        <v>0</v>
      </c>
      <c r="U44" s="23"/>
      <c r="V44" s="21">
        <f>IF(U44="",0,IF(U44="優勝",点数換算表!$B$13,IF(U44="準優勝",点数換算表!$C$13,IF(U44="ベスト4",点数換算表!$D$13,点数換算表!$E$13))))</f>
        <v>0</v>
      </c>
      <c r="W44" s="23" t="s">
        <v>9</v>
      </c>
      <c r="X44" s="21">
        <f>IF(W44="",0,IF(W44="優勝",点数換算表!$B$14,IF(W44="準優勝",点数換算表!$C$14,IF(W44="ベスト4",点数換算表!$D$14,点数換算表!$E$14))))</f>
        <v>40</v>
      </c>
      <c r="Y44" s="32" t="s">
        <v>7</v>
      </c>
      <c r="Z44" s="21">
        <f>IF(Y44="",0,IF(Y44="優勝",点数換算表!$B$15,IF(Y44="準優勝",点数換算表!$C$15,IF(Y44="ベスト4",点数換算表!$D$15,IF(Y44="ベスト8",点数換算表!$E$15,IF(Y44="ベスト16",点数換算表!$F$15,""))))))</f>
        <v>16</v>
      </c>
      <c r="AA44" s="32" t="s">
        <v>6</v>
      </c>
      <c r="AB44" s="21">
        <f>IF(AA44="",0,IF(AA44="優勝",点数換算表!$B$16,IF(AA44="準優勝",点数換算表!$C$16,IF(AA44="ベスト4",点数換算表!$D$16,IF(AA44="ベスト8",点数換算表!$E$16,IF(AA44="ベスト16",点数換算表!$F$16,IF(AA44="ベスト32",点数換算表!$G$16,"")))))))</f>
        <v>160</v>
      </c>
      <c r="AC44" s="32"/>
      <c r="AD44" s="21">
        <f>IF(AC44="",0,IF(AC44="優勝",点数換算表!$B$17,IF(AC44="準優勝",点数換算表!$C$17,IF(AC44="ベスト4",点数換算表!$D$17,IF(AC44="ベスト8",点数換算表!$E$17,IF(AC44="ベスト16",点数換算表!$F$17,IF(AC44="ベスト32",点数換算表!$G$17,"")))))))</f>
        <v>0</v>
      </c>
      <c r="AE44" s="23"/>
      <c r="AF44" s="21">
        <f>IF(AE44="",0,IF(AE44="優勝",点数換算表!$B$18,IF(AE44="準優勝",点数換算表!$C$18,IF(AE44="ベスト4",点数換算表!$D$18,IF(AE44="ベスト8",点数換算表!$E$18,点数換算表!$F$18)))))</f>
        <v>0</v>
      </c>
      <c r="AG44" s="23"/>
      <c r="AH44" s="21">
        <f>IF(AG44="",0,IF(AG44="優勝",点数換算表!$B$19,IF(AG44="準優勝",点数換算表!$C$19,IF(AG44="ベスト4",点数換算表!$D$19,IF(AG44="ベスト8",点数換算表!$E$19,点数換算表!$F$19)))))</f>
        <v>0</v>
      </c>
      <c r="AI44" s="21">
        <f t="shared" si="0"/>
        <v>326</v>
      </c>
    </row>
    <row r="45" spans="1:35" x14ac:dyDescent="0.4">
      <c r="A45" s="21">
        <v>42</v>
      </c>
      <c r="B45" s="32" t="s">
        <v>242</v>
      </c>
      <c r="C45" s="32" t="s">
        <v>61</v>
      </c>
      <c r="D45" s="32">
        <v>4</v>
      </c>
      <c r="E45" s="24" t="s">
        <v>269</v>
      </c>
      <c r="F45" s="34" t="s">
        <v>814</v>
      </c>
      <c r="G45" s="23"/>
      <c r="H45" s="21">
        <f>IF(G45="",0,IF(G45="優勝",点数換算表!$B$2,IF(G45="準優勝",点数換算表!$C$2,IF(G45="ベスト4",点数換算表!$D$2,点数換算表!$E$2))))</f>
        <v>0</v>
      </c>
      <c r="I45" s="23"/>
      <c r="J45" s="21">
        <f>IF(I45="",0,IF(I45="優勝",点数換算表!$B$3,IF(I45="準優勝",点数換算表!$C$3,IF(I45="ベスト4",点数換算表!$D$3,点数換算表!$E$3))))</f>
        <v>0</v>
      </c>
      <c r="K45" s="32"/>
      <c r="L45" s="21">
        <f>IF(K45="",0,IF(K45="優勝",点数換算表!$B$4,IF(K45="準優勝",点数換算表!$C$4,IF(K45="ベスト4",点数換算表!$D$4,IF(K45="ベスト8",点数換算表!$E$4,IF(K45="ベスト16",点数換算表!$F$4,""))))))</f>
        <v>0</v>
      </c>
      <c r="M45" s="32"/>
      <c r="N45" s="21">
        <f>IF(M45="",0,IF(M45="優勝",点数換算表!$B$5,IF(M45="準優勝",点数換算表!$C$5,IF(M45="ベスト4",点数換算表!$D$5,IF(M45="ベスト8",点数換算表!$E$5,IF(M45="ベスト16",点数換算表!$F$5,IF(M45="ベスト32",点数換算表!$G$5,"")))))))</f>
        <v>0</v>
      </c>
      <c r="O45" s="32" t="s">
        <v>7</v>
      </c>
      <c r="P45" s="21">
        <f>IF(O45="",0,IF(O45="優勝",点数換算表!$B$6,IF(O45="準優勝",点数換算表!$C$6,IF(O45="ベスト4",点数換算表!$D$6,IF(O45="ベスト8",点数換算表!$E$6,IF(O45="ベスト16",点数換算表!$F$6,IF(O45="ベスト32",点数換算表!$G$6,"")))))))</f>
        <v>200</v>
      </c>
      <c r="Q45" s="23"/>
      <c r="R45" s="21">
        <f>IF(Q45="",0,IF(Q45="優勝",点数換算表!$B$7,IF(Q45="準優勝",点数換算表!$C$7,IF(Q45="ベスト4",点数換算表!$D$7,IF(Q45="ベスト8",点数換算表!$E$7,点数換算表!$F$7)))))</f>
        <v>0</v>
      </c>
      <c r="S45" s="23"/>
      <c r="T45" s="21">
        <f>IF(S45="",0,IF(S45="優勝",点数換算表!$B$8,IF(S45="準優勝",点数換算表!$C$8,IF(S45="ベスト4",点数換算表!$D$8,IF(S45="ベスト8",点数換算表!$E$8,点数換算表!$F$8)))))</f>
        <v>0</v>
      </c>
      <c r="U45" s="23"/>
      <c r="V45" s="21">
        <f>IF(U45="",0,IF(U45="優勝",点数換算表!$B$13,IF(U45="準優勝",点数換算表!$C$13,IF(U45="ベスト4",点数換算表!$D$13,点数換算表!$E$13))))</f>
        <v>0</v>
      </c>
      <c r="W45" s="23"/>
      <c r="X45" s="21">
        <f>IF(W45="",0,IF(W45="優勝",点数換算表!$B$14,IF(W45="準優勝",点数換算表!$C$14,IF(W45="ベスト4",点数換算表!$D$14,点数換算表!$E$14))))</f>
        <v>0</v>
      </c>
      <c r="Y45" s="32" t="s">
        <v>9</v>
      </c>
      <c r="Z45" s="21">
        <f>IF(Y45="",0,IF(Y45="優勝",点数換算表!$B$15,IF(Y45="準優勝",点数換算表!$C$15,IF(Y45="ベスト4",点数換算表!$D$15,IF(Y45="ベスト8",点数換算表!$E$15,IF(Y45="ベスト16",点数換算表!$F$15,""))))))</f>
        <v>32</v>
      </c>
      <c r="AA45" s="32" t="s">
        <v>7</v>
      </c>
      <c r="AB45" s="21">
        <f>IF(AA45="",0,IF(AA45="優勝",点数換算表!$B$16,IF(AA45="準優勝",点数換算表!$C$16,IF(AA45="ベスト4",点数換算表!$D$16,IF(AA45="ベスト8",点数換算表!$E$16,IF(AA45="ベスト16",点数換算表!$F$16,IF(AA45="ベスト32",点数換算表!$G$16,"")))))))</f>
        <v>80</v>
      </c>
      <c r="AC45" s="32"/>
      <c r="AD45" s="21">
        <f>IF(AC45="",0,IF(AC45="優勝",点数換算表!$B$17,IF(AC45="準優勝",点数換算表!$C$17,IF(AC45="ベスト4",点数換算表!$D$17,IF(AC45="ベスト8",点数換算表!$E$17,IF(AC45="ベスト16",点数換算表!$F$17,IF(AC45="ベスト32",点数換算表!$G$17,"")))))))</f>
        <v>0</v>
      </c>
      <c r="AE45" s="23"/>
      <c r="AF45" s="21">
        <f>IF(AE45="",0,IF(AE45="優勝",点数換算表!$B$18,IF(AE45="準優勝",点数換算表!$C$18,IF(AE45="ベスト4",点数換算表!$D$18,IF(AE45="ベスト8",点数換算表!$E$18,点数換算表!$F$18)))))</f>
        <v>0</v>
      </c>
      <c r="AG45" s="23"/>
      <c r="AH45" s="21">
        <f>IF(AG45="",0,IF(AG45="優勝",点数換算表!$B$19,IF(AG45="準優勝",点数換算表!$C$19,IF(AG45="ベスト4",点数換算表!$D$19,IF(AG45="ベスト8",点数換算表!$E$19,点数換算表!$F$19)))))</f>
        <v>0</v>
      </c>
      <c r="AI45" s="21">
        <f t="shared" si="0"/>
        <v>312</v>
      </c>
    </row>
    <row r="46" spans="1:35" x14ac:dyDescent="0.4">
      <c r="A46" s="21">
        <v>43</v>
      </c>
      <c r="B46" s="32" t="s">
        <v>131</v>
      </c>
      <c r="C46" s="32" t="s">
        <v>64</v>
      </c>
      <c r="D46" s="32">
        <v>2</v>
      </c>
      <c r="E46" s="24" t="s">
        <v>269</v>
      </c>
      <c r="F46" s="34" t="s">
        <v>814</v>
      </c>
      <c r="G46" s="23"/>
      <c r="H46" s="21">
        <f>IF(G46="",0,IF(G46="優勝",点数換算表!$B$2,IF(G46="準優勝",点数換算表!$C$2,IF(G46="ベスト4",点数換算表!$D$2,点数換算表!$E$2))))</f>
        <v>0</v>
      </c>
      <c r="I46" s="23"/>
      <c r="J46" s="21">
        <f>IF(I46="",0,IF(I46="優勝",点数換算表!$B$3,IF(I46="準優勝",点数換算表!$C$3,IF(I46="ベスト4",点数換算表!$D$3,点数換算表!$E$3))))</f>
        <v>0</v>
      </c>
      <c r="K46" s="32" t="s">
        <v>9</v>
      </c>
      <c r="L46" s="21">
        <f>IF(K46="",0,IF(K46="優勝",点数換算表!$B$4,IF(K46="準優勝",点数換算表!$C$4,IF(K46="ベスト4",点数換算表!$D$4,IF(K46="ベスト8",点数換算表!$E$4,IF(K46="ベスト16",点数換算表!$F$4,""))))))</f>
        <v>40</v>
      </c>
      <c r="M46" s="32" t="s">
        <v>7</v>
      </c>
      <c r="N46" s="21">
        <f>IF(M46="",0,IF(M46="優勝",点数換算表!$B$5,IF(M46="準優勝",点数換算表!$C$5,IF(M46="ベスト4",点数換算表!$D$5,IF(M46="ベスト8",点数換算表!$E$5,IF(M46="ベスト16",点数換算表!$F$5,IF(M46="ベスト32",点数換算表!$G$5,"")))))))</f>
        <v>100</v>
      </c>
      <c r="O46" s="32"/>
      <c r="P46" s="21">
        <f>IF(O46="",0,IF(O46="優勝",点数換算表!$B$6,IF(O46="準優勝",点数換算表!$C$6,IF(O46="ベスト4",点数換算表!$D$6,IF(O46="ベスト8",点数換算表!$E$6,IF(O46="ベスト16",点数換算表!$F$6,IF(O46="ベスト32",点数換算表!$G$6,"")))))))</f>
        <v>0</v>
      </c>
      <c r="Q46" s="23"/>
      <c r="R46" s="21">
        <f>IF(Q46="",0,IF(Q46="優勝",点数換算表!$B$7,IF(Q46="準優勝",点数換算表!$C$7,IF(Q46="ベスト4",点数換算表!$D$7,IF(Q46="ベスト8",点数換算表!$E$7,点数換算表!$F$7)))))</f>
        <v>0</v>
      </c>
      <c r="S46" s="23"/>
      <c r="T46" s="21">
        <f>IF(S46="",0,IF(S46="優勝",点数換算表!$B$8,IF(S46="準優勝",点数換算表!$C$8,IF(S46="ベスト4",点数換算表!$D$8,IF(S46="ベスト8",点数換算表!$E$8,点数換算表!$F$8)))))</f>
        <v>0</v>
      </c>
      <c r="U46" s="23"/>
      <c r="V46" s="21">
        <f>IF(U46="",0,IF(U46="優勝",点数換算表!$B$13,IF(U46="準優勝",点数換算表!$C$13,IF(U46="ベスト4",点数換算表!$D$13,点数換算表!$E$13))))</f>
        <v>0</v>
      </c>
      <c r="W46" s="23" t="s">
        <v>6</v>
      </c>
      <c r="X46" s="21">
        <f>IF(W46="",0,IF(W46="優勝",点数換算表!$B$14,IF(W46="準優勝",点数換算表!$C$14,IF(W46="ベスト4",点数換算表!$D$14,点数換算表!$E$14))))</f>
        <v>80</v>
      </c>
      <c r="Y46" s="32" t="s">
        <v>6</v>
      </c>
      <c r="Z46" s="21">
        <f>IF(Y46="",0,IF(Y46="優勝",点数換算表!$B$15,IF(Y46="準優勝",点数換算表!$C$15,IF(Y46="ベスト4",点数換算表!$D$15,IF(Y46="ベスト8",点数換算表!$E$15,IF(Y46="ベスト16",点数換算表!$F$15,""))))))</f>
        <v>48</v>
      </c>
      <c r="AA46" s="32" t="s">
        <v>214</v>
      </c>
      <c r="AB46" s="21">
        <f>IF(AA46="",0,IF(AA46="優勝",点数換算表!$B$16,IF(AA46="準優勝",点数換算表!$C$16,IF(AA46="ベスト4",点数換算表!$D$16,IF(AA46="ベスト8",点数換算表!$E$16,IF(AA46="ベスト16",点数換算表!$F$16,IF(AA46="ベスト32",点数換算表!$G$16,"")))))))</f>
        <v>40</v>
      </c>
      <c r="AC46" s="32"/>
      <c r="AD46" s="21">
        <f>IF(AC46="",0,IF(AC46="優勝",点数換算表!$B$17,IF(AC46="準優勝",点数換算表!$C$17,IF(AC46="ベスト4",点数換算表!$D$17,IF(AC46="ベスト8",点数換算表!$E$17,IF(AC46="ベスト16",点数換算表!$F$17,IF(AC46="ベスト32",点数換算表!$G$17,"")))))))</f>
        <v>0</v>
      </c>
      <c r="AE46" s="23"/>
      <c r="AF46" s="21">
        <f>IF(AE46="",0,IF(AE46="優勝",点数換算表!$B$18,IF(AE46="準優勝",点数換算表!$C$18,IF(AE46="ベスト4",点数換算表!$D$18,IF(AE46="ベスト8",点数換算表!$E$18,点数換算表!$F$18)))))</f>
        <v>0</v>
      </c>
      <c r="AG46" s="23"/>
      <c r="AH46" s="21">
        <f>IF(AG46="",0,IF(AG46="優勝",点数換算表!$B$19,IF(AG46="準優勝",点数換算表!$C$19,IF(AG46="ベスト4",点数換算表!$D$19,IF(AG46="ベスト8",点数換算表!$E$19,点数換算表!$F$19)))))</f>
        <v>0</v>
      </c>
      <c r="AI46" s="21">
        <f t="shared" si="0"/>
        <v>308</v>
      </c>
    </row>
    <row r="47" spans="1:35" x14ac:dyDescent="0.4">
      <c r="A47" s="21">
        <v>44</v>
      </c>
      <c r="B47" s="32" t="s">
        <v>182</v>
      </c>
      <c r="C47" s="32" t="s">
        <v>61</v>
      </c>
      <c r="D47" s="32">
        <v>4</v>
      </c>
      <c r="E47" s="24" t="s">
        <v>269</v>
      </c>
      <c r="F47" s="34" t="s">
        <v>814</v>
      </c>
      <c r="G47" s="23"/>
      <c r="H47" s="21">
        <f>IF(G47="",0,IF(G47="優勝",点数換算表!$B$2,IF(G47="準優勝",点数換算表!$C$2,IF(G47="ベスト4",点数換算表!$D$2,点数換算表!$E$2))))</f>
        <v>0</v>
      </c>
      <c r="I47" s="23"/>
      <c r="J47" s="21">
        <f>IF(I47="",0,IF(I47="優勝",点数換算表!$B$3,IF(I47="準優勝",点数換算表!$C$3,IF(I47="ベスト4",点数換算表!$D$3,点数換算表!$E$3))))</f>
        <v>0</v>
      </c>
      <c r="K47" s="32"/>
      <c r="L47" s="21">
        <f>IF(K47="",0,IF(K47="優勝",点数換算表!$B$4,IF(K47="準優勝",点数換算表!$C$4,IF(K47="ベスト4",点数換算表!$D$4,IF(K47="ベスト8",点数換算表!$E$4,IF(K47="ベスト16",点数換算表!$F$4,""))))))</f>
        <v>0</v>
      </c>
      <c r="M47" s="32"/>
      <c r="N47" s="21">
        <f>IF(M47="",0,IF(M47="優勝",点数換算表!$B$5,IF(M47="準優勝",点数換算表!$C$5,IF(M47="ベスト4",点数換算表!$D$5,IF(M47="ベスト8",点数換算表!$E$5,IF(M47="ベスト16",点数換算表!$F$5,IF(M47="ベスト32",点数換算表!$G$5,"")))))))</f>
        <v>0</v>
      </c>
      <c r="O47" s="32" t="s">
        <v>214</v>
      </c>
      <c r="P47" s="21">
        <f>IF(O47="",0,IF(O47="優勝",点数換算表!$B$6,IF(O47="準優勝",点数換算表!$C$6,IF(O47="ベスト4",点数換算表!$D$6,IF(O47="ベスト8",点数換算表!$E$6,IF(O47="ベスト16",点数換算表!$F$6,IF(O47="ベスト32",点数換算表!$G$6,"")))))))</f>
        <v>100</v>
      </c>
      <c r="Q47" s="23"/>
      <c r="R47" s="21">
        <f>IF(Q47="",0,IF(Q47="優勝",点数換算表!$B$7,IF(Q47="準優勝",点数換算表!$C$7,IF(Q47="ベスト4",点数換算表!$D$7,IF(Q47="ベスト8",点数換算表!$E$7,点数換算表!$F$7)))))</f>
        <v>0</v>
      </c>
      <c r="S47" s="23"/>
      <c r="T47" s="21">
        <f>IF(S47="",0,IF(S47="優勝",点数換算表!$B$8,IF(S47="準優勝",点数換算表!$C$8,IF(S47="ベスト4",点数換算表!$D$8,IF(S47="ベスト8",点数換算表!$E$8,点数換算表!$F$8)))))</f>
        <v>0</v>
      </c>
      <c r="U47" s="23"/>
      <c r="V47" s="21">
        <f>IF(U47="",0,IF(U47="優勝",点数換算表!$B$13,IF(U47="準優勝",点数換算表!$C$13,IF(U47="ベスト4",点数換算表!$D$13,点数換算表!$E$13))))</f>
        <v>0</v>
      </c>
      <c r="W47" s="23"/>
      <c r="X47" s="21">
        <f>IF(W47="",0,IF(W47="優勝",点数換算表!$B$14,IF(W47="準優勝",点数換算表!$C$14,IF(W47="ベスト4",点数換算表!$D$14,点数換算表!$E$14))))</f>
        <v>0</v>
      </c>
      <c r="Y47" s="32" t="s">
        <v>9</v>
      </c>
      <c r="Z47" s="21">
        <f>IF(Y47="",0,IF(Y47="優勝",点数換算表!$B$15,IF(Y47="準優勝",点数換算表!$C$15,IF(Y47="ベスト4",点数換算表!$D$15,IF(Y47="ベスト8",点数換算表!$E$15,IF(Y47="ベスト16",点数換算表!$F$15,""))))))</f>
        <v>32</v>
      </c>
      <c r="AA47" s="32" t="s">
        <v>6</v>
      </c>
      <c r="AB47" s="21">
        <f>IF(AA47="",0,IF(AA47="優勝",点数換算表!$B$16,IF(AA47="準優勝",点数換算表!$C$16,IF(AA47="ベスト4",点数換算表!$D$16,IF(AA47="ベスト8",点数換算表!$E$16,IF(AA47="ベスト16",点数換算表!$F$16,IF(AA47="ベスト32",点数換算表!$G$16,"")))))))</f>
        <v>160</v>
      </c>
      <c r="AC47" s="32"/>
      <c r="AD47" s="21">
        <f>IF(AC47="",0,IF(AC47="優勝",点数換算表!$B$17,IF(AC47="準優勝",点数換算表!$C$17,IF(AC47="ベスト4",点数換算表!$D$17,IF(AC47="ベスト8",点数換算表!$E$17,IF(AC47="ベスト16",点数換算表!$F$17,IF(AC47="ベスト32",点数換算表!$G$17,"")))))))</f>
        <v>0</v>
      </c>
      <c r="AE47" s="23"/>
      <c r="AF47" s="21">
        <f>IF(AE47="",0,IF(AE47="優勝",点数換算表!$B$18,IF(AE47="準優勝",点数換算表!$C$18,IF(AE47="ベスト4",点数換算表!$D$18,IF(AE47="ベスト8",点数換算表!$E$18,点数換算表!$F$18)))))</f>
        <v>0</v>
      </c>
      <c r="AG47" s="23"/>
      <c r="AH47" s="21">
        <f>IF(AG47="",0,IF(AG47="優勝",点数換算表!$B$19,IF(AG47="準優勝",点数換算表!$C$19,IF(AG47="ベスト4",点数換算表!$D$19,IF(AG47="ベスト8",点数換算表!$E$19,点数換算表!$F$19)))))</f>
        <v>0</v>
      </c>
      <c r="AI47" s="21">
        <f t="shared" si="0"/>
        <v>292</v>
      </c>
    </row>
    <row r="48" spans="1:35" x14ac:dyDescent="0.4">
      <c r="A48" s="21">
        <v>45</v>
      </c>
      <c r="B48" s="32" t="s">
        <v>183</v>
      </c>
      <c r="C48" s="32" t="s">
        <v>61</v>
      </c>
      <c r="D48" s="32">
        <v>3</v>
      </c>
      <c r="E48" s="24" t="s">
        <v>269</v>
      </c>
      <c r="F48" s="34" t="s">
        <v>814</v>
      </c>
      <c r="G48" s="23"/>
      <c r="H48" s="21">
        <f>IF(G48="",0,IF(G48="優勝",点数換算表!$B$2,IF(G48="準優勝",点数換算表!$C$2,IF(G48="ベスト4",点数換算表!$D$2,点数換算表!$E$2))))</f>
        <v>0</v>
      </c>
      <c r="I48" s="23"/>
      <c r="J48" s="21">
        <f>IF(I48="",0,IF(I48="優勝",点数換算表!$B$3,IF(I48="準優勝",点数換算表!$C$3,IF(I48="ベスト4",点数換算表!$D$3,点数換算表!$E$3))))</f>
        <v>0</v>
      </c>
      <c r="K48" s="32"/>
      <c r="L48" s="21">
        <f>IF(K48="",0,IF(K48="優勝",点数換算表!$B$4,IF(K48="準優勝",点数換算表!$C$4,IF(K48="ベスト4",点数換算表!$D$4,IF(K48="ベスト8",点数換算表!$E$4,IF(K48="ベスト16",点数換算表!$F$4,""))))))</f>
        <v>0</v>
      </c>
      <c r="M48" s="32"/>
      <c r="N48" s="21">
        <f>IF(M48="",0,IF(M48="優勝",点数換算表!$B$5,IF(M48="準優勝",点数換算表!$C$5,IF(M48="ベスト4",点数換算表!$D$5,IF(M48="ベスト8",点数換算表!$E$5,IF(M48="ベスト16",点数換算表!$F$5,IF(M48="ベスト32",点数換算表!$G$5,"")))))))</f>
        <v>0</v>
      </c>
      <c r="O48" s="32" t="s">
        <v>214</v>
      </c>
      <c r="P48" s="21">
        <f>IF(O48="",0,IF(O48="優勝",点数換算表!$B$6,IF(O48="準優勝",点数換算表!$C$6,IF(O48="ベスト4",点数換算表!$D$6,IF(O48="ベスト8",点数換算表!$E$6,IF(O48="ベスト16",点数換算表!$F$6,IF(O48="ベスト32",点数換算表!$G$6,"")))))))</f>
        <v>100</v>
      </c>
      <c r="Q48" s="23"/>
      <c r="R48" s="21">
        <f>IF(Q48="",0,IF(Q48="優勝",点数換算表!$B$7,IF(Q48="準優勝",点数換算表!$C$7,IF(Q48="ベスト4",点数換算表!$D$7,IF(Q48="ベスト8",点数換算表!$E$7,点数換算表!$F$7)))))</f>
        <v>0</v>
      </c>
      <c r="S48" s="23"/>
      <c r="T48" s="21">
        <f>IF(S48="",0,IF(S48="優勝",点数換算表!$B$8,IF(S48="準優勝",点数換算表!$C$8,IF(S48="ベスト4",点数換算表!$D$8,IF(S48="ベスト8",点数換算表!$E$8,点数換算表!$F$8)))))</f>
        <v>0</v>
      </c>
      <c r="U48" s="23"/>
      <c r="V48" s="21">
        <f>IF(U48="",0,IF(U48="優勝",点数換算表!$B$13,IF(U48="準優勝",点数換算表!$C$13,IF(U48="ベスト4",点数換算表!$D$13,点数換算表!$E$13))))</f>
        <v>0</v>
      </c>
      <c r="W48" s="23"/>
      <c r="X48" s="21">
        <f>IF(W48="",0,IF(W48="優勝",点数換算表!$B$14,IF(W48="準優勝",点数換算表!$C$14,IF(W48="ベスト4",点数換算表!$D$14,点数換算表!$E$14))))</f>
        <v>0</v>
      </c>
      <c r="Y48" s="32" t="s">
        <v>9</v>
      </c>
      <c r="Z48" s="21">
        <f>IF(Y48="",0,IF(Y48="優勝",点数換算表!$B$15,IF(Y48="準優勝",点数換算表!$C$15,IF(Y48="ベスト4",点数換算表!$D$15,IF(Y48="ベスト8",点数換算表!$E$15,IF(Y48="ベスト16",点数換算表!$F$15,""))))))</f>
        <v>32</v>
      </c>
      <c r="AA48" s="32" t="s">
        <v>6</v>
      </c>
      <c r="AB48" s="21">
        <f>IF(AA48="",0,IF(AA48="優勝",点数換算表!$B$16,IF(AA48="準優勝",点数換算表!$C$16,IF(AA48="ベスト4",点数換算表!$D$16,IF(AA48="ベスト8",点数換算表!$E$16,IF(AA48="ベスト16",点数換算表!$F$16,IF(AA48="ベスト32",点数換算表!$G$16,"")))))))</f>
        <v>160</v>
      </c>
      <c r="AC48" s="32"/>
      <c r="AD48" s="21">
        <f>IF(AC48="",0,IF(AC48="優勝",点数換算表!$B$17,IF(AC48="準優勝",点数換算表!$C$17,IF(AC48="ベスト4",点数換算表!$D$17,IF(AC48="ベスト8",点数換算表!$E$17,IF(AC48="ベスト16",点数換算表!$F$17,IF(AC48="ベスト32",点数換算表!$G$17,"")))))))</f>
        <v>0</v>
      </c>
      <c r="AE48" s="23"/>
      <c r="AF48" s="21">
        <f>IF(AE48="",0,IF(AE48="優勝",点数換算表!$B$18,IF(AE48="準優勝",点数換算表!$C$18,IF(AE48="ベスト4",点数換算表!$D$18,IF(AE48="ベスト8",点数換算表!$E$18,点数換算表!$F$18)))))</f>
        <v>0</v>
      </c>
      <c r="AG48" s="23"/>
      <c r="AH48" s="21">
        <f>IF(AG48="",0,IF(AG48="優勝",点数換算表!$B$19,IF(AG48="準優勝",点数換算表!$C$19,IF(AG48="ベスト4",点数換算表!$D$19,IF(AG48="ベスト8",点数換算表!$E$19,点数換算表!$F$19)))))</f>
        <v>0</v>
      </c>
      <c r="AI48" s="21">
        <f t="shared" si="0"/>
        <v>292</v>
      </c>
    </row>
    <row r="49" spans="1:35" x14ac:dyDescent="0.4">
      <c r="A49" s="21">
        <v>46</v>
      </c>
      <c r="B49" s="32" t="s">
        <v>740</v>
      </c>
      <c r="C49" s="32" t="s">
        <v>716</v>
      </c>
      <c r="D49" s="32">
        <v>4</v>
      </c>
      <c r="E49" s="33" t="s">
        <v>717</v>
      </c>
      <c r="F49" s="34" t="s">
        <v>814</v>
      </c>
      <c r="G49" s="23"/>
      <c r="H49" s="21">
        <f>IF(G49="",0,IF(G49="優勝",[5]点数換算表!$B$2,IF(G49="準優勝",[5]点数換算表!$C$2,IF(G49="ベスト4",[5]点数換算表!$D$2,[5]点数換算表!$E$2))))</f>
        <v>0</v>
      </c>
      <c r="I49" s="23"/>
      <c r="J49" s="21">
        <f>IF(I49="",0,IF(I49="優勝",[5]点数換算表!$B$3,IF(I49="準優勝",[5]点数換算表!$C$3,IF(I49="ベスト4",[5]点数換算表!$D$3,[5]点数換算表!$E$3))))</f>
        <v>0</v>
      </c>
      <c r="K49" s="32" t="s">
        <v>6</v>
      </c>
      <c r="L49" s="21">
        <f>IF(K49="",0,IF(K49="優勝",[5]点数換算表!$B$4,IF(K49="準優勝",[5]点数換算表!$C$4,IF(K49="ベスト4",[5]点数換算表!$D$4,IF(K49="ベスト8",[5]点数換算表!$E$4,IF(K49="ベスト16",[5]点数換算表!$F$4,""))))))</f>
        <v>60</v>
      </c>
      <c r="M49" s="32" t="s">
        <v>6</v>
      </c>
      <c r="N49" s="21">
        <f>IF(M49="",0,IF(M49="優勝",[5]点数換算表!$B$5,IF(M49="準優勝",[5]点数換算表!$C$5,IF(M49="ベスト4",[5]点数換算表!$D$5,IF(M49="ベスト8",[5]点数換算表!$E$5,IF(M49="ベスト16",[5]点数換算表!$F$5,IF(M49="ベスト32",[5]点数換算表!$G$5,"")))))))</f>
        <v>200</v>
      </c>
      <c r="O49" s="32"/>
      <c r="P49" s="21">
        <f>IF(O49="",0,IF(O49="優勝",[5]点数換算表!$B$6,IF(O49="準優勝",[5]点数換算表!$C$6,IF(O49="ベスト4",[5]点数換算表!$D$6,IF(O49="ベスト8",[5]点数換算表!$E$6,IF(O49="ベスト16",[5]点数換算表!$F$6,IF(O49="ベスト32",[5]点数換算表!$G$6,"")))))))</f>
        <v>0</v>
      </c>
      <c r="Q49" s="23"/>
      <c r="R49" s="21">
        <f>IF(Q49="",0,IF(Q49="優勝",[5]点数換算表!$B$7,IF(Q49="準優勝",[5]点数換算表!$C$7,IF(Q49="ベスト4",[5]点数換算表!$D$7,IF(Q49="ベスト8",[5]点数換算表!$E$7,[5]点数換算表!$F$7)))))</f>
        <v>0</v>
      </c>
      <c r="S49" s="23"/>
      <c r="T49" s="21">
        <f>IF(S49="",0,IF(S49="優勝",[5]点数換算表!$B$8,IF(S49="準優勝",[5]点数換算表!$C$8,IF(S49="ベスト4",[5]点数換算表!$D$8,IF(S49="ベスト8",[5]点数換算表!$E$8,[5]点数換算表!$F$8)))))</f>
        <v>0</v>
      </c>
      <c r="U49" s="23"/>
      <c r="V49" s="21">
        <f>IF(U49="",0,IF(U49="優勝",[5]点数換算表!$B$13,IF(U49="準優勝",[5]点数換算表!$C$13,IF(U49="ベスト4",[5]点数換算表!$D$13,[5]点数換算表!$E$13))))</f>
        <v>0</v>
      </c>
      <c r="W49" s="23"/>
      <c r="X49" s="21">
        <f>IF(W49="",0,IF(W49="優勝",[5]点数換算表!$B$14,IF(W49="準優勝",[5]点数換算表!$C$14,IF(W49="ベスト4",[5]点数換算表!$D$14,[5]点数換算表!$E$14))))</f>
        <v>0</v>
      </c>
      <c r="Y49" s="32" t="s">
        <v>9</v>
      </c>
      <c r="Z49" s="21">
        <f>IF(Y49="",0,IF(Y49="優勝",[5]点数換算表!$B$15,IF(Y49="準優勝",[5]点数換算表!$C$15,IF(Y49="ベスト4",[5]点数換算表!$D$15,IF(Y49="ベスト8",[5]点数換算表!$E$15,IF(Y49="ベスト16",[5]点数換算表!$F$15,""))))))</f>
        <v>32</v>
      </c>
      <c r="AA49" s="32"/>
      <c r="AB49" s="21">
        <f>IF(AA49="",0,IF(AA49="優勝",[5]点数換算表!$B$16,IF(AA49="準優勝",[5]点数換算表!$C$16,IF(AA49="ベスト4",[5]点数換算表!$D$16,IF(AA49="ベスト8",[5]点数換算表!$E$16,IF(AA49="ベスト16",[5]点数換算表!$F$16,IF(AA49="ベスト32",[5]点数換算表!$G$16,"")))))))</f>
        <v>0</v>
      </c>
      <c r="AC49" s="32"/>
      <c r="AD49" s="21">
        <f>IF(AC49="",0,IF(AC49="優勝",[5]点数換算表!$B$17,IF(AC49="準優勝",[5]点数換算表!$C$17,IF(AC49="ベスト4",[5]点数換算表!$D$17,IF(AC49="ベスト8",[5]点数換算表!$E$17,IF(AC49="ベスト16",[5]点数換算表!$F$17,IF(AC49="ベスト32",[5]点数換算表!$G$17,"")))))))</f>
        <v>0</v>
      </c>
      <c r="AE49" s="23"/>
      <c r="AF49" s="21">
        <f>IF(AE49="",0,IF(AE49="優勝",[5]点数換算表!$B$18,IF(AE49="準優勝",[5]点数換算表!$C$18,IF(AE49="ベスト4",[5]点数換算表!$D$18,IF(AE49="ベスト8",[5]点数換算表!$E$18,[5]点数換算表!$F$18)))))</f>
        <v>0</v>
      </c>
      <c r="AG49" s="23"/>
      <c r="AH49" s="21">
        <f>IF(AG49="",0,IF(AG49="優勝",[5]点数換算表!$B$19,IF(AG49="準優勝",[5]点数換算表!$C$19,IF(AG49="ベスト4",[5]点数換算表!$D$19,IF(AG49="ベスト8",[5]点数換算表!$E$19,[5]点数換算表!$F$19)))))</f>
        <v>0</v>
      </c>
      <c r="AI49" s="21">
        <f t="shared" si="0"/>
        <v>292</v>
      </c>
    </row>
    <row r="50" spans="1:35" x14ac:dyDescent="0.4">
      <c r="A50" s="21">
        <v>47</v>
      </c>
      <c r="B50" s="32" t="s">
        <v>359</v>
      </c>
      <c r="C50" s="32" t="s">
        <v>271</v>
      </c>
      <c r="D50" s="32">
        <v>2</v>
      </c>
      <c r="E50" s="26" t="s">
        <v>272</v>
      </c>
      <c r="F50" s="35" t="s">
        <v>815</v>
      </c>
      <c r="G50" s="23"/>
      <c r="H50" s="21">
        <f>IF(G50="",0,IF(G50="優勝",[2]点数換算表!$B$2,IF(G50="準優勝",[2]点数換算表!$C$2,IF(G50="ベスト4",[2]点数換算表!$D$2,[2]点数換算表!$E$2))))</f>
        <v>0</v>
      </c>
      <c r="I50" s="23"/>
      <c r="J50" s="21">
        <f>IF(I50="",0,IF(I50="優勝",[2]点数換算表!$B$3,IF(I50="準優勝",[2]点数換算表!$C$3,IF(I50="ベスト4",[2]点数換算表!$D$3,[2]点数換算表!$E$3))))</f>
        <v>0</v>
      </c>
      <c r="K50" s="32" t="s">
        <v>9</v>
      </c>
      <c r="L50" s="21">
        <f>IF(K50="",0,IF(K50="優勝",[2]点数換算表!$B$4,IF(K50="準優勝",[2]点数換算表!$C$4,IF(K50="ベスト4",[2]点数換算表!$D$4,IF(K50="ベスト8",[2]点数換算表!$E$4,IF(K50="ベスト16",[2]点数換算表!$F$4,""))))))</f>
        <v>40</v>
      </c>
      <c r="M50" s="32" t="s">
        <v>9</v>
      </c>
      <c r="N50" s="21">
        <f>IF(M50="",0,IF(M50="優勝",[2]点数換算表!$B$5,IF(M50="準優勝",[2]点数換算表!$C$5,IF(M50="ベスト4",[2]点数換算表!$D$5,IF(M50="ベスト8",[2]点数換算表!$E$5,IF(M50="ベスト16",[2]点数換算表!$F$5,IF(M50="ベスト32",[2]点数換算表!$G$5,"")))))))</f>
        <v>150</v>
      </c>
      <c r="O50" s="32"/>
      <c r="P50" s="21">
        <f>IF(O50="",0,IF(O50="優勝",[2]点数換算表!$B$6,IF(O50="準優勝",[2]点数換算表!$C$6,IF(O50="ベスト4",[2]点数換算表!$D$6,IF(O50="ベスト8",[2]点数換算表!$E$6,IF(O50="ベスト16",[2]点数換算表!$F$6,IF(O50="ベスト32",[2]点数換算表!$G$6,"")))))))</f>
        <v>0</v>
      </c>
      <c r="Q50" s="23"/>
      <c r="R50" s="21">
        <f>IF(Q50="",0,IF(Q50="優勝",[2]点数換算表!$B$7,IF(Q50="準優勝",[2]点数換算表!$C$7,IF(Q50="ベスト4",[2]点数換算表!$D$7,IF(Q50="ベスト8",[2]点数換算表!$E$7,[2]点数換算表!$F$7)))))</f>
        <v>0</v>
      </c>
      <c r="S50" s="23"/>
      <c r="T50" s="21">
        <f>IF(S50="",0,IF(S50="優勝",[2]点数換算表!$B$8,IF(S50="準優勝",[2]点数換算表!$C$8,IF(S50="ベスト4",[2]点数換算表!$D$8,IF(S50="ベスト8",[2]点数換算表!$E$8,[2]点数換算表!$F$8)))))</f>
        <v>0</v>
      </c>
      <c r="U50" s="23"/>
      <c r="V50" s="21">
        <f>IF(U50="",0,IF(U50="優勝",[2]点数換算表!$B$13,IF(U50="準優勝",[2]点数換算表!$C$13,IF(U50="ベスト4",[2]点数換算表!$D$13,[2]点数換算表!$E$13))))</f>
        <v>0</v>
      </c>
      <c r="W50" s="23"/>
      <c r="X50" s="21">
        <f>IF(W50="",0,IF(W50="優勝",[2]点数換算表!$B$14,IF(W50="準優勝",[2]点数換算表!$C$14,IF(W50="ベスト4",[2]点数換算表!$D$14,[2]点数換算表!$E$14))))</f>
        <v>0</v>
      </c>
      <c r="Y50" s="32" t="s">
        <v>7</v>
      </c>
      <c r="Z50" s="21">
        <f>IF(Y50="",0,IF(Y50="優勝",[2]点数換算表!$B$15,IF(Y50="準優勝",[2]点数換算表!$C$15,IF(Y50="ベスト4",[2]点数換算表!$D$15,IF(Y50="ベスト8",[2]点数換算表!$E$15,IF(Y50="ベスト16",[2]点数換算表!$F$15,""))))))</f>
        <v>16</v>
      </c>
      <c r="AA50" s="32" t="s">
        <v>7</v>
      </c>
      <c r="AB50" s="21">
        <f>IF(AA50="",0,IF(AA50="優勝",[2]点数換算表!$B$16,IF(AA50="準優勝",[2]点数換算表!$C$16,IF(AA50="ベスト4",[2]点数換算表!$D$16,IF(AA50="ベスト8",[2]点数換算表!$E$16,IF(AA50="ベスト16",[2]点数換算表!$F$16,IF(AA50="ベスト32",[2]点数換算表!$G$16,"")))))))</f>
        <v>80</v>
      </c>
      <c r="AC50" s="32"/>
      <c r="AD50" s="21">
        <f>IF(AC50="",0,IF(AC50="優勝",[2]点数換算表!$B$17,IF(AC50="準優勝",[2]点数換算表!$C$17,IF(AC50="ベスト4",[2]点数換算表!$D$17,IF(AC50="ベスト8",[2]点数換算表!$E$17,IF(AC50="ベスト16",[2]点数換算表!$F$17,IF(AC50="ベスト32",[2]点数換算表!$G$17,"")))))))</f>
        <v>0</v>
      </c>
      <c r="AE50" s="23"/>
      <c r="AF50" s="21">
        <f>IF(AE50="",0,IF(AE50="優勝",[2]点数換算表!$B$18,IF(AE50="準優勝",[2]点数換算表!$C$18,IF(AE50="ベスト4",[2]点数換算表!$D$18,IF(AE50="ベスト8",[2]点数換算表!$E$18,[2]点数換算表!$F$18)))))</f>
        <v>0</v>
      </c>
      <c r="AG50" s="23"/>
      <c r="AH50" s="21">
        <f>IF(AG50="",0,IF(AG50="優勝",[2]点数換算表!$B$19,IF(AG50="準優勝",[2]点数換算表!$C$19,IF(AG50="ベスト4",[2]点数換算表!$D$19,IF(AG50="ベスト8",[2]点数換算表!$E$19,[2]点数換算表!$F$19)))))</f>
        <v>0</v>
      </c>
      <c r="AI50" s="21">
        <f t="shared" si="0"/>
        <v>286</v>
      </c>
    </row>
    <row r="51" spans="1:35" x14ac:dyDescent="0.4">
      <c r="A51" s="21">
        <v>48</v>
      </c>
      <c r="B51" s="32" t="s">
        <v>379</v>
      </c>
      <c r="C51" s="32" t="s">
        <v>271</v>
      </c>
      <c r="D51" s="32">
        <v>1</v>
      </c>
      <c r="E51" s="26" t="s">
        <v>272</v>
      </c>
      <c r="F51" s="35" t="s">
        <v>815</v>
      </c>
      <c r="G51" s="23" t="s">
        <v>6</v>
      </c>
      <c r="H51" s="21">
        <f>IF(G51="",0,IF(G51="優勝",[2]点数換算表!$B$2,IF(G51="準優勝",[2]点数換算表!$C$2,IF(G51="ベスト4",[2]点数換算表!$D$2,[2]点数換算表!$E$2))))</f>
        <v>50</v>
      </c>
      <c r="I51" s="23"/>
      <c r="J51" s="21">
        <f>IF(I51="",0,IF(I51="優勝",[2]点数換算表!$B$3,IF(I51="準優勝",[2]点数換算表!$C$3,IF(I51="ベスト4",[2]点数換算表!$D$3,[2]点数換算表!$E$3))))</f>
        <v>0</v>
      </c>
      <c r="K51" s="32" t="s">
        <v>7</v>
      </c>
      <c r="L51" s="21">
        <f>IF(K51="",0,IF(K51="優勝",[2]点数換算表!$B$4,IF(K51="準優勝",[2]点数換算表!$C$4,IF(K51="ベスト4",[2]点数換算表!$D$4,IF(K51="ベスト8",[2]点数換算表!$E$4,IF(K51="ベスト16",[2]点数換算表!$F$4,""))))))</f>
        <v>20</v>
      </c>
      <c r="M51" s="32" t="s">
        <v>7</v>
      </c>
      <c r="N51" s="21">
        <f>IF(M51="",0,IF(M51="優勝",[2]点数換算表!$B$5,IF(M51="準優勝",[2]点数換算表!$C$5,IF(M51="ベスト4",[2]点数換算表!$D$5,IF(M51="ベスト8",[2]点数換算表!$E$5,IF(M51="ベスト16",[2]点数換算表!$F$5,IF(M51="ベスト32",[2]点数換算表!$G$5,"")))))))</f>
        <v>100</v>
      </c>
      <c r="O51" s="32"/>
      <c r="P51" s="21">
        <f>IF(O51="",0,IF(O51="優勝",[2]点数換算表!$B$6,IF(O51="準優勝",[2]点数換算表!$C$6,IF(O51="ベスト4",[2]点数換算表!$D$6,IF(O51="ベスト8",[2]点数換算表!$E$6,IF(O51="ベスト16",[2]点数換算表!$F$6,IF(O51="ベスト32",[2]点数換算表!$G$6,"")))))))</f>
        <v>0</v>
      </c>
      <c r="Q51" s="23"/>
      <c r="R51" s="21">
        <f>IF(Q51="",0,IF(Q51="優勝",[2]点数換算表!$B$7,IF(Q51="準優勝",[2]点数換算表!$C$7,IF(Q51="ベスト4",[2]点数換算表!$D$7,IF(Q51="ベスト8",[2]点数換算表!$E$7,[2]点数換算表!$F$7)))))</f>
        <v>0</v>
      </c>
      <c r="S51" s="23"/>
      <c r="T51" s="21">
        <f>IF(S51="",0,IF(S51="優勝",[2]点数換算表!$B$8,IF(S51="準優勝",[2]点数換算表!$C$8,IF(S51="ベスト4",[2]点数換算表!$D$8,IF(S51="ベスト8",[2]点数換算表!$E$8,[2]点数換算表!$F$8)))))</f>
        <v>0</v>
      </c>
      <c r="U51" s="23"/>
      <c r="V51" s="21">
        <f>IF(U51="",0,IF(U51="優勝",[2]点数換算表!$B$13,IF(U51="準優勝",[2]点数換算表!$C$13,IF(U51="ベスト4",[2]点数換算表!$D$13,[2]点数換算表!$E$13))))</f>
        <v>0</v>
      </c>
      <c r="W51" s="23"/>
      <c r="X51" s="21">
        <f>IF(W51="",0,IF(W51="優勝",[2]点数換算表!$B$14,IF(W51="準優勝",[2]点数換算表!$C$14,IF(W51="ベスト4",[2]点数換算表!$D$14,[2]点数換算表!$E$14))))</f>
        <v>0</v>
      </c>
      <c r="Y51" s="32"/>
      <c r="Z51" s="21">
        <f>IF(Y51="",0,IF(Y51="優勝",[2]点数換算表!$B$15,IF(Y51="準優勝",[2]点数換算表!$C$15,IF(Y51="ベスト4",[2]点数換算表!$D$15,IF(Y51="ベスト8",[2]点数換算表!$E$15,IF(Y51="ベスト16",[2]点数換算表!$F$15,""))))))</f>
        <v>0</v>
      </c>
      <c r="AA51" s="32"/>
      <c r="AB51" s="21">
        <f>IF(AA51="",0,IF(AA51="優勝",[2]点数換算表!$B$16,IF(AA51="準優勝",[2]点数換算表!$C$16,IF(AA51="ベスト4",[2]点数換算表!$D$16,IF(AA51="ベスト8",[2]点数換算表!$E$16,IF(AA51="ベスト16",[2]点数換算表!$F$16,IF(AA51="ベスト32",[2]点数換算表!$G$16,"")))))))</f>
        <v>0</v>
      </c>
      <c r="AC51" s="32"/>
      <c r="AD51" s="21">
        <f>IF(AC51="",0,IF(AC51="優勝",[2]点数換算表!$B$17,IF(AC51="準優勝",[2]点数換算表!$C$17,IF(AC51="ベスト4",[2]点数換算表!$D$17,IF(AC51="ベスト8",[2]点数換算表!$E$17,IF(AC51="ベスト16",[2]点数換算表!$F$17,IF(AC51="ベスト32",[2]点数換算表!$G$17,"")))))))</f>
        <v>0</v>
      </c>
      <c r="AE51" s="23"/>
      <c r="AF51" s="21">
        <f>IF(AE51="",0,IF(AE51="優勝",[2]点数換算表!$B$18,IF(AE51="準優勝",[2]点数換算表!$C$18,IF(AE51="ベスト4",[2]点数換算表!$D$18,IF(AE51="ベスト8",[2]点数換算表!$E$18,[2]点数換算表!$F$18)))))</f>
        <v>0</v>
      </c>
      <c r="AG51" s="23" t="s">
        <v>9</v>
      </c>
      <c r="AH51" s="21">
        <f>IF(AG51="",0,IF(AG51="優勝",[2]点数換算表!$B$19,IF(AG51="準優勝",[2]点数換算表!$C$19,IF(AG51="ベスト4",[2]点数換算表!$D$19,IF(AG51="ベスト8",[2]点数換算表!$E$19,[2]点数換算表!$F$19)))))</f>
        <v>80</v>
      </c>
      <c r="AI51" s="21">
        <f t="shared" si="0"/>
        <v>250</v>
      </c>
    </row>
    <row r="52" spans="1:35" x14ac:dyDescent="0.4">
      <c r="A52" s="21">
        <v>49</v>
      </c>
      <c r="B52" s="32" t="s">
        <v>368</v>
      </c>
      <c r="C52" s="32" t="s">
        <v>271</v>
      </c>
      <c r="D52" s="32">
        <v>2</v>
      </c>
      <c r="E52" s="26" t="s">
        <v>272</v>
      </c>
      <c r="F52" s="35" t="s">
        <v>815</v>
      </c>
      <c r="G52" s="23"/>
      <c r="H52" s="21">
        <f>IF(G52="",0,IF(G52="優勝",[2]点数換算表!$B$2,IF(G52="準優勝",[2]点数換算表!$C$2,IF(G52="ベスト4",[2]点数換算表!$D$2,[2]点数換算表!$E$2))))</f>
        <v>0</v>
      </c>
      <c r="I52" s="23"/>
      <c r="J52" s="21">
        <f>IF(I52="",0,IF(I52="優勝",[2]点数換算表!$B$3,IF(I52="準優勝",[2]点数換算表!$C$3,IF(I52="ベスト4",[2]点数換算表!$D$3,[2]点数換算表!$E$3))))</f>
        <v>0</v>
      </c>
      <c r="K52" s="32"/>
      <c r="L52" s="21">
        <f>IF(K52="",0,IF(K52="優勝",[2]点数換算表!$B$4,IF(K52="準優勝",[2]点数換算表!$C$4,IF(K52="ベスト4",[2]点数換算表!$D$4,IF(K52="ベスト8",[2]点数換算表!$E$4,IF(K52="ベスト16",[2]点数換算表!$F$4,""))))))</f>
        <v>0</v>
      </c>
      <c r="M52" s="32" t="s">
        <v>9</v>
      </c>
      <c r="N52" s="21">
        <f>IF(M52="",0,IF(M52="優勝",[2]点数換算表!$B$5,IF(M52="準優勝",[2]点数換算表!$C$5,IF(M52="ベスト4",[2]点数換算表!$D$5,IF(M52="ベスト8",[2]点数換算表!$E$5,IF(M52="ベスト16",[2]点数換算表!$F$5,IF(M52="ベスト32",[2]点数換算表!$G$5,"")))))))</f>
        <v>150</v>
      </c>
      <c r="O52" s="32"/>
      <c r="P52" s="21">
        <f>IF(O52="",0,IF(O52="優勝",[2]点数換算表!$B$6,IF(O52="準優勝",[2]点数換算表!$C$6,IF(O52="ベスト4",[2]点数換算表!$D$6,IF(O52="ベスト8",[2]点数換算表!$E$6,IF(O52="ベスト16",[2]点数換算表!$F$6,IF(O52="ベスト32",[2]点数換算表!$G$6,"")))))))</f>
        <v>0</v>
      </c>
      <c r="Q52" s="23"/>
      <c r="R52" s="21">
        <f>IF(Q52="",0,IF(Q52="優勝",[2]点数換算表!$B$7,IF(Q52="準優勝",[2]点数換算表!$C$7,IF(Q52="ベスト4",[2]点数換算表!$D$7,IF(Q52="ベスト8",[2]点数換算表!$E$7,[2]点数換算表!$F$7)))))</f>
        <v>0</v>
      </c>
      <c r="S52" s="23"/>
      <c r="T52" s="21">
        <f>IF(S52="",0,IF(S52="優勝",[2]点数換算表!$B$8,IF(S52="準優勝",[2]点数換算表!$C$8,IF(S52="ベスト4",[2]点数換算表!$D$8,IF(S52="ベスト8",[2]点数換算表!$E$8,[2]点数換算表!$F$8)))))</f>
        <v>0</v>
      </c>
      <c r="U52" s="23"/>
      <c r="V52" s="21">
        <f>IF(U52="",0,IF(U52="優勝",[2]点数換算表!$B$13,IF(U52="準優勝",[2]点数換算表!$C$13,IF(U52="ベスト4",[2]点数換算表!$D$13,[2]点数換算表!$E$13))))</f>
        <v>0</v>
      </c>
      <c r="W52" s="23"/>
      <c r="X52" s="21">
        <f>IF(W52="",0,IF(W52="優勝",[2]点数換算表!$B$14,IF(W52="準優勝",[2]点数換算表!$C$14,IF(W52="ベスト4",[2]点数換算表!$D$14,[2]点数換算表!$E$14))))</f>
        <v>0</v>
      </c>
      <c r="Y52" s="32" t="s">
        <v>7</v>
      </c>
      <c r="Z52" s="21">
        <f>IF(Y52="",0,IF(Y52="優勝",[2]点数換算表!$B$15,IF(Y52="準優勝",[2]点数換算表!$C$15,IF(Y52="ベスト4",[2]点数換算表!$D$15,IF(Y52="ベスト8",[2]点数換算表!$E$15,IF(Y52="ベスト16",[2]点数換算表!$F$15,""))))))</f>
        <v>16</v>
      </c>
      <c r="AA52" s="32" t="s">
        <v>7</v>
      </c>
      <c r="AB52" s="21">
        <f>IF(AA52="",0,IF(AA52="優勝",[2]点数換算表!$B$16,IF(AA52="準優勝",[2]点数換算表!$C$16,IF(AA52="ベスト4",[2]点数換算表!$D$16,IF(AA52="ベスト8",[2]点数換算表!$E$16,IF(AA52="ベスト16",[2]点数換算表!$F$16,IF(AA52="ベスト32",[2]点数換算表!$G$16,"")))))))</f>
        <v>80</v>
      </c>
      <c r="AC52" s="32"/>
      <c r="AD52" s="21">
        <f>IF(AC52="",0,IF(AC52="優勝",[2]点数換算表!$B$17,IF(AC52="準優勝",[2]点数換算表!$C$17,IF(AC52="ベスト4",[2]点数換算表!$D$17,IF(AC52="ベスト8",[2]点数換算表!$E$17,IF(AC52="ベスト16",[2]点数換算表!$F$17,IF(AC52="ベスト32",[2]点数換算表!$G$17,"")))))))</f>
        <v>0</v>
      </c>
      <c r="AE52" s="23"/>
      <c r="AF52" s="21">
        <f>IF(AE52="",0,IF(AE52="優勝",[2]点数換算表!$B$18,IF(AE52="準優勝",[2]点数換算表!$C$18,IF(AE52="ベスト4",[2]点数換算表!$D$18,IF(AE52="ベスト8",[2]点数換算表!$E$18,[2]点数換算表!$F$18)))))</f>
        <v>0</v>
      </c>
      <c r="AG52" s="23"/>
      <c r="AH52" s="21">
        <f>IF(AG52="",0,IF(AG52="優勝",[2]点数換算表!$B$19,IF(AG52="準優勝",[2]点数換算表!$C$19,IF(AG52="ベスト4",[2]点数換算表!$D$19,IF(AG52="ベスト8",[2]点数換算表!$E$19,[2]点数換算表!$F$19)))))</f>
        <v>0</v>
      </c>
      <c r="AI52" s="21">
        <f t="shared" si="0"/>
        <v>246</v>
      </c>
    </row>
    <row r="53" spans="1:35" x14ac:dyDescent="0.4">
      <c r="A53" s="21">
        <v>50</v>
      </c>
      <c r="B53" s="32" t="s">
        <v>320</v>
      </c>
      <c r="C53" s="32" t="s">
        <v>321</v>
      </c>
      <c r="D53" s="32">
        <v>4</v>
      </c>
      <c r="E53" s="26" t="s">
        <v>272</v>
      </c>
      <c r="F53" s="35" t="s">
        <v>815</v>
      </c>
      <c r="G53" s="23"/>
      <c r="H53" s="21">
        <f>IF(G53="",0,IF(G53="優勝",[2]点数換算表!$B$2,IF(G53="準優勝",[2]点数換算表!$C$2,IF(G53="ベスト4",[2]点数換算表!$D$2,[2]点数換算表!$E$2))))</f>
        <v>0</v>
      </c>
      <c r="I53" s="23"/>
      <c r="J53" s="21">
        <f>IF(I53="",0,IF(I53="優勝",[2]点数換算表!$B$3,IF(I53="準優勝",[2]点数換算表!$C$3,IF(I53="ベスト4",[2]点数換算表!$D$3,[2]点数換算表!$E$3))))</f>
        <v>0</v>
      </c>
      <c r="K53" s="32" t="s">
        <v>7</v>
      </c>
      <c r="L53" s="21">
        <f>IF(K53="",0,IF(K53="優勝",[2]点数換算表!$B$4,IF(K53="準優勝",[2]点数換算表!$C$4,IF(K53="ベスト4",[2]点数換算表!$D$4,IF(K53="ベスト8",[2]点数換算表!$E$4,IF(K53="ベスト16",[2]点数換算表!$F$4,""))))))</f>
        <v>20</v>
      </c>
      <c r="M53" s="32" t="s">
        <v>7</v>
      </c>
      <c r="N53" s="21">
        <f>IF(M53="",0,IF(M53="優勝",[2]点数換算表!$B$5,IF(M53="準優勝",[2]点数換算表!$C$5,IF(M53="ベスト4",[2]点数換算表!$D$5,IF(M53="ベスト8",[2]点数換算表!$E$5,IF(M53="ベスト16",[2]点数換算表!$F$5,IF(M53="ベスト32",[2]点数換算表!$G$5,"")))))))</f>
        <v>100</v>
      </c>
      <c r="O53" s="32"/>
      <c r="P53" s="21">
        <f>IF(O53="",0,IF(O53="優勝",[2]点数換算表!$B$6,IF(O53="準優勝",[2]点数換算表!$C$6,IF(O53="ベスト4",[2]点数換算表!$D$6,IF(O53="ベスト8",[2]点数換算表!$E$6,IF(O53="ベスト16",[2]点数換算表!$F$6,IF(O53="ベスト32",[2]点数換算表!$G$6,"")))))))</f>
        <v>0</v>
      </c>
      <c r="Q53" s="23"/>
      <c r="R53" s="21">
        <f>IF(Q53="",0,IF(Q53="優勝",[2]点数換算表!$B$7,IF(Q53="準優勝",[2]点数換算表!$C$7,IF(Q53="ベスト4",[2]点数換算表!$D$7,IF(Q53="ベスト8",[2]点数換算表!$E$7,[2]点数換算表!$F$7)))))</f>
        <v>0</v>
      </c>
      <c r="S53" s="23"/>
      <c r="T53" s="21">
        <f>IF(S53="",0,IF(S53="優勝",[2]点数換算表!$B$8,IF(S53="準優勝",[2]点数換算表!$C$8,IF(S53="ベスト4",[2]点数換算表!$D$8,IF(S53="ベスト8",[2]点数換算表!$E$8,[2]点数換算表!$F$8)))))</f>
        <v>0</v>
      </c>
      <c r="U53" s="23"/>
      <c r="V53" s="21">
        <f>IF(U53="",0,IF(U53="優勝",[2]点数換算表!$B$13,IF(U53="準優勝",[2]点数換算表!$C$13,IF(U53="ベスト4",[2]点数換算表!$D$13,[2]点数換算表!$E$13))))</f>
        <v>0</v>
      </c>
      <c r="W53" s="23"/>
      <c r="X53" s="21">
        <f>IF(W53="",0,IF(W53="優勝",[2]点数換算表!$B$14,IF(W53="準優勝",[2]点数換算表!$C$14,IF(W53="ベスト4",[2]点数換算表!$D$14,[2]点数換算表!$E$14))))</f>
        <v>0</v>
      </c>
      <c r="Y53" s="32"/>
      <c r="Z53" s="21">
        <f>IF(Y53="",0,IF(Y53="優勝",[2]点数換算表!$B$15,IF(Y53="準優勝",[2]点数換算表!$C$15,IF(Y53="ベスト4",[2]点数換算表!$D$15,IF(Y53="ベスト8",[2]点数換算表!$E$15,IF(Y53="ベスト16",[2]点数換算表!$F$15,""))))))</f>
        <v>0</v>
      </c>
      <c r="AA53" s="32" t="s">
        <v>214</v>
      </c>
      <c r="AB53" s="21">
        <f>IF(AA53="",0,IF(AA53="優勝",[2]点数換算表!$B$16,IF(AA53="準優勝",[2]点数換算表!$C$16,IF(AA53="ベスト4",[2]点数換算表!$D$16,IF(AA53="ベスト8",[2]点数換算表!$E$16,IF(AA53="ベスト16",[2]点数換算表!$F$16,IF(AA53="ベスト32",[2]点数換算表!$G$16,"")))))))</f>
        <v>40</v>
      </c>
      <c r="AC53" s="32" t="s">
        <v>214</v>
      </c>
      <c r="AD53" s="21">
        <f>IF(AC53="",0,IF(AC53="優勝",[2]点数換算表!$B$17,IF(AC53="準優勝",[2]点数換算表!$C$17,IF(AC53="ベスト4",[2]点数換算表!$D$17,IF(AC53="ベスト8",[2]点数換算表!$E$17,IF(AC53="ベスト16",[2]点数換算表!$F$17,IF(AC53="ベスト32",[2]点数換算表!$G$17,"")))))))</f>
        <v>80</v>
      </c>
      <c r="AE53" s="23"/>
      <c r="AF53" s="21">
        <f>IF(AE53="",0,IF(AE53="優勝",[2]点数換算表!$B$18,IF(AE53="準優勝",[2]点数換算表!$C$18,IF(AE53="ベスト4",[2]点数換算表!$D$18,IF(AE53="ベスト8",[2]点数換算表!$E$18,[2]点数換算表!$F$18)))))</f>
        <v>0</v>
      </c>
      <c r="AG53" s="23"/>
      <c r="AH53" s="21">
        <f>IF(AG53="",0,IF(AG53="優勝",[2]点数換算表!$B$19,IF(AG53="準優勝",[2]点数換算表!$C$19,IF(AG53="ベスト4",[2]点数換算表!$D$19,IF(AG53="ベスト8",[2]点数換算表!$E$19,[2]点数換算表!$F$19)))))</f>
        <v>0</v>
      </c>
      <c r="AI53" s="21">
        <f t="shared" si="0"/>
        <v>240</v>
      </c>
    </row>
    <row r="54" spans="1:35" x14ac:dyDescent="0.4">
      <c r="A54" s="21">
        <v>51</v>
      </c>
      <c r="B54" s="32" t="s">
        <v>551</v>
      </c>
      <c r="C54" s="32" t="s">
        <v>525</v>
      </c>
      <c r="D54" s="32">
        <v>3</v>
      </c>
      <c r="E54" s="29" t="s">
        <v>526</v>
      </c>
      <c r="F54" s="35" t="s">
        <v>815</v>
      </c>
      <c r="G54" s="23"/>
      <c r="H54" s="21">
        <f>IF(G54="",0,IF(G54="優勝",[8]点数換算表!$B$2,IF(G54="準優勝",[8]点数換算表!$C$2,IF(G54="ベスト4",[8]点数換算表!$D$2,[8]点数換算表!$E$2))))</f>
        <v>0</v>
      </c>
      <c r="I54" s="23"/>
      <c r="J54" s="21">
        <f>IF(I54="",0,IF(I54="優勝",[8]点数換算表!$B$3,IF(I54="準優勝",[8]点数換算表!$C$3,IF(I54="ベスト4",[8]点数換算表!$D$3,[8]点数換算表!$E$3))))</f>
        <v>0</v>
      </c>
      <c r="K54" s="32" t="s">
        <v>6</v>
      </c>
      <c r="L54" s="21">
        <f>IF(K54="",0,IF(K54="優勝",[8]点数換算表!$B$4,IF(K54="準優勝",[8]点数換算表!$C$4,IF(K54="ベスト4",[8]点数換算表!$D$4,IF(K54="ベスト8",[8]点数換算表!$E$4,IF(K54="ベスト16",[8]点数換算表!$F$4,""))))))</f>
        <v>60</v>
      </c>
      <c r="M54" s="32" t="s">
        <v>7</v>
      </c>
      <c r="N54" s="21">
        <f>IF(M54="",0,IF(M54="優勝",[8]点数換算表!$B$5,IF(M54="準優勝",[8]点数換算表!$C$5,IF(M54="ベスト4",[8]点数換算表!$D$5,IF(M54="ベスト8",[8]点数換算表!$E$5,IF(M54="ベスト16",[8]点数換算表!$F$5,IF(M54="ベスト32",[8]点数換算表!$G$5,"")))))))</f>
        <v>100</v>
      </c>
      <c r="O54" s="32"/>
      <c r="P54" s="21">
        <f>IF(O54="",0,IF(O54="優勝",[8]点数換算表!$B$6,IF(O54="準優勝",[8]点数換算表!$C$6,IF(O54="ベスト4",[8]点数換算表!$D$6,IF(O54="ベスト8",[8]点数換算表!$E$6,IF(O54="ベスト16",[8]点数換算表!$F$6,IF(O54="ベスト32",[8]点数換算表!$G$6,"")))))))</f>
        <v>0</v>
      </c>
      <c r="Q54" s="23"/>
      <c r="R54" s="21">
        <f>IF(Q54="",0,IF(Q54="優勝",[8]点数換算表!$B$7,IF(Q54="準優勝",[8]点数換算表!$C$7,IF(Q54="ベスト4",[8]点数換算表!$D$7,IF(Q54="ベスト8",[8]点数換算表!$E$7,[8]点数換算表!$F$7)))))</f>
        <v>0</v>
      </c>
      <c r="S54" s="23"/>
      <c r="T54" s="21">
        <f>IF(S54="",0,IF(S54="優勝",[8]点数換算表!$B$8,IF(S54="準優勝",[8]点数換算表!$C$8,IF(S54="ベスト4",[8]点数換算表!$D$8,IF(S54="ベスト8",[8]点数換算表!$E$8,[8]点数換算表!$F$8)))))</f>
        <v>0</v>
      </c>
      <c r="U54" s="23"/>
      <c r="V54" s="21">
        <f>IF(U54="",0,IF(U54="優勝",[8]点数換算表!$B$13,IF(U54="準優勝",[8]点数換算表!$C$13,IF(U54="ベスト4",[8]点数換算表!$D$13,[8]点数換算表!$E$13))))</f>
        <v>0</v>
      </c>
      <c r="W54" s="23"/>
      <c r="X54" s="21">
        <f>IF(W54="",0,IF(W54="優勝",[8]点数換算表!$B$14,IF(W54="準優勝",[8]点数換算表!$C$14,IF(W54="ベスト4",[8]点数換算表!$D$14,[8]点数換算表!$E$14))))</f>
        <v>0</v>
      </c>
      <c r="Y54" s="32" t="s">
        <v>9</v>
      </c>
      <c r="Z54" s="21">
        <f>IF(Y54="",0,IF(Y54="優勝",[8]点数換算表!$B$15,IF(Y54="準優勝",[8]点数換算表!$C$15,IF(Y54="ベスト4",[8]点数換算表!$D$15,IF(Y54="ベスト8",[8]点数換算表!$E$15,IF(Y54="ベスト16",[8]点数換算表!$F$15,""))))))</f>
        <v>32</v>
      </c>
      <c r="AA54" s="32" t="s">
        <v>214</v>
      </c>
      <c r="AB54" s="21">
        <f>IF(AA54="",0,IF(AA54="優勝",[8]点数換算表!$B$16,IF(AA54="準優勝",[8]点数換算表!$C$16,IF(AA54="ベスト4",[8]点数換算表!$D$16,IF(AA54="ベスト8",[8]点数換算表!$E$16,IF(AA54="ベスト16",[8]点数換算表!$F$16,IF(AA54="ベスト32",[8]点数換算表!$G$16,"")))))))</f>
        <v>40</v>
      </c>
      <c r="AC54" s="32"/>
      <c r="AD54" s="21">
        <f>IF(AC54="",0,IF(AC54="優勝",[8]点数換算表!$B$17,IF(AC54="準優勝",[8]点数換算表!$C$17,IF(AC54="ベスト4",[8]点数換算表!$D$17,IF(AC54="ベスト8",[8]点数換算表!$E$17,IF(AC54="ベスト16",[8]点数換算表!$F$17,IF(AC54="ベスト32",[8]点数換算表!$G$17,"")))))))</f>
        <v>0</v>
      </c>
      <c r="AE54" s="23"/>
      <c r="AF54" s="21">
        <f>IF(AE54="",0,IF(AE54="優勝",[8]点数換算表!$B$18,IF(AE54="準優勝",[8]点数換算表!$C$18,IF(AE54="ベスト4",[8]点数換算表!$D$18,IF(AE54="ベスト8",[8]点数換算表!$E$18,[8]点数換算表!$F$18)))))</f>
        <v>0</v>
      </c>
      <c r="AG54" s="23"/>
      <c r="AH54" s="21">
        <f>IF(AG54="",0,IF(AG54="優勝",[8]点数換算表!$B$19,IF(AG54="準優勝",[8]点数換算表!$C$19,IF(AG54="ベスト4",[8]点数換算表!$D$19,IF(AG54="ベスト8",[8]点数換算表!$E$19,[8]点数換算表!$F$19)))))</f>
        <v>0</v>
      </c>
      <c r="AI54" s="21">
        <f t="shared" si="0"/>
        <v>232</v>
      </c>
    </row>
    <row r="55" spans="1:35" x14ac:dyDescent="0.4">
      <c r="A55" s="21">
        <v>52</v>
      </c>
      <c r="B55" s="32" t="s">
        <v>558</v>
      </c>
      <c r="C55" s="32" t="s">
        <v>525</v>
      </c>
      <c r="D55" s="32">
        <v>3</v>
      </c>
      <c r="E55" s="29" t="s">
        <v>526</v>
      </c>
      <c r="F55" s="35" t="s">
        <v>815</v>
      </c>
      <c r="G55" s="23"/>
      <c r="H55" s="21">
        <f>IF(G55="",0,IF(G55="優勝",[8]点数換算表!$B$2,IF(G55="準優勝",[8]点数換算表!$C$2,IF(G55="ベスト4",[8]点数換算表!$D$2,[8]点数換算表!$E$2))))</f>
        <v>0</v>
      </c>
      <c r="I55" s="23"/>
      <c r="J55" s="21">
        <f>IF(I55="",0,IF(I55="優勝",[8]点数換算表!$B$3,IF(I55="準優勝",[8]点数換算表!$C$3,IF(I55="ベスト4",[8]点数換算表!$D$3,[8]点数換算表!$E$3))))</f>
        <v>0</v>
      </c>
      <c r="K55" s="32" t="s">
        <v>6</v>
      </c>
      <c r="L55" s="21">
        <f>IF(K55="",0,IF(K55="優勝",[8]点数換算表!$B$4,IF(K55="準優勝",[8]点数換算表!$C$4,IF(K55="ベスト4",[8]点数換算表!$D$4,IF(K55="ベスト8",[8]点数換算表!$E$4,IF(K55="ベスト16",[8]点数換算表!$F$4,""))))))</f>
        <v>60</v>
      </c>
      <c r="M55" s="32" t="s">
        <v>7</v>
      </c>
      <c r="N55" s="21">
        <f>IF(M55="",0,IF(M55="優勝",[8]点数換算表!$B$5,IF(M55="準優勝",[8]点数換算表!$C$5,IF(M55="ベスト4",[8]点数換算表!$D$5,IF(M55="ベスト8",[8]点数換算表!$E$5,IF(M55="ベスト16",[8]点数換算表!$F$5,IF(M55="ベスト32",[8]点数換算表!$G$5,"")))))))</f>
        <v>100</v>
      </c>
      <c r="O55" s="32"/>
      <c r="P55" s="21">
        <f>IF(O55="",0,IF(O55="優勝",[8]点数換算表!$B$6,IF(O55="準優勝",[8]点数換算表!$C$6,IF(O55="ベスト4",[8]点数換算表!$D$6,IF(O55="ベスト8",[8]点数換算表!$E$6,IF(O55="ベスト16",[8]点数換算表!$F$6,IF(O55="ベスト32",[8]点数換算表!$G$6,"")))))))</f>
        <v>0</v>
      </c>
      <c r="Q55" s="23"/>
      <c r="R55" s="21">
        <f>IF(Q55="",0,IF(Q55="優勝",[8]点数換算表!$B$7,IF(Q55="準優勝",[8]点数換算表!$C$7,IF(Q55="ベスト4",[8]点数換算表!$D$7,IF(Q55="ベスト8",[8]点数換算表!$E$7,[8]点数換算表!$F$7)))))</f>
        <v>0</v>
      </c>
      <c r="S55" s="23"/>
      <c r="T55" s="21">
        <f>IF(S55="",0,IF(S55="優勝",[8]点数換算表!$B$8,IF(S55="準優勝",[8]点数換算表!$C$8,IF(S55="ベスト4",[8]点数換算表!$D$8,IF(S55="ベスト8",[8]点数換算表!$E$8,[8]点数換算表!$F$8)))))</f>
        <v>0</v>
      </c>
      <c r="U55" s="23"/>
      <c r="V55" s="21">
        <f>IF(U55="",0,IF(U55="優勝",[8]点数換算表!$B$13,IF(U55="準優勝",[8]点数換算表!$C$13,IF(U55="ベスト4",[8]点数換算表!$D$13,[8]点数換算表!$E$13))))</f>
        <v>0</v>
      </c>
      <c r="W55" s="23"/>
      <c r="X55" s="21">
        <f>IF(W55="",0,IF(W55="優勝",[8]点数換算表!$B$14,IF(W55="準優勝",[8]点数換算表!$C$14,IF(W55="ベスト4",[8]点数換算表!$D$14,[8]点数換算表!$E$14))))</f>
        <v>0</v>
      </c>
      <c r="Y55" s="32" t="s">
        <v>9</v>
      </c>
      <c r="Z55" s="21">
        <f>IF(Y55="",0,IF(Y55="優勝",[8]点数換算表!$B$15,IF(Y55="準優勝",[8]点数換算表!$C$15,IF(Y55="ベスト4",[8]点数換算表!$D$15,IF(Y55="ベスト8",[8]点数換算表!$E$15,IF(Y55="ベスト16",[8]点数換算表!$F$15,""))))))</f>
        <v>32</v>
      </c>
      <c r="AA55" s="32" t="s">
        <v>214</v>
      </c>
      <c r="AB55" s="21">
        <f>IF(AA55="",0,IF(AA55="優勝",[8]点数換算表!$B$16,IF(AA55="準優勝",[8]点数換算表!$C$16,IF(AA55="ベスト4",[8]点数換算表!$D$16,IF(AA55="ベスト8",[8]点数換算表!$E$16,IF(AA55="ベスト16",[8]点数換算表!$F$16,IF(AA55="ベスト32",[8]点数換算表!$G$16,"")))))))</f>
        <v>40</v>
      </c>
      <c r="AC55" s="32"/>
      <c r="AD55" s="21">
        <f>IF(AC55="",0,IF(AC55="優勝",[8]点数換算表!$B$17,IF(AC55="準優勝",[8]点数換算表!$C$17,IF(AC55="ベスト4",[8]点数換算表!$D$17,IF(AC55="ベスト8",[8]点数換算表!$E$17,IF(AC55="ベスト16",[8]点数換算表!$F$17,IF(AC55="ベスト32",[8]点数換算表!$G$17,"")))))))</f>
        <v>0</v>
      </c>
      <c r="AE55" s="23"/>
      <c r="AF55" s="21">
        <f>IF(AE55="",0,IF(AE55="優勝",[8]点数換算表!$B$18,IF(AE55="準優勝",[8]点数換算表!$C$18,IF(AE55="ベスト4",[8]点数換算表!$D$18,IF(AE55="ベスト8",[8]点数換算表!$E$18,[8]点数換算表!$F$18)))))</f>
        <v>0</v>
      </c>
      <c r="AG55" s="23"/>
      <c r="AH55" s="21">
        <f>IF(AG55="",0,IF(AG55="優勝",[8]点数換算表!$B$19,IF(AG55="準優勝",[8]点数換算表!$C$19,IF(AG55="ベスト4",[8]点数換算表!$D$19,IF(AG55="ベスト8",[8]点数換算表!$E$19,[8]点数換算表!$F$19)))))</f>
        <v>0</v>
      </c>
      <c r="AI55" s="21">
        <f t="shared" si="0"/>
        <v>232</v>
      </c>
    </row>
    <row r="56" spans="1:35" x14ac:dyDescent="0.4">
      <c r="A56" s="21">
        <v>53</v>
      </c>
      <c r="B56" s="32" t="s">
        <v>370</v>
      </c>
      <c r="C56" s="32" t="s">
        <v>285</v>
      </c>
      <c r="D56" s="32">
        <v>2</v>
      </c>
      <c r="E56" s="26" t="s">
        <v>272</v>
      </c>
      <c r="F56" s="35" t="s">
        <v>815</v>
      </c>
      <c r="G56" s="23"/>
      <c r="H56" s="21">
        <f>IF(G56="",0,IF(G56="優勝",[2]点数換算表!$B$2,IF(G56="準優勝",[2]点数換算表!$C$2,IF(G56="ベスト4",[2]点数換算表!$D$2,[2]点数換算表!$E$2))))</f>
        <v>0</v>
      </c>
      <c r="I56" s="23"/>
      <c r="J56" s="21">
        <f>IF(I56="",0,IF(I56="優勝",[2]点数換算表!$B$3,IF(I56="準優勝",[2]点数換算表!$C$3,IF(I56="ベスト4",[2]点数換算表!$D$3,[2]点数換算表!$E$3))))</f>
        <v>0</v>
      </c>
      <c r="K56" s="32"/>
      <c r="L56" s="21">
        <f>IF(K56="",0,IF(K56="優勝",[2]点数換算表!$B$4,IF(K56="準優勝",[2]点数換算表!$C$4,IF(K56="ベスト4",[2]点数換算表!$D$4,IF(K56="ベスト8",[2]点数換算表!$E$4,IF(K56="ベスト16",[2]点数換算表!$F$4,""))))))</f>
        <v>0</v>
      </c>
      <c r="M56" s="32" t="s">
        <v>214</v>
      </c>
      <c r="N56" s="21">
        <f>IF(M56="",0,IF(M56="優勝",[2]点数換算表!$B$5,IF(M56="準優勝",[2]点数換算表!$C$5,IF(M56="ベスト4",[2]点数換算表!$D$5,IF(M56="ベスト8",[2]点数換算表!$E$5,IF(M56="ベスト16",[2]点数換算表!$F$5,IF(M56="ベスト32",[2]点数換算表!$G$5,"")))))))</f>
        <v>50</v>
      </c>
      <c r="O56" s="32" t="s">
        <v>214</v>
      </c>
      <c r="P56" s="21">
        <f>IF(O56="",0,IF(O56="優勝",[2]点数換算表!$B$6,IF(O56="準優勝",[2]点数換算表!$C$6,IF(O56="ベスト4",[2]点数換算表!$D$6,IF(O56="ベスト8",[2]点数換算表!$E$6,IF(O56="ベスト16",[2]点数換算表!$F$6,IF(O56="ベスト32",[2]点数換算表!$G$6,"")))))))</f>
        <v>100</v>
      </c>
      <c r="Q56" s="23"/>
      <c r="R56" s="21">
        <f>IF(Q56="",0,IF(Q56="優勝",[2]点数換算表!$B$7,IF(Q56="準優勝",[2]点数換算表!$C$7,IF(Q56="ベスト4",[2]点数換算表!$D$7,IF(Q56="ベスト8",[2]点数換算表!$E$7,[2]点数換算表!$F$7)))))</f>
        <v>0</v>
      </c>
      <c r="S56" s="23"/>
      <c r="T56" s="21">
        <f>IF(S56="",0,IF(S56="優勝",[2]点数換算表!$B$8,IF(S56="準優勝",[2]点数換算表!$C$8,IF(S56="ベスト4",[2]点数換算表!$D$8,IF(S56="ベスト8",[2]点数換算表!$E$8,[2]点数換算表!$F$8)))))</f>
        <v>0</v>
      </c>
      <c r="U56" s="23"/>
      <c r="V56" s="21">
        <f>IF(U56="",0,IF(U56="優勝",[2]点数換算表!$B$13,IF(U56="準優勝",[2]点数換算表!$C$13,IF(U56="ベスト4",[2]点数換算表!$D$13,[2]点数換算表!$E$13))))</f>
        <v>0</v>
      </c>
      <c r="W56" s="23"/>
      <c r="X56" s="21">
        <f>IF(W56="",0,IF(W56="優勝",[2]点数換算表!$B$14,IF(W56="準優勝",[2]点数換算表!$C$14,IF(W56="ベスト4",[2]点数換算表!$D$14,[2]点数換算表!$E$14))))</f>
        <v>0</v>
      </c>
      <c r="Y56" s="32"/>
      <c r="Z56" s="21">
        <f>IF(Y56="",0,IF(Y56="優勝",[2]点数換算表!$B$15,IF(Y56="準優勝",[2]点数換算表!$C$15,IF(Y56="ベスト4",[2]点数換算表!$D$15,IF(Y56="ベスト8",[2]点数換算表!$E$15,IF(Y56="ベスト16",[2]点数換算表!$F$15,""))))))</f>
        <v>0</v>
      </c>
      <c r="AA56" s="32" t="s">
        <v>7</v>
      </c>
      <c r="AB56" s="21">
        <f>IF(AA56="",0,IF(AA56="優勝",[2]点数換算表!$B$16,IF(AA56="準優勝",[2]点数換算表!$C$16,IF(AA56="ベスト4",[2]点数換算表!$D$16,IF(AA56="ベスト8",[2]点数換算表!$E$16,IF(AA56="ベスト16",[2]点数換算表!$F$16,IF(AA56="ベスト32",[2]点数換算表!$G$16,"")))))))</f>
        <v>80</v>
      </c>
      <c r="AC56" s="32"/>
      <c r="AD56" s="21">
        <f>IF(AC56="",0,IF(AC56="優勝",[2]点数換算表!$B$17,IF(AC56="準優勝",[2]点数換算表!$C$17,IF(AC56="ベスト4",[2]点数換算表!$D$17,IF(AC56="ベスト8",[2]点数換算表!$E$17,IF(AC56="ベスト16",[2]点数換算表!$F$17,IF(AC56="ベスト32",[2]点数換算表!$G$17,"")))))))</f>
        <v>0</v>
      </c>
      <c r="AE56" s="23"/>
      <c r="AF56" s="21">
        <f>IF(AE56="",0,IF(AE56="優勝",[2]点数換算表!$B$18,IF(AE56="準優勝",[2]点数換算表!$C$18,IF(AE56="ベスト4",[2]点数換算表!$D$18,IF(AE56="ベスト8",[2]点数換算表!$E$18,[2]点数換算表!$F$18)))))</f>
        <v>0</v>
      </c>
      <c r="AG56" s="23"/>
      <c r="AH56" s="21">
        <f>IF(AG56="",0,IF(AG56="優勝",[2]点数換算表!$B$19,IF(AG56="準優勝",[2]点数換算表!$C$19,IF(AG56="ベスト4",[2]点数換算表!$D$19,IF(AG56="ベスト8",[2]点数換算表!$E$19,[2]点数換算表!$F$19)))))</f>
        <v>0</v>
      </c>
      <c r="AI56" s="21">
        <f t="shared" si="0"/>
        <v>230</v>
      </c>
    </row>
    <row r="57" spans="1:35" x14ac:dyDescent="0.4">
      <c r="A57" s="21">
        <v>54</v>
      </c>
      <c r="B57" s="32" t="s">
        <v>371</v>
      </c>
      <c r="C57" s="32" t="s">
        <v>285</v>
      </c>
      <c r="D57" s="32">
        <v>2</v>
      </c>
      <c r="E57" s="26" t="s">
        <v>272</v>
      </c>
      <c r="F57" s="35" t="s">
        <v>815</v>
      </c>
      <c r="G57" s="23"/>
      <c r="H57" s="21">
        <f>IF(G57="",0,IF(G57="優勝",[2]点数換算表!$B$2,IF(G57="準優勝",[2]点数換算表!$C$2,IF(G57="ベスト4",[2]点数換算表!$D$2,[2]点数換算表!$E$2))))</f>
        <v>0</v>
      </c>
      <c r="I57" s="23"/>
      <c r="J57" s="21">
        <f>IF(I57="",0,IF(I57="優勝",[2]点数換算表!$B$3,IF(I57="準優勝",[2]点数換算表!$C$3,IF(I57="ベスト4",[2]点数換算表!$D$3,[2]点数換算表!$E$3))))</f>
        <v>0</v>
      </c>
      <c r="K57" s="32"/>
      <c r="L57" s="21">
        <f>IF(K57="",0,IF(K57="優勝",[2]点数換算表!$B$4,IF(K57="準優勝",[2]点数換算表!$C$4,IF(K57="ベスト4",[2]点数換算表!$D$4,IF(K57="ベスト8",[2]点数換算表!$E$4,IF(K57="ベスト16",[2]点数換算表!$F$4,""))))))</f>
        <v>0</v>
      </c>
      <c r="M57" s="32" t="s">
        <v>214</v>
      </c>
      <c r="N57" s="21">
        <f>IF(M57="",0,IF(M57="優勝",[2]点数換算表!$B$5,IF(M57="準優勝",[2]点数換算表!$C$5,IF(M57="ベスト4",[2]点数換算表!$D$5,IF(M57="ベスト8",[2]点数換算表!$E$5,IF(M57="ベスト16",[2]点数換算表!$F$5,IF(M57="ベスト32",[2]点数換算表!$G$5,"")))))))</f>
        <v>50</v>
      </c>
      <c r="O57" s="32" t="s">
        <v>214</v>
      </c>
      <c r="P57" s="21">
        <f>IF(O57="",0,IF(O57="優勝",[2]点数換算表!$B$6,IF(O57="準優勝",[2]点数換算表!$C$6,IF(O57="ベスト4",[2]点数換算表!$D$6,IF(O57="ベスト8",[2]点数換算表!$E$6,IF(O57="ベスト16",[2]点数換算表!$F$6,IF(O57="ベスト32",[2]点数換算表!$G$6,"")))))))</f>
        <v>100</v>
      </c>
      <c r="Q57" s="23"/>
      <c r="R57" s="21">
        <f>IF(Q57="",0,IF(Q57="優勝",[2]点数換算表!$B$7,IF(Q57="準優勝",[2]点数換算表!$C$7,IF(Q57="ベスト4",[2]点数換算表!$D$7,IF(Q57="ベスト8",[2]点数換算表!$E$7,[2]点数換算表!$F$7)))))</f>
        <v>0</v>
      </c>
      <c r="S57" s="23"/>
      <c r="T57" s="21">
        <f>IF(S57="",0,IF(S57="優勝",[2]点数換算表!$B$8,IF(S57="準優勝",[2]点数換算表!$C$8,IF(S57="ベスト4",[2]点数換算表!$D$8,IF(S57="ベスト8",[2]点数換算表!$E$8,[2]点数換算表!$F$8)))))</f>
        <v>0</v>
      </c>
      <c r="U57" s="23"/>
      <c r="V57" s="21">
        <f>IF(U57="",0,IF(U57="優勝",[2]点数換算表!$B$13,IF(U57="準優勝",[2]点数換算表!$C$13,IF(U57="ベスト4",[2]点数換算表!$D$13,[2]点数換算表!$E$13))))</f>
        <v>0</v>
      </c>
      <c r="W57" s="23"/>
      <c r="X57" s="21">
        <f>IF(W57="",0,IF(W57="優勝",[2]点数換算表!$B$14,IF(W57="準優勝",[2]点数換算表!$C$14,IF(W57="ベスト4",[2]点数換算表!$D$14,[2]点数換算表!$E$14))))</f>
        <v>0</v>
      </c>
      <c r="Y57" s="32"/>
      <c r="Z57" s="21">
        <f>IF(Y57="",0,IF(Y57="優勝",[2]点数換算表!$B$15,IF(Y57="準優勝",[2]点数換算表!$C$15,IF(Y57="ベスト4",[2]点数換算表!$D$15,IF(Y57="ベスト8",[2]点数換算表!$E$15,IF(Y57="ベスト16",[2]点数換算表!$F$15,""))))))</f>
        <v>0</v>
      </c>
      <c r="AA57" s="32" t="s">
        <v>7</v>
      </c>
      <c r="AB57" s="21">
        <f>IF(AA57="",0,IF(AA57="優勝",[2]点数換算表!$B$16,IF(AA57="準優勝",[2]点数換算表!$C$16,IF(AA57="ベスト4",[2]点数換算表!$D$16,IF(AA57="ベスト8",[2]点数換算表!$E$16,IF(AA57="ベスト16",[2]点数換算表!$F$16,IF(AA57="ベスト32",[2]点数換算表!$G$16,"")))))))</f>
        <v>80</v>
      </c>
      <c r="AC57" s="32"/>
      <c r="AD57" s="21">
        <f>IF(AC57="",0,IF(AC57="優勝",[2]点数換算表!$B$17,IF(AC57="準優勝",[2]点数換算表!$C$17,IF(AC57="ベスト4",[2]点数換算表!$D$17,IF(AC57="ベスト8",[2]点数換算表!$E$17,IF(AC57="ベスト16",[2]点数換算表!$F$17,IF(AC57="ベスト32",[2]点数換算表!$G$17,"")))))))</f>
        <v>0</v>
      </c>
      <c r="AE57" s="23"/>
      <c r="AF57" s="21">
        <f>IF(AE57="",0,IF(AE57="優勝",[2]点数換算表!$B$18,IF(AE57="準優勝",[2]点数換算表!$C$18,IF(AE57="ベスト4",[2]点数換算表!$D$18,IF(AE57="ベスト8",[2]点数換算表!$E$18,[2]点数換算表!$F$18)))))</f>
        <v>0</v>
      </c>
      <c r="AG57" s="23"/>
      <c r="AH57" s="21">
        <f>IF(AG57="",0,IF(AG57="優勝",[2]点数換算表!$B$19,IF(AG57="準優勝",[2]点数換算表!$C$19,IF(AG57="ベスト4",[2]点数換算表!$D$19,IF(AG57="ベスト8",[2]点数換算表!$E$19,[2]点数換算表!$F$19)))))</f>
        <v>0</v>
      </c>
      <c r="AI57" s="21">
        <f t="shared" si="0"/>
        <v>230</v>
      </c>
    </row>
    <row r="58" spans="1:35" x14ac:dyDescent="0.4">
      <c r="A58" s="21">
        <v>55</v>
      </c>
      <c r="B58" s="32" t="s">
        <v>187</v>
      </c>
      <c r="C58" s="32" t="s">
        <v>64</v>
      </c>
      <c r="D58" s="32">
        <v>3</v>
      </c>
      <c r="E58" s="24" t="s">
        <v>269</v>
      </c>
      <c r="F58" s="34" t="s">
        <v>814</v>
      </c>
      <c r="G58" s="23"/>
      <c r="H58" s="21">
        <f>IF(G58="",0,IF(G58="優勝",点数換算表!$B$2,IF(G58="準優勝",点数換算表!$C$2,IF(G58="ベスト4",点数換算表!$D$2,点数換算表!$E$2))))</f>
        <v>0</v>
      </c>
      <c r="I58" s="23"/>
      <c r="J58" s="21">
        <f>IF(I58="",0,IF(I58="優勝",点数換算表!$B$3,IF(I58="準優勝",点数換算表!$C$3,IF(I58="ベスト4",点数換算表!$D$3,点数換算表!$E$3))))</f>
        <v>0</v>
      </c>
      <c r="K58" s="32" t="s">
        <v>9</v>
      </c>
      <c r="L58" s="21">
        <f>IF(K58="",0,IF(K58="優勝",点数換算表!$B$4,IF(K58="準優勝",点数換算表!$C$4,IF(K58="ベスト4",点数換算表!$D$4,IF(K58="ベスト8",点数換算表!$E$4,IF(K58="ベスト16",点数換算表!$F$4,""))))))</f>
        <v>40</v>
      </c>
      <c r="M58" s="32" t="s">
        <v>7</v>
      </c>
      <c r="N58" s="21">
        <f>IF(M58="",0,IF(M58="優勝",点数換算表!$B$5,IF(M58="準優勝",点数換算表!$C$5,IF(M58="ベスト4",点数換算表!$D$5,IF(M58="ベスト8",点数換算表!$E$5,IF(M58="ベスト16",点数換算表!$F$5,IF(M58="ベスト32",点数換算表!$G$5,"")))))))</f>
        <v>100</v>
      </c>
      <c r="O58" s="32"/>
      <c r="P58" s="21">
        <f>IF(O58="",0,IF(O58="優勝",点数換算表!$B$6,IF(O58="準優勝",点数換算表!$C$6,IF(O58="ベスト4",点数換算表!$D$6,IF(O58="ベスト8",点数換算表!$E$6,IF(O58="ベスト16",点数換算表!$F$6,IF(O58="ベスト32",点数換算表!$G$6,"")))))))</f>
        <v>0</v>
      </c>
      <c r="Q58" s="23"/>
      <c r="R58" s="21">
        <f>IF(Q58="",0,IF(Q58="優勝",点数換算表!$B$7,IF(Q58="準優勝",点数換算表!$C$7,IF(Q58="ベスト4",点数換算表!$D$7,IF(Q58="ベスト8",点数換算表!$E$7,点数換算表!$F$7)))))</f>
        <v>0</v>
      </c>
      <c r="S58" s="23"/>
      <c r="T58" s="21">
        <f>IF(S58="",0,IF(S58="優勝",点数換算表!$B$8,IF(S58="準優勝",点数換算表!$C$8,IF(S58="ベスト4",点数換算表!$D$8,IF(S58="ベスト8",点数換算表!$E$8,点数換算表!$F$8)))))</f>
        <v>0</v>
      </c>
      <c r="U58" s="23"/>
      <c r="V58" s="21">
        <f>IF(U58="",0,IF(U58="優勝",点数換算表!$B$13,IF(U58="準優勝",点数換算表!$C$13,IF(U58="ベスト4",点数換算表!$D$13,点数換算表!$E$13))))</f>
        <v>0</v>
      </c>
      <c r="W58" s="23"/>
      <c r="X58" s="21">
        <f>IF(W58="",0,IF(W58="優勝",点数換算表!$B$14,IF(W58="準優勝",点数換算表!$C$14,IF(W58="ベスト4",点数換算表!$D$14,点数換算表!$E$14))))</f>
        <v>0</v>
      </c>
      <c r="Y58" s="32" t="s">
        <v>6</v>
      </c>
      <c r="Z58" s="21">
        <f>IF(Y58="",0,IF(Y58="優勝",点数換算表!$B$15,IF(Y58="準優勝",点数換算表!$C$15,IF(Y58="ベスト4",点数換算表!$D$15,IF(Y58="ベスト8",点数換算表!$E$15,IF(Y58="ベスト16",点数換算表!$F$15,""))))))</f>
        <v>48</v>
      </c>
      <c r="AA58" s="32" t="s">
        <v>214</v>
      </c>
      <c r="AB58" s="21">
        <f>IF(AA58="",0,IF(AA58="優勝",点数換算表!$B$16,IF(AA58="準優勝",点数換算表!$C$16,IF(AA58="ベスト4",点数換算表!$D$16,IF(AA58="ベスト8",点数換算表!$E$16,IF(AA58="ベスト16",点数換算表!$F$16,IF(AA58="ベスト32",点数換算表!$G$16,"")))))))</f>
        <v>40</v>
      </c>
      <c r="AC58" s="32"/>
      <c r="AD58" s="21">
        <f>IF(AC58="",0,IF(AC58="優勝",点数換算表!$B$17,IF(AC58="準優勝",点数換算表!$C$17,IF(AC58="ベスト4",点数換算表!$D$17,IF(AC58="ベスト8",点数換算表!$E$17,IF(AC58="ベスト16",点数換算表!$F$17,IF(AC58="ベスト32",点数換算表!$G$17,"")))))))</f>
        <v>0</v>
      </c>
      <c r="AE58" s="23"/>
      <c r="AF58" s="21">
        <f>IF(AE58="",0,IF(AE58="優勝",点数換算表!$B$18,IF(AE58="準優勝",点数換算表!$C$18,IF(AE58="ベスト4",点数換算表!$D$18,IF(AE58="ベスト8",点数換算表!$E$18,点数換算表!$F$18)))))</f>
        <v>0</v>
      </c>
      <c r="AG58" s="23"/>
      <c r="AH58" s="21">
        <f>IF(AG58="",0,IF(AG58="優勝",点数換算表!$B$19,IF(AG58="準優勝",点数換算表!$C$19,IF(AG58="ベスト4",点数換算表!$D$19,IF(AG58="ベスト8",点数換算表!$E$19,点数換算表!$F$19)))))</f>
        <v>0</v>
      </c>
      <c r="AI58" s="21">
        <f t="shared" si="0"/>
        <v>228</v>
      </c>
    </row>
    <row r="59" spans="1:35" x14ac:dyDescent="0.4">
      <c r="A59" s="21">
        <v>56</v>
      </c>
      <c r="B59" s="32" t="s">
        <v>561</v>
      </c>
      <c r="C59" s="32" t="s">
        <v>525</v>
      </c>
      <c r="D59" s="32">
        <v>4</v>
      </c>
      <c r="E59" s="29" t="s">
        <v>526</v>
      </c>
      <c r="F59" s="35" t="s">
        <v>815</v>
      </c>
      <c r="G59" s="23"/>
      <c r="H59" s="21">
        <f>IF(G59="",0,IF(G59="優勝",[8]点数換算表!$B$2,IF(G59="準優勝",[8]点数換算表!$C$2,IF(G59="ベスト4",[8]点数換算表!$D$2,[8]点数換算表!$E$2))))</f>
        <v>0</v>
      </c>
      <c r="I59" s="23"/>
      <c r="J59" s="21">
        <f>IF(I59="",0,IF(I59="優勝",[8]点数換算表!$B$3,IF(I59="準優勝",[8]点数換算表!$C$3,IF(I59="ベスト4",[8]点数換算表!$D$3,[8]点数換算表!$E$3))))</f>
        <v>0</v>
      </c>
      <c r="K59" s="32" t="s">
        <v>8</v>
      </c>
      <c r="L59" s="21">
        <f>IF(K59="",0,IF(K59="優勝",[8]点数換算表!$B$4,IF(K59="準優勝",[8]点数換算表!$C$4,IF(K59="ベスト4",[8]点数換算表!$D$4,IF(K59="ベスト8",[8]点数換算表!$E$4,IF(K59="ベスト16",[8]点数換算表!$F$4,""))))))</f>
        <v>80</v>
      </c>
      <c r="M59" s="32" t="s">
        <v>7</v>
      </c>
      <c r="N59" s="21">
        <f>IF(M59="",0,IF(M59="優勝",[8]点数換算表!$B$5,IF(M59="準優勝",[8]点数換算表!$C$5,IF(M59="ベスト4",[8]点数換算表!$D$5,IF(M59="ベスト8",[8]点数換算表!$E$5,IF(M59="ベスト16",[8]点数換算表!$F$5,IF(M59="ベスト32",[8]点数換算表!$G$5,"")))))))</f>
        <v>100</v>
      </c>
      <c r="O59" s="32"/>
      <c r="P59" s="21">
        <f>IF(O59="",0,IF(O59="優勝",[8]点数換算表!$B$6,IF(O59="準優勝",[8]点数換算表!$C$6,IF(O59="ベスト4",[8]点数換算表!$D$6,IF(O59="ベスト8",[8]点数換算表!$E$6,IF(O59="ベスト16",[8]点数換算表!$F$6,IF(O59="ベスト32",[8]点数換算表!$G$6,"")))))))</f>
        <v>0</v>
      </c>
      <c r="Q59" s="23"/>
      <c r="R59" s="21">
        <f>IF(Q59="",0,IF(Q59="優勝",[8]点数換算表!$B$7,IF(Q59="準優勝",[8]点数換算表!$C$7,IF(Q59="ベスト4",[8]点数換算表!$D$7,IF(Q59="ベスト8",[8]点数換算表!$E$7,[8]点数換算表!$F$7)))))</f>
        <v>0</v>
      </c>
      <c r="S59" s="23"/>
      <c r="T59" s="21">
        <f>IF(S59="",0,IF(S59="優勝",[8]点数換算表!$B$8,IF(S59="準優勝",[8]点数換算表!$C$8,IF(S59="ベスト4",[8]点数換算表!$D$8,IF(S59="ベスト8",[8]点数換算表!$E$8,[8]点数換算表!$F$8)))))</f>
        <v>0</v>
      </c>
      <c r="U59" s="23"/>
      <c r="V59" s="21">
        <f>IF(U59="",0,IF(U59="優勝",[8]点数換算表!$B$13,IF(U59="準優勝",[8]点数換算表!$C$13,IF(U59="ベスト4",[8]点数換算表!$D$13,[8]点数換算表!$E$13))))</f>
        <v>0</v>
      </c>
      <c r="W59" s="23"/>
      <c r="X59" s="21">
        <f>IF(W59="",0,IF(W59="優勝",[8]点数換算表!$B$14,IF(W59="準優勝",[8]点数換算表!$C$14,IF(W59="ベスト4",[8]点数換算表!$D$14,[8]点数換算表!$E$14))))</f>
        <v>0</v>
      </c>
      <c r="Y59" s="32" t="s">
        <v>6</v>
      </c>
      <c r="Z59" s="21">
        <f>IF(Y59="",0,IF(Y59="優勝",[8]点数換算表!$B$15,IF(Y59="準優勝",[8]点数換算表!$C$15,IF(Y59="ベスト4",[8]点数換算表!$D$15,IF(Y59="ベスト8",[8]点数換算表!$E$15,IF(Y59="ベスト16",[8]点数換算表!$F$15,""))))))</f>
        <v>48</v>
      </c>
      <c r="AA59" s="32"/>
      <c r="AB59" s="21">
        <f>IF(AA59="",0,IF(AA59="優勝",[8]点数換算表!$B$16,IF(AA59="準優勝",[8]点数換算表!$C$16,IF(AA59="ベスト4",[8]点数換算表!$D$16,IF(AA59="ベスト8",[8]点数換算表!$E$16,IF(AA59="ベスト16",[8]点数換算表!$F$16,IF(AA59="ベスト32",[8]点数換算表!$G$16,"")))))))</f>
        <v>0</v>
      </c>
      <c r="AC59" s="32"/>
      <c r="AD59" s="21">
        <f>IF(AC59="",0,IF(AC59="優勝",[8]点数換算表!$B$17,IF(AC59="準優勝",[8]点数換算表!$C$17,IF(AC59="ベスト4",[8]点数換算表!$D$17,IF(AC59="ベスト8",[8]点数換算表!$E$17,IF(AC59="ベスト16",[8]点数換算表!$F$17,IF(AC59="ベスト32",[8]点数換算表!$G$17,"")))))))</f>
        <v>0</v>
      </c>
      <c r="AE59" s="23"/>
      <c r="AF59" s="21">
        <f>IF(AE59="",0,IF(AE59="優勝",[8]点数換算表!$B$18,IF(AE59="準優勝",[8]点数換算表!$C$18,IF(AE59="ベスト4",[8]点数換算表!$D$18,IF(AE59="ベスト8",[8]点数換算表!$E$18,[8]点数換算表!$F$18)))))</f>
        <v>0</v>
      </c>
      <c r="AG59" s="23"/>
      <c r="AH59" s="21">
        <f>IF(AG59="",0,IF(AG59="優勝",[8]点数換算表!$B$19,IF(AG59="準優勝",[8]点数換算表!$C$19,IF(AG59="ベスト4",[8]点数換算表!$D$19,IF(AG59="ベスト8",[8]点数換算表!$E$19,[8]点数換算表!$F$19)))))</f>
        <v>0</v>
      </c>
      <c r="AI59" s="21">
        <f t="shared" si="0"/>
        <v>228</v>
      </c>
    </row>
    <row r="60" spans="1:35" x14ac:dyDescent="0.4">
      <c r="A60" s="21">
        <v>57</v>
      </c>
      <c r="B60" s="32" t="s">
        <v>593</v>
      </c>
      <c r="C60" s="32" t="s">
        <v>525</v>
      </c>
      <c r="D60" s="32">
        <v>4</v>
      </c>
      <c r="E60" s="29" t="s">
        <v>526</v>
      </c>
      <c r="F60" s="35" t="s">
        <v>815</v>
      </c>
      <c r="G60" s="23"/>
      <c r="H60" s="21">
        <f>IF(G60="",0,IF(G60="優勝",[8]点数換算表!$B$2,IF(G60="準優勝",[8]点数換算表!$C$2,IF(G60="ベスト4",[8]点数換算表!$D$2,[8]点数換算表!$E$2))))</f>
        <v>0</v>
      </c>
      <c r="I60" s="23"/>
      <c r="J60" s="21">
        <f>IF(I60="",0,IF(I60="優勝",[8]点数換算表!$B$3,IF(I60="準優勝",[8]点数換算表!$C$3,IF(I60="ベスト4",[8]点数換算表!$D$3,[8]点数換算表!$E$3))))</f>
        <v>0</v>
      </c>
      <c r="K60" s="32" t="s">
        <v>8</v>
      </c>
      <c r="L60" s="21">
        <f>IF(K60="",0,IF(K60="優勝",[8]点数換算表!$B$4,IF(K60="準優勝",[8]点数換算表!$C$4,IF(K60="ベスト4",[8]点数換算表!$D$4,IF(K60="ベスト8",[8]点数換算表!$E$4,IF(K60="ベスト16",[8]点数換算表!$F$4,""))))))</f>
        <v>80</v>
      </c>
      <c r="M60" s="32" t="s">
        <v>7</v>
      </c>
      <c r="N60" s="21">
        <f>IF(M60="",0,IF(M60="優勝",[8]点数換算表!$B$5,IF(M60="準優勝",[8]点数換算表!$C$5,IF(M60="ベスト4",[8]点数換算表!$D$5,IF(M60="ベスト8",[8]点数換算表!$E$5,IF(M60="ベスト16",[8]点数換算表!$F$5,IF(M60="ベスト32",[8]点数換算表!$G$5,"")))))))</f>
        <v>100</v>
      </c>
      <c r="O60" s="32"/>
      <c r="P60" s="21">
        <f>IF(O60="",0,IF(O60="優勝",[8]点数換算表!$B$6,IF(O60="準優勝",[8]点数換算表!$C$6,IF(O60="ベスト4",[8]点数換算表!$D$6,IF(O60="ベスト8",[8]点数換算表!$E$6,IF(O60="ベスト16",[8]点数換算表!$F$6,IF(O60="ベスト32",[8]点数換算表!$G$6,"")))))))</f>
        <v>0</v>
      </c>
      <c r="Q60" s="23"/>
      <c r="R60" s="21">
        <f>IF(Q60="",0,IF(Q60="優勝",[8]点数換算表!$B$7,IF(Q60="準優勝",[8]点数換算表!$C$7,IF(Q60="ベスト4",[8]点数換算表!$D$7,IF(Q60="ベスト8",[8]点数換算表!$E$7,[8]点数換算表!$F$7)))))</f>
        <v>0</v>
      </c>
      <c r="S60" s="23"/>
      <c r="T60" s="21">
        <f>IF(S60="",0,IF(S60="優勝",[8]点数換算表!$B$8,IF(S60="準優勝",[8]点数換算表!$C$8,IF(S60="ベスト4",[8]点数換算表!$D$8,IF(S60="ベスト8",[8]点数換算表!$E$8,[8]点数換算表!$F$8)))))</f>
        <v>0</v>
      </c>
      <c r="U60" s="23"/>
      <c r="V60" s="21">
        <f>IF(U60="",0,IF(U60="優勝",[8]点数換算表!$B$13,IF(U60="準優勝",[8]点数換算表!$C$13,IF(U60="ベスト4",[8]点数換算表!$D$13,[8]点数換算表!$E$13))))</f>
        <v>0</v>
      </c>
      <c r="W60" s="23"/>
      <c r="X60" s="21">
        <f>IF(W60="",0,IF(W60="優勝",[8]点数換算表!$B$14,IF(W60="準優勝",[8]点数換算表!$C$14,IF(W60="ベスト4",[8]点数換算表!$D$14,[8]点数換算表!$E$14))))</f>
        <v>0</v>
      </c>
      <c r="Y60" s="32" t="s">
        <v>6</v>
      </c>
      <c r="Z60" s="21">
        <f>IF(Y60="",0,IF(Y60="優勝",[8]点数換算表!$B$15,IF(Y60="準優勝",[8]点数換算表!$C$15,IF(Y60="ベスト4",[8]点数換算表!$D$15,IF(Y60="ベスト8",[8]点数換算表!$E$15,IF(Y60="ベスト16",[8]点数換算表!$F$15,""))))))</f>
        <v>48</v>
      </c>
      <c r="AA60" s="32"/>
      <c r="AB60" s="21">
        <f>IF(AA60="",0,IF(AA60="優勝",[8]点数換算表!$B$16,IF(AA60="準優勝",[8]点数換算表!$C$16,IF(AA60="ベスト4",[8]点数換算表!$D$16,IF(AA60="ベスト8",[8]点数換算表!$E$16,IF(AA60="ベスト16",[8]点数換算表!$F$16,IF(AA60="ベスト32",[8]点数換算表!$G$16,"")))))))</f>
        <v>0</v>
      </c>
      <c r="AC60" s="32"/>
      <c r="AD60" s="21">
        <f>IF(AC60="",0,IF(AC60="優勝",[8]点数換算表!$B$17,IF(AC60="準優勝",[8]点数換算表!$C$17,IF(AC60="ベスト4",[8]点数換算表!$D$17,IF(AC60="ベスト8",[8]点数換算表!$E$17,IF(AC60="ベスト16",[8]点数換算表!$F$17,IF(AC60="ベスト32",[8]点数換算表!$G$17,"")))))))</f>
        <v>0</v>
      </c>
      <c r="AE60" s="23"/>
      <c r="AF60" s="21">
        <f>IF(AE60="",0,IF(AE60="優勝",[8]点数換算表!$B$18,IF(AE60="準優勝",[8]点数換算表!$C$18,IF(AE60="ベスト4",[8]点数換算表!$D$18,IF(AE60="ベスト8",[8]点数換算表!$E$18,[8]点数換算表!$F$18)))))</f>
        <v>0</v>
      </c>
      <c r="AG60" s="23"/>
      <c r="AH60" s="21">
        <f>IF(AG60="",0,IF(AG60="優勝",[8]点数換算表!$B$19,IF(AG60="準優勝",[8]点数換算表!$C$19,IF(AG60="ベスト4",[8]点数換算表!$D$19,IF(AG60="ベスト8",[8]点数換算表!$E$19,[8]点数換算表!$F$19)))))</f>
        <v>0</v>
      </c>
      <c r="AI60" s="21">
        <f t="shared" si="0"/>
        <v>228</v>
      </c>
    </row>
    <row r="61" spans="1:35" x14ac:dyDescent="0.4">
      <c r="A61" s="21">
        <v>58</v>
      </c>
      <c r="B61" s="32" t="s">
        <v>744</v>
      </c>
      <c r="C61" s="32" t="s">
        <v>716</v>
      </c>
      <c r="D61" s="32">
        <v>4</v>
      </c>
      <c r="E61" s="33" t="s">
        <v>717</v>
      </c>
      <c r="F61" s="34" t="s">
        <v>814</v>
      </c>
      <c r="G61" s="23"/>
      <c r="H61" s="21">
        <f>IF(G61="",0,IF(G61="優勝",[5]点数換算表!$B$2,IF(G61="準優勝",[5]点数換算表!$C$2,IF(G61="ベスト4",[5]点数換算表!$D$2,[5]点数換算表!$E$2))))</f>
        <v>0</v>
      </c>
      <c r="I61" s="23"/>
      <c r="J61" s="21">
        <f>IF(I61="",0,IF(I61="優勝",[5]点数換算表!$B$3,IF(I61="準優勝",[5]点数換算表!$C$3,IF(I61="ベスト4",[5]点数換算表!$D$3,[5]点数換算表!$E$3))))</f>
        <v>0</v>
      </c>
      <c r="K61" s="32" t="s">
        <v>8</v>
      </c>
      <c r="L61" s="21">
        <f>IF(K61="",0,IF(K61="優勝",[5]点数換算表!$B$4,IF(K61="準優勝",[5]点数換算表!$C$4,IF(K61="ベスト4",[5]点数換算表!$D$4,IF(K61="ベスト8",[5]点数換算表!$E$4,IF(K61="ベスト16",[5]点数換算表!$F$4,""))))))</f>
        <v>80</v>
      </c>
      <c r="M61" s="32" t="s">
        <v>7</v>
      </c>
      <c r="N61" s="21">
        <f>IF(M61="",0,IF(M61="優勝",[5]点数換算表!$B$5,IF(M61="準優勝",[5]点数換算表!$C$5,IF(M61="ベスト4",[5]点数換算表!$D$5,IF(M61="ベスト8",[5]点数換算表!$E$5,IF(M61="ベスト16",[5]点数換算表!$F$5,IF(M61="ベスト32",[5]点数換算表!$G$5,"")))))))</f>
        <v>100</v>
      </c>
      <c r="O61" s="32"/>
      <c r="P61" s="21">
        <f>IF(O61="",0,IF(O61="優勝",[5]点数換算表!$B$6,IF(O61="準優勝",[5]点数換算表!$C$6,IF(O61="ベスト4",[5]点数換算表!$D$6,IF(O61="ベスト8",[5]点数換算表!$E$6,IF(O61="ベスト16",[5]点数換算表!$F$6,IF(O61="ベスト32",[5]点数換算表!$G$6,"")))))))</f>
        <v>0</v>
      </c>
      <c r="Q61" s="23"/>
      <c r="R61" s="21">
        <f>IF(Q61="",0,IF(Q61="優勝",[5]点数換算表!$B$7,IF(Q61="準優勝",[5]点数換算表!$C$7,IF(Q61="ベスト4",[5]点数換算表!$D$7,IF(Q61="ベスト8",[5]点数換算表!$E$7,[5]点数換算表!$F$7)))))</f>
        <v>0</v>
      </c>
      <c r="S61" s="23"/>
      <c r="T61" s="21">
        <f>IF(S61="",0,IF(S61="優勝",[5]点数換算表!$B$8,IF(S61="準優勝",[5]点数換算表!$C$8,IF(S61="ベスト4",[5]点数換算表!$D$8,IF(S61="ベスト8",[5]点数換算表!$E$8,[5]点数換算表!$F$8)))))</f>
        <v>0</v>
      </c>
      <c r="U61" s="23"/>
      <c r="V61" s="21">
        <f>IF(U61="",0,IF(U61="優勝",[5]点数換算表!$B$13,IF(U61="準優勝",[5]点数換算表!$C$13,IF(U61="ベスト4",[5]点数換算表!$D$13,[5]点数換算表!$E$13))))</f>
        <v>0</v>
      </c>
      <c r="W61" s="23"/>
      <c r="X61" s="21">
        <f>IF(W61="",0,IF(W61="優勝",[5]点数換算表!$B$14,IF(W61="準優勝",[5]点数換算表!$C$14,IF(W61="ベスト4",[5]点数換算表!$D$14,[5]点数換算表!$E$14))))</f>
        <v>0</v>
      </c>
      <c r="Y61" s="32" t="s">
        <v>6</v>
      </c>
      <c r="Z61" s="21">
        <f>IF(Y61="",0,IF(Y61="優勝",[5]点数換算表!$B$15,IF(Y61="準優勝",[5]点数換算表!$C$15,IF(Y61="ベスト4",[5]点数換算表!$D$15,IF(Y61="ベスト8",[5]点数換算表!$E$15,IF(Y61="ベスト16",[5]点数換算表!$F$15,""))))))</f>
        <v>48</v>
      </c>
      <c r="AA61" s="32"/>
      <c r="AB61" s="21">
        <f>IF(AA61="",0,IF(AA61="優勝",[5]点数換算表!$B$16,IF(AA61="準優勝",[5]点数換算表!$C$16,IF(AA61="ベスト4",[5]点数換算表!$D$16,IF(AA61="ベスト8",[5]点数換算表!$E$16,IF(AA61="ベスト16",[5]点数換算表!$F$16,IF(AA61="ベスト32",[5]点数換算表!$G$16,"")))))))</f>
        <v>0</v>
      </c>
      <c r="AC61" s="32"/>
      <c r="AD61" s="21">
        <f>IF(AC61="",0,IF(AC61="優勝",[5]点数換算表!$B$17,IF(AC61="準優勝",[5]点数換算表!$C$17,IF(AC61="ベスト4",[5]点数換算表!$D$17,IF(AC61="ベスト8",[5]点数換算表!$E$17,IF(AC61="ベスト16",[5]点数換算表!$F$17,IF(AC61="ベスト32",[5]点数換算表!$G$17,"")))))))</f>
        <v>0</v>
      </c>
      <c r="AE61" s="23"/>
      <c r="AF61" s="21">
        <f>IF(AE61="",0,IF(AE61="優勝",[5]点数換算表!$B$18,IF(AE61="準優勝",[5]点数換算表!$C$18,IF(AE61="ベスト4",[5]点数換算表!$D$18,IF(AE61="ベスト8",[5]点数換算表!$E$18,[5]点数換算表!$F$18)))))</f>
        <v>0</v>
      </c>
      <c r="AG61" s="23"/>
      <c r="AH61" s="21">
        <f>IF(AG61="",0,IF(AG61="優勝",[5]点数換算表!$B$19,IF(AG61="準優勝",[5]点数換算表!$C$19,IF(AG61="ベスト4",[5]点数換算表!$D$19,IF(AG61="ベスト8",[5]点数換算表!$E$19,[5]点数換算表!$F$19)))))</f>
        <v>0</v>
      </c>
      <c r="AI61" s="21">
        <f t="shared" si="0"/>
        <v>228</v>
      </c>
    </row>
    <row r="62" spans="1:35" x14ac:dyDescent="0.4">
      <c r="A62" s="21">
        <v>59</v>
      </c>
      <c r="B62" s="32" t="s">
        <v>776</v>
      </c>
      <c r="C62" s="32" t="s">
        <v>716</v>
      </c>
      <c r="D62" s="32">
        <v>4</v>
      </c>
      <c r="E62" s="33" t="s">
        <v>717</v>
      </c>
      <c r="F62" s="34" t="s">
        <v>814</v>
      </c>
      <c r="G62" s="23"/>
      <c r="H62" s="21">
        <f>IF(G62="",0,IF(G62="優勝",[5]点数換算表!$B$2,IF(G62="準優勝",[5]点数換算表!$C$2,IF(G62="ベスト4",[5]点数換算表!$D$2,[5]点数換算表!$E$2))))</f>
        <v>0</v>
      </c>
      <c r="I62" s="23"/>
      <c r="J62" s="21">
        <f>IF(I62="",0,IF(I62="優勝",[5]点数換算表!$B$3,IF(I62="準優勝",[5]点数換算表!$C$3,IF(I62="ベスト4",[5]点数換算表!$D$3,[5]点数換算表!$E$3))))</f>
        <v>0</v>
      </c>
      <c r="K62" s="32" t="s">
        <v>8</v>
      </c>
      <c r="L62" s="21">
        <f>IF(K62="",0,IF(K62="優勝",[5]点数換算表!$B$4,IF(K62="準優勝",[5]点数換算表!$C$4,IF(K62="ベスト4",[5]点数換算表!$D$4,IF(K62="ベスト8",[5]点数換算表!$E$4,IF(K62="ベスト16",[5]点数換算表!$F$4,""))))))</f>
        <v>80</v>
      </c>
      <c r="M62" s="32" t="s">
        <v>7</v>
      </c>
      <c r="N62" s="21">
        <f>IF(M62="",0,IF(M62="優勝",[5]点数換算表!$B$5,IF(M62="準優勝",[5]点数換算表!$C$5,IF(M62="ベスト4",[5]点数換算表!$D$5,IF(M62="ベスト8",[5]点数換算表!$E$5,IF(M62="ベスト16",[5]点数換算表!$F$5,IF(M62="ベスト32",[5]点数換算表!$G$5,"")))))))</f>
        <v>100</v>
      </c>
      <c r="O62" s="32"/>
      <c r="P62" s="21">
        <f>IF(O62="",0,IF(O62="優勝",[5]点数換算表!$B$6,IF(O62="準優勝",[5]点数換算表!$C$6,IF(O62="ベスト4",[5]点数換算表!$D$6,IF(O62="ベスト8",[5]点数換算表!$E$6,IF(O62="ベスト16",[5]点数換算表!$F$6,IF(O62="ベスト32",[5]点数換算表!$G$6,"")))))))</f>
        <v>0</v>
      </c>
      <c r="Q62" s="23"/>
      <c r="R62" s="21">
        <f>IF(Q62="",0,IF(Q62="優勝",[5]点数換算表!$B$7,IF(Q62="準優勝",[5]点数換算表!$C$7,IF(Q62="ベスト4",[5]点数換算表!$D$7,IF(Q62="ベスト8",[5]点数換算表!$E$7,[5]点数換算表!$F$7)))))</f>
        <v>0</v>
      </c>
      <c r="S62" s="23"/>
      <c r="T62" s="21">
        <f>IF(S62="",0,IF(S62="優勝",[5]点数換算表!$B$8,IF(S62="準優勝",[5]点数換算表!$C$8,IF(S62="ベスト4",[5]点数換算表!$D$8,IF(S62="ベスト8",[5]点数換算表!$E$8,[5]点数換算表!$F$8)))))</f>
        <v>0</v>
      </c>
      <c r="U62" s="23"/>
      <c r="V62" s="21">
        <f>IF(U62="",0,IF(U62="優勝",[5]点数換算表!$B$13,IF(U62="準優勝",[5]点数換算表!$C$13,IF(U62="ベスト4",[5]点数換算表!$D$13,[5]点数換算表!$E$13))))</f>
        <v>0</v>
      </c>
      <c r="W62" s="23"/>
      <c r="X62" s="21">
        <f>IF(W62="",0,IF(W62="優勝",[5]点数換算表!$B$14,IF(W62="準優勝",[5]点数換算表!$C$14,IF(W62="ベスト4",[5]点数換算表!$D$14,[5]点数換算表!$E$14))))</f>
        <v>0</v>
      </c>
      <c r="Y62" s="32" t="s">
        <v>6</v>
      </c>
      <c r="Z62" s="21">
        <f>IF(Y62="",0,IF(Y62="優勝",[5]点数換算表!$B$15,IF(Y62="準優勝",[5]点数換算表!$C$15,IF(Y62="ベスト4",[5]点数換算表!$D$15,IF(Y62="ベスト8",[5]点数換算表!$E$15,IF(Y62="ベスト16",[5]点数換算表!$F$15,""))))))</f>
        <v>48</v>
      </c>
      <c r="AA62" s="32"/>
      <c r="AB62" s="21">
        <f>IF(AA62="",0,IF(AA62="優勝",[5]点数換算表!$B$16,IF(AA62="準優勝",[5]点数換算表!$C$16,IF(AA62="ベスト4",[5]点数換算表!$D$16,IF(AA62="ベスト8",[5]点数換算表!$E$16,IF(AA62="ベスト16",[5]点数換算表!$F$16,IF(AA62="ベスト32",[5]点数換算表!$G$16,"")))))))</f>
        <v>0</v>
      </c>
      <c r="AC62" s="32"/>
      <c r="AD62" s="21">
        <f>IF(AC62="",0,IF(AC62="優勝",[5]点数換算表!$B$17,IF(AC62="準優勝",[5]点数換算表!$C$17,IF(AC62="ベスト4",[5]点数換算表!$D$17,IF(AC62="ベスト8",[5]点数換算表!$E$17,IF(AC62="ベスト16",[5]点数換算表!$F$17,IF(AC62="ベスト32",[5]点数換算表!$G$17,"")))))))</f>
        <v>0</v>
      </c>
      <c r="AE62" s="23"/>
      <c r="AF62" s="21">
        <f>IF(AE62="",0,IF(AE62="優勝",[5]点数換算表!$B$18,IF(AE62="準優勝",[5]点数換算表!$C$18,IF(AE62="ベスト4",[5]点数換算表!$D$18,IF(AE62="ベスト8",[5]点数換算表!$E$18,[5]点数換算表!$F$18)))))</f>
        <v>0</v>
      </c>
      <c r="AG62" s="23"/>
      <c r="AH62" s="21">
        <f>IF(AG62="",0,IF(AG62="優勝",[5]点数換算表!$B$19,IF(AG62="準優勝",[5]点数換算表!$C$19,IF(AG62="ベスト4",[5]点数換算表!$D$19,IF(AG62="ベスト8",[5]点数換算表!$E$19,[5]点数換算表!$F$19)))))</f>
        <v>0</v>
      </c>
      <c r="AI62" s="21">
        <f t="shared" si="0"/>
        <v>228</v>
      </c>
    </row>
    <row r="63" spans="1:35" x14ac:dyDescent="0.4">
      <c r="A63" s="21">
        <v>60</v>
      </c>
      <c r="B63" s="32" t="s">
        <v>197</v>
      </c>
      <c r="C63" s="32" t="s">
        <v>114</v>
      </c>
      <c r="D63" s="32">
        <v>4</v>
      </c>
      <c r="E63" s="24" t="s">
        <v>269</v>
      </c>
      <c r="F63" s="34" t="s">
        <v>814</v>
      </c>
      <c r="G63" s="23"/>
      <c r="H63" s="21">
        <f>IF(G63="",0,IF(G63="優勝",点数換算表!$B$2,IF(G63="準優勝",点数換算表!$C$2,IF(G63="ベスト4",点数換算表!$D$2,点数換算表!$E$2))))</f>
        <v>0</v>
      </c>
      <c r="I63" s="23"/>
      <c r="J63" s="21">
        <f>IF(I63="",0,IF(I63="優勝",点数換算表!$B$3,IF(I63="準優勝",点数換算表!$C$3,IF(I63="ベスト4",点数換算表!$D$3,点数換算表!$E$3))))</f>
        <v>0</v>
      </c>
      <c r="K63" s="32" t="s">
        <v>7</v>
      </c>
      <c r="L63" s="21">
        <f>IF(K63="",0,IF(K63="優勝",点数換算表!$B$4,IF(K63="準優勝",点数換算表!$C$4,IF(K63="ベスト4",点数換算表!$D$4,IF(K63="ベスト8",点数換算表!$E$4,IF(K63="ベスト16",点数換算表!$F$4,""))))))</f>
        <v>20</v>
      </c>
      <c r="M63" s="32" t="s">
        <v>214</v>
      </c>
      <c r="N63" s="21">
        <f>IF(M63="",0,IF(M63="優勝",点数換算表!$B$5,IF(M63="準優勝",点数換算表!$C$5,IF(M63="ベスト4",点数換算表!$D$5,IF(M63="ベスト8",点数換算表!$E$5,IF(M63="ベスト16",点数換算表!$F$5,IF(M63="ベスト32",点数換算表!$G$5,"")))))))</f>
        <v>50</v>
      </c>
      <c r="O63" s="32" t="s">
        <v>214</v>
      </c>
      <c r="P63" s="21">
        <f>IF(O63="",0,IF(O63="優勝",点数換算表!$B$6,IF(O63="準優勝",点数換算表!$C$6,IF(O63="ベスト4",点数換算表!$D$6,IF(O63="ベスト8",点数換算表!$E$6,IF(O63="ベスト16",点数換算表!$F$6,IF(O63="ベスト32",点数換算表!$G$6,"")))))))</f>
        <v>100</v>
      </c>
      <c r="Q63" s="23"/>
      <c r="R63" s="21">
        <f>IF(Q63="",0,IF(Q63="優勝",点数換算表!$B$7,IF(Q63="準優勝",点数換算表!$C$7,IF(Q63="ベスト4",点数換算表!$D$7,IF(Q63="ベスト8",点数換算表!$E$7,点数換算表!$F$7)))))</f>
        <v>0</v>
      </c>
      <c r="S63" s="23"/>
      <c r="T63" s="21">
        <f>IF(S63="",0,IF(S63="優勝",点数換算表!$B$8,IF(S63="準優勝",点数換算表!$C$8,IF(S63="ベスト4",点数換算表!$D$8,IF(S63="ベスト8",点数換算表!$E$8,点数換算表!$F$8)))))</f>
        <v>0</v>
      </c>
      <c r="U63" s="23"/>
      <c r="V63" s="21">
        <f>IF(U63="",0,IF(U63="優勝",点数換算表!$B$13,IF(U63="準優勝",点数換算表!$C$13,IF(U63="ベスト4",点数換算表!$D$13,点数換算表!$E$13))))</f>
        <v>0</v>
      </c>
      <c r="W63" s="23"/>
      <c r="X63" s="21">
        <f>IF(W63="",0,IF(W63="優勝",点数換算表!$B$14,IF(W63="準優勝",点数換算表!$C$14,IF(W63="ベスト4",点数換算表!$D$14,点数換算表!$E$14))))</f>
        <v>0</v>
      </c>
      <c r="Y63" s="32"/>
      <c r="Z63" s="21">
        <f>IF(Y63="",0,IF(Y63="優勝",点数換算表!$B$15,IF(Y63="準優勝",点数換算表!$C$15,IF(Y63="ベスト4",点数換算表!$D$15,IF(Y63="ベスト8",点数換算表!$E$15,IF(Y63="ベスト16",点数換算表!$F$15,""))))))</f>
        <v>0</v>
      </c>
      <c r="AA63" s="32" t="s">
        <v>214</v>
      </c>
      <c r="AB63" s="21">
        <f>IF(AA63="",0,IF(AA63="優勝",点数換算表!$B$16,IF(AA63="準優勝",点数換算表!$C$16,IF(AA63="ベスト4",点数換算表!$D$16,IF(AA63="ベスト8",点数換算表!$E$16,IF(AA63="ベスト16",点数換算表!$F$16,IF(AA63="ベスト32",点数換算表!$G$16,"")))))))</f>
        <v>40</v>
      </c>
      <c r="AC63" s="32"/>
      <c r="AD63" s="21">
        <f>IF(AC63="",0,IF(AC63="優勝",点数換算表!$B$17,IF(AC63="準優勝",点数換算表!$C$17,IF(AC63="ベスト4",点数換算表!$D$17,IF(AC63="ベスト8",点数換算表!$E$17,IF(AC63="ベスト16",点数換算表!$F$17,IF(AC63="ベスト32",点数換算表!$G$17,"")))))))</f>
        <v>0</v>
      </c>
      <c r="AE63" s="23"/>
      <c r="AF63" s="21">
        <f>IF(AE63="",0,IF(AE63="優勝",点数換算表!$B$18,IF(AE63="準優勝",点数換算表!$C$18,IF(AE63="ベスト4",点数換算表!$D$18,IF(AE63="ベスト8",点数換算表!$E$18,点数換算表!$F$18)))))</f>
        <v>0</v>
      </c>
      <c r="AG63" s="23"/>
      <c r="AH63" s="21">
        <f>IF(AG63="",0,IF(AG63="優勝",点数換算表!$B$19,IF(AG63="準優勝",点数換算表!$C$19,IF(AG63="ベスト4",点数換算表!$D$19,IF(AG63="ベスト8",点数換算表!$E$19,点数換算表!$F$19)))))</f>
        <v>0</v>
      </c>
      <c r="AI63" s="21">
        <f t="shared" si="0"/>
        <v>210</v>
      </c>
    </row>
    <row r="64" spans="1:35" x14ac:dyDescent="0.4">
      <c r="A64" s="21">
        <v>61</v>
      </c>
      <c r="B64" s="21" t="s">
        <v>245</v>
      </c>
      <c r="C64" s="21" t="s">
        <v>106</v>
      </c>
      <c r="D64" s="21">
        <v>1</v>
      </c>
      <c r="E64" s="24" t="s">
        <v>269</v>
      </c>
      <c r="F64" s="34" t="s">
        <v>814</v>
      </c>
      <c r="G64" s="23"/>
      <c r="H64" s="21">
        <f>IF(G64="",0,IF(G64="優勝",点数換算表!$B$2,IF(G64="準優勝",点数換算表!$C$2,IF(G64="ベスト4",点数換算表!$D$2,点数換算表!$E$2))))</f>
        <v>0</v>
      </c>
      <c r="I64" s="23" t="s">
        <v>6</v>
      </c>
      <c r="J64" s="21">
        <f>IF(I64="",0,IF(I64="優勝",点数換算表!$B$3,IF(I64="準優勝",点数換算表!$C$3,IF(I64="ベスト4",点数換算表!$D$3,点数換算表!$E$3))))</f>
        <v>100</v>
      </c>
      <c r="K64" s="32" t="s">
        <v>6</v>
      </c>
      <c r="L64" s="21">
        <f>IF(K64="",0,IF(K64="優勝",点数換算表!$B$4,IF(K64="準優勝",点数換算表!$C$4,IF(K64="ベスト4",点数換算表!$D$4,IF(K64="ベスト8",点数換算表!$E$4,IF(K64="ベスト16",点数換算表!$F$4,""))))))</f>
        <v>60</v>
      </c>
      <c r="M64" s="32" t="s">
        <v>214</v>
      </c>
      <c r="N64" s="21">
        <f>IF(M64="",0,IF(M64="優勝",点数換算表!$B$5,IF(M64="準優勝",点数換算表!$C$5,IF(M64="ベスト4",点数換算表!$D$5,IF(M64="ベスト8",点数換算表!$E$5,IF(M64="ベスト16",点数換算表!$F$5,IF(M64="ベスト32",点数換算表!$G$5,"")))))))</f>
        <v>50</v>
      </c>
      <c r="O64" s="32"/>
      <c r="P64" s="21">
        <f>IF(O64="",0,IF(O64="優勝",点数換算表!$B$6,IF(O64="準優勝",点数換算表!$C$6,IF(O64="ベスト4",点数換算表!$D$6,IF(O64="ベスト8",点数換算表!$E$6,IF(O64="ベスト16",点数換算表!$F$6,IF(O64="ベスト32",点数換算表!$G$6,"")))))))</f>
        <v>0</v>
      </c>
      <c r="Q64" s="23"/>
      <c r="R64" s="21">
        <f>IF(Q64="",0,IF(Q64="優勝",点数換算表!$B$7,IF(Q64="準優勝",点数換算表!$C$7,IF(Q64="ベスト4",点数換算表!$D$7,IF(Q64="ベスト8",点数換算表!$E$7,点数換算表!$F$7)))))</f>
        <v>0</v>
      </c>
      <c r="S64" s="23"/>
      <c r="T64" s="21">
        <f>IF(S64="",0,IF(S64="優勝",点数換算表!$B$8,IF(S64="準優勝",点数換算表!$C$8,IF(S64="ベスト4",点数換算表!$D$8,IF(S64="ベスト8",点数換算表!$E$8,点数換算表!$F$8)))))</f>
        <v>0</v>
      </c>
      <c r="U64" s="23"/>
      <c r="V64" s="21">
        <f>IF(U64="",0,IF(U64="優勝",点数換算表!$B$13,IF(U64="準優勝",点数換算表!$C$13,IF(U64="ベスト4",点数換算表!$D$13,点数換算表!$E$13))))</f>
        <v>0</v>
      </c>
      <c r="W64" s="23"/>
      <c r="X64" s="21">
        <f>IF(W64="",0,IF(W64="優勝",点数換算表!$B$14,IF(W64="準優勝",点数換算表!$C$14,IF(W64="ベスト4",点数換算表!$D$14,点数換算表!$E$14))))</f>
        <v>0</v>
      </c>
      <c r="Y64" s="32"/>
      <c r="Z64" s="21">
        <f>IF(Y64="",0,IF(Y64="優勝",点数換算表!$B$15,IF(Y64="準優勝",点数換算表!$C$15,IF(Y64="ベスト4",点数換算表!$D$15,IF(Y64="ベスト8",点数換算表!$E$15,IF(Y64="ベスト16",点数換算表!$F$15,""))))))</f>
        <v>0</v>
      </c>
      <c r="AA64" s="32"/>
      <c r="AB64" s="21">
        <f>IF(AA64="",0,IF(AA64="優勝",点数換算表!$B$16,IF(AA64="準優勝",点数換算表!$C$16,IF(AA64="ベスト4",点数換算表!$D$16,IF(AA64="ベスト8",点数換算表!$E$16,IF(AA64="ベスト16",点数換算表!$F$16,IF(AA64="ベスト32",点数換算表!$G$16,"")))))))</f>
        <v>0</v>
      </c>
      <c r="AC64" s="32"/>
      <c r="AD64" s="21">
        <f>IF(AC64="",0,IF(AC64="優勝",点数換算表!$B$17,IF(AC64="準優勝",点数換算表!$C$17,IF(AC64="ベスト4",点数換算表!$D$17,IF(AC64="ベスト8",点数換算表!$E$17,IF(AC64="ベスト16",点数換算表!$F$17,IF(AC64="ベスト32",点数換算表!$G$17,"")))))))</f>
        <v>0</v>
      </c>
      <c r="AE64" s="23"/>
      <c r="AF64" s="21">
        <f>IF(AE64="",0,IF(AE64="優勝",点数換算表!$B$18,IF(AE64="準優勝",点数換算表!$C$18,IF(AE64="ベスト4",点数換算表!$D$18,IF(AE64="ベスト8",点数換算表!$E$18,点数換算表!$F$18)))))</f>
        <v>0</v>
      </c>
      <c r="AG64" s="23"/>
      <c r="AH64" s="21">
        <f>IF(AG64="",0,IF(AG64="優勝",点数換算表!$B$19,IF(AG64="準優勝",点数換算表!$C$19,IF(AG64="ベスト4",点数換算表!$D$19,IF(AG64="ベスト8",点数換算表!$E$19,点数換算表!$F$19)))))</f>
        <v>0</v>
      </c>
      <c r="AI64" s="21">
        <f t="shared" si="0"/>
        <v>210</v>
      </c>
    </row>
    <row r="65" spans="1:35" x14ac:dyDescent="0.4">
      <c r="A65" s="21">
        <v>62</v>
      </c>
      <c r="B65" s="32" t="s">
        <v>355</v>
      </c>
      <c r="C65" s="32" t="s">
        <v>271</v>
      </c>
      <c r="D65" s="32">
        <v>4</v>
      </c>
      <c r="E65" s="26" t="s">
        <v>272</v>
      </c>
      <c r="F65" s="35" t="s">
        <v>815</v>
      </c>
      <c r="G65" s="23"/>
      <c r="H65" s="21">
        <f>IF(G65="",0,IF(G65="優勝",[2]点数換算表!$B$2,IF(G65="準優勝",[2]点数換算表!$C$2,IF(G65="ベスト4",[2]点数換算表!$D$2,[2]点数換算表!$E$2))))</f>
        <v>0</v>
      </c>
      <c r="I65" s="23"/>
      <c r="J65" s="21">
        <f>IF(I65="",0,IF(I65="優勝",[2]点数換算表!$B$3,IF(I65="準優勝",[2]点数換算表!$C$3,IF(I65="ベスト4",[2]点数換算表!$D$3,[2]点数換算表!$E$3))))</f>
        <v>0</v>
      </c>
      <c r="K65" s="32"/>
      <c r="L65" s="21">
        <f>IF(K65="",0,IF(K65="優勝",[2]点数換算表!$B$4,IF(K65="準優勝",[2]点数換算表!$C$4,IF(K65="ベスト4",[2]点数換算表!$D$4,IF(K65="ベスト8",[2]点数換算表!$E$4,IF(K65="ベスト16",[2]点数換算表!$F$4,""))))))</f>
        <v>0</v>
      </c>
      <c r="M65" s="32" t="s">
        <v>214</v>
      </c>
      <c r="N65" s="21">
        <f>IF(M65="",0,IF(M65="優勝",[2]点数換算表!$B$5,IF(M65="準優勝",[2]点数換算表!$C$5,IF(M65="ベスト4",[2]点数換算表!$D$5,IF(M65="ベスト8",[2]点数換算表!$E$5,IF(M65="ベスト16",[2]点数換算表!$F$5,IF(M65="ベスト32",[2]点数換算表!$G$5,"")))))))</f>
        <v>50</v>
      </c>
      <c r="O65" s="32"/>
      <c r="P65" s="21">
        <f>IF(O65="",0,IF(O65="優勝",[2]点数換算表!$B$6,IF(O65="準優勝",[2]点数換算表!$C$6,IF(O65="ベスト4",[2]点数換算表!$D$6,IF(O65="ベスト8",[2]点数換算表!$E$6,IF(O65="ベスト16",[2]点数換算表!$F$6,IF(O65="ベスト32",[2]点数換算表!$G$6,"")))))))</f>
        <v>0</v>
      </c>
      <c r="Q65" s="23"/>
      <c r="R65" s="21">
        <f>IF(Q65="",0,IF(Q65="優勝",[2]点数換算表!$B$7,IF(Q65="準優勝",[2]点数換算表!$C$7,IF(Q65="ベスト4",[2]点数換算表!$D$7,IF(Q65="ベスト8",[2]点数換算表!$E$7,[2]点数換算表!$F$7)))))</f>
        <v>0</v>
      </c>
      <c r="S65" s="23"/>
      <c r="T65" s="21">
        <f>IF(S65="",0,IF(S65="優勝",[2]点数換算表!$B$8,IF(S65="準優勝",[2]点数換算表!$C$8,IF(S65="ベスト4",[2]点数換算表!$D$8,IF(S65="ベスト8",[2]点数換算表!$E$8,[2]点数換算表!$F$8)))))</f>
        <v>0</v>
      </c>
      <c r="U65" s="23"/>
      <c r="V65" s="21">
        <f>IF(U65="",0,IF(U65="優勝",[2]点数換算表!$B$13,IF(U65="準優勝",[2]点数換算表!$C$13,IF(U65="ベスト4",[2]点数換算表!$D$13,[2]点数換算表!$E$13))))</f>
        <v>0</v>
      </c>
      <c r="W65" s="23"/>
      <c r="X65" s="21">
        <f>IF(W65="",0,IF(W65="優勝",[2]点数換算表!$B$14,IF(W65="準優勝",[2]点数換算表!$C$14,IF(W65="ベスト4",[2]点数換算表!$D$14,[2]点数換算表!$E$14))))</f>
        <v>0</v>
      </c>
      <c r="Y65" s="32" t="s">
        <v>9</v>
      </c>
      <c r="Z65" s="21">
        <f>IF(Y65="",0,IF(Y65="優勝",[2]点数換算表!$B$15,IF(Y65="準優勝",[2]点数換算表!$C$15,IF(Y65="ベスト4",[2]点数換算表!$D$15,IF(Y65="ベスト8",[2]点数換算表!$E$15,IF(Y65="ベスト16",[2]点数換算表!$F$15,""))))))</f>
        <v>32</v>
      </c>
      <c r="AA65" s="32" t="s">
        <v>9</v>
      </c>
      <c r="AB65" s="21">
        <f>IF(AA65="",0,IF(AA65="優勝",[2]点数換算表!$B$16,IF(AA65="準優勝",[2]点数換算表!$C$16,IF(AA65="ベスト4",[2]点数換算表!$D$16,IF(AA65="ベスト8",[2]点数換算表!$E$16,IF(AA65="ベスト16",[2]点数換算表!$F$16,IF(AA65="ベスト32",[2]点数換算表!$G$16,"")))))))</f>
        <v>120</v>
      </c>
      <c r="AC65" s="32"/>
      <c r="AD65" s="21">
        <f>IF(AC65="",0,IF(AC65="優勝",[2]点数換算表!$B$17,IF(AC65="準優勝",[2]点数換算表!$C$17,IF(AC65="ベスト4",[2]点数換算表!$D$17,IF(AC65="ベスト8",[2]点数換算表!$E$17,IF(AC65="ベスト16",[2]点数換算表!$F$17,IF(AC65="ベスト32",[2]点数換算表!$G$17,"")))))))</f>
        <v>0</v>
      </c>
      <c r="AE65" s="23"/>
      <c r="AF65" s="21">
        <f>IF(AE65="",0,IF(AE65="優勝",[2]点数換算表!$B$18,IF(AE65="準優勝",[2]点数換算表!$C$18,IF(AE65="ベスト4",[2]点数換算表!$D$18,IF(AE65="ベスト8",[2]点数換算表!$E$18,[2]点数換算表!$F$18)))))</f>
        <v>0</v>
      </c>
      <c r="AG65" s="23"/>
      <c r="AH65" s="21">
        <f>IF(AG65="",0,IF(AG65="優勝",[2]点数換算表!$B$19,IF(AG65="準優勝",[2]点数換算表!$C$19,IF(AG65="ベスト4",[2]点数換算表!$D$19,IF(AG65="ベスト8",[2]点数換算表!$E$19,[2]点数換算表!$F$19)))))</f>
        <v>0</v>
      </c>
      <c r="AI65" s="21">
        <f t="shared" si="0"/>
        <v>202</v>
      </c>
    </row>
    <row r="66" spans="1:35" x14ac:dyDescent="0.4">
      <c r="A66" s="21">
        <v>63</v>
      </c>
      <c r="B66" s="32" t="s">
        <v>191</v>
      </c>
      <c r="C66" s="32" t="s">
        <v>112</v>
      </c>
      <c r="D66" s="32">
        <v>3</v>
      </c>
      <c r="E66" s="24" t="s">
        <v>269</v>
      </c>
      <c r="F66" s="34" t="s">
        <v>814</v>
      </c>
      <c r="G66" s="23"/>
      <c r="H66" s="21">
        <f>IF(G66="",0,IF(G66="優勝",点数換算表!$B$2,IF(G66="準優勝",点数換算表!$C$2,IF(G66="ベスト4",点数換算表!$D$2,点数換算表!$E$2))))</f>
        <v>0</v>
      </c>
      <c r="I66" s="23"/>
      <c r="J66" s="21">
        <f>IF(I66="",0,IF(I66="優勝",点数換算表!$B$3,IF(I66="準優勝",点数換算表!$C$3,IF(I66="ベスト4",点数換算表!$D$3,点数換算表!$E$3))))</f>
        <v>0</v>
      </c>
      <c r="K66" s="32"/>
      <c r="L66" s="21">
        <f>IF(K66="",0,IF(K66="優勝",点数換算表!$B$4,IF(K66="準優勝",点数換算表!$C$4,IF(K66="ベスト4",点数換算表!$D$4,IF(K66="ベスト8",点数換算表!$E$4,IF(K66="ベスト16",点数換算表!$F$4,""))))))</f>
        <v>0</v>
      </c>
      <c r="M66" s="32"/>
      <c r="N66" s="21">
        <f>IF(M66="",0,IF(M66="優勝",点数換算表!$B$5,IF(M66="準優勝",点数換算表!$C$5,IF(M66="ベスト4",点数換算表!$D$5,IF(M66="ベスト8",点数換算表!$E$5,IF(M66="ベスト16",点数換算表!$F$5,IF(M66="ベスト32",点数換算表!$G$5,"")))))))</f>
        <v>0</v>
      </c>
      <c r="O66" s="32"/>
      <c r="P66" s="21">
        <f>IF(O66="",0,IF(O66="優勝",点数換算表!$B$6,IF(O66="準優勝",点数換算表!$C$6,IF(O66="ベスト4",点数換算表!$D$6,IF(O66="ベスト8",点数換算表!$E$6,IF(O66="ベスト16",点数換算表!$F$6,IF(O66="ベスト32",点数換算表!$G$6,"")))))))</f>
        <v>0</v>
      </c>
      <c r="Q66" s="23"/>
      <c r="R66" s="21">
        <f>IF(Q66="",0,IF(Q66="優勝",点数換算表!$B$7,IF(Q66="準優勝",点数換算表!$C$7,IF(Q66="ベスト4",点数換算表!$D$7,IF(Q66="ベスト8",点数換算表!$E$7,点数換算表!$F$7)))))</f>
        <v>0</v>
      </c>
      <c r="S66" s="23"/>
      <c r="T66" s="21">
        <f>IF(S66="",0,IF(S66="優勝",点数換算表!$B$8,IF(S66="準優勝",点数換算表!$C$8,IF(S66="ベスト4",点数換算表!$D$8,IF(S66="ベスト8",点数換算表!$E$8,点数換算表!$F$8)))))</f>
        <v>0</v>
      </c>
      <c r="U66" s="23"/>
      <c r="V66" s="21">
        <f>IF(U66="",0,IF(U66="優勝",点数換算表!$B$13,IF(U66="準優勝",点数換算表!$C$13,IF(U66="ベスト4",点数換算表!$D$13,点数換算表!$E$13))))</f>
        <v>0</v>
      </c>
      <c r="W66" s="23"/>
      <c r="X66" s="21">
        <f>IF(W66="",0,IF(W66="優勝",点数換算表!$B$14,IF(W66="準優勝",点数換算表!$C$14,IF(W66="ベスト4",点数換算表!$D$14,点数換算表!$E$14))))</f>
        <v>0</v>
      </c>
      <c r="Y66" s="32"/>
      <c r="Z66" s="21">
        <f>IF(Y66="",0,IF(Y66="優勝",点数換算表!$B$15,IF(Y66="準優勝",点数換算表!$C$15,IF(Y66="ベスト4",点数換算表!$D$15,IF(Y66="ベスト8",点数換算表!$E$15,IF(Y66="ベスト16",点数換算表!$F$15,""))))))</f>
        <v>0</v>
      </c>
      <c r="AA66" s="32" t="s">
        <v>214</v>
      </c>
      <c r="AB66" s="21">
        <f>IF(AA66="",0,IF(AA66="優勝",点数換算表!$B$16,IF(AA66="準優勝",点数換算表!$C$16,IF(AA66="ベスト4",点数換算表!$D$16,IF(AA66="ベスト8",点数換算表!$E$16,IF(AA66="ベスト16",点数換算表!$F$16,IF(AA66="ベスト32",点数換算表!$G$16,"")))))))</f>
        <v>40</v>
      </c>
      <c r="AC66" s="32" t="s">
        <v>7</v>
      </c>
      <c r="AD66" s="21">
        <f>IF(AC66="",0,IF(AC66="優勝",点数換算表!$B$17,IF(AC66="準優勝",点数換算表!$C$17,IF(AC66="ベスト4",点数換算表!$D$17,IF(AC66="ベスト8",点数換算表!$E$17,IF(AC66="ベスト16",点数換算表!$F$17,IF(AC66="ベスト32",点数換算表!$G$17,"")))))))</f>
        <v>160</v>
      </c>
      <c r="AE66" s="23"/>
      <c r="AF66" s="21">
        <f>IF(AE66="",0,IF(AE66="優勝",点数換算表!$B$18,IF(AE66="準優勝",点数換算表!$C$18,IF(AE66="ベスト4",点数換算表!$D$18,IF(AE66="ベスト8",点数換算表!$E$18,点数換算表!$F$18)))))</f>
        <v>0</v>
      </c>
      <c r="AG66" s="23"/>
      <c r="AH66" s="21">
        <f>IF(AG66="",0,IF(AG66="優勝",点数換算表!$B$19,IF(AG66="準優勝",点数換算表!$C$19,IF(AG66="ベスト4",点数換算表!$D$19,IF(AG66="ベスト8",点数換算表!$E$19,点数換算表!$F$19)))))</f>
        <v>0</v>
      </c>
      <c r="AI66" s="21">
        <f t="shared" si="0"/>
        <v>200</v>
      </c>
    </row>
    <row r="67" spans="1:35" x14ac:dyDescent="0.4">
      <c r="A67" s="21">
        <v>64</v>
      </c>
      <c r="B67" s="32" t="s">
        <v>671</v>
      </c>
      <c r="C67" s="32" t="s">
        <v>622</v>
      </c>
      <c r="D67" s="32">
        <v>2</v>
      </c>
      <c r="E67" s="30" t="s">
        <v>620</v>
      </c>
      <c r="F67" s="34" t="s">
        <v>814</v>
      </c>
      <c r="G67" s="23"/>
      <c r="H67" s="21">
        <f>IF(G67="",0,IF(G67="優勝",[6]点数換算表!$B$2,IF(G67="準優勝",[6]点数換算表!$C$2,IF(G67="ベスト4",[6]点数換算表!$D$2,[6]点数換算表!$E$2))))</f>
        <v>0</v>
      </c>
      <c r="I67" s="23"/>
      <c r="J67" s="21">
        <f>IF(I67="",0,IF(I67="優勝",[6]点数換算表!$B$3,IF(I67="準優勝",[6]点数換算表!$C$3,IF(I67="ベスト4",[6]点数換算表!$D$3,[6]点数換算表!$E$3))))</f>
        <v>0</v>
      </c>
      <c r="K67" s="32" t="s">
        <v>10</v>
      </c>
      <c r="L67" s="21">
        <f>IF(K67="",0,IF(K67="優勝",[6]点数換算表!$B$4,IF(K67="準優勝",[6]点数換算表!$C$4,IF(K67="ベスト4",[6]点数換算表!$D$4,IF(K67="ベスト8",[6]点数換算表!$E$4,IF(K67="ベスト16",[6]点数換算表!$F$4,""))))))</f>
        <v>100</v>
      </c>
      <c r="M67" s="32" t="s">
        <v>214</v>
      </c>
      <c r="N67" s="21">
        <f>IF(M67="",0,IF(M67="優勝",[6]点数換算表!$B$5,IF(M67="準優勝",[6]点数換算表!$C$5,IF(M67="ベスト4",[6]点数換算表!$D$5,IF(M67="ベスト8",[6]点数換算表!$E$5,IF(M67="ベスト16",[6]点数換算表!$F$5,IF(M67="ベスト32",[6]点数換算表!$G$5,"")))))))</f>
        <v>50</v>
      </c>
      <c r="O67" s="32"/>
      <c r="P67" s="21">
        <f>IF(O67="",0,IF(O67="優勝",[6]点数換算表!$B$6,IF(O67="準優勝",[6]点数換算表!$C$6,IF(O67="ベスト4",[6]点数換算表!$D$6,IF(O67="ベスト8",[6]点数換算表!$E$6,IF(O67="ベスト16",[6]点数換算表!$F$6,IF(O67="ベスト32",[6]点数換算表!$G$6,"")))))))</f>
        <v>0</v>
      </c>
      <c r="Q67" s="23"/>
      <c r="R67" s="21">
        <f>IF(Q67="",0,IF(Q67="優勝",[6]点数換算表!$B$7,IF(Q67="準優勝",[6]点数換算表!$C$7,IF(Q67="ベスト4",[6]点数換算表!$D$7,IF(Q67="ベスト8",[6]点数換算表!$E$7,[6]点数換算表!$F$7)))))</f>
        <v>0</v>
      </c>
      <c r="S67" s="23"/>
      <c r="T67" s="21">
        <f>IF(S67="",0,IF(S67="優勝",[6]点数換算表!$B$8,IF(S67="準優勝",[6]点数換算表!$C$8,IF(S67="ベスト4",[6]点数換算表!$D$8,IF(S67="ベスト8",[6]点数換算表!$E$8,[6]点数換算表!$F$8)))))</f>
        <v>0</v>
      </c>
      <c r="U67" s="23"/>
      <c r="V67" s="21">
        <f>IF(U67="",0,IF(U67="優勝",[6]点数換算表!$B$13,IF(U67="準優勝",[6]点数換算表!$C$13,IF(U67="ベスト4",[6]点数換算表!$D$13,[6]点数換算表!$E$13))))</f>
        <v>0</v>
      </c>
      <c r="W67" s="23"/>
      <c r="X67" s="21">
        <f>IF(W67="",0,IF(W67="優勝",[6]点数換算表!$B$14,IF(W67="準優勝",[6]点数換算表!$C$14,IF(W67="ベスト4",[6]点数換算表!$D$14,[6]点数換算表!$E$14))))</f>
        <v>0</v>
      </c>
      <c r="Y67" s="32" t="s">
        <v>6</v>
      </c>
      <c r="Z67" s="21">
        <f>IF(Y67="",0,IF(Y67="優勝",[6]点数換算表!$B$15,IF(Y67="準優勝",[6]点数換算表!$C$15,IF(Y67="ベスト4",[6]点数換算表!$D$15,IF(Y67="ベスト8",[6]点数換算表!$E$15,IF(Y67="ベスト16",[6]点数換算表!$F$15,""))))))</f>
        <v>48</v>
      </c>
      <c r="AA67" s="32"/>
      <c r="AB67" s="21">
        <f>IF(AA67="",0,IF(AA67="優勝",[6]点数換算表!$B$16,IF(AA67="準優勝",[6]点数換算表!$C$16,IF(AA67="ベスト4",[6]点数換算表!$D$16,IF(AA67="ベスト8",[6]点数換算表!$E$16,IF(AA67="ベスト16",[6]点数換算表!$F$16,IF(AA67="ベスト32",[6]点数換算表!$G$16,"")))))))</f>
        <v>0</v>
      </c>
      <c r="AC67" s="32"/>
      <c r="AD67" s="21">
        <f>IF(AC67="",0,IF(AC67="優勝",[6]点数換算表!$B$17,IF(AC67="準優勝",[6]点数換算表!$C$17,IF(AC67="ベスト4",[6]点数換算表!$D$17,IF(AC67="ベスト8",[6]点数換算表!$E$17,IF(AC67="ベスト16",[6]点数換算表!$F$17,IF(AC67="ベスト32",[6]点数換算表!$G$17,"")))))))</f>
        <v>0</v>
      </c>
      <c r="AE67" s="23"/>
      <c r="AF67" s="21">
        <f>IF(AE67="",0,IF(AE67="優勝",[6]点数換算表!$B$18,IF(AE67="準優勝",[6]点数換算表!$C$18,IF(AE67="ベスト4",[6]点数換算表!$D$18,IF(AE67="ベスト8",[6]点数換算表!$E$18,[6]点数換算表!$F$18)))))</f>
        <v>0</v>
      </c>
      <c r="AG67" s="23"/>
      <c r="AH67" s="21">
        <f>IF(AG67="",0,IF(AG67="優勝",[6]点数換算表!$B$19,IF(AG67="準優勝",[6]点数換算表!$C$19,IF(AG67="ベスト4",[6]点数換算表!$D$19,IF(AG67="ベスト8",[6]点数換算表!$E$19,[6]点数換算表!$F$19)))))</f>
        <v>0</v>
      </c>
      <c r="AI67" s="21">
        <f t="shared" si="0"/>
        <v>198</v>
      </c>
    </row>
    <row r="68" spans="1:35" x14ac:dyDescent="0.4">
      <c r="A68" s="21">
        <v>65</v>
      </c>
      <c r="B68" s="32" t="s">
        <v>481</v>
      </c>
      <c r="C68" s="32" t="s">
        <v>460</v>
      </c>
      <c r="D68" s="32">
        <v>4</v>
      </c>
      <c r="E68" s="28" t="s">
        <v>451</v>
      </c>
      <c r="F68" s="35" t="s">
        <v>815</v>
      </c>
      <c r="G68" s="23"/>
      <c r="H68" s="21">
        <f>IF(G68="",0,IF(G68="優勝",[7]点数換算表!$B$2,IF(G68="準優勝",[7]点数換算表!$C$2,IF(G68="ベスト4",[7]点数換算表!$D$2,[7]点数換算表!$E$2))))</f>
        <v>0</v>
      </c>
      <c r="I68" s="23"/>
      <c r="J68" s="21">
        <f>IF(I68="",0,IF(I68="優勝",[7]点数換算表!$B$3,IF(I68="準優勝",[7]点数換算表!$C$3,IF(I68="ベスト4",[7]点数換算表!$D$3,[7]点数換算表!$E$3))))</f>
        <v>0</v>
      </c>
      <c r="K68" s="32" t="s">
        <v>10</v>
      </c>
      <c r="L68" s="21">
        <f>IF(K68="",0,IF(K68="優勝",[7]点数換算表!$B$4,IF(K68="準優勝",[7]点数換算表!$C$4,IF(K68="ベスト4",[7]点数換算表!$D$4,IF(K68="ベスト8",[7]点数換算表!$E$4,IF(K68="ベスト16",[7]点数換算表!$F$4,""))))))</f>
        <v>100</v>
      </c>
      <c r="M68" s="32" t="s">
        <v>214</v>
      </c>
      <c r="N68" s="21">
        <f>IF(M68="",0,IF(M68="優勝",[7]点数換算表!$B$5,IF(M68="準優勝",[7]点数換算表!$C$5,IF(M68="ベスト4",[7]点数換算表!$D$5,IF(M68="ベスト8",[7]点数換算表!$E$5,IF(M68="ベスト16",[7]点数換算表!$F$5,IF(M68="ベスト32",[7]点数換算表!$G$5,"")))))))</f>
        <v>50</v>
      </c>
      <c r="O68" s="32"/>
      <c r="P68" s="21">
        <f>IF(O68="",0,IF(O68="優勝",[7]点数換算表!$B$6,IF(O68="準優勝",[7]点数換算表!$C$6,IF(O68="ベスト4",[7]点数換算表!$D$6,IF(O68="ベスト8",[7]点数換算表!$E$6,IF(O68="ベスト16",[7]点数換算表!$F$6,IF(O68="ベスト32",[7]点数換算表!$G$6,"")))))))</f>
        <v>0</v>
      </c>
      <c r="Q68" s="23"/>
      <c r="R68" s="21">
        <f>IF(Q68="",0,IF(Q68="優勝",[7]点数換算表!$B$7,IF(Q68="準優勝",[7]点数換算表!$C$7,IF(Q68="ベスト4",[7]点数換算表!$D$7,IF(Q68="ベスト8",[7]点数換算表!$E$7,[7]点数換算表!$F$7)))))</f>
        <v>0</v>
      </c>
      <c r="S68" s="23"/>
      <c r="T68" s="21">
        <f>IF(S68="",0,IF(S68="優勝",[7]点数換算表!$B$8,IF(S68="準優勝",[7]点数換算表!$C$8,IF(S68="ベスト4",[7]点数換算表!$D$8,IF(S68="ベスト8",[7]点数換算表!$E$8,[7]点数換算表!$F$8)))))</f>
        <v>0</v>
      </c>
      <c r="U68" s="23"/>
      <c r="V68" s="21">
        <f>IF(U68="",0,IF(U68="優勝",[7]点数換算表!$B$13,IF(U68="準優勝",[7]点数換算表!$C$13,IF(U68="ベスト4",[7]点数換算表!$D$13,[7]点数換算表!$E$13))))</f>
        <v>0</v>
      </c>
      <c r="W68" s="23"/>
      <c r="X68" s="21">
        <f>IF(W68="",0,IF(W68="優勝",[7]点数換算表!$B$14,IF(W68="準優勝",[7]点数換算表!$C$14,IF(W68="ベスト4",[7]点数換算表!$D$14,[7]点数換算表!$E$14))))</f>
        <v>0</v>
      </c>
      <c r="Y68" s="32" t="s">
        <v>6</v>
      </c>
      <c r="Z68" s="21">
        <f>IF(Y68="",0,IF(Y68="優勝",[7]点数換算表!$B$15,IF(Y68="準優勝",[7]点数換算表!$C$15,IF(Y68="ベスト4",[7]点数換算表!$D$15,IF(Y68="ベスト8",[7]点数換算表!$E$15,IF(Y68="ベスト16",[7]点数換算表!$F$15,""))))))</f>
        <v>48</v>
      </c>
      <c r="AA68" s="32"/>
      <c r="AB68" s="21">
        <f>IF(AA68="",0,IF(AA68="優勝",[7]点数換算表!$B$16,IF(AA68="準優勝",[7]点数換算表!$C$16,IF(AA68="ベスト4",[7]点数換算表!$D$16,IF(AA68="ベスト8",[7]点数換算表!$E$16,IF(AA68="ベスト16",[7]点数換算表!$F$16,IF(AA68="ベスト32",[7]点数換算表!$G$16,"")))))))</f>
        <v>0</v>
      </c>
      <c r="AC68" s="32"/>
      <c r="AD68" s="21">
        <f>IF(AC68="",0,IF(AC68="優勝",[7]点数換算表!$B$17,IF(AC68="準優勝",[7]点数換算表!$C$17,IF(AC68="ベスト4",[7]点数換算表!$D$17,IF(AC68="ベスト8",[7]点数換算表!$E$17,IF(AC68="ベスト16",[7]点数換算表!$F$17,IF(AC68="ベスト32",[7]点数換算表!$G$17,"")))))))</f>
        <v>0</v>
      </c>
      <c r="AE68" s="23"/>
      <c r="AF68" s="21">
        <f>IF(AE68="",0,IF(AE68="優勝",[7]点数換算表!$B$18,IF(AE68="準優勝",[7]点数換算表!$C$18,IF(AE68="ベスト4",[7]点数換算表!$D$18,IF(AE68="ベスト8",[7]点数換算表!$E$18,[7]点数換算表!$F$18)))))</f>
        <v>0</v>
      </c>
      <c r="AG68" s="23"/>
      <c r="AH68" s="21">
        <f>IF(AG68="",0,IF(AG68="優勝",[7]点数換算表!$B$19,IF(AG68="準優勝",[7]点数換算表!$C$19,IF(AG68="ベスト4",[7]点数換算表!$D$19,IF(AG68="ベスト8",[7]点数換算表!$E$19,[7]点数換算表!$F$19)))))</f>
        <v>0</v>
      </c>
      <c r="AI68" s="21">
        <f t="shared" ref="AI68:AI131" si="1">MAX(H68,J68)+SUM(L68:T68)+MAX(V68,X68)+SUM(Z68:AH68)</f>
        <v>198</v>
      </c>
    </row>
    <row r="69" spans="1:35" x14ac:dyDescent="0.4">
      <c r="A69" s="21">
        <v>66</v>
      </c>
      <c r="B69" s="32" t="s">
        <v>479</v>
      </c>
      <c r="C69" s="32" t="s">
        <v>460</v>
      </c>
      <c r="D69" s="32">
        <v>4</v>
      </c>
      <c r="E69" s="28" t="s">
        <v>451</v>
      </c>
      <c r="F69" s="35" t="s">
        <v>815</v>
      </c>
      <c r="G69" s="23"/>
      <c r="H69" s="21">
        <f>IF(G69="",0,IF(G69="優勝",[7]点数換算表!$B$2,IF(G69="準優勝",[7]点数換算表!$C$2,IF(G69="ベスト4",[7]点数換算表!$D$2,[7]点数換算表!$E$2))))</f>
        <v>0</v>
      </c>
      <c r="I69" s="23"/>
      <c r="J69" s="21">
        <f>IF(I69="",0,IF(I69="優勝",[7]点数換算表!$B$3,IF(I69="準優勝",[7]点数換算表!$C$3,IF(I69="ベスト4",[7]点数換算表!$D$3,[7]点数換算表!$E$3))))</f>
        <v>0</v>
      </c>
      <c r="K69" s="32" t="s">
        <v>10</v>
      </c>
      <c r="L69" s="21">
        <f>IF(K69="",0,IF(K69="優勝",[7]点数換算表!$B$4,IF(K69="準優勝",[7]点数換算表!$C$4,IF(K69="ベスト4",[7]点数換算表!$D$4,IF(K69="ベスト8",[7]点数換算表!$E$4,IF(K69="ベスト16",[7]点数換算表!$F$4,""))))))</f>
        <v>100</v>
      </c>
      <c r="M69" s="32" t="s">
        <v>214</v>
      </c>
      <c r="N69" s="21">
        <f>IF(M69="",0,IF(M69="優勝",[7]点数換算表!$B$5,IF(M69="準優勝",[7]点数換算表!$C$5,IF(M69="ベスト4",[7]点数換算表!$D$5,IF(M69="ベスト8",[7]点数換算表!$E$5,IF(M69="ベスト16",[7]点数換算表!$F$5,IF(M69="ベスト32",[7]点数換算表!$G$5,"")))))))</f>
        <v>50</v>
      </c>
      <c r="O69" s="32"/>
      <c r="P69" s="21">
        <f>IF(O69="",0,IF(O69="優勝",[7]点数換算表!$B$6,IF(O69="準優勝",[7]点数換算表!$C$6,IF(O69="ベスト4",[7]点数換算表!$D$6,IF(O69="ベスト8",[7]点数換算表!$E$6,IF(O69="ベスト16",[7]点数換算表!$F$6,IF(O69="ベスト32",[7]点数換算表!$G$6,"")))))))</f>
        <v>0</v>
      </c>
      <c r="Q69" s="23"/>
      <c r="R69" s="21">
        <f>IF(Q69="",0,IF(Q69="優勝",[7]点数換算表!$B$7,IF(Q69="準優勝",[7]点数換算表!$C$7,IF(Q69="ベスト4",[7]点数換算表!$D$7,IF(Q69="ベスト8",[7]点数換算表!$E$7,[7]点数換算表!$F$7)))))</f>
        <v>0</v>
      </c>
      <c r="S69" s="23"/>
      <c r="T69" s="21">
        <f>IF(S69="",0,IF(S69="優勝",[7]点数換算表!$B$8,IF(S69="準優勝",[7]点数換算表!$C$8,IF(S69="ベスト4",[7]点数換算表!$D$8,IF(S69="ベスト8",[7]点数換算表!$E$8,[7]点数換算表!$F$8)))))</f>
        <v>0</v>
      </c>
      <c r="U69" s="23"/>
      <c r="V69" s="21">
        <f>IF(U69="",0,IF(U69="優勝",[7]点数換算表!$B$13,IF(U69="準優勝",[7]点数換算表!$C$13,IF(U69="ベスト4",[7]点数換算表!$D$13,[7]点数換算表!$E$13))))</f>
        <v>0</v>
      </c>
      <c r="W69" s="23"/>
      <c r="X69" s="21">
        <f>IF(W69="",0,IF(W69="優勝",[7]点数換算表!$B$14,IF(W69="準優勝",[7]点数換算表!$C$14,IF(W69="ベスト4",[7]点数換算表!$D$14,[7]点数換算表!$E$14))))</f>
        <v>0</v>
      </c>
      <c r="Y69" s="32" t="s">
        <v>6</v>
      </c>
      <c r="Z69" s="21">
        <f>IF(Y69="",0,IF(Y69="優勝",[7]点数換算表!$B$15,IF(Y69="準優勝",[7]点数換算表!$C$15,IF(Y69="ベスト4",[7]点数換算表!$D$15,IF(Y69="ベスト8",[7]点数換算表!$E$15,IF(Y69="ベスト16",[7]点数換算表!$F$15,""))))))</f>
        <v>48</v>
      </c>
      <c r="AA69" s="32"/>
      <c r="AB69" s="21">
        <f>IF(AA69="",0,IF(AA69="優勝",[7]点数換算表!$B$16,IF(AA69="準優勝",[7]点数換算表!$C$16,IF(AA69="ベスト4",[7]点数換算表!$D$16,IF(AA69="ベスト8",[7]点数換算表!$E$16,IF(AA69="ベスト16",[7]点数換算表!$F$16,IF(AA69="ベスト32",[7]点数換算表!$G$16,"")))))))</f>
        <v>0</v>
      </c>
      <c r="AC69" s="32"/>
      <c r="AD69" s="21">
        <f>IF(AC69="",0,IF(AC69="優勝",[7]点数換算表!$B$17,IF(AC69="準優勝",[7]点数換算表!$C$17,IF(AC69="ベスト4",[7]点数換算表!$D$17,IF(AC69="ベスト8",[7]点数換算表!$E$17,IF(AC69="ベスト16",[7]点数換算表!$F$17,IF(AC69="ベスト32",[7]点数換算表!$G$17,"")))))))</f>
        <v>0</v>
      </c>
      <c r="AE69" s="23"/>
      <c r="AF69" s="21">
        <f>IF(AE69="",0,IF(AE69="優勝",[7]点数換算表!$B$18,IF(AE69="準優勝",[7]点数換算表!$C$18,IF(AE69="ベスト4",[7]点数換算表!$D$18,IF(AE69="ベスト8",[7]点数換算表!$E$18,[7]点数換算表!$F$18)))))</f>
        <v>0</v>
      </c>
      <c r="AG69" s="23"/>
      <c r="AH69" s="21">
        <f>IF(AG69="",0,IF(AG69="優勝",[7]点数換算表!$B$19,IF(AG69="準優勝",[7]点数換算表!$C$19,IF(AG69="ベスト4",[7]点数換算表!$D$19,IF(AG69="ベスト8",[7]点数換算表!$E$19,[7]点数換算表!$F$19)))))</f>
        <v>0</v>
      </c>
      <c r="AI69" s="21">
        <f t="shared" si="1"/>
        <v>198</v>
      </c>
    </row>
    <row r="70" spans="1:35" x14ac:dyDescent="0.4">
      <c r="A70" s="21">
        <v>67</v>
      </c>
      <c r="B70" s="32" t="s">
        <v>195</v>
      </c>
      <c r="C70" s="32" t="s">
        <v>112</v>
      </c>
      <c r="D70" s="32">
        <v>2</v>
      </c>
      <c r="E70" s="24" t="s">
        <v>269</v>
      </c>
      <c r="F70" s="34" t="s">
        <v>814</v>
      </c>
      <c r="G70" s="23"/>
      <c r="H70" s="21">
        <f>IF(G70="",0,IF(G70="優勝",点数換算表!$B$2,IF(G70="準優勝",点数換算表!$C$2,IF(G70="ベスト4",点数換算表!$D$2,点数換算表!$E$2))))</f>
        <v>0</v>
      </c>
      <c r="I70" s="23"/>
      <c r="J70" s="21">
        <f>IF(I70="",0,IF(I70="優勝",点数換算表!$B$3,IF(I70="準優勝",点数換算表!$C$3,IF(I70="ベスト4",点数換算表!$D$3,点数換算表!$E$3))))</f>
        <v>0</v>
      </c>
      <c r="K70" s="32" t="s">
        <v>7</v>
      </c>
      <c r="L70" s="21">
        <f>IF(K70="",0,IF(K70="優勝",点数換算表!$B$4,IF(K70="準優勝",点数換算表!$C$4,IF(K70="ベスト4",点数換算表!$D$4,IF(K70="ベスト8",点数換算表!$E$4,IF(K70="ベスト16",点数換算表!$F$4,""))))))</f>
        <v>20</v>
      </c>
      <c r="M70" s="32" t="s">
        <v>214</v>
      </c>
      <c r="N70" s="21">
        <f>IF(M70="",0,IF(M70="優勝",点数換算表!$B$5,IF(M70="準優勝",点数換算表!$C$5,IF(M70="ベスト4",点数換算表!$D$5,IF(M70="ベスト8",点数換算表!$E$5,IF(M70="ベスト16",点数換算表!$F$5,IF(M70="ベスト32",点数換算表!$G$5,"")))))))</f>
        <v>50</v>
      </c>
      <c r="O70" s="32"/>
      <c r="P70" s="21">
        <f>IF(O70="",0,IF(O70="優勝",点数換算表!$B$6,IF(O70="準優勝",点数換算表!$C$6,IF(O70="ベスト4",点数換算表!$D$6,IF(O70="ベスト8",点数換算表!$E$6,IF(O70="ベスト16",点数換算表!$F$6,IF(O70="ベスト32",点数換算表!$G$6,"")))))))</f>
        <v>0</v>
      </c>
      <c r="Q70" s="23"/>
      <c r="R70" s="21">
        <f>IF(Q70="",0,IF(Q70="優勝",点数換算表!$B$7,IF(Q70="準優勝",点数換算表!$C$7,IF(Q70="ベスト4",点数換算表!$D$7,IF(Q70="ベスト8",点数換算表!$E$7,点数換算表!$F$7)))))</f>
        <v>0</v>
      </c>
      <c r="S70" s="23"/>
      <c r="T70" s="21">
        <f>IF(S70="",0,IF(S70="優勝",点数換算表!$B$8,IF(S70="準優勝",点数換算表!$C$8,IF(S70="ベスト4",点数換算表!$D$8,IF(S70="ベスト8",点数換算表!$E$8,点数換算表!$F$8)))))</f>
        <v>0</v>
      </c>
      <c r="U70" s="23" t="s">
        <v>10</v>
      </c>
      <c r="V70" s="21">
        <f>IF(U70="",0,IF(U70="優勝",点数換算表!$B$13,IF(U70="準優勝",点数換算表!$C$13,IF(U70="ベスト4",点数換算表!$D$13,点数換算表!$E$13))))</f>
        <v>120</v>
      </c>
      <c r="W70" s="23"/>
      <c r="X70" s="21">
        <f>IF(W70="",0,IF(W70="優勝",点数換算表!$B$14,IF(W70="準優勝",点数換算表!$C$14,IF(W70="ベスト4",点数換算表!$D$14,点数換算表!$E$14))))</f>
        <v>0</v>
      </c>
      <c r="Y70" s="32"/>
      <c r="Z70" s="21">
        <f>IF(Y70="",0,IF(Y70="優勝",点数換算表!$B$15,IF(Y70="準優勝",点数換算表!$C$15,IF(Y70="ベスト4",点数換算表!$D$15,IF(Y70="ベスト8",点数換算表!$E$15,IF(Y70="ベスト16",点数換算表!$F$15,""))))))</f>
        <v>0</v>
      </c>
      <c r="AA70" s="32"/>
      <c r="AB70" s="21">
        <f>IF(AA70="",0,IF(AA70="優勝",点数換算表!$B$16,IF(AA70="準優勝",点数換算表!$C$16,IF(AA70="ベスト4",点数換算表!$D$16,IF(AA70="ベスト8",点数換算表!$E$16,IF(AA70="ベスト16",点数換算表!$F$16,IF(AA70="ベスト32",点数換算表!$G$16,"")))))))</f>
        <v>0</v>
      </c>
      <c r="AC70" s="32"/>
      <c r="AD70" s="21">
        <f>IF(AC70="",0,IF(AC70="優勝",点数換算表!$B$17,IF(AC70="準優勝",点数換算表!$C$17,IF(AC70="ベスト4",点数換算表!$D$17,IF(AC70="ベスト8",点数換算表!$E$17,IF(AC70="ベスト16",点数換算表!$F$17,IF(AC70="ベスト32",点数換算表!$G$17,"")))))))</f>
        <v>0</v>
      </c>
      <c r="AE70" s="23"/>
      <c r="AF70" s="21">
        <f>IF(AE70="",0,IF(AE70="優勝",点数換算表!$B$18,IF(AE70="準優勝",点数換算表!$C$18,IF(AE70="ベスト4",点数換算表!$D$18,IF(AE70="ベスト8",点数換算表!$E$18,点数換算表!$F$18)))))</f>
        <v>0</v>
      </c>
      <c r="AG70" s="23"/>
      <c r="AH70" s="21">
        <f>IF(AG70="",0,IF(AG70="優勝",点数換算表!$B$19,IF(AG70="準優勝",点数換算表!$C$19,IF(AG70="ベスト4",点数換算表!$D$19,IF(AG70="ベスト8",点数換算表!$E$19,点数換算表!$F$19)))))</f>
        <v>0</v>
      </c>
      <c r="AI70" s="21">
        <f t="shared" si="1"/>
        <v>190</v>
      </c>
    </row>
    <row r="71" spans="1:35" x14ac:dyDescent="0.4">
      <c r="A71" s="21">
        <v>68</v>
      </c>
      <c r="B71" s="32" t="s">
        <v>200</v>
      </c>
      <c r="C71" s="32" t="s">
        <v>64</v>
      </c>
      <c r="D71" s="32">
        <v>4</v>
      </c>
      <c r="E71" s="24" t="s">
        <v>269</v>
      </c>
      <c r="F71" s="34" t="s">
        <v>814</v>
      </c>
      <c r="G71" s="23"/>
      <c r="H71" s="21">
        <f>IF(G71="",0,IF(G71="優勝",点数換算表!$B$2,IF(G71="準優勝",点数換算表!$C$2,IF(G71="ベスト4",点数換算表!$D$2,点数換算表!$E$2))))</f>
        <v>0</v>
      </c>
      <c r="I71" s="23"/>
      <c r="J71" s="21">
        <f>IF(I71="",0,IF(I71="優勝",点数換算表!$B$3,IF(I71="準優勝",点数換算表!$C$3,IF(I71="ベスト4",点数換算表!$D$3,点数換算表!$E$3))))</f>
        <v>0</v>
      </c>
      <c r="K71" s="32"/>
      <c r="L71" s="21">
        <f>IF(K71="",0,IF(K71="優勝",点数換算表!$B$4,IF(K71="準優勝",点数換算表!$C$4,IF(K71="ベスト4",点数換算表!$D$4,IF(K71="ベスト8",点数換算表!$E$4,IF(K71="ベスト16",点数換算表!$F$4,""))))))</f>
        <v>0</v>
      </c>
      <c r="M71" s="32" t="s">
        <v>9</v>
      </c>
      <c r="N71" s="21">
        <f>IF(M71="",0,IF(M71="優勝",点数換算表!$B$5,IF(M71="準優勝",点数換算表!$C$5,IF(M71="ベスト4",点数換算表!$D$5,IF(M71="ベスト8",点数換算表!$E$5,IF(M71="ベスト16",点数換算表!$F$5,IF(M71="ベスト32",点数換算表!$G$5,"")))))))</f>
        <v>150</v>
      </c>
      <c r="O71" s="32"/>
      <c r="P71" s="21">
        <f>IF(O71="",0,IF(O71="優勝",点数換算表!$B$6,IF(O71="準優勝",点数換算表!$C$6,IF(O71="ベスト4",点数換算表!$D$6,IF(O71="ベスト8",点数換算表!$E$6,IF(O71="ベスト16",点数換算表!$F$6,IF(O71="ベスト32",点数換算表!$G$6,"")))))))</f>
        <v>0</v>
      </c>
      <c r="Q71" s="23"/>
      <c r="R71" s="21">
        <f>IF(Q71="",0,IF(Q71="優勝",点数換算表!$B$7,IF(Q71="準優勝",点数換算表!$C$7,IF(Q71="ベスト4",点数換算表!$D$7,IF(Q71="ベスト8",点数換算表!$E$7,点数換算表!$F$7)))))</f>
        <v>0</v>
      </c>
      <c r="S71" s="23"/>
      <c r="T71" s="21">
        <f>IF(S71="",0,IF(S71="優勝",点数換算表!$B$8,IF(S71="準優勝",点数換算表!$C$8,IF(S71="ベスト4",点数換算表!$D$8,IF(S71="ベスト8",点数換算表!$E$8,点数換算表!$F$8)))))</f>
        <v>0</v>
      </c>
      <c r="U71" s="23"/>
      <c r="V71" s="21">
        <f>IF(U71="",0,IF(U71="優勝",点数換算表!$B$13,IF(U71="準優勝",点数換算表!$C$13,IF(U71="ベスト4",点数換算表!$D$13,点数換算表!$E$13))))</f>
        <v>0</v>
      </c>
      <c r="W71" s="23"/>
      <c r="X71" s="21">
        <f>IF(W71="",0,IF(W71="優勝",点数換算表!$B$14,IF(W71="準優勝",点数換算表!$C$14,IF(W71="ベスト4",点数換算表!$D$14,点数換算表!$E$14))))</f>
        <v>0</v>
      </c>
      <c r="Y71" s="32"/>
      <c r="Z71" s="21">
        <f>IF(Y71="",0,IF(Y71="優勝",点数換算表!$B$15,IF(Y71="準優勝",点数換算表!$C$15,IF(Y71="ベスト4",点数換算表!$D$15,IF(Y71="ベスト8",点数換算表!$E$15,IF(Y71="ベスト16",点数換算表!$F$15,""))))))</f>
        <v>0</v>
      </c>
      <c r="AA71" s="32" t="s">
        <v>214</v>
      </c>
      <c r="AB71" s="21">
        <f>IF(AA71="",0,IF(AA71="優勝",点数換算表!$B$16,IF(AA71="準優勝",点数換算表!$C$16,IF(AA71="ベスト4",点数換算表!$D$16,IF(AA71="ベスト8",点数換算表!$E$16,IF(AA71="ベスト16",点数換算表!$F$16,IF(AA71="ベスト32",点数換算表!$G$16,"")))))))</f>
        <v>40</v>
      </c>
      <c r="AC71" s="32"/>
      <c r="AD71" s="21">
        <f>IF(AC71="",0,IF(AC71="優勝",点数換算表!$B$17,IF(AC71="準優勝",点数換算表!$C$17,IF(AC71="ベスト4",点数換算表!$D$17,IF(AC71="ベスト8",点数換算表!$E$17,IF(AC71="ベスト16",点数換算表!$F$17,IF(AC71="ベスト32",点数換算表!$G$17,"")))))))</f>
        <v>0</v>
      </c>
      <c r="AE71" s="23"/>
      <c r="AF71" s="21">
        <f>IF(AE71="",0,IF(AE71="優勝",点数換算表!$B$18,IF(AE71="準優勝",点数換算表!$C$18,IF(AE71="ベスト4",点数換算表!$D$18,IF(AE71="ベスト8",点数換算表!$E$18,点数換算表!$F$18)))))</f>
        <v>0</v>
      </c>
      <c r="AG71" s="23"/>
      <c r="AH71" s="21">
        <f>IF(AG71="",0,IF(AG71="優勝",点数換算表!$B$19,IF(AG71="準優勝",点数換算表!$C$19,IF(AG71="ベスト4",点数換算表!$D$19,IF(AG71="ベスト8",点数換算表!$E$19,点数換算表!$F$19)))))</f>
        <v>0</v>
      </c>
      <c r="AI71" s="21">
        <f t="shared" si="1"/>
        <v>190</v>
      </c>
    </row>
    <row r="72" spans="1:35" x14ac:dyDescent="0.4">
      <c r="A72" s="21">
        <v>69</v>
      </c>
      <c r="B72" s="32" t="s">
        <v>201</v>
      </c>
      <c r="C72" s="32" t="s">
        <v>64</v>
      </c>
      <c r="D72" s="32">
        <v>3</v>
      </c>
      <c r="E72" s="24" t="s">
        <v>269</v>
      </c>
      <c r="F72" s="34" t="s">
        <v>814</v>
      </c>
      <c r="G72" s="23"/>
      <c r="H72" s="21">
        <f>IF(G72="",0,IF(G72="優勝",点数換算表!$B$2,IF(G72="準優勝",点数換算表!$C$2,IF(G72="ベスト4",点数換算表!$D$2,点数換算表!$E$2))))</f>
        <v>0</v>
      </c>
      <c r="I72" s="23"/>
      <c r="J72" s="21">
        <f>IF(I72="",0,IF(I72="優勝",点数換算表!$B$3,IF(I72="準優勝",点数換算表!$C$3,IF(I72="ベスト4",点数換算表!$D$3,点数換算表!$E$3))))</f>
        <v>0</v>
      </c>
      <c r="K72" s="32"/>
      <c r="L72" s="21">
        <f>IF(K72="",0,IF(K72="優勝",点数換算表!$B$4,IF(K72="準優勝",点数換算表!$C$4,IF(K72="ベスト4",点数換算表!$D$4,IF(K72="ベスト8",点数換算表!$E$4,IF(K72="ベスト16",点数換算表!$F$4,""))))))</f>
        <v>0</v>
      </c>
      <c r="M72" s="32" t="s">
        <v>9</v>
      </c>
      <c r="N72" s="21">
        <f>IF(M72="",0,IF(M72="優勝",点数換算表!$B$5,IF(M72="準優勝",点数換算表!$C$5,IF(M72="ベスト4",点数換算表!$D$5,IF(M72="ベスト8",点数換算表!$E$5,IF(M72="ベスト16",点数換算表!$F$5,IF(M72="ベスト32",点数換算表!$G$5,"")))))))</f>
        <v>150</v>
      </c>
      <c r="O72" s="32"/>
      <c r="P72" s="21">
        <f>IF(O72="",0,IF(O72="優勝",点数換算表!$B$6,IF(O72="準優勝",点数換算表!$C$6,IF(O72="ベスト4",点数換算表!$D$6,IF(O72="ベスト8",点数換算表!$E$6,IF(O72="ベスト16",点数換算表!$F$6,IF(O72="ベスト32",点数換算表!$G$6,"")))))))</f>
        <v>0</v>
      </c>
      <c r="Q72" s="23"/>
      <c r="R72" s="21">
        <f>IF(Q72="",0,IF(Q72="優勝",点数換算表!$B$7,IF(Q72="準優勝",点数換算表!$C$7,IF(Q72="ベスト4",点数換算表!$D$7,IF(Q72="ベスト8",点数換算表!$E$7,点数換算表!$F$7)))))</f>
        <v>0</v>
      </c>
      <c r="S72" s="23"/>
      <c r="T72" s="21">
        <f>IF(S72="",0,IF(S72="優勝",点数換算表!$B$8,IF(S72="準優勝",点数換算表!$C$8,IF(S72="ベスト4",点数換算表!$D$8,IF(S72="ベスト8",点数換算表!$E$8,点数換算表!$F$8)))))</f>
        <v>0</v>
      </c>
      <c r="U72" s="23"/>
      <c r="V72" s="21">
        <f>IF(U72="",0,IF(U72="優勝",点数換算表!$B$13,IF(U72="準優勝",点数換算表!$C$13,IF(U72="ベスト4",点数換算表!$D$13,点数換算表!$E$13))))</f>
        <v>0</v>
      </c>
      <c r="W72" s="23"/>
      <c r="X72" s="21">
        <f>IF(W72="",0,IF(W72="優勝",点数換算表!$B$14,IF(W72="準優勝",点数換算表!$C$14,IF(W72="ベスト4",点数換算表!$D$14,点数換算表!$E$14))))</f>
        <v>0</v>
      </c>
      <c r="Y72" s="32"/>
      <c r="Z72" s="21">
        <f>IF(Y72="",0,IF(Y72="優勝",点数換算表!$B$15,IF(Y72="準優勝",点数換算表!$C$15,IF(Y72="ベスト4",点数換算表!$D$15,IF(Y72="ベスト8",点数換算表!$E$15,IF(Y72="ベスト16",点数換算表!$F$15,""))))))</f>
        <v>0</v>
      </c>
      <c r="AA72" s="32" t="s">
        <v>214</v>
      </c>
      <c r="AB72" s="21">
        <f>IF(AA72="",0,IF(AA72="優勝",点数換算表!$B$16,IF(AA72="準優勝",点数換算表!$C$16,IF(AA72="ベスト4",点数換算表!$D$16,IF(AA72="ベスト8",点数換算表!$E$16,IF(AA72="ベスト16",点数換算表!$F$16,IF(AA72="ベスト32",点数換算表!$G$16,"")))))))</f>
        <v>40</v>
      </c>
      <c r="AC72" s="32"/>
      <c r="AD72" s="21">
        <f>IF(AC72="",0,IF(AC72="優勝",点数換算表!$B$17,IF(AC72="準優勝",点数換算表!$C$17,IF(AC72="ベスト4",点数換算表!$D$17,IF(AC72="ベスト8",点数換算表!$E$17,IF(AC72="ベスト16",点数換算表!$F$17,IF(AC72="ベスト32",点数換算表!$G$17,"")))))))</f>
        <v>0</v>
      </c>
      <c r="AE72" s="23"/>
      <c r="AF72" s="21">
        <f>IF(AE72="",0,IF(AE72="優勝",点数換算表!$B$18,IF(AE72="準優勝",点数換算表!$C$18,IF(AE72="ベスト4",点数換算表!$D$18,IF(AE72="ベスト8",点数換算表!$E$18,点数換算表!$F$18)))))</f>
        <v>0</v>
      </c>
      <c r="AG72" s="23"/>
      <c r="AH72" s="21">
        <f>IF(AG72="",0,IF(AG72="優勝",点数換算表!$B$19,IF(AG72="準優勝",点数換算表!$C$19,IF(AG72="ベスト4",点数換算表!$D$19,IF(AG72="ベスト8",点数換算表!$E$19,点数換算表!$F$19)))))</f>
        <v>0</v>
      </c>
      <c r="AI72" s="21">
        <f t="shared" si="1"/>
        <v>190</v>
      </c>
    </row>
    <row r="73" spans="1:35" x14ac:dyDescent="0.4">
      <c r="A73" s="21">
        <v>70</v>
      </c>
      <c r="B73" s="32" t="s">
        <v>873</v>
      </c>
      <c r="C73" s="32" t="s">
        <v>848</v>
      </c>
      <c r="D73" s="32">
        <v>1</v>
      </c>
      <c r="E73" s="26" t="s">
        <v>272</v>
      </c>
      <c r="F73" s="35" t="s">
        <v>815</v>
      </c>
      <c r="G73" s="23"/>
      <c r="H73" s="21">
        <f>IF(G73="",0,IF(G73="優勝",点数換算表!$B$2,IF(G73="準優勝",点数換算表!$C$2,IF(G73="ベスト4",点数換算表!$D$2,点数換算表!$E$2))))</f>
        <v>0</v>
      </c>
      <c r="I73" s="23"/>
      <c r="J73" s="21">
        <f>IF(I73="",0,IF(I73="優勝",点数換算表!$B$3,IF(I73="準優勝",点数換算表!$C$3,IF(I73="ベスト4",点数換算表!$D$3,点数換算表!$E$3))))</f>
        <v>0</v>
      </c>
      <c r="K73" s="32" t="s">
        <v>9</v>
      </c>
      <c r="L73" s="21">
        <f>IF(K73="",0,IF(K73="優勝",点数換算表!$B$4,IF(K73="準優勝",点数換算表!$C$4,IF(K73="ベスト4",点数換算表!$D$4,IF(K73="ベスト8",点数換算表!$E$4,IF(K73="ベスト16",点数換算表!$F$4,""))))))</f>
        <v>40</v>
      </c>
      <c r="M73" s="32" t="s">
        <v>9</v>
      </c>
      <c r="N73" s="21">
        <f>IF(M73="",0,IF(M73="優勝",点数換算表!$B$5,IF(M73="準優勝",点数換算表!$C$5,IF(M73="ベスト4",点数換算表!$D$5,IF(M73="ベスト8",点数換算表!$E$5,IF(M73="ベスト16",点数換算表!$F$5,IF(M73="ベスト32",点数換算表!$G$5,"")))))))</f>
        <v>150</v>
      </c>
      <c r="O73" s="32"/>
      <c r="P73" s="21">
        <f>IF(O73="",0,IF(O73="優勝",点数換算表!$B$6,IF(O73="準優勝",点数換算表!$C$6,IF(O73="ベスト4",点数換算表!$D$6,IF(O73="ベスト8",点数換算表!$E$6,IF(O73="ベスト16",点数換算表!$F$6,IF(O73="ベスト32",点数換算表!$G$6,"")))))))</f>
        <v>0</v>
      </c>
      <c r="Q73" s="23"/>
      <c r="R73" s="21">
        <f>IF(Q73="",0,IF(Q73="優勝",点数換算表!$B$7,IF(Q73="準優勝",点数換算表!$C$7,IF(Q73="ベスト4",点数換算表!$D$7,IF(Q73="ベスト8",点数換算表!$E$7,点数換算表!$F$7)))))</f>
        <v>0</v>
      </c>
      <c r="S73" s="23"/>
      <c r="T73" s="21">
        <f>IF(S73="",0,IF(S73="優勝",点数換算表!$B$8,IF(S73="準優勝",点数換算表!$C$8,IF(S73="ベスト4",点数換算表!$D$8,IF(S73="ベスト8",点数換算表!$E$8,点数換算表!$F$8)))))</f>
        <v>0</v>
      </c>
      <c r="U73" s="23"/>
      <c r="V73" s="21">
        <f>IF(U73="",0,IF(U73="優勝",点数換算表!$B$13,IF(U73="準優勝",点数換算表!$C$13,IF(U73="ベスト4",点数換算表!$D$13,点数換算表!$E$13))))</f>
        <v>0</v>
      </c>
      <c r="W73" s="23"/>
      <c r="X73" s="21">
        <f>IF(W73="",0,IF(W73="優勝",点数換算表!$B$14,IF(W73="準優勝",点数換算表!$C$14,IF(W73="ベスト4",点数換算表!$D$14,点数換算表!$E$14))))</f>
        <v>0</v>
      </c>
      <c r="Y73" s="32"/>
      <c r="Z73" s="21">
        <f>IF(Y73="",0,IF(Y73="優勝",点数換算表!$B$15,IF(Y73="準優勝",点数換算表!$C$15,IF(Y73="ベスト4",点数換算表!$D$15,IF(Y73="ベスト8",点数換算表!$E$15,IF(Y73="ベスト16",点数換算表!$F$15,""))))))</f>
        <v>0</v>
      </c>
      <c r="AA73" s="32"/>
      <c r="AB73" s="21">
        <f>IF(AA73="",0,IF(AA73="優勝",点数換算表!$B$16,IF(AA73="準優勝",点数換算表!$C$16,IF(AA73="ベスト4",点数換算表!$D$16,IF(AA73="ベスト8",点数換算表!$E$16,IF(AA73="ベスト16",点数換算表!$F$16,IF(AA73="ベスト32",点数換算表!$G$16,"")))))))</f>
        <v>0</v>
      </c>
      <c r="AC73" s="32"/>
      <c r="AD73" s="21">
        <f>IF(AC73="",0,IF(AC73="優勝",点数換算表!$B$17,IF(AC73="準優勝",点数換算表!$C$17,IF(AC73="ベスト4",点数換算表!$D$17,IF(AC73="ベスト8",点数換算表!$E$17,IF(AC73="ベスト16",点数換算表!$F$17,IF(AC73="ベスト32",点数換算表!$G$17,"")))))))</f>
        <v>0</v>
      </c>
      <c r="AE73" s="23"/>
      <c r="AF73" s="21">
        <f>IF(AE73="",0,IF(AE73="優勝",点数換算表!$B$18,IF(AE73="準優勝",点数換算表!$C$18,IF(AE73="ベスト4",点数換算表!$D$18,IF(AE73="ベスト8",点数換算表!$E$18,点数換算表!$F$18)))))</f>
        <v>0</v>
      </c>
      <c r="AG73" s="23"/>
      <c r="AH73" s="21">
        <f>IF(AG73="",0,IF(AG73="優勝",点数換算表!$B$19,IF(AG73="準優勝",点数換算表!$C$19,IF(AG73="ベスト4",点数換算表!$D$19,IF(AG73="ベスト8",点数換算表!$E$19,点数換算表!$F$19)))))</f>
        <v>0</v>
      </c>
      <c r="AI73" s="21">
        <f t="shared" si="1"/>
        <v>190</v>
      </c>
    </row>
    <row r="74" spans="1:35" x14ac:dyDescent="0.4">
      <c r="A74" s="21">
        <v>71</v>
      </c>
      <c r="B74" s="23" t="s">
        <v>220</v>
      </c>
      <c r="C74" s="23" t="s">
        <v>61</v>
      </c>
      <c r="D74" s="23">
        <v>1</v>
      </c>
      <c r="E74" s="24" t="s">
        <v>269</v>
      </c>
      <c r="F74" s="34" t="s">
        <v>814</v>
      </c>
      <c r="G74" s="23" t="s">
        <v>9</v>
      </c>
      <c r="H74" s="21">
        <f>IF(G74="",0,IF(G74="優勝",点数換算表!$B$2,IF(G74="準優勝",点数換算表!$C$2,IF(G74="ベスト4",点数換算表!$D$2,点数換算表!$E$2))))</f>
        <v>20</v>
      </c>
      <c r="I74" s="23" t="s">
        <v>9</v>
      </c>
      <c r="J74" s="21">
        <f>IF(I74="",0,IF(I74="優勝",点数換算表!$B$3,IF(I74="準優勝",点数換算表!$C$3,IF(I74="ベスト4",点数換算表!$D$3,点数換算表!$E$3))))</f>
        <v>50</v>
      </c>
      <c r="K74" s="32" t="s">
        <v>6</v>
      </c>
      <c r="L74" s="21">
        <f>IF(K74="",0,IF(K74="優勝",点数換算表!$B$4,IF(K74="準優勝",点数換算表!$C$4,IF(K74="ベスト4",点数換算表!$D$4,IF(K74="ベスト8",点数換算表!$E$4,IF(K74="ベスト16",点数換算表!$F$4,""))))))</f>
        <v>60</v>
      </c>
      <c r="M74" s="32" t="s">
        <v>214</v>
      </c>
      <c r="N74" s="21">
        <f>IF(M74="",0,IF(M74="優勝",点数換算表!$B$5,IF(M74="準優勝",点数換算表!$C$5,IF(M74="ベスト4",点数換算表!$D$5,IF(M74="ベスト8",点数換算表!$E$5,IF(M74="ベスト16",点数換算表!$F$5,IF(M74="ベスト32",点数換算表!$G$5,"")))))))</f>
        <v>50</v>
      </c>
      <c r="O74" s="32"/>
      <c r="P74" s="21">
        <f>IF(O74="",0,IF(O74="優勝",点数換算表!$B$6,IF(O74="準優勝",点数換算表!$C$6,IF(O74="ベスト4",点数換算表!$D$6,IF(O74="ベスト8",点数換算表!$E$6,IF(O74="ベスト16",点数換算表!$F$6,IF(O74="ベスト32",点数換算表!$G$6,"")))))))</f>
        <v>0</v>
      </c>
      <c r="Q74" s="23"/>
      <c r="R74" s="21">
        <f>IF(Q74="",0,IF(Q74="優勝",点数換算表!$B$7,IF(Q74="準優勝",点数換算表!$C$7,IF(Q74="ベスト4",点数換算表!$D$7,IF(Q74="ベスト8",点数換算表!$E$7,点数換算表!$F$7)))))</f>
        <v>0</v>
      </c>
      <c r="S74" s="23"/>
      <c r="T74" s="21">
        <f>IF(S74="",0,IF(S74="優勝",点数換算表!$B$8,IF(S74="準優勝",点数換算表!$C$8,IF(S74="ベスト4",点数換算表!$D$8,IF(S74="ベスト8",点数換算表!$E$8,点数換算表!$F$8)))))</f>
        <v>0</v>
      </c>
      <c r="U74" s="23" t="s">
        <v>9</v>
      </c>
      <c r="V74" s="21">
        <f>IF(U74="",0,IF(U74="優勝",点数換算表!$B$13,IF(U74="準優勝",点数換算表!$C$13,IF(U74="ベスト4",点数換算表!$D$13,点数換算表!$E$13))))</f>
        <v>16</v>
      </c>
      <c r="W74" s="23"/>
      <c r="X74" s="21">
        <f>IF(W74="",0,IF(W74="優勝",点数換算表!$B$14,IF(W74="準優勝",点数換算表!$C$14,IF(W74="ベスト4",点数換算表!$D$14,点数換算表!$E$14))))</f>
        <v>0</v>
      </c>
      <c r="Y74" s="32"/>
      <c r="Z74" s="21">
        <f>IF(Y74="",0,IF(Y74="優勝",点数換算表!$B$15,IF(Y74="準優勝",点数換算表!$C$15,IF(Y74="ベスト4",点数換算表!$D$15,IF(Y74="ベスト8",点数換算表!$E$15,IF(Y74="ベスト16",点数換算表!$F$15,""))))))</f>
        <v>0</v>
      </c>
      <c r="AA74" s="32"/>
      <c r="AB74" s="21">
        <f>IF(AA74="",0,IF(AA74="優勝",点数換算表!$B$16,IF(AA74="準優勝",点数換算表!$C$16,IF(AA74="ベスト4",点数換算表!$D$16,IF(AA74="ベスト8",点数換算表!$E$16,IF(AA74="ベスト16",点数換算表!$F$16,IF(AA74="ベスト32",点数換算表!$G$16,"")))))))</f>
        <v>0</v>
      </c>
      <c r="AC74" s="32"/>
      <c r="AD74" s="21">
        <f>IF(AC74="",0,IF(AC74="優勝",点数換算表!$B$17,IF(AC74="準優勝",点数換算表!$C$17,IF(AC74="ベスト4",点数換算表!$D$17,IF(AC74="ベスト8",点数換算表!$E$17,IF(AC74="ベスト16",点数換算表!$F$17,IF(AC74="ベスト32",点数換算表!$G$17,"")))))))</f>
        <v>0</v>
      </c>
      <c r="AE74" s="23"/>
      <c r="AF74" s="21">
        <f>IF(AE74="",0,IF(AE74="優勝",点数換算表!$B$18,IF(AE74="準優勝",点数換算表!$C$18,IF(AE74="ベスト4",点数換算表!$D$18,IF(AE74="ベスト8",点数換算表!$E$18,点数換算表!$F$18)))))</f>
        <v>0</v>
      </c>
      <c r="AG74" s="23"/>
      <c r="AH74" s="21">
        <f>IF(AG74="",0,IF(AG74="優勝",点数換算表!$B$19,IF(AG74="準優勝",点数換算表!$C$19,IF(AG74="ベスト4",点数換算表!$D$19,IF(AG74="ベスト8",点数換算表!$E$19,点数換算表!$F$19)))))</f>
        <v>0</v>
      </c>
      <c r="AI74" s="21">
        <f t="shared" si="1"/>
        <v>176</v>
      </c>
    </row>
    <row r="75" spans="1:35" x14ac:dyDescent="0.4">
      <c r="A75" s="21">
        <v>72</v>
      </c>
      <c r="B75" s="32" t="s">
        <v>594</v>
      </c>
      <c r="C75" s="32" t="s">
        <v>525</v>
      </c>
      <c r="D75" s="32">
        <v>4</v>
      </c>
      <c r="E75" s="29" t="s">
        <v>526</v>
      </c>
      <c r="F75" s="35" t="s">
        <v>815</v>
      </c>
      <c r="G75" s="23"/>
      <c r="H75" s="21">
        <f>IF(G75="",0,IF(G75="優勝",[8]点数換算表!$B$2,IF(G75="準優勝",[8]点数換算表!$C$2,IF(G75="ベスト4",[8]点数換算表!$D$2,[8]点数換算表!$E$2))))</f>
        <v>0</v>
      </c>
      <c r="I75" s="23"/>
      <c r="J75" s="21">
        <f>IF(I75="",0,IF(I75="優勝",[8]点数換算表!$B$3,IF(I75="準優勝",[8]点数換算表!$C$3,IF(I75="ベスト4",[8]点数換算表!$D$3,[8]点数換算表!$E$3))))</f>
        <v>0</v>
      </c>
      <c r="K75" s="32" t="s">
        <v>6</v>
      </c>
      <c r="L75" s="21">
        <f>IF(K75="",0,IF(K75="優勝",[8]点数換算表!$B$4,IF(K75="準優勝",[8]点数換算表!$C$4,IF(K75="ベスト4",[8]点数換算表!$D$4,IF(K75="ベスト8",[8]点数換算表!$E$4,IF(K75="ベスト16",[8]点数換算表!$F$4,""))))))</f>
        <v>60</v>
      </c>
      <c r="M75" s="32" t="s">
        <v>214</v>
      </c>
      <c r="N75" s="21">
        <f>IF(M75="",0,IF(M75="優勝",[8]点数換算表!$B$5,IF(M75="準優勝",[8]点数換算表!$C$5,IF(M75="ベスト4",[8]点数換算表!$D$5,IF(M75="ベスト8",[8]点数換算表!$E$5,IF(M75="ベスト16",[8]点数換算表!$F$5,IF(M75="ベスト32",[8]点数換算表!$G$5,"")))))))</f>
        <v>50</v>
      </c>
      <c r="O75" s="32"/>
      <c r="P75" s="21">
        <f>IF(O75="",0,IF(O75="優勝",[8]点数換算表!$B$6,IF(O75="準優勝",[8]点数換算表!$C$6,IF(O75="ベスト4",[8]点数換算表!$D$6,IF(O75="ベスト8",[8]点数換算表!$E$6,IF(O75="ベスト16",[8]点数換算表!$F$6,IF(O75="ベスト32",[8]点数換算表!$G$6,"")))))))</f>
        <v>0</v>
      </c>
      <c r="Q75" s="23"/>
      <c r="R75" s="21">
        <f>IF(Q75="",0,IF(Q75="優勝",[8]点数換算表!$B$7,IF(Q75="準優勝",[8]点数換算表!$C$7,IF(Q75="ベスト4",[8]点数換算表!$D$7,IF(Q75="ベスト8",[8]点数換算表!$E$7,[8]点数換算表!$F$7)))))</f>
        <v>0</v>
      </c>
      <c r="S75" s="23"/>
      <c r="T75" s="21">
        <f>IF(S75="",0,IF(S75="優勝",[8]点数換算表!$B$8,IF(S75="準優勝",[8]点数換算表!$C$8,IF(S75="ベスト4",[8]点数換算表!$D$8,IF(S75="ベスト8",[8]点数換算表!$E$8,[8]点数換算表!$F$8)))))</f>
        <v>0</v>
      </c>
      <c r="U75" s="23"/>
      <c r="V75" s="21">
        <f>IF(U75="",0,IF(U75="優勝",[8]点数換算表!$B$13,IF(U75="準優勝",[8]点数換算表!$C$13,IF(U75="ベスト4",[8]点数換算表!$D$13,[8]点数換算表!$E$13))))</f>
        <v>0</v>
      </c>
      <c r="W75" s="23"/>
      <c r="X75" s="21">
        <f>IF(W75="",0,IF(W75="優勝",[8]点数換算表!$B$14,IF(W75="準優勝",[8]点数換算表!$C$14,IF(W75="ベスト4",[8]点数換算表!$D$14,[8]点数換算表!$E$14))))</f>
        <v>0</v>
      </c>
      <c r="Y75" s="32" t="s">
        <v>8</v>
      </c>
      <c r="Z75" s="21">
        <f>IF(Y75="",0,IF(Y75="優勝",[8]点数換算表!$B$15,IF(Y75="準優勝",[8]点数換算表!$C$15,IF(Y75="ベスト4",[8]点数換算表!$D$15,IF(Y75="ベスト8",[8]点数換算表!$E$15,IF(Y75="ベスト16",[8]点数換算表!$F$15,""))))))</f>
        <v>64</v>
      </c>
      <c r="AA75" s="32"/>
      <c r="AB75" s="21">
        <f>IF(AA75="",0,IF(AA75="優勝",[8]点数換算表!$B$16,IF(AA75="準優勝",[8]点数換算表!$C$16,IF(AA75="ベスト4",[8]点数換算表!$D$16,IF(AA75="ベスト8",[8]点数換算表!$E$16,IF(AA75="ベスト16",[8]点数換算表!$F$16,IF(AA75="ベスト32",[8]点数換算表!$G$16,"")))))))</f>
        <v>0</v>
      </c>
      <c r="AC75" s="32"/>
      <c r="AD75" s="21">
        <f>IF(AC75="",0,IF(AC75="優勝",[8]点数換算表!$B$17,IF(AC75="準優勝",[8]点数換算表!$C$17,IF(AC75="ベスト4",[8]点数換算表!$D$17,IF(AC75="ベスト8",[8]点数換算表!$E$17,IF(AC75="ベスト16",[8]点数換算表!$F$17,IF(AC75="ベスト32",[8]点数換算表!$G$17,"")))))))</f>
        <v>0</v>
      </c>
      <c r="AE75" s="23"/>
      <c r="AF75" s="21">
        <f>IF(AE75="",0,IF(AE75="優勝",[8]点数換算表!$B$18,IF(AE75="準優勝",[8]点数換算表!$C$18,IF(AE75="ベスト4",[8]点数換算表!$D$18,IF(AE75="ベスト8",[8]点数換算表!$E$18,[8]点数換算表!$F$18)))))</f>
        <v>0</v>
      </c>
      <c r="AG75" s="23"/>
      <c r="AH75" s="21">
        <f>IF(AG75="",0,IF(AG75="優勝",[8]点数換算表!$B$19,IF(AG75="準優勝",[8]点数換算表!$C$19,IF(AG75="ベスト4",[8]点数換算表!$D$19,IF(AG75="ベスト8",[8]点数換算表!$E$19,[8]点数換算表!$F$19)))))</f>
        <v>0</v>
      </c>
      <c r="AI75" s="21">
        <f t="shared" si="1"/>
        <v>174</v>
      </c>
    </row>
    <row r="76" spans="1:35" x14ac:dyDescent="0.4">
      <c r="A76" s="21">
        <v>73</v>
      </c>
      <c r="B76" s="32" t="s">
        <v>308</v>
      </c>
      <c r="C76" s="32" t="s">
        <v>277</v>
      </c>
      <c r="D76" s="32">
        <v>2</v>
      </c>
      <c r="E76" s="26" t="s">
        <v>272</v>
      </c>
      <c r="F76" s="35" t="s">
        <v>815</v>
      </c>
      <c r="G76" s="23"/>
      <c r="H76" s="21">
        <f>IF(G76="",0,IF(G76="優勝",[2]点数換算表!$B$2,IF(G76="準優勝",[2]点数換算表!$C$2,IF(G76="ベスト4",[2]点数換算表!$D$2,[2]点数換算表!$E$2))))</f>
        <v>0</v>
      </c>
      <c r="I76" s="23"/>
      <c r="J76" s="21">
        <f>IF(I76="",0,IF(I76="優勝",[2]点数換算表!$B$3,IF(I76="準優勝",[2]点数換算表!$C$3,IF(I76="ベスト4",[2]点数換算表!$D$3,[2]点数換算表!$E$3))))</f>
        <v>0</v>
      </c>
      <c r="K76" s="32"/>
      <c r="L76" s="21">
        <f>IF(K76="",0,IF(K76="優勝",[2]点数換算表!$B$4,IF(K76="準優勝",[2]点数換算表!$C$4,IF(K76="ベスト4",[2]点数換算表!$D$4,IF(K76="ベスト8",[2]点数換算表!$E$4,IF(K76="ベスト16",[2]点数換算表!$F$4,""))))))</f>
        <v>0</v>
      </c>
      <c r="M76" s="32" t="s">
        <v>214</v>
      </c>
      <c r="N76" s="21">
        <f>IF(M76="",0,IF(M76="優勝",[2]点数換算表!$B$5,IF(M76="準優勝",[2]点数換算表!$C$5,IF(M76="ベスト4",[2]点数換算表!$D$5,IF(M76="ベスト8",[2]点数換算表!$E$5,IF(M76="ベスト16",[2]点数換算表!$F$5,IF(M76="ベスト32",[2]点数換算表!$G$5,"")))))))</f>
        <v>50</v>
      </c>
      <c r="O76" s="32"/>
      <c r="P76" s="21">
        <f>IF(O76="",0,IF(O76="優勝",[2]点数換算表!$B$6,IF(O76="準優勝",[2]点数換算表!$C$6,IF(O76="ベスト4",[2]点数換算表!$D$6,IF(O76="ベスト8",[2]点数換算表!$E$6,IF(O76="ベスト16",[2]点数換算表!$F$6,IF(O76="ベスト32",[2]点数換算表!$G$6,"")))))))</f>
        <v>0</v>
      </c>
      <c r="Q76" s="23"/>
      <c r="R76" s="21">
        <f>IF(Q76="",0,IF(Q76="優勝",[2]点数換算表!$B$7,IF(Q76="準優勝",[2]点数換算表!$C$7,IF(Q76="ベスト4",[2]点数換算表!$D$7,IF(Q76="ベスト8",[2]点数換算表!$E$7,[2]点数換算表!$F$7)))))</f>
        <v>0</v>
      </c>
      <c r="S76" s="23"/>
      <c r="T76" s="21">
        <f>IF(S76="",0,IF(S76="優勝",[2]点数換算表!$B$8,IF(S76="準優勝",[2]点数換算表!$C$8,IF(S76="ベスト4",[2]点数換算表!$D$8,IF(S76="ベスト8",[2]点数換算表!$E$8,[2]点数換算表!$F$8)))))</f>
        <v>0</v>
      </c>
      <c r="U76" s="23"/>
      <c r="V76" s="21">
        <f>IF(U76="",0,IF(U76="優勝",[2]点数換算表!$B$13,IF(U76="準優勝",[2]点数換算表!$C$13,IF(U76="ベスト4",[2]点数換算表!$D$13,[2]点数換算表!$E$13))))</f>
        <v>0</v>
      </c>
      <c r="W76" s="23"/>
      <c r="X76" s="21">
        <f>IF(W76="",0,IF(W76="優勝",[2]点数換算表!$B$14,IF(W76="準優勝",[2]点数換算表!$C$14,IF(W76="ベスト4",[2]点数換算表!$D$14,[2]点数換算表!$E$14))))</f>
        <v>0</v>
      </c>
      <c r="Y76" s="32"/>
      <c r="Z76" s="21">
        <f>IF(Y76="",0,IF(Y76="優勝",[2]点数換算表!$B$15,IF(Y76="準優勝",[2]点数換算表!$C$15,IF(Y76="ベスト4",[2]点数換算表!$D$15,IF(Y76="ベスト8",[2]点数換算表!$E$15,IF(Y76="ベスト16",[2]点数換算表!$F$15,""))))))</f>
        <v>0</v>
      </c>
      <c r="AA76" s="32" t="s">
        <v>9</v>
      </c>
      <c r="AB76" s="21">
        <f>IF(AA76="",0,IF(AA76="優勝",[2]点数換算表!$B$16,IF(AA76="準優勝",[2]点数換算表!$C$16,IF(AA76="ベスト4",[2]点数換算表!$D$16,IF(AA76="ベスト8",[2]点数換算表!$E$16,IF(AA76="ベスト16",[2]点数換算表!$F$16,IF(AA76="ベスト32",[2]点数換算表!$G$16,"")))))))</f>
        <v>120</v>
      </c>
      <c r="AC76" s="32"/>
      <c r="AD76" s="21">
        <f>IF(AC76="",0,IF(AC76="優勝",[2]点数換算表!$B$17,IF(AC76="準優勝",[2]点数換算表!$C$17,IF(AC76="ベスト4",[2]点数換算表!$D$17,IF(AC76="ベスト8",[2]点数換算表!$E$17,IF(AC76="ベスト16",[2]点数換算表!$F$17,IF(AC76="ベスト32",[2]点数換算表!$G$17,"")))))))</f>
        <v>0</v>
      </c>
      <c r="AE76" s="23"/>
      <c r="AF76" s="21">
        <f>IF(AE76="",0,IF(AE76="優勝",[2]点数換算表!$B$18,IF(AE76="準優勝",[2]点数換算表!$C$18,IF(AE76="ベスト4",[2]点数換算表!$D$18,IF(AE76="ベスト8",[2]点数換算表!$E$18,[2]点数換算表!$F$18)))))</f>
        <v>0</v>
      </c>
      <c r="AG76" s="23"/>
      <c r="AH76" s="21">
        <f>IF(AG76="",0,IF(AG76="優勝",[2]点数換算表!$B$19,IF(AG76="準優勝",[2]点数換算表!$C$19,IF(AG76="ベスト4",[2]点数換算表!$D$19,IF(AG76="ベスト8",[2]点数換算表!$E$19,[2]点数換算表!$F$19)))))</f>
        <v>0</v>
      </c>
      <c r="AI76" s="21">
        <f t="shared" si="1"/>
        <v>170</v>
      </c>
    </row>
    <row r="77" spans="1:35" x14ac:dyDescent="0.4">
      <c r="A77" s="21">
        <v>74</v>
      </c>
      <c r="B77" s="32" t="s">
        <v>365</v>
      </c>
      <c r="C77" s="32" t="s">
        <v>277</v>
      </c>
      <c r="D77" s="32">
        <v>1</v>
      </c>
      <c r="E77" s="26" t="s">
        <v>272</v>
      </c>
      <c r="F77" s="35" t="s">
        <v>815</v>
      </c>
      <c r="G77" s="23"/>
      <c r="H77" s="21">
        <f>IF(G77="",0,IF(G77="優勝",[2]点数換算表!$B$2,IF(G77="準優勝",[2]点数換算表!$C$2,IF(G77="ベスト4",[2]点数換算表!$D$2,[2]点数換算表!$E$2))))</f>
        <v>0</v>
      </c>
      <c r="I77" s="23" t="s">
        <v>9</v>
      </c>
      <c r="J77" s="21">
        <f>IF(I77="",0,IF(I77="優勝",[2]点数換算表!$B$3,IF(I77="準優勝",[2]点数換算表!$C$3,IF(I77="ベスト4",[2]点数換算表!$D$3,[2]点数換算表!$E$3))))</f>
        <v>50</v>
      </c>
      <c r="K77" s="32" t="s">
        <v>7</v>
      </c>
      <c r="L77" s="21">
        <f>IF(K77="",0,IF(K77="優勝",[2]点数換算表!$B$4,IF(K77="準優勝",[2]点数換算表!$C$4,IF(K77="ベスト4",[2]点数換算表!$D$4,IF(K77="ベスト8",[2]点数換算表!$E$4,IF(K77="ベスト16",[2]点数換算表!$F$4,""))))))</f>
        <v>20</v>
      </c>
      <c r="M77" s="32" t="s">
        <v>7</v>
      </c>
      <c r="N77" s="21">
        <f>IF(M77="",0,IF(M77="優勝",[2]点数換算表!$B$5,IF(M77="準優勝",[2]点数換算表!$C$5,IF(M77="ベスト4",[2]点数換算表!$D$5,IF(M77="ベスト8",[2]点数換算表!$E$5,IF(M77="ベスト16",[2]点数換算表!$F$5,IF(M77="ベスト32",[2]点数換算表!$G$5,"")))))))</f>
        <v>100</v>
      </c>
      <c r="O77" s="32"/>
      <c r="P77" s="21">
        <f>IF(O77="",0,IF(O77="優勝",[2]点数換算表!$B$6,IF(O77="準優勝",[2]点数換算表!$C$6,IF(O77="ベスト4",[2]点数換算表!$D$6,IF(O77="ベスト8",[2]点数換算表!$E$6,IF(O77="ベスト16",[2]点数換算表!$F$6,IF(O77="ベスト32",[2]点数換算表!$G$6,"")))))))</f>
        <v>0</v>
      </c>
      <c r="Q77" s="23"/>
      <c r="R77" s="21">
        <f>IF(Q77="",0,IF(Q77="優勝",[2]点数換算表!$B$7,IF(Q77="準優勝",[2]点数換算表!$C$7,IF(Q77="ベスト4",[2]点数換算表!$D$7,IF(Q77="ベスト8",[2]点数換算表!$E$7,[2]点数換算表!$F$7)))))</f>
        <v>0</v>
      </c>
      <c r="S77" s="23"/>
      <c r="T77" s="21">
        <f>IF(S77="",0,IF(S77="優勝",[2]点数換算表!$B$8,IF(S77="準優勝",[2]点数換算表!$C$8,IF(S77="ベスト4",[2]点数換算表!$D$8,IF(S77="ベスト8",[2]点数換算表!$E$8,[2]点数換算表!$F$8)))))</f>
        <v>0</v>
      </c>
      <c r="U77" s="23"/>
      <c r="V77" s="21">
        <f>IF(U77="",0,IF(U77="優勝",[2]点数換算表!$B$13,IF(U77="準優勝",[2]点数換算表!$C$13,IF(U77="ベスト4",[2]点数換算表!$D$13,[2]点数換算表!$E$13))))</f>
        <v>0</v>
      </c>
      <c r="W77" s="23"/>
      <c r="X77" s="21">
        <f>IF(W77="",0,IF(W77="優勝",[2]点数換算表!$B$14,IF(W77="準優勝",[2]点数換算表!$C$14,IF(W77="ベスト4",[2]点数換算表!$D$14,[2]点数換算表!$E$14))))</f>
        <v>0</v>
      </c>
      <c r="Y77" s="32"/>
      <c r="Z77" s="21">
        <f>IF(Y77="",0,IF(Y77="優勝",[2]点数換算表!$B$15,IF(Y77="準優勝",[2]点数換算表!$C$15,IF(Y77="ベスト4",[2]点数換算表!$D$15,IF(Y77="ベスト8",[2]点数換算表!$E$15,IF(Y77="ベスト16",[2]点数換算表!$F$15,""))))))</f>
        <v>0</v>
      </c>
      <c r="AA77" s="32"/>
      <c r="AB77" s="21">
        <f>IF(AA77="",0,IF(AA77="優勝",[2]点数換算表!$B$16,IF(AA77="準優勝",[2]点数換算表!$C$16,IF(AA77="ベスト4",[2]点数換算表!$D$16,IF(AA77="ベスト8",[2]点数換算表!$E$16,IF(AA77="ベスト16",[2]点数換算表!$F$16,IF(AA77="ベスト32",[2]点数換算表!$G$16,"")))))))</f>
        <v>0</v>
      </c>
      <c r="AC77" s="32"/>
      <c r="AD77" s="21">
        <f>IF(AC77="",0,IF(AC77="優勝",[2]点数換算表!$B$17,IF(AC77="準優勝",[2]点数換算表!$C$17,IF(AC77="ベスト4",[2]点数換算表!$D$17,IF(AC77="ベスト8",[2]点数換算表!$E$17,IF(AC77="ベスト16",[2]点数換算表!$F$17,IF(AC77="ベスト32",[2]点数換算表!$G$17,"")))))))</f>
        <v>0</v>
      </c>
      <c r="AE77" s="23"/>
      <c r="AF77" s="21">
        <f>IF(AE77="",0,IF(AE77="優勝",[2]点数換算表!$B$18,IF(AE77="準優勝",[2]点数換算表!$C$18,IF(AE77="ベスト4",[2]点数換算表!$D$18,IF(AE77="ベスト8",[2]点数換算表!$E$18,[2]点数換算表!$F$18)))))</f>
        <v>0</v>
      </c>
      <c r="AG77" s="23"/>
      <c r="AH77" s="21">
        <f>IF(AG77="",0,IF(AG77="優勝",[2]点数換算表!$B$19,IF(AG77="準優勝",[2]点数換算表!$C$19,IF(AG77="ベスト4",[2]点数換算表!$D$19,IF(AG77="ベスト8",[2]点数換算表!$E$19,[2]点数換算表!$F$19)))))</f>
        <v>0</v>
      </c>
      <c r="AI77" s="21">
        <f t="shared" si="1"/>
        <v>170</v>
      </c>
    </row>
    <row r="78" spans="1:35" x14ac:dyDescent="0.4">
      <c r="A78" s="21">
        <v>75</v>
      </c>
      <c r="B78" s="32" t="s">
        <v>832</v>
      </c>
      <c r="C78" s="32" t="s">
        <v>233</v>
      </c>
      <c r="D78" s="32">
        <v>4</v>
      </c>
      <c r="E78" s="24" t="s">
        <v>269</v>
      </c>
      <c r="F78" s="34" t="s">
        <v>814</v>
      </c>
      <c r="G78" s="23"/>
      <c r="H78" s="21">
        <f>IF(G78="",0,IF(G78="優勝",点数換算表!$B$2,IF(G78="準優勝",点数換算表!$C$2,IF(G78="ベスト4",点数換算表!$D$2,点数換算表!$E$2))))</f>
        <v>0</v>
      </c>
      <c r="I78" s="23"/>
      <c r="J78" s="21">
        <f>IF(I78="",0,IF(I78="優勝",点数換算表!$B$3,IF(I78="準優勝",点数換算表!$C$3,IF(I78="ベスト4",点数換算表!$D$3,点数換算表!$E$3))))</f>
        <v>0</v>
      </c>
      <c r="K78" s="32" t="s">
        <v>7</v>
      </c>
      <c r="L78" s="21">
        <f>IF(K78="",0,IF(K78="優勝",点数換算表!$B$4,IF(K78="準優勝",点数換算表!$C$4,IF(K78="ベスト4",点数換算表!$D$4,IF(K78="ベスト8",点数換算表!$E$4,IF(K78="ベスト16",点数換算表!$F$4,""))))))</f>
        <v>20</v>
      </c>
      <c r="M78" s="32" t="s">
        <v>9</v>
      </c>
      <c r="N78" s="21">
        <f>IF(M78="",0,IF(M78="優勝",点数換算表!$B$5,IF(M78="準優勝",点数換算表!$C$5,IF(M78="ベスト4",点数換算表!$D$5,IF(M78="ベスト8",点数換算表!$E$5,IF(M78="ベスト16",点数換算表!$F$5,IF(M78="ベスト32",点数換算表!$G$5,"")))))))</f>
        <v>150</v>
      </c>
      <c r="O78" s="32"/>
      <c r="P78" s="21">
        <f>IF(O78="",0,IF(O78="優勝",点数換算表!$B$6,IF(O78="準優勝",点数換算表!$C$6,IF(O78="ベスト4",点数換算表!$D$6,IF(O78="ベスト8",点数換算表!$E$6,IF(O78="ベスト16",点数換算表!$F$6,IF(O78="ベスト32",点数換算表!$G$6,"")))))))</f>
        <v>0</v>
      </c>
      <c r="Q78" s="23"/>
      <c r="R78" s="21">
        <f>IF(Q78="",0,IF(Q78="優勝",点数換算表!$B$7,IF(Q78="準優勝",点数換算表!$C$7,IF(Q78="ベスト4",点数換算表!$D$7,IF(Q78="ベスト8",点数換算表!$E$7,点数換算表!$F$7)))))</f>
        <v>0</v>
      </c>
      <c r="S78" s="23"/>
      <c r="T78" s="21">
        <f>IF(S78="",0,IF(S78="優勝",点数換算表!$B$8,IF(S78="準優勝",点数換算表!$C$8,IF(S78="ベスト4",点数換算表!$D$8,IF(S78="ベスト8",点数換算表!$E$8,点数換算表!$F$8)))))</f>
        <v>0</v>
      </c>
      <c r="U78" s="23"/>
      <c r="V78" s="21">
        <f>IF(U78="",0,IF(U78="優勝",点数換算表!$B$13,IF(U78="準優勝",点数換算表!$C$13,IF(U78="ベスト4",点数換算表!$D$13,点数換算表!$E$13))))</f>
        <v>0</v>
      </c>
      <c r="W78" s="23"/>
      <c r="X78" s="21">
        <f>IF(W78="",0,IF(W78="優勝",点数換算表!$B$14,IF(W78="準優勝",点数換算表!$C$14,IF(W78="ベスト4",点数換算表!$D$14,点数換算表!$E$14))))</f>
        <v>0</v>
      </c>
      <c r="Y78" s="32"/>
      <c r="Z78" s="21">
        <f>IF(Y78="",0,IF(Y78="優勝",点数換算表!$B$15,IF(Y78="準優勝",点数換算表!$C$15,IF(Y78="ベスト4",点数換算表!$D$15,IF(Y78="ベスト8",点数換算表!$E$15,IF(Y78="ベスト16",点数換算表!$F$15,""))))))</f>
        <v>0</v>
      </c>
      <c r="AA78" s="32"/>
      <c r="AB78" s="21">
        <f>IF(AA78="",0,IF(AA78="優勝",点数換算表!$B$16,IF(AA78="準優勝",点数換算表!$C$16,IF(AA78="ベスト4",点数換算表!$D$16,IF(AA78="ベスト8",点数換算表!$E$16,IF(AA78="ベスト16",点数換算表!$F$16,IF(AA78="ベスト32",点数換算表!$G$16,"")))))))</f>
        <v>0</v>
      </c>
      <c r="AC78" s="32"/>
      <c r="AD78" s="21">
        <f>IF(AC78="",0,IF(AC78="優勝",点数換算表!$B$17,IF(AC78="準優勝",点数換算表!$C$17,IF(AC78="ベスト4",点数換算表!$D$17,IF(AC78="ベスト8",点数換算表!$E$17,IF(AC78="ベスト16",点数換算表!$F$17,IF(AC78="ベスト32",点数換算表!$G$17,"")))))))</f>
        <v>0</v>
      </c>
      <c r="AE78" s="23"/>
      <c r="AF78" s="21">
        <f>IF(AE78="",0,IF(AE78="優勝",点数換算表!$B$18,IF(AE78="準優勝",点数換算表!$C$18,IF(AE78="ベスト4",点数換算表!$D$18,IF(AE78="ベスト8",点数換算表!$E$18,点数換算表!$F$18)))))</f>
        <v>0</v>
      </c>
      <c r="AG78" s="23"/>
      <c r="AH78" s="21">
        <f>IF(AG78="",0,IF(AG78="優勝",点数換算表!$B$19,IF(AG78="準優勝",点数換算表!$C$19,IF(AG78="ベスト4",点数換算表!$D$19,IF(AG78="ベスト8",点数換算表!$E$19,点数換算表!$F$19)))))</f>
        <v>0</v>
      </c>
      <c r="AI78" s="21">
        <f t="shared" si="1"/>
        <v>170</v>
      </c>
    </row>
    <row r="79" spans="1:35" x14ac:dyDescent="0.4">
      <c r="A79" s="21">
        <v>76</v>
      </c>
      <c r="B79" s="32" t="s">
        <v>645</v>
      </c>
      <c r="C79" s="32" t="s">
        <v>622</v>
      </c>
      <c r="D79" s="32">
        <v>3</v>
      </c>
      <c r="E79" s="30" t="s">
        <v>620</v>
      </c>
      <c r="F79" s="34" t="s">
        <v>814</v>
      </c>
      <c r="G79" s="23"/>
      <c r="H79" s="21">
        <f>IF(G79="",0,IF(G79="優勝",[6]点数換算表!$B$2,IF(G79="準優勝",[6]点数換算表!$C$2,IF(G79="ベスト4",[6]点数換算表!$D$2,[6]点数換算表!$E$2))))</f>
        <v>0</v>
      </c>
      <c r="I79" s="23"/>
      <c r="J79" s="21">
        <f>IF(I79="",0,IF(I79="優勝",[6]点数換算表!$B$3,IF(I79="準優勝",[6]点数換算表!$C$3,IF(I79="ベスト4",[6]点数換算表!$D$3,[6]点数換算表!$E$3))))</f>
        <v>0</v>
      </c>
      <c r="K79" s="32" t="s">
        <v>10</v>
      </c>
      <c r="L79" s="21">
        <f>IF(K79="",0,IF(K79="優勝",[6]点数換算表!$B$4,IF(K79="準優勝",[6]点数換算表!$C$4,IF(K79="ベスト4",[6]点数換算表!$D$4,IF(K79="ベスト8",[6]点数換算表!$E$4,IF(K79="ベスト16",[6]点数換算表!$F$4,""))))))</f>
        <v>100</v>
      </c>
      <c r="M79" s="32" t="s">
        <v>214</v>
      </c>
      <c r="N79" s="21">
        <f>IF(M79="",0,IF(M79="優勝",[6]点数換算表!$B$5,IF(M79="準優勝",[6]点数換算表!$C$5,IF(M79="ベスト4",[6]点数換算表!$D$5,IF(M79="ベスト8",[6]点数換算表!$E$5,IF(M79="ベスト16",[6]点数換算表!$F$5,IF(M79="ベスト32",[6]点数換算表!$G$5,"")))))))</f>
        <v>50</v>
      </c>
      <c r="O79" s="32"/>
      <c r="P79" s="21">
        <f>IF(O79="",0,IF(O79="優勝",[6]点数換算表!$B$6,IF(O79="準優勝",[6]点数換算表!$C$6,IF(O79="ベスト4",[6]点数換算表!$D$6,IF(O79="ベスト8",[6]点数換算表!$E$6,IF(O79="ベスト16",[6]点数換算表!$F$6,IF(O79="ベスト32",[6]点数換算表!$G$6,"")))))))</f>
        <v>0</v>
      </c>
      <c r="Q79" s="23"/>
      <c r="R79" s="21">
        <f>IF(Q79="",0,IF(Q79="優勝",[6]点数換算表!$B$7,IF(Q79="準優勝",[6]点数換算表!$C$7,IF(Q79="ベスト4",[6]点数換算表!$D$7,IF(Q79="ベスト8",[6]点数換算表!$E$7,[6]点数換算表!$F$7)))))</f>
        <v>0</v>
      </c>
      <c r="S79" s="23"/>
      <c r="T79" s="21">
        <f>IF(S79="",0,IF(S79="優勝",[6]点数換算表!$B$8,IF(S79="準優勝",[6]点数換算表!$C$8,IF(S79="ベスト4",[6]点数換算表!$D$8,IF(S79="ベスト8",[6]点数換算表!$E$8,[6]点数換算表!$F$8)))))</f>
        <v>0</v>
      </c>
      <c r="U79" s="23"/>
      <c r="V79" s="21">
        <f>IF(U79="",0,IF(U79="優勝",[6]点数換算表!$B$13,IF(U79="準優勝",[6]点数換算表!$C$13,IF(U79="ベスト4",[6]点数換算表!$D$13,[6]点数換算表!$E$13))))</f>
        <v>0</v>
      </c>
      <c r="W79" s="23"/>
      <c r="X79" s="21">
        <f>IF(W79="",0,IF(W79="優勝",[6]点数換算表!$B$14,IF(W79="準優勝",[6]点数換算表!$C$14,IF(W79="ベスト4",[6]点数換算表!$D$14,[6]点数換算表!$E$14))))</f>
        <v>0</v>
      </c>
      <c r="Y79" s="32" t="s">
        <v>7</v>
      </c>
      <c r="Z79" s="21">
        <f>IF(Y79="",0,IF(Y79="優勝",[6]点数換算表!$B$15,IF(Y79="準優勝",[6]点数換算表!$C$15,IF(Y79="ベスト4",[6]点数換算表!$D$15,IF(Y79="ベスト8",[6]点数換算表!$E$15,IF(Y79="ベスト16",[6]点数換算表!$F$15,""))))))</f>
        <v>16</v>
      </c>
      <c r="AA79" s="32"/>
      <c r="AB79" s="21">
        <f>IF(AA79="",0,IF(AA79="優勝",[6]点数換算表!$B$16,IF(AA79="準優勝",[6]点数換算表!$C$16,IF(AA79="ベスト4",[6]点数換算表!$D$16,IF(AA79="ベスト8",[6]点数換算表!$E$16,IF(AA79="ベスト16",[6]点数換算表!$F$16,IF(AA79="ベスト32",[6]点数換算表!$G$16,"")))))))</f>
        <v>0</v>
      </c>
      <c r="AC79" s="32"/>
      <c r="AD79" s="21">
        <f>IF(AC79="",0,IF(AC79="優勝",[6]点数換算表!$B$17,IF(AC79="準優勝",[6]点数換算表!$C$17,IF(AC79="ベスト4",[6]点数換算表!$D$17,IF(AC79="ベスト8",[6]点数換算表!$E$17,IF(AC79="ベスト16",[6]点数換算表!$F$17,IF(AC79="ベスト32",[6]点数換算表!$G$17,"")))))))</f>
        <v>0</v>
      </c>
      <c r="AE79" s="23"/>
      <c r="AF79" s="21">
        <f>IF(AE79="",0,IF(AE79="優勝",[6]点数換算表!$B$18,IF(AE79="準優勝",[6]点数換算表!$C$18,IF(AE79="ベスト4",[6]点数換算表!$D$18,IF(AE79="ベスト8",[6]点数換算表!$E$18,[6]点数換算表!$F$18)))))</f>
        <v>0</v>
      </c>
      <c r="AG79" s="23"/>
      <c r="AH79" s="21">
        <f>IF(AG79="",0,IF(AG79="優勝",[6]点数換算表!$B$19,IF(AG79="準優勝",[6]点数換算表!$C$19,IF(AG79="ベスト4",[6]点数換算表!$D$19,IF(AG79="ベスト8",[6]点数換算表!$E$19,[6]点数換算表!$F$19)))))</f>
        <v>0</v>
      </c>
      <c r="AI79" s="21">
        <f t="shared" si="1"/>
        <v>166</v>
      </c>
    </row>
    <row r="80" spans="1:35" x14ac:dyDescent="0.4">
      <c r="A80" s="21">
        <v>77</v>
      </c>
      <c r="B80" s="32" t="s">
        <v>597</v>
      </c>
      <c r="C80" s="32" t="s">
        <v>528</v>
      </c>
      <c r="D80" s="32">
        <v>2</v>
      </c>
      <c r="E80" s="29" t="s">
        <v>526</v>
      </c>
      <c r="F80" s="35" t="s">
        <v>815</v>
      </c>
      <c r="G80" s="23"/>
      <c r="H80" s="21">
        <f>IF(G80="",0,IF(G80="優勝",[8]点数換算表!$B$2,IF(G80="準優勝",[8]点数換算表!$C$2,IF(G80="ベスト4",[8]点数換算表!$D$2,[8]点数換算表!$E$2))))</f>
        <v>0</v>
      </c>
      <c r="I80" s="23"/>
      <c r="J80" s="21">
        <f>IF(I80="",0,IF(I80="優勝",[8]点数換算表!$B$3,IF(I80="準優勝",[8]点数換算表!$C$3,IF(I80="ベスト4",[8]点数換算表!$D$3,[8]点数換算表!$E$3))))</f>
        <v>0</v>
      </c>
      <c r="K80" s="32" t="s">
        <v>9</v>
      </c>
      <c r="L80" s="21">
        <f>IF(K80="",0,IF(K80="優勝",[8]点数換算表!$B$4,IF(K80="準優勝",[8]点数換算表!$C$4,IF(K80="ベスト4",[8]点数換算表!$D$4,IF(K80="ベスト8",[8]点数換算表!$E$4,IF(K80="ベスト16",[8]点数換算表!$F$4,""))))))</f>
        <v>40</v>
      </c>
      <c r="M80" s="32" t="s">
        <v>214</v>
      </c>
      <c r="N80" s="21">
        <f>IF(M80="",0,IF(M80="優勝",[8]点数換算表!$B$5,IF(M80="準優勝",[8]点数換算表!$C$5,IF(M80="ベスト4",[8]点数換算表!$D$5,IF(M80="ベスト8",[8]点数換算表!$E$5,IF(M80="ベスト16",[8]点数換算表!$F$5,IF(M80="ベスト32",[8]点数換算表!$G$5,"")))))))</f>
        <v>50</v>
      </c>
      <c r="O80" s="32"/>
      <c r="P80" s="21">
        <f>IF(O80="",0,IF(O80="優勝",[8]点数換算表!$B$6,IF(O80="準優勝",[8]点数換算表!$C$6,IF(O80="ベスト4",[8]点数換算表!$D$6,IF(O80="ベスト8",[8]点数換算表!$E$6,IF(O80="ベスト16",[8]点数換算表!$F$6,IF(O80="ベスト32",[8]点数換算表!$G$6,"")))))))</f>
        <v>0</v>
      </c>
      <c r="Q80" s="23"/>
      <c r="R80" s="21">
        <f>IF(Q80="",0,IF(Q80="優勝",[8]点数換算表!$B$7,IF(Q80="準優勝",[8]点数換算表!$C$7,IF(Q80="ベスト4",[8]点数換算表!$D$7,IF(Q80="ベスト8",[8]点数換算表!$E$7,[8]点数換算表!$F$7)))))</f>
        <v>0</v>
      </c>
      <c r="S80" s="23"/>
      <c r="T80" s="21">
        <f>IF(S80="",0,IF(S80="優勝",[8]点数換算表!$B$8,IF(S80="準優勝",[8]点数換算表!$C$8,IF(S80="ベスト4",[8]点数換算表!$D$8,IF(S80="ベスト8",[8]点数換算表!$E$8,[8]点数換算表!$F$8)))))</f>
        <v>0</v>
      </c>
      <c r="U80" s="23"/>
      <c r="V80" s="21">
        <f>IF(U80="",0,IF(U80="優勝",[8]点数換算表!$B$13,IF(U80="準優勝",[8]点数換算表!$C$13,IF(U80="ベスト4",[8]点数換算表!$D$13,[8]点数換算表!$E$13))))</f>
        <v>0</v>
      </c>
      <c r="W80" s="23"/>
      <c r="X80" s="21">
        <f>IF(W80="",0,IF(W80="優勝",[8]点数換算表!$B$14,IF(W80="準優勝",[8]点数換算表!$C$14,IF(W80="ベスト4",[8]点数換算表!$D$14,[8]点数換算表!$E$14))))</f>
        <v>0</v>
      </c>
      <c r="Y80" s="32" t="s">
        <v>9</v>
      </c>
      <c r="Z80" s="21">
        <f>IF(Y80="",0,IF(Y80="優勝",[8]点数換算表!$B$15,IF(Y80="準優勝",[8]点数換算表!$C$15,IF(Y80="ベスト4",[8]点数換算表!$D$15,IF(Y80="ベスト8",[8]点数換算表!$E$15,IF(Y80="ベスト16",[8]点数換算表!$F$15,""))))))</f>
        <v>32</v>
      </c>
      <c r="AA80" s="32" t="s">
        <v>214</v>
      </c>
      <c r="AB80" s="21">
        <f>IF(AA80="",0,IF(AA80="優勝",[8]点数換算表!$B$16,IF(AA80="準優勝",[8]点数換算表!$C$16,IF(AA80="ベスト4",[8]点数換算表!$D$16,IF(AA80="ベスト8",[8]点数換算表!$E$16,IF(AA80="ベスト16",[8]点数換算表!$F$16,IF(AA80="ベスト32",[8]点数換算表!$G$16,"")))))))</f>
        <v>40</v>
      </c>
      <c r="AC80" s="32"/>
      <c r="AD80" s="21">
        <f>IF(AC80="",0,IF(AC80="優勝",[8]点数換算表!$B$17,IF(AC80="準優勝",[8]点数換算表!$C$17,IF(AC80="ベスト4",[8]点数換算表!$D$17,IF(AC80="ベスト8",[8]点数換算表!$E$17,IF(AC80="ベスト16",[8]点数換算表!$F$17,IF(AC80="ベスト32",[8]点数換算表!$G$17,"")))))))</f>
        <v>0</v>
      </c>
      <c r="AE80" s="23"/>
      <c r="AF80" s="21">
        <f>IF(AE80="",0,IF(AE80="優勝",[8]点数換算表!$B$18,IF(AE80="準優勝",[8]点数換算表!$C$18,IF(AE80="ベスト4",[8]点数換算表!$D$18,IF(AE80="ベスト8",[8]点数換算表!$E$18,[8]点数換算表!$F$18)))))</f>
        <v>0</v>
      </c>
      <c r="AG80" s="23"/>
      <c r="AH80" s="21">
        <f>IF(AG80="",0,IF(AG80="優勝",[8]点数換算表!$B$19,IF(AG80="準優勝",[8]点数換算表!$C$19,IF(AG80="ベスト4",[8]点数換算表!$D$19,IF(AG80="ベスト8",[8]点数換算表!$E$19,[8]点数換算表!$F$19)))))</f>
        <v>0</v>
      </c>
      <c r="AI80" s="21">
        <f t="shared" si="1"/>
        <v>162</v>
      </c>
    </row>
    <row r="81" spans="1:35" x14ac:dyDescent="0.4">
      <c r="A81" s="21">
        <v>78</v>
      </c>
      <c r="B81" s="32" t="s">
        <v>366</v>
      </c>
      <c r="C81" s="32" t="s">
        <v>321</v>
      </c>
      <c r="D81" s="32">
        <v>2</v>
      </c>
      <c r="E81" s="26" t="s">
        <v>272</v>
      </c>
      <c r="F81" s="35" t="s">
        <v>815</v>
      </c>
      <c r="G81" s="23"/>
      <c r="H81" s="21">
        <f>IF(G81="",0,IF(G81="優勝",[2]点数換算表!$B$2,IF(G81="準優勝",[2]点数換算表!$C$2,IF(G81="ベスト4",[2]点数換算表!$D$2,[2]点数換算表!$E$2))))</f>
        <v>0</v>
      </c>
      <c r="I81" s="23"/>
      <c r="J81" s="21">
        <f>IF(I81="",0,IF(I81="優勝",[2]点数換算表!$B$3,IF(I81="準優勝",[2]点数換算表!$C$3,IF(I81="ベスト4",[2]点数換算表!$D$3,[2]点数換算表!$E$3))))</f>
        <v>0</v>
      </c>
      <c r="K81" s="32" t="s">
        <v>7</v>
      </c>
      <c r="L81" s="21">
        <f>IF(K81="",0,IF(K81="優勝",[2]点数換算表!$B$4,IF(K81="準優勝",[2]点数換算表!$C$4,IF(K81="ベスト4",[2]点数換算表!$D$4,IF(K81="ベスト8",[2]点数換算表!$E$4,IF(K81="ベスト16",[2]点数換算表!$F$4,""))))))</f>
        <v>20</v>
      </c>
      <c r="M81" s="32" t="s">
        <v>7</v>
      </c>
      <c r="N81" s="21">
        <f>IF(M81="",0,IF(M81="優勝",[2]点数換算表!$B$5,IF(M81="準優勝",[2]点数換算表!$C$5,IF(M81="ベスト4",[2]点数換算表!$D$5,IF(M81="ベスト8",[2]点数換算表!$E$5,IF(M81="ベスト16",[2]点数換算表!$F$5,IF(M81="ベスト32",[2]点数換算表!$G$5,"")))))))</f>
        <v>100</v>
      </c>
      <c r="O81" s="32"/>
      <c r="P81" s="21">
        <f>IF(O81="",0,IF(O81="優勝",[2]点数換算表!$B$6,IF(O81="準優勝",[2]点数換算表!$C$6,IF(O81="ベスト4",[2]点数換算表!$D$6,IF(O81="ベスト8",[2]点数換算表!$E$6,IF(O81="ベスト16",[2]点数換算表!$F$6,IF(O81="ベスト32",[2]点数換算表!$G$6,"")))))))</f>
        <v>0</v>
      </c>
      <c r="Q81" s="23"/>
      <c r="R81" s="21">
        <f>IF(Q81="",0,IF(Q81="優勝",[2]点数換算表!$B$7,IF(Q81="準優勝",[2]点数換算表!$C$7,IF(Q81="ベスト4",[2]点数換算表!$D$7,IF(Q81="ベスト8",[2]点数換算表!$E$7,[2]点数換算表!$F$7)))))</f>
        <v>0</v>
      </c>
      <c r="S81" s="23"/>
      <c r="T81" s="21">
        <f>IF(S81="",0,IF(S81="優勝",[2]点数換算表!$B$8,IF(S81="準優勝",[2]点数換算表!$C$8,IF(S81="ベスト4",[2]点数換算表!$D$8,IF(S81="ベスト8",[2]点数換算表!$E$8,[2]点数換算表!$F$8)))))</f>
        <v>0</v>
      </c>
      <c r="U81" s="23"/>
      <c r="V81" s="21">
        <f>IF(U81="",0,IF(U81="優勝",[2]点数換算表!$B$13,IF(U81="準優勝",[2]点数換算表!$C$13,IF(U81="ベスト4",[2]点数換算表!$D$13,[2]点数換算表!$E$13))))</f>
        <v>0</v>
      </c>
      <c r="W81" s="23"/>
      <c r="X81" s="21">
        <f>IF(W81="",0,IF(W81="優勝",[2]点数換算表!$B$14,IF(W81="準優勝",[2]点数換算表!$C$14,IF(W81="ベスト4",[2]点数換算表!$D$14,[2]点数換算表!$E$14))))</f>
        <v>0</v>
      </c>
      <c r="Y81" s="32"/>
      <c r="Z81" s="21">
        <f>IF(Y81="",0,IF(Y81="優勝",[2]点数換算表!$B$15,IF(Y81="準優勝",[2]点数換算表!$C$15,IF(Y81="ベスト4",[2]点数換算表!$D$15,IF(Y81="ベスト8",[2]点数換算表!$E$15,IF(Y81="ベスト16",[2]点数換算表!$F$15,""))))))</f>
        <v>0</v>
      </c>
      <c r="AA81" s="32" t="s">
        <v>214</v>
      </c>
      <c r="AB81" s="21">
        <f>IF(AA81="",0,IF(AA81="優勝",[2]点数換算表!$B$16,IF(AA81="準優勝",[2]点数換算表!$C$16,IF(AA81="ベスト4",[2]点数換算表!$D$16,IF(AA81="ベスト8",[2]点数換算表!$E$16,IF(AA81="ベスト16",[2]点数換算表!$F$16,IF(AA81="ベスト32",[2]点数換算表!$G$16,"")))))))</f>
        <v>40</v>
      </c>
      <c r="AC81" s="32"/>
      <c r="AD81" s="21">
        <f>IF(AC81="",0,IF(AC81="優勝",[2]点数換算表!$B$17,IF(AC81="準優勝",[2]点数換算表!$C$17,IF(AC81="ベスト4",[2]点数換算表!$D$17,IF(AC81="ベスト8",[2]点数換算表!$E$17,IF(AC81="ベスト16",[2]点数換算表!$F$17,IF(AC81="ベスト32",[2]点数換算表!$G$17,"")))))))</f>
        <v>0</v>
      </c>
      <c r="AE81" s="23"/>
      <c r="AF81" s="21">
        <f>IF(AE81="",0,IF(AE81="優勝",[2]点数換算表!$B$18,IF(AE81="準優勝",[2]点数換算表!$C$18,IF(AE81="ベスト4",[2]点数換算表!$D$18,IF(AE81="ベスト8",[2]点数換算表!$E$18,[2]点数換算表!$F$18)))))</f>
        <v>0</v>
      </c>
      <c r="AG81" s="23"/>
      <c r="AH81" s="21">
        <f>IF(AG81="",0,IF(AG81="優勝",[2]点数換算表!$B$19,IF(AG81="準優勝",[2]点数換算表!$C$19,IF(AG81="ベスト4",[2]点数換算表!$D$19,IF(AG81="ベスト8",[2]点数換算表!$E$19,[2]点数換算表!$F$19)))))</f>
        <v>0</v>
      </c>
      <c r="AI81" s="21">
        <f t="shared" si="1"/>
        <v>160</v>
      </c>
    </row>
    <row r="82" spans="1:35" x14ac:dyDescent="0.4">
      <c r="A82" s="21">
        <v>79</v>
      </c>
      <c r="B82" s="32" t="s">
        <v>482</v>
      </c>
      <c r="C82" s="32" t="s">
        <v>454</v>
      </c>
      <c r="D82" s="32">
        <v>2</v>
      </c>
      <c r="E82" s="28" t="s">
        <v>451</v>
      </c>
      <c r="F82" s="35" t="s">
        <v>815</v>
      </c>
      <c r="G82" s="23"/>
      <c r="H82" s="21">
        <f>IF(G82="",0,IF(G82="優勝",[7]点数換算表!$B$2,IF(G82="準優勝",[7]点数換算表!$C$2,IF(G82="ベスト4",[7]点数換算表!$D$2,[7]点数換算表!$E$2))))</f>
        <v>0</v>
      </c>
      <c r="I82" s="23"/>
      <c r="J82" s="21">
        <f>IF(I82="",0,IF(I82="優勝",[7]点数換算表!$B$3,IF(I82="準優勝",[7]点数換算表!$C$3,IF(I82="ベスト4",[7]点数換算表!$D$3,[7]点数換算表!$E$3))))</f>
        <v>0</v>
      </c>
      <c r="K82" s="32" t="s">
        <v>6</v>
      </c>
      <c r="L82" s="21">
        <f>IF(K82="",0,IF(K82="優勝",[7]点数換算表!$B$4,IF(K82="準優勝",[7]点数換算表!$C$4,IF(K82="ベスト4",[7]点数換算表!$D$4,IF(K82="ベスト8",[7]点数換算表!$E$4,IF(K82="ベスト16",[7]点数換算表!$F$4,""))))))</f>
        <v>60</v>
      </c>
      <c r="M82" s="32" t="s">
        <v>214</v>
      </c>
      <c r="N82" s="21">
        <f>IF(M82="",0,IF(M82="優勝",[7]点数換算表!$B$5,IF(M82="準優勝",[7]点数換算表!$C$5,IF(M82="ベスト4",[7]点数換算表!$D$5,IF(M82="ベスト8",[7]点数換算表!$E$5,IF(M82="ベスト16",[7]点数換算表!$F$5,IF(M82="ベスト32",[7]点数換算表!$G$5,"")))))))</f>
        <v>50</v>
      </c>
      <c r="O82" s="32"/>
      <c r="P82" s="21">
        <f>IF(O82="",0,IF(O82="優勝",[7]点数換算表!$B$6,IF(O82="準優勝",[7]点数換算表!$C$6,IF(O82="ベスト4",[7]点数換算表!$D$6,IF(O82="ベスト8",[7]点数換算表!$E$6,IF(O82="ベスト16",[7]点数換算表!$F$6,IF(O82="ベスト32",[7]点数換算表!$G$6,"")))))))</f>
        <v>0</v>
      </c>
      <c r="Q82" s="23"/>
      <c r="R82" s="21">
        <f>IF(Q82="",0,IF(Q82="優勝",[7]点数換算表!$B$7,IF(Q82="準優勝",[7]点数換算表!$C$7,IF(Q82="ベスト4",[7]点数換算表!$D$7,IF(Q82="ベスト8",[7]点数換算表!$E$7,[7]点数換算表!$F$7)))))</f>
        <v>0</v>
      </c>
      <c r="S82" s="23"/>
      <c r="T82" s="21">
        <f>IF(S82="",0,IF(S82="優勝",[7]点数換算表!$B$8,IF(S82="準優勝",[7]点数換算表!$C$8,IF(S82="ベスト4",[7]点数換算表!$D$8,IF(S82="ベスト8",[7]点数換算表!$E$8,[7]点数換算表!$F$8)))))</f>
        <v>0</v>
      </c>
      <c r="U82" s="23"/>
      <c r="V82" s="21">
        <f>IF(U82="",0,IF(U82="優勝",[7]点数換算表!$B$13,IF(U82="準優勝",[7]点数換算表!$C$13,IF(U82="ベスト4",[7]点数換算表!$D$13,[7]点数換算表!$E$13))))</f>
        <v>0</v>
      </c>
      <c r="W82" s="23"/>
      <c r="X82" s="21">
        <f>IF(W82="",0,IF(W82="優勝",[7]点数換算表!$B$14,IF(W82="準優勝",[7]点数換算表!$C$14,IF(W82="ベスト4",[7]点数換算表!$D$14,[7]点数換算表!$E$14))))</f>
        <v>0</v>
      </c>
      <c r="Y82" s="32" t="s">
        <v>6</v>
      </c>
      <c r="Z82" s="21">
        <f>IF(Y82="",0,IF(Y82="優勝",[7]点数換算表!$B$15,IF(Y82="準優勝",[7]点数換算表!$C$15,IF(Y82="ベスト4",[7]点数換算表!$D$15,IF(Y82="ベスト8",[7]点数換算表!$E$15,IF(Y82="ベスト16",[7]点数換算表!$F$15,""))))))</f>
        <v>48</v>
      </c>
      <c r="AA82" s="32"/>
      <c r="AB82" s="21">
        <f>IF(AA82="",0,IF(AA82="優勝",[7]点数換算表!$B$16,IF(AA82="準優勝",[7]点数換算表!$C$16,IF(AA82="ベスト4",[7]点数換算表!$D$16,IF(AA82="ベスト8",[7]点数換算表!$E$16,IF(AA82="ベスト16",[7]点数換算表!$F$16,IF(AA82="ベスト32",[7]点数換算表!$G$16,"")))))))</f>
        <v>0</v>
      </c>
      <c r="AC82" s="32"/>
      <c r="AD82" s="21">
        <f>IF(AC82="",0,IF(AC82="優勝",[7]点数換算表!$B$17,IF(AC82="準優勝",[7]点数換算表!$C$17,IF(AC82="ベスト4",[7]点数換算表!$D$17,IF(AC82="ベスト8",[7]点数換算表!$E$17,IF(AC82="ベスト16",[7]点数換算表!$F$17,IF(AC82="ベスト32",[7]点数換算表!$G$17,"")))))))</f>
        <v>0</v>
      </c>
      <c r="AE82" s="23"/>
      <c r="AF82" s="21">
        <f>IF(AE82="",0,IF(AE82="優勝",[7]点数換算表!$B$18,IF(AE82="準優勝",[7]点数換算表!$C$18,IF(AE82="ベスト4",[7]点数換算表!$D$18,IF(AE82="ベスト8",[7]点数換算表!$E$18,[7]点数換算表!$F$18)))))</f>
        <v>0</v>
      </c>
      <c r="AG82" s="23"/>
      <c r="AH82" s="21">
        <f>IF(AG82="",0,IF(AG82="優勝",[7]点数換算表!$B$19,IF(AG82="準優勝",[7]点数換算表!$C$19,IF(AG82="ベスト4",[7]点数換算表!$D$19,IF(AG82="ベスト8",[7]点数換算表!$E$19,[7]点数換算表!$F$19)))))</f>
        <v>0</v>
      </c>
      <c r="AI82" s="21">
        <f t="shared" si="1"/>
        <v>158</v>
      </c>
    </row>
    <row r="83" spans="1:35" x14ac:dyDescent="0.4">
      <c r="A83" s="21">
        <v>80</v>
      </c>
      <c r="B83" s="32" t="s">
        <v>207</v>
      </c>
      <c r="C83" s="32" t="s">
        <v>118</v>
      </c>
      <c r="D83" s="32">
        <v>4</v>
      </c>
      <c r="E83" s="24" t="s">
        <v>269</v>
      </c>
      <c r="F83" s="34" t="s">
        <v>814</v>
      </c>
      <c r="G83" s="23"/>
      <c r="H83" s="21">
        <f>IF(G83="",0,IF(G83="優勝",点数換算表!$B$2,IF(G83="準優勝",点数換算表!$C$2,IF(G83="ベスト4",点数換算表!$D$2,点数換算表!$E$2))))</f>
        <v>0</v>
      </c>
      <c r="I83" s="23"/>
      <c r="J83" s="21">
        <f>IF(I83="",0,IF(I83="優勝",点数換算表!$B$3,IF(I83="準優勝",点数換算表!$C$3,IF(I83="ベスト4",点数換算表!$D$3,点数換算表!$E$3))))</f>
        <v>0</v>
      </c>
      <c r="K83" s="32" t="s">
        <v>9</v>
      </c>
      <c r="L83" s="21">
        <f>IF(K83="",0,IF(K83="優勝",点数換算表!$B$4,IF(K83="準優勝",点数換算表!$C$4,IF(K83="ベスト4",点数換算表!$D$4,IF(K83="ベスト8",点数換算表!$E$4,IF(K83="ベスト16",点数換算表!$F$4,""))))))</f>
        <v>40</v>
      </c>
      <c r="M83" s="32" t="s">
        <v>7</v>
      </c>
      <c r="N83" s="21">
        <f>IF(M83="",0,IF(M83="優勝",点数換算表!$B$5,IF(M83="準優勝",点数換算表!$C$5,IF(M83="ベスト4",点数換算表!$D$5,IF(M83="ベスト8",点数換算表!$E$5,IF(M83="ベスト16",点数換算表!$F$5,IF(M83="ベスト32",点数換算表!$G$5,"")))))))</f>
        <v>100</v>
      </c>
      <c r="O83" s="32"/>
      <c r="P83" s="21">
        <f>IF(O83="",0,IF(O83="優勝",点数換算表!$B$6,IF(O83="準優勝",点数換算表!$C$6,IF(O83="ベスト4",点数換算表!$D$6,IF(O83="ベスト8",点数換算表!$E$6,IF(O83="ベスト16",点数換算表!$F$6,IF(O83="ベスト32",点数換算表!$G$6,"")))))))</f>
        <v>0</v>
      </c>
      <c r="Q83" s="23"/>
      <c r="R83" s="21">
        <f>IF(Q83="",0,IF(Q83="優勝",点数換算表!$B$7,IF(Q83="準優勝",点数換算表!$C$7,IF(Q83="ベスト4",点数換算表!$D$7,IF(Q83="ベスト8",点数換算表!$E$7,点数換算表!$F$7)))))</f>
        <v>0</v>
      </c>
      <c r="S83" s="23"/>
      <c r="T83" s="21">
        <f>IF(S83="",0,IF(S83="優勝",点数換算表!$B$8,IF(S83="準優勝",点数換算表!$C$8,IF(S83="ベスト4",点数換算表!$D$8,IF(S83="ベスト8",点数換算表!$E$8,点数換算表!$F$8)))))</f>
        <v>0</v>
      </c>
      <c r="U83" s="23"/>
      <c r="V83" s="21">
        <f>IF(U83="",0,IF(U83="優勝",点数換算表!$B$13,IF(U83="準優勝",点数換算表!$C$13,IF(U83="ベスト4",点数換算表!$D$13,点数換算表!$E$13))))</f>
        <v>0</v>
      </c>
      <c r="W83" s="23"/>
      <c r="X83" s="21">
        <f>IF(W83="",0,IF(W83="優勝",点数換算表!$B$14,IF(W83="準優勝",点数換算表!$C$14,IF(W83="ベスト4",点数換算表!$D$14,点数換算表!$E$14))))</f>
        <v>0</v>
      </c>
      <c r="Y83" s="32" t="s">
        <v>7</v>
      </c>
      <c r="Z83" s="21">
        <f>IF(Y83="",0,IF(Y83="優勝",点数換算表!$B$15,IF(Y83="準優勝",点数換算表!$C$15,IF(Y83="ベスト4",点数換算表!$D$15,IF(Y83="ベスト8",点数換算表!$E$15,IF(Y83="ベスト16",点数換算表!$F$15,""))))))</f>
        <v>16</v>
      </c>
      <c r="AA83" s="32"/>
      <c r="AB83" s="21">
        <f>IF(AA83="",0,IF(AA83="優勝",点数換算表!$B$16,IF(AA83="準優勝",点数換算表!$C$16,IF(AA83="ベスト4",点数換算表!$D$16,IF(AA83="ベスト8",点数換算表!$E$16,IF(AA83="ベスト16",点数換算表!$F$16,IF(AA83="ベスト32",点数換算表!$G$16,"")))))))</f>
        <v>0</v>
      </c>
      <c r="AC83" s="32"/>
      <c r="AD83" s="21">
        <f>IF(AC83="",0,IF(AC83="優勝",点数換算表!$B$17,IF(AC83="準優勝",点数換算表!$C$17,IF(AC83="ベスト4",点数換算表!$D$17,IF(AC83="ベスト8",点数換算表!$E$17,IF(AC83="ベスト16",点数換算表!$F$17,IF(AC83="ベスト32",点数換算表!$G$17,"")))))))</f>
        <v>0</v>
      </c>
      <c r="AE83" s="23"/>
      <c r="AF83" s="21">
        <f>IF(AE83="",0,IF(AE83="優勝",点数換算表!$B$18,IF(AE83="準優勝",点数換算表!$C$18,IF(AE83="ベスト4",点数換算表!$D$18,IF(AE83="ベスト8",点数換算表!$E$18,点数換算表!$F$18)))))</f>
        <v>0</v>
      </c>
      <c r="AG83" s="23"/>
      <c r="AH83" s="21">
        <f>IF(AG83="",0,IF(AG83="優勝",点数換算表!$B$19,IF(AG83="準優勝",点数換算表!$C$19,IF(AG83="ベスト4",点数換算表!$D$19,IF(AG83="ベスト8",点数換算表!$E$19,点数換算表!$F$19)))))</f>
        <v>0</v>
      </c>
      <c r="AI83" s="21">
        <f t="shared" si="1"/>
        <v>156</v>
      </c>
    </row>
    <row r="84" spans="1:35" x14ac:dyDescent="0.4">
      <c r="A84" s="21">
        <v>81</v>
      </c>
      <c r="B84" s="32" t="s">
        <v>801</v>
      </c>
      <c r="C84" s="32" t="s">
        <v>802</v>
      </c>
      <c r="D84" s="32">
        <v>3</v>
      </c>
      <c r="E84" s="26" t="s">
        <v>272</v>
      </c>
      <c r="F84" s="35" t="s">
        <v>815</v>
      </c>
      <c r="G84" s="23"/>
      <c r="H84" s="21">
        <f>IF(G84="",0,IF(G84="優勝",点数換算表!$B$2,IF(G84="準優勝",点数換算表!$C$2,IF(G84="ベスト4",点数換算表!$D$2,点数換算表!$E$2))))</f>
        <v>0</v>
      </c>
      <c r="I84" s="23"/>
      <c r="J84" s="21">
        <f>IF(I84="",0,IF(I84="優勝",点数換算表!$B$3,IF(I84="準優勝",点数換算表!$C$3,IF(I84="ベスト4",点数換算表!$D$3,点数換算表!$E$3))))</f>
        <v>0</v>
      </c>
      <c r="K84" s="32" t="s">
        <v>7</v>
      </c>
      <c r="L84" s="21">
        <f>IF(K84="",0,IF(K84="優勝",点数換算表!$B$4,IF(K84="準優勝",点数換算表!$C$4,IF(K84="ベスト4",点数換算表!$D$4,IF(K84="ベスト8",点数換算表!$E$4,IF(K84="ベスト16",点数換算表!$F$4,""))))))</f>
        <v>20</v>
      </c>
      <c r="M84" s="32" t="s">
        <v>214</v>
      </c>
      <c r="N84" s="21">
        <f>IF(M84="",0,IF(M84="優勝",点数換算表!$B$5,IF(M84="準優勝",点数換算表!$C$5,IF(M84="ベスト4",点数換算表!$D$5,IF(M84="ベスト8",点数換算表!$E$5,IF(M84="ベスト16",点数換算表!$F$5,IF(M84="ベスト32",点数換算表!$G$5,"")))))))</f>
        <v>50</v>
      </c>
      <c r="O84" s="32"/>
      <c r="P84" s="21">
        <f>IF(O84="",0,IF(O84="優勝",点数換算表!$B$6,IF(O84="準優勝",点数換算表!$C$6,IF(O84="ベスト4",点数換算表!$D$6,IF(O84="ベスト8",点数換算表!$E$6,IF(O84="ベスト16",点数換算表!$F$6,IF(O84="ベスト32",点数換算表!$G$6,"")))))))</f>
        <v>0</v>
      </c>
      <c r="Q84" s="23"/>
      <c r="R84" s="21">
        <f>IF(Q84="",0,IF(Q84="優勝",点数換算表!$B$7,IF(Q84="準優勝",点数換算表!$C$7,IF(Q84="ベスト4",点数換算表!$D$7,IF(Q84="ベスト8",点数換算表!$E$7,点数換算表!$F$7)))))</f>
        <v>0</v>
      </c>
      <c r="S84" s="23"/>
      <c r="T84" s="21">
        <f>IF(S84="",0,IF(S84="優勝",点数換算表!$B$8,IF(S84="準優勝",点数換算表!$C$8,IF(S84="ベスト4",点数換算表!$D$8,IF(S84="ベスト8",点数換算表!$E$8,点数換算表!$F$8)))))</f>
        <v>0</v>
      </c>
      <c r="U84" s="23"/>
      <c r="V84" s="21">
        <f>IF(U84="",0,IF(U84="優勝",点数換算表!$B$13,IF(U84="準優勝",点数換算表!$C$13,IF(U84="ベスト4",点数換算表!$D$13,点数換算表!$E$13))))</f>
        <v>0</v>
      </c>
      <c r="W84" s="23"/>
      <c r="X84" s="21">
        <f>IF(W84="",0,IF(W84="優勝",点数換算表!$B$14,IF(W84="準優勝",点数換算表!$C$14,IF(W84="ベスト4",点数換算表!$D$14,点数換算表!$E$14))))</f>
        <v>0</v>
      </c>
      <c r="Y84" s="32"/>
      <c r="Z84" s="21">
        <f>IF(Y84="",0,IF(Y84="優勝",点数換算表!$B$15,IF(Y84="準優勝",点数換算表!$C$15,IF(Y84="ベスト4",点数換算表!$D$15,IF(Y84="ベスト8",点数換算表!$E$15,IF(Y84="ベスト16",点数換算表!$F$15,""))))))</f>
        <v>0</v>
      </c>
      <c r="AA84" s="32" t="s">
        <v>7</v>
      </c>
      <c r="AB84" s="21">
        <f>IF(AA84="",0,IF(AA84="優勝",点数換算表!$B$16,IF(AA84="準優勝",点数換算表!$C$16,IF(AA84="ベスト4",点数換算表!$D$16,IF(AA84="ベスト8",点数換算表!$E$16,IF(AA84="ベスト16",点数換算表!$F$16,IF(AA84="ベスト32",点数換算表!$G$16,"")))))))</f>
        <v>80</v>
      </c>
      <c r="AC84" s="32"/>
      <c r="AD84" s="21">
        <f>IF(AC84="",0,IF(AC84="優勝",点数換算表!$B$17,IF(AC84="準優勝",点数換算表!$C$17,IF(AC84="ベスト4",点数換算表!$D$17,IF(AC84="ベスト8",点数換算表!$E$17,IF(AC84="ベスト16",点数換算表!$F$17,IF(AC84="ベスト32",点数換算表!$G$17,"")))))))</f>
        <v>0</v>
      </c>
      <c r="AE84" s="23"/>
      <c r="AF84" s="21">
        <f>IF(AE84="",0,IF(AE84="優勝",点数換算表!$B$18,IF(AE84="準優勝",点数換算表!$C$18,IF(AE84="ベスト4",点数換算表!$D$18,IF(AE84="ベスト8",点数換算表!$E$18,点数換算表!$F$18)))))</f>
        <v>0</v>
      </c>
      <c r="AG84" s="23"/>
      <c r="AH84" s="21">
        <f>IF(AG84="",0,IF(AG84="優勝",点数換算表!$B$19,IF(AG84="準優勝",点数換算表!$C$19,IF(AG84="ベスト4",点数換算表!$D$19,IF(AG84="ベスト8",点数換算表!$E$19,点数換算表!$F$19)))))</f>
        <v>0</v>
      </c>
      <c r="AI84" s="21">
        <f t="shared" si="1"/>
        <v>150</v>
      </c>
    </row>
    <row r="85" spans="1:35" x14ac:dyDescent="0.4">
      <c r="A85" s="21">
        <v>82</v>
      </c>
      <c r="B85" s="21" t="s">
        <v>244</v>
      </c>
      <c r="C85" s="21" t="s">
        <v>233</v>
      </c>
      <c r="D85" s="21">
        <v>1</v>
      </c>
      <c r="E85" s="24" t="s">
        <v>269</v>
      </c>
      <c r="F85" s="34" t="s">
        <v>814</v>
      </c>
      <c r="G85" s="23"/>
      <c r="H85" s="21">
        <f>IF(G85="",0,IF(G85="優勝",点数換算表!$B$2,IF(G85="準優勝",点数換算表!$C$2,IF(G85="ベスト4",点数換算表!$D$2,点数換算表!$E$2))))</f>
        <v>0</v>
      </c>
      <c r="I85" s="23" t="s">
        <v>6</v>
      </c>
      <c r="J85" s="21">
        <f>IF(I85="",0,IF(I85="優勝",点数換算表!$B$3,IF(I85="準優勝",点数換算表!$C$3,IF(I85="ベスト4",点数換算表!$D$3,点数換算表!$E$3))))</f>
        <v>100</v>
      </c>
      <c r="K85" s="32"/>
      <c r="L85" s="21">
        <f>IF(K85="",0,IF(K85="優勝",点数換算表!$B$4,IF(K85="準優勝",点数換算表!$C$4,IF(K85="ベスト4",点数換算表!$D$4,IF(K85="ベスト8",点数換算表!$E$4,IF(K85="ベスト16",点数換算表!$F$4,""))))))</f>
        <v>0</v>
      </c>
      <c r="M85" s="32" t="s">
        <v>214</v>
      </c>
      <c r="N85" s="21">
        <f>IF(M85="",0,IF(M85="優勝",点数換算表!$B$5,IF(M85="準優勝",点数換算表!$C$5,IF(M85="ベスト4",点数換算表!$D$5,IF(M85="ベスト8",点数換算表!$E$5,IF(M85="ベスト16",点数換算表!$F$5,IF(M85="ベスト32",点数換算表!$G$5,"")))))))</f>
        <v>50</v>
      </c>
      <c r="O85" s="32"/>
      <c r="P85" s="21">
        <f>IF(O85="",0,IF(O85="優勝",点数換算表!$B$6,IF(O85="準優勝",点数換算表!$C$6,IF(O85="ベスト4",点数換算表!$D$6,IF(O85="ベスト8",点数換算表!$E$6,IF(O85="ベスト16",点数換算表!$F$6,IF(O85="ベスト32",点数換算表!$G$6,"")))))))</f>
        <v>0</v>
      </c>
      <c r="Q85" s="23"/>
      <c r="R85" s="21">
        <f>IF(Q85="",0,IF(Q85="優勝",点数換算表!$B$7,IF(Q85="準優勝",点数換算表!$C$7,IF(Q85="ベスト4",点数換算表!$D$7,IF(Q85="ベスト8",点数換算表!$E$7,点数換算表!$F$7)))))</f>
        <v>0</v>
      </c>
      <c r="S85" s="23"/>
      <c r="T85" s="21">
        <f>IF(S85="",0,IF(S85="優勝",点数換算表!$B$8,IF(S85="準優勝",点数換算表!$C$8,IF(S85="ベスト4",点数換算表!$D$8,IF(S85="ベスト8",点数換算表!$E$8,点数換算表!$F$8)))))</f>
        <v>0</v>
      </c>
      <c r="U85" s="23"/>
      <c r="V85" s="21">
        <f>IF(U85="",0,IF(U85="優勝",点数換算表!$B$13,IF(U85="準優勝",点数換算表!$C$13,IF(U85="ベスト4",点数換算表!$D$13,点数換算表!$E$13))))</f>
        <v>0</v>
      </c>
      <c r="W85" s="23"/>
      <c r="X85" s="21">
        <f>IF(W85="",0,IF(W85="優勝",点数換算表!$B$14,IF(W85="準優勝",点数換算表!$C$14,IF(W85="ベスト4",点数換算表!$D$14,点数換算表!$E$14))))</f>
        <v>0</v>
      </c>
      <c r="Y85" s="32"/>
      <c r="Z85" s="21">
        <f>IF(Y85="",0,IF(Y85="優勝",点数換算表!$B$15,IF(Y85="準優勝",点数換算表!$C$15,IF(Y85="ベスト4",点数換算表!$D$15,IF(Y85="ベスト8",点数換算表!$E$15,IF(Y85="ベスト16",点数換算表!$F$15,""))))))</f>
        <v>0</v>
      </c>
      <c r="AA85" s="32"/>
      <c r="AB85" s="21">
        <f>IF(AA85="",0,IF(AA85="優勝",点数換算表!$B$16,IF(AA85="準優勝",点数換算表!$C$16,IF(AA85="ベスト4",点数換算表!$D$16,IF(AA85="ベスト8",点数換算表!$E$16,IF(AA85="ベスト16",点数換算表!$F$16,IF(AA85="ベスト32",点数換算表!$G$16,"")))))))</f>
        <v>0</v>
      </c>
      <c r="AC85" s="32"/>
      <c r="AD85" s="21">
        <f>IF(AC85="",0,IF(AC85="優勝",点数換算表!$B$17,IF(AC85="準優勝",点数換算表!$C$17,IF(AC85="ベスト4",点数換算表!$D$17,IF(AC85="ベスト8",点数換算表!$E$17,IF(AC85="ベスト16",点数換算表!$F$17,IF(AC85="ベスト32",点数換算表!$G$17,"")))))))</f>
        <v>0</v>
      </c>
      <c r="AE85" s="23"/>
      <c r="AF85" s="21">
        <f>IF(AE85="",0,IF(AE85="優勝",点数換算表!$B$18,IF(AE85="準優勝",点数換算表!$C$18,IF(AE85="ベスト4",点数換算表!$D$18,IF(AE85="ベスト8",点数換算表!$E$18,点数換算表!$F$18)))))</f>
        <v>0</v>
      </c>
      <c r="AG85" s="23"/>
      <c r="AH85" s="21">
        <f>IF(AG85="",0,IF(AG85="優勝",点数換算表!$B$19,IF(AG85="準優勝",点数換算表!$C$19,IF(AG85="ベスト4",点数換算表!$D$19,IF(AG85="ベスト8",点数換算表!$E$19,点数換算表!$F$19)))))</f>
        <v>0</v>
      </c>
      <c r="AI85" s="21">
        <f t="shared" si="1"/>
        <v>150</v>
      </c>
    </row>
    <row r="86" spans="1:35" x14ac:dyDescent="0.4">
      <c r="A86" s="21">
        <v>83</v>
      </c>
      <c r="B86" s="32" t="s">
        <v>615</v>
      </c>
      <c r="C86" s="32" t="s">
        <v>525</v>
      </c>
      <c r="D86" s="32">
        <v>4</v>
      </c>
      <c r="E86" s="29" t="s">
        <v>526</v>
      </c>
      <c r="F86" s="35" t="s">
        <v>815</v>
      </c>
      <c r="G86" s="23"/>
      <c r="H86" s="21">
        <f>IF(G86="",0,IF(G86="優勝",[8]点数換算表!$B$2,IF(G86="準優勝",[8]点数換算表!$C$2,IF(G86="ベスト4",[8]点数換算表!$D$2,[8]点数換算表!$E$2))))</f>
        <v>0</v>
      </c>
      <c r="I86" s="23"/>
      <c r="J86" s="21">
        <f>IF(I86="",0,IF(I86="優勝",[8]点数換算表!$B$3,IF(I86="準優勝",[8]点数換算表!$C$3,IF(I86="ベスト4",[8]点数換算表!$D$3,[8]点数換算表!$E$3))))</f>
        <v>0</v>
      </c>
      <c r="K86" s="32"/>
      <c r="L86" s="21">
        <f>IF(K86="",0,IF(K86="優勝",[8]点数換算表!$B$4,IF(K86="準優勝",[8]点数換算表!$C$4,IF(K86="ベスト4",[8]点数換算表!$D$4,IF(K86="ベスト8",[8]点数換算表!$E$4,IF(K86="ベスト16",[8]点数換算表!$F$4,""))))))</f>
        <v>0</v>
      </c>
      <c r="M86" s="32"/>
      <c r="N86" s="21">
        <f>IF(M86="",0,IF(M86="優勝",[8]点数換算表!$B$5,IF(M86="準優勝",[8]点数換算表!$C$5,IF(M86="ベスト4",[8]点数換算表!$D$5,IF(M86="ベスト8",[8]点数換算表!$E$5,IF(M86="ベスト16",[8]点数換算表!$F$5,IF(M86="ベスト32",[8]点数換算表!$G$5,"")))))))</f>
        <v>0</v>
      </c>
      <c r="O86" s="32" t="s">
        <v>214</v>
      </c>
      <c r="P86" s="21">
        <f>IF(O86="",0,IF(O86="優勝",[8]点数換算表!$B$6,IF(O86="準優勝",[8]点数換算表!$C$6,IF(O86="ベスト4",[8]点数換算表!$D$6,IF(O86="ベスト8",[8]点数換算表!$E$6,IF(O86="ベスト16",[8]点数換算表!$F$6,IF(O86="ベスト32",[8]点数換算表!$G$6,"")))))))</f>
        <v>100</v>
      </c>
      <c r="Q86" s="23"/>
      <c r="R86" s="21">
        <f>IF(Q86="",0,IF(Q86="優勝",[8]点数換算表!$B$7,IF(Q86="準優勝",[8]点数換算表!$C$7,IF(Q86="ベスト4",[8]点数換算表!$D$7,IF(Q86="ベスト8",[8]点数換算表!$E$7,[8]点数換算表!$F$7)))))</f>
        <v>0</v>
      </c>
      <c r="S86" s="23"/>
      <c r="T86" s="21">
        <f>IF(S86="",0,IF(S86="優勝",[8]点数換算表!$B$8,IF(S86="準優勝",[8]点数換算表!$C$8,IF(S86="ベスト4",[8]点数換算表!$D$8,IF(S86="ベスト8",[8]点数換算表!$E$8,[8]点数換算表!$F$8)))))</f>
        <v>0</v>
      </c>
      <c r="U86" s="23"/>
      <c r="V86" s="21">
        <f>IF(U86="",0,IF(U86="優勝",[8]点数換算表!$B$13,IF(U86="準優勝",[8]点数換算表!$C$13,IF(U86="ベスト4",[8]点数換算表!$D$13,[8]点数換算表!$E$13))))</f>
        <v>0</v>
      </c>
      <c r="W86" s="23"/>
      <c r="X86" s="21">
        <f>IF(W86="",0,IF(W86="優勝",[8]点数換算表!$B$14,IF(W86="準優勝",[8]点数換算表!$C$14,IF(W86="ベスト4",[8]点数換算表!$D$14,[8]点数換算表!$E$14))))</f>
        <v>0</v>
      </c>
      <c r="Y86" s="32" t="s">
        <v>6</v>
      </c>
      <c r="Z86" s="21">
        <f>IF(Y86="",0,IF(Y86="優勝",[8]点数換算表!$B$15,IF(Y86="準優勝",[8]点数換算表!$C$15,IF(Y86="ベスト4",[8]点数換算表!$D$15,IF(Y86="ベスト8",[8]点数換算表!$E$15,IF(Y86="ベスト16",[8]点数換算表!$F$15,""))))))</f>
        <v>48</v>
      </c>
      <c r="AA86" s="32"/>
      <c r="AB86" s="21">
        <f>IF(AA86="",0,IF(AA86="優勝",[8]点数換算表!$B$16,IF(AA86="準優勝",[8]点数換算表!$C$16,IF(AA86="ベスト4",[8]点数換算表!$D$16,IF(AA86="ベスト8",[8]点数換算表!$E$16,IF(AA86="ベスト16",[8]点数換算表!$F$16,IF(AA86="ベスト32",[8]点数換算表!$G$16,"")))))))</f>
        <v>0</v>
      </c>
      <c r="AC86" s="32"/>
      <c r="AD86" s="21">
        <f>IF(AC86="",0,IF(AC86="優勝",[8]点数換算表!$B$17,IF(AC86="準優勝",[8]点数換算表!$C$17,IF(AC86="ベスト4",[8]点数換算表!$D$17,IF(AC86="ベスト8",[8]点数換算表!$E$17,IF(AC86="ベスト16",[8]点数換算表!$F$17,IF(AC86="ベスト32",[8]点数換算表!$G$17,"")))))))</f>
        <v>0</v>
      </c>
      <c r="AE86" s="23"/>
      <c r="AF86" s="21">
        <f>IF(AE86="",0,IF(AE86="優勝",[8]点数換算表!$B$18,IF(AE86="準優勝",[8]点数換算表!$C$18,IF(AE86="ベスト4",[8]点数換算表!$D$18,IF(AE86="ベスト8",[8]点数換算表!$E$18,[8]点数換算表!$F$18)))))</f>
        <v>0</v>
      </c>
      <c r="AG86" s="23"/>
      <c r="AH86" s="21">
        <f>IF(AG86="",0,IF(AG86="優勝",[8]点数換算表!$B$19,IF(AG86="準優勝",[8]点数換算表!$C$19,IF(AG86="ベスト4",[8]点数換算表!$D$19,IF(AG86="ベスト8",[8]点数換算表!$E$19,[8]点数換算表!$F$19)))))</f>
        <v>0</v>
      </c>
      <c r="AI86" s="21">
        <f t="shared" si="1"/>
        <v>148</v>
      </c>
    </row>
    <row r="87" spans="1:35" x14ac:dyDescent="0.4">
      <c r="A87" s="21">
        <v>84</v>
      </c>
      <c r="B87" s="32" t="s">
        <v>478</v>
      </c>
      <c r="C87" s="32" t="s">
        <v>459</v>
      </c>
      <c r="D87" s="32">
        <v>4</v>
      </c>
      <c r="E87" s="28" t="s">
        <v>451</v>
      </c>
      <c r="F87" s="35" t="s">
        <v>815</v>
      </c>
      <c r="G87" s="23"/>
      <c r="H87" s="21">
        <f>IF(G87="",0,IF(G87="優勝",[7]点数換算表!$B$2,IF(G87="準優勝",[7]点数換算表!$C$2,IF(G87="ベスト4",[7]点数換算表!$D$2,[7]点数換算表!$E$2))))</f>
        <v>0</v>
      </c>
      <c r="I87" s="23"/>
      <c r="J87" s="21">
        <f>IF(I87="",0,IF(I87="優勝",[7]点数換算表!$B$3,IF(I87="準優勝",[7]点数換算表!$C$3,IF(I87="ベスト4",[7]点数換算表!$D$3,[7]点数換算表!$E$3))))</f>
        <v>0</v>
      </c>
      <c r="K87" s="32" t="s">
        <v>9</v>
      </c>
      <c r="L87" s="21">
        <f>IF(K87="",0,IF(K87="優勝",[7]点数換算表!$B$4,IF(K87="準優勝",[7]点数換算表!$C$4,IF(K87="ベスト4",[7]点数換算表!$D$4,IF(K87="ベスト8",[7]点数換算表!$E$4,IF(K87="ベスト16",[7]点数換算表!$F$4,""))))))</f>
        <v>40</v>
      </c>
      <c r="M87" s="32"/>
      <c r="N87" s="21">
        <f>IF(M87="",0,IF(M87="優勝",[7]点数換算表!$B$5,IF(M87="準優勝",[7]点数換算表!$C$5,IF(M87="ベスト4",[7]点数換算表!$D$5,IF(M87="ベスト8",[7]点数換算表!$E$5,IF(M87="ベスト16",[7]点数換算表!$F$5,IF(M87="ベスト32",[7]点数換算表!$G$5,"")))))))</f>
        <v>0</v>
      </c>
      <c r="O87" s="32"/>
      <c r="P87" s="21">
        <f>IF(O87="",0,IF(O87="優勝",[7]点数換算表!$B$6,IF(O87="準優勝",[7]点数換算表!$C$6,IF(O87="ベスト4",[7]点数換算表!$D$6,IF(O87="ベスト8",[7]点数換算表!$E$6,IF(O87="ベスト16",[7]点数換算表!$F$6,IF(O87="ベスト32",[7]点数換算表!$G$6,"")))))))</f>
        <v>0</v>
      </c>
      <c r="Q87" s="23"/>
      <c r="R87" s="21">
        <f>IF(Q87="",0,IF(Q87="優勝",[7]点数換算表!$B$7,IF(Q87="準優勝",[7]点数換算表!$C$7,IF(Q87="ベスト4",[7]点数換算表!$D$7,IF(Q87="ベスト8",[7]点数換算表!$E$7,[7]点数換算表!$F$7)))))</f>
        <v>0</v>
      </c>
      <c r="S87" s="23"/>
      <c r="T87" s="21">
        <f>IF(S87="",0,IF(S87="優勝",[7]点数換算表!$B$8,IF(S87="準優勝",[7]点数換算表!$C$8,IF(S87="ベスト4",[7]点数換算表!$D$8,IF(S87="ベスト8",[7]点数換算表!$E$8,[7]点数換算表!$F$8)))))</f>
        <v>0</v>
      </c>
      <c r="U87" s="23"/>
      <c r="V87" s="21">
        <f>IF(U87="",0,IF(U87="優勝",[7]点数換算表!$B$13,IF(U87="準優勝",[7]点数換算表!$C$13,IF(U87="ベスト4",[7]点数換算表!$D$13,[7]点数換算表!$E$13))))</f>
        <v>0</v>
      </c>
      <c r="W87" s="23"/>
      <c r="X87" s="21">
        <f>IF(W87="",0,IF(W87="優勝",[7]点数換算表!$B$14,IF(W87="準優勝",[7]点数換算表!$C$14,IF(W87="ベスト4",[7]点数換算表!$D$14,[7]点数換算表!$E$14))))</f>
        <v>0</v>
      </c>
      <c r="Y87" s="32" t="s">
        <v>8</v>
      </c>
      <c r="Z87" s="21">
        <f>IF(Y87="",0,IF(Y87="優勝",[7]点数換算表!$B$15,IF(Y87="準優勝",[7]点数換算表!$C$15,IF(Y87="ベスト4",[7]点数換算表!$D$15,IF(Y87="ベスト8",[7]点数換算表!$E$15,IF(Y87="ベスト16",[7]点数換算表!$F$15,""))))))</f>
        <v>64</v>
      </c>
      <c r="AA87" s="32" t="s">
        <v>214</v>
      </c>
      <c r="AB87" s="21">
        <f>IF(AA87="",0,IF(AA87="優勝",[7]点数換算表!$B$16,IF(AA87="準優勝",[7]点数換算表!$C$16,IF(AA87="ベスト4",[7]点数換算表!$D$16,IF(AA87="ベスト8",[7]点数換算表!$E$16,IF(AA87="ベスト16",[7]点数換算表!$F$16,IF(AA87="ベスト32",[7]点数換算表!$G$16,"")))))))</f>
        <v>40</v>
      </c>
      <c r="AC87" s="32"/>
      <c r="AD87" s="21">
        <f>IF(AC87="",0,IF(AC87="優勝",[7]点数換算表!$B$17,IF(AC87="準優勝",[7]点数換算表!$C$17,IF(AC87="ベスト4",[7]点数換算表!$D$17,IF(AC87="ベスト8",[7]点数換算表!$E$17,IF(AC87="ベスト16",[7]点数換算表!$F$17,IF(AC87="ベスト32",[7]点数換算表!$G$17,"")))))))</f>
        <v>0</v>
      </c>
      <c r="AE87" s="23"/>
      <c r="AF87" s="21">
        <f>IF(AE87="",0,IF(AE87="優勝",[7]点数換算表!$B$18,IF(AE87="準優勝",[7]点数換算表!$C$18,IF(AE87="ベスト4",[7]点数換算表!$D$18,IF(AE87="ベスト8",[7]点数換算表!$E$18,[7]点数換算表!$F$18)))))</f>
        <v>0</v>
      </c>
      <c r="AG87" s="23"/>
      <c r="AH87" s="21">
        <f>IF(AG87="",0,IF(AG87="優勝",[7]点数換算表!$B$19,IF(AG87="準優勝",[7]点数換算表!$C$19,IF(AG87="ベスト4",[7]点数換算表!$D$19,IF(AG87="ベスト8",[7]点数換算表!$E$19,[7]点数換算表!$F$19)))))</f>
        <v>0</v>
      </c>
      <c r="AI87" s="21">
        <f t="shared" si="1"/>
        <v>144</v>
      </c>
    </row>
    <row r="88" spans="1:35" x14ac:dyDescent="0.4">
      <c r="A88" s="21">
        <v>85</v>
      </c>
      <c r="B88" s="32" t="s">
        <v>211</v>
      </c>
      <c r="C88" s="32" t="s">
        <v>74</v>
      </c>
      <c r="D88" s="32">
        <v>3</v>
      </c>
      <c r="E88" s="24" t="s">
        <v>269</v>
      </c>
      <c r="F88" s="34" t="s">
        <v>814</v>
      </c>
      <c r="G88" s="23"/>
      <c r="H88" s="21">
        <f>IF(G88="",0,IF(G88="優勝",点数換算表!$B$2,IF(G88="準優勝",点数換算表!$C$2,IF(G88="ベスト4",点数換算表!$D$2,点数換算表!$E$2))))</f>
        <v>0</v>
      </c>
      <c r="I88" s="23"/>
      <c r="J88" s="21">
        <f>IF(I88="",0,IF(I88="優勝",点数換算表!$B$3,IF(I88="準優勝",点数換算表!$C$3,IF(I88="ベスト4",点数換算表!$D$3,点数換算表!$E$3))))</f>
        <v>0</v>
      </c>
      <c r="K88" s="32"/>
      <c r="L88" s="21">
        <f>IF(K88="",0,IF(K88="優勝",点数換算表!$B$4,IF(K88="準優勝",点数換算表!$C$4,IF(K88="ベスト4",点数換算表!$D$4,IF(K88="ベスト8",点数換算表!$E$4,IF(K88="ベスト16",点数換算表!$F$4,""))))))</f>
        <v>0</v>
      </c>
      <c r="M88" s="32" t="s">
        <v>7</v>
      </c>
      <c r="N88" s="21">
        <f>IF(M88="",0,IF(M88="優勝",点数換算表!$B$5,IF(M88="準優勝",点数換算表!$C$5,IF(M88="ベスト4",点数換算表!$D$5,IF(M88="ベスト8",点数換算表!$E$5,IF(M88="ベスト16",点数換算表!$F$5,IF(M88="ベスト32",点数換算表!$G$5,"")))))))</f>
        <v>100</v>
      </c>
      <c r="O88" s="32"/>
      <c r="P88" s="21">
        <f>IF(O88="",0,IF(O88="優勝",点数換算表!$B$6,IF(O88="準優勝",点数換算表!$C$6,IF(O88="ベスト4",点数換算表!$D$6,IF(O88="ベスト8",点数換算表!$E$6,IF(O88="ベスト16",点数換算表!$F$6,IF(O88="ベスト32",点数換算表!$G$6,"")))))))</f>
        <v>0</v>
      </c>
      <c r="Q88" s="23"/>
      <c r="R88" s="21">
        <f>IF(Q88="",0,IF(Q88="優勝",点数換算表!$B$7,IF(Q88="準優勝",点数換算表!$C$7,IF(Q88="ベスト4",点数換算表!$D$7,IF(Q88="ベスト8",点数換算表!$E$7,点数換算表!$F$7)))))</f>
        <v>0</v>
      </c>
      <c r="S88" s="23"/>
      <c r="T88" s="21">
        <f>IF(S88="",0,IF(S88="優勝",点数換算表!$B$8,IF(S88="準優勝",点数換算表!$C$8,IF(S88="ベスト4",点数換算表!$D$8,IF(S88="ベスト8",点数換算表!$E$8,点数換算表!$F$8)))))</f>
        <v>0</v>
      </c>
      <c r="U88" s="23"/>
      <c r="V88" s="21">
        <f>IF(U88="",0,IF(U88="優勝",点数換算表!$B$13,IF(U88="準優勝",点数換算表!$C$13,IF(U88="ベスト4",点数換算表!$D$13,点数換算表!$E$13))))</f>
        <v>0</v>
      </c>
      <c r="W88" s="23"/>
      <c r="X88" s="21">
        <f>IF(W88="",0,IF(W88="優勝",点数換算表!$B$14,IF(W88="準優勝",点数換算表!$C$14,IF(W88="ベスト4",点数換算表!$D$14,点数換算表!$E$14))))</f>
        <v>0</v>
      </c>
      <c r="Y88" s="32"/>
      <c r="Z88" s="21">
        <f>IF(Y88="",0,IF(Y88="優勝",点数換算表!$B$15,IF(Y88="準優勝",点数換算表!$C$15,IF(Y88="ベスト4",点数換算表!$D$15,IF(Y88="ベスト8",点数換算表!$E$15,IF(Y88="ベスト16",点数換算表!$F$15,""))))))</f>
        <v>0</v>
      </c>
      <c r="AA88" s="32" t="s">
        <v>214</v>
      </c>
      <c r="AB88" s="21">
        <f>IF(AA88="",0,IF(AA88="優勝",点数換算表!$B$16,IF(AA88="準優勝",点数換算表!$C$16,IF(AA88="ベスト4",点数換算表!$D$16,IF(AA88="ベスト8",点数換算表!$E$16,IF(AA88="ベスト16",点数換算表!$F$16,IF(AA88="ベスト32",点数換算表!$G$16,"")))))))</f>
        <v>40</v>
      </c>
      <c r="AC88" s="32"/>
      <c r="AD88" s="21">
        <f>IF(AC88="",0,IF(AC88="優勝",点数換算表!$B$17,IF(AC88="準優勝",点数換算表!$C$17,IF(AC88="ベスト4",点数換算表!$D$17,IF(AC88="ベスト8",点数換算表!$E$17,IF(AC88="ベスト16",点数換算表!$F$17,IF(AC88="ベスト32",点数換算表!$G$17,"")))))))</f>
        <v>0</v>
      </c>
      <c r="AE88" s="23"/>
      <c r="AF88" s="21">
        <f>IF(AE88="",0,IF(AE88="優勝",点数換算表!$B$18,IF(AE88="準優勝",点数換算表!$C$18,IF(AE88="ベスト4",点数換算表!$D$18,IF(AE88="ベスト8",点数換算表!$E$18,点数換算表!$F$18)))))</f>
        <v>0</v>
      </c>
      <c r="AG88" s="23"/>
      <c r="AH88" s="21">
        <f>IF(AG88="",0,IF(AG88="優勝",点数換算表!$B$19,IF(AG88="準優勝",点数換算表!$C$19,IF(AG88="ベスト4",点数換算表!$D$19,IF(AG88="ベスト8",点数換算表!$E$19,点数換算表!$F$19)))))</f>
        <v>0</v>
      </c>
      <c r="AI88" s="21">
        <f t="shared" si="1"/>
        <v>140</v>
      </c>
    </row>
    <row r="89" spans="1:35" x14ac:dyDescent="0.4">
      <c r="A89" s="21">
        <v>86</v>
      </c>
      <c r="B89" s="32" t="s">
        <v>198</v>
      </c>
      <c r="C89" s="32" t="s">
        <v>121</v>
      </c>
      <c r="D89" s="32">
        <v>4</v>
      </c>
      <c r="E89" s="24" t="s">
        <v>269</v>
      </c>
      <c r="F89" s="34" t="s">
        <v>814</v>
      </c>
      <c r="G89" s="23"/>
      <c r="H89" s="21">
        <f>IF(G89="",0,IF(G89="優勝",点数換算表!$B$2,IF(G89="準優勝",点数換算表!$C$2,IF(G89="ベスト4",点数換算表!$D$2,点数換算表!$E$2))))</f>
        <v>0</v>
      </c>
      <c r="I89" s="23"/>
      <c r="J89" s="21">
        <f>IF(I89="",0,IF(I89="優勝",点数換算表!$B$3,IF(I89="準優勝",点数換算表!$C$3,IF(I89="ベスト4",点数換算表!$D$3,点数換算表!$E$3))))</f>
        <v>0</v>
      </c>
      <c r="K89" s="32"/>
      <c r="L89" s="21">
        <f>IF(K89="",0,IF(K89="優勝",点数換算表!$B$4,IF(K89="準優勝",点数換算表!$C$4,IF(K89="ベスト4",点数換算表!$D$4,IF(K89="ベスト8",点数換算表!$E$4,IF(K89="ベスト16",点数換算表!$F$4,""))))))</f>
        <v>0</v>
      </c>
      <c r="M89" s="32" t="s">
        <v>214</v>
      </c>
      <c r="N89" s="21">
        <f>IF(M89="",0,IF(M89="優勝",点数換算表!$B$5,IF(M89="準優勝",点数換算表!$C$5,IF(M89="ベスト4",点数換算表!$D$5,IF(M89="ベスト8",点数換算表!$E$5,IF(M89="ベスト16",点数換算表!$F$5,IF(M89="ベスト32",点数換算表!$G$5,"")))))))</f>
        <v>50</v>
      </c>
      <c r="O89" s="32"/>
      <c r="P89" s="21">
        <f>IF(O89="",0,IF(O89="優勝",点数換算表!$B$6,IF(O89="準優勝",点数換算表!$C$6,IF(O89="ベスト4",点数換算表!$D$6,IF(O89="ベスト8",点数換算表!$E$6,IF(O89="ベスト16",点数換算表!$F$6,IF(O89="ベスト32",点数換算表!$G$6,"")))))))</f>
        <v>0</v>
      </c>
      <c r="Q89" s="23"/>
      <c r="R89" s="21">
        <f>IF(Q89="",0,IF(Q89="優勝",点数換算表!$B$7,IF(Q89="準優勝",点数換算表!$C$7,IF(Q89="ベスト4",点数換算表!$D$7,IF(Q89="ベスト8",点数換算表!$E$7,点数換算表!$F$7)))))</f>
        <v>0</v>
      </c>
      <c r="S89" s="23"/>
      <c r="T89" s="21">
        <f>IF(S89="",0,IF(S89="優勝",点数換算表!$B$8,IF(S89="準優勝",点数換算表!$C$8,IF(S89="ベスト4",点数換算表!$D$8,IF(S89="ベスト8",点数換算表!$E$8,点数換算表!$F$8)))))</f>
        <v>0</v>
      </c>
      <c r="U89" s="23"/>
      <c r="V89" s="21">
        <f>IF(U89="",0,IF(U89="優勝",点数換算表!$B$13,IF(U89="準優勝",点数換算表!$C$13,IF(U89="ベスト4",点数換算表!$D$13,点数換算表!$E$13))))</f>
        <v>0</v>
      </c>
      <c r="W89" s="23"/>
      <c r="X89" s="21">
        <f>IF(W89="",0,IF(W89="優勝",点数換算表!$B$14,IF(W89="準優勝",点数換算表!$C$14,IF(W89="ベスト4",点数換算表!$D$14,点数換算表!$E$14))))</f>
        <v>0</v>
      </c>
      <c r="Y89" s="32"/>
      <c r="Z89" s="21">
        <f>IF(Y89="",0,IF(Y89="優勝",点数換算表!$B$15,IF(Y89="準優勝",点数換算表!$C$15,IF(Y89="ベスト4",点数換算表!$D$15,IF(Y89="ベスト8",点数換算表!$E$15,IF(Y89="ベスト16",点数換算表!$F$15,""))))))</f>
        <v>0</v>
      </c>
      <c r="AA89" s="32"/>
      <c r="AB89" s="21">
        <f>IF(AA89="",0,IF(AA89="優勝",点数換算表!$B$16,IF(AA89="準優勝",点数換算表!$C$16,IF(AA89="ベスト4",点数換算表!$D$16,IF(AA89="ベスト8",点数換算表!$E$16,IF(AA89="ベスト16",点数換算表!$F$16,IF(AA89="ベスト32",点数換算表!$G$16,"")))))))</f>
        <v>0</v>
      </c>
      <c r="AC89" s="32" t="s">
        <v>214</v>
      </c>
      <c r="AD89" s="21">
        <f>IF(AC89="",0,IF(AC89="優勝",点数換算表!$B$17,IF(AC89="準優勝",点数換算表!$C$17,IF(AC89="ベスト4",点数換算表!$D$17,IF(AC89="ベスト8",点数換算表!$E$17,IF(AC89="ベスト16",点数換算表!$F$17,IF(AC89="ベスト32",点数換算表!$G$17,"")))))))</f>
        <v>80</v>
      </c>
      <c r="AE89" s="23"/>
      <c r="AF89" s="21">
        <f>IF(AE89="",0,IF(AE89="優勝",点数換算表!$B$18,IF(AE89="準優勝",点数換算表!$C$18,IF(AE89="ベスト4",点数換算表!$D$18,IF(AE89="ベスト8",点数換算表!$E$18,点数換算表!$F$18)))))</f>
        <v>0</v>
      </c>
      <c r="AG89" s="23"/>
      <c r="AH89" s="21">
        <f>IF(AG89="",0,IF(AG89="優勝",点数換算表!$B$19,IF(AG89="準優勝",点数換算表!$C$19,IF(AG89="ベスト4",点数換算表!$D$19,IF(AG89="ベスト8",点数換算表!$E$19,点数換算表!$F$19)))))</f>
        <v>0</v>
      </c>
      <c r="AI89" s="21">
        <f t="shared" si="1"/>
        <v>130</v>
      </c>
    </row>
    <row r="90" spans="1:35" x14ac:dyDescent="0.4">
      <c r="A90" s="21">
        <v>87</v>
      </c>
      <c r="B90" s="32" t="s">
        <v>208</v>
      </c>
      <c r="C90" s="32" t="s">
        <v>119</v>
      </c>
      <c r="D90" s="32">
        <v>2</v>
      </c>
      <c r="E90" s="24" t="s">
        <v>269</v>
      </c>
      <c r="F90" s="34" t="s">
        <v>814</v>
      </c>
      <c r="G90" s="23"/>
      <c r="H90" s="21">
        <f>IF(G90="",0,IF(G90="優勝",点数換算表!$B$2,IF(G90="準優勝",点数換算表!$C$2,IF(G90="ベスト4",点数換算表!$D$2,点数換算表!$E$2))))</f>
        <v>0</v>
      </c>
      <c r="I90" s="23"/>
      <c r="J90" s="21">
        <f>IF(I90="",0,IF(I90="優勝",点数換算表!$B$3,IF(I90="準優勝",点数換算表!$C$3,IF(I90="ベスト4",点数換算表!$D$3,点数換算表!$E$3))))</f>
        <v>0</v>
      </c>
      <c r="K90" s="32" t="s">
        <v>9</v>
      </c>
      <c r="L90" s="21">
        <f>IF(K90="",0,IF(K90="優勝",点数換算表!$B$4,IF(K90="準優勝",点数換算表!$C$4,IF(K90="ベスト4",点数換算表!$D$4,IF(K90="ベスト8",点数換算表!$E$4,IF(K90="ベスト16",点数換算表!$F$4,""))))))</f>
        <v>40</v>
      </c>
      <c r="M90" s="32" t="s">
        <v>214</v>
      </c>
      <c r="N90" s="21">
        <f>IF(M90="",0,IF(M90="優勝",点数換算表!$B$5,IF(M90="準優勝",点数換算表!$C$5,IF(M90="ベスト4",点数換算表!$D$5,IF(M90="ベスト8",点数換算表!$E$5,IF(M90="ベスト16",点数換算表!$F$5,IF(M90="ベスト32",点数換算表!$G$5,"")))))))</f>
        <v>50</v>
      </c>
      <c r="O90" s="32"/>
      <c r="P90" s="21">
        <f>IF(O90="",0,IF(O90="優勝",点数換算表!$B$6,IF(O90="準優勝",点数換算表!$C$6,IF(O90="ベスト4",点数換算表!$D$6,IF(O90="ベスト8",点数換算表!$E$6,IF(O90="ベスト16",点数換算表!$F$6,IF(O90="ベスト32",点数換算表!$G$6,"")))))))</f>
        <v>0</v>
      </c>
      <c r="Q90" s="23"/>
      <c r="R90" s="21">
        <f>IF(Q90="",0,IF(Q90="優勝",点数換算表!$B$7,IF(Q90="準優勝",点数換算表!$C$7,IF(Q90="ベスト4",点数換算表!$D$7,IF(Q90="ベスト8",点数換算表!$E$7,点数換算表!$F$7)))))</f>
        <v>0</v>
      </c>
      <c r="S90" s="23"/>
      <c r="T90" s="21">
        <f>IF(S90="",0,IF(S90="優勝",点数換算表!$B$8,IF(S90="準優勝",点数換算表!$C$8,IF(S90="ベスト4",点数換算表!$D$8,IF(S90="ベスト8",点数換算表!$E$8,点数換算表!$F$8)))))</f>
        <v>0</v>
      </c>
      <c r="U90" s="23" t="s">
        <v>6</v>
      </c>
      <c r="V90" s="21">
        <f>IF(U90="",0,IF(U90="優勝",点数換算表!$B$13,IF(U90="準優勝",点数換算表!$C$13,IF(U90="ベスト4",点数換算表!$D$13,点数換算表!$E$13))))</f>
        <v>40</v>
      </c>
      <c r="W90" s="23"/>
      <c r="X90" s="21">
        <f>IF(W90="",0,IF(W90="優勝",点数換算表!$B$14,IF(W90="準優勝",点数換算表!$C$14,IF(W90="ベスト4",点数換算表!$D$14,点数換算表!$E$14))))</f>
        <v>0</v>
      </c>
      <c r="Y90" s="32"/>
      <c r="Z90" s="21">
        <f>IF(Y90="",0,IF(Y90="優勝",点数換算表!$B$15,IF(Y90="準優勝",点数換算表!$C$15,IF(Y90="ベスト4",点数換算表!$D$15,IF(Y90="ベスト8",点数換算表!$E$15,IF(Y90="ベスト16",点数換算表!$F$15,""))))))</f>
        <v>0</v>
      </c>
      <c r="AA90" s="32"/>
      <c r="AB90" s="21">
        <f>IF(AA90="",0,IF(AA90="優勝",点数換算表!$B$16,IF(AA90="準優勝",点数換算表!$C$16,IF(AA90="ベスト4",点数換算表!$D$16,IF(AA90="ベスト8",点数換算表!$E$16,IF(AA90="ベスト16",点数換算表!$F$16,IF(AA90="ベスト32",点数換算表!$G$16,"")))))))</f>
        <v>0</v>
      </c>
      <c r="AC90" s="32"/>
      <c r="AD90" s="21">
        <f>IF(AC90="",0,IF(AC90="優勝",点数換算表!$B$17,IF(AC90="準優勝",点数換算表!$C$17,IF(AC90="ベスト4",点数換算表!$D$17,IF(AC90="ベスト8",点数換算表!$E$17,IF(AC90="ベスト16",点数換算表!$F$17,IF(AC90="ベスト32",点数換算表!$G$17,"")))))))</f>
        <v>0</v>
      </c>
      <c r="AE90" s="23"/>
      <c r="AF90" s="21">
        <f>IF(AE90="",0,IF(AE90="優勝",点数換算表!$B$18,IF(AE90="準優勝",点数換算表!$C$18,IF(AE90="ベスト4",点数換算表!$D$18,IF(AE90="ベスト8",点数換算表!$E$18,点数換算表!$F$18)))))</f>
        <v>0</v>
      </c>
      <c r="AG90" s="23"/>
      <c r="AH90" s="21">
        <f>IF(AG90="",0,IF(AG90="優勝",点数換算表!$B$19,IF(AG90="準優勝",点数換算表!$C$19,IF(AG90="ベスト4",点数換算表!$D$19,IF(AG90="ベスト8",点数換算表!$E$19,点数換算表!$F$19)))))</f>
        <v>0</v>
      </c>
      <c r="AI90" s="21">
        <f t="shared" si="1"/>
        <v>130</v>
      </c>
    </row>
    <row r="91" spans="1:35" x14ac:dyDescent="0.4">
      <c r="A91" s="21">
        <v>88</v>
      </c>
      <c r="B91" s="32" t="s">
        <v>199</v>
      </c>
      <c r="C91" s="32" t="s">
        <v>74</v>
      </c>
      <c r="D91" s="32">
        <v>2</v>
      </c>
      <c r="E91" s="24" t="s">
        <v>269</v>
      </c>
      <c r="F91" s="34" t="s">
        <v>814</v>
      </c>
      <c r="G91" s="23"/>
      <c r="H91" s="21">
        <f>IF(G91="",0,IF(G91="優勝",点数換算表!$B$2,IF(G91="準優勝",点数換算表!$C$2,IF(G91="ベスト4",点数換算表!$D$2,点数換算表!$E$2))))</f>
        <v>0</v>
      </c>
      <c r="I91" s="23"/>
      <c r="J91" s="21">
        <f>IF(I91="",0,IF(I91="優勝",点数換算表!$B$3,IF(I91="準優勝",点数換算表!$C$3,IF(I91="ベスト4",点数換算表!$D$3,点数換算表!$E$3))))</f>
        <v>0</v>
      </c>
      <c r="K91" s="32" t="s">
        <v>7</v>
      </c>
      <c r="L91" s="21">
        <f>IF(K91="",0,IF(K91="優勝",点数換算表!$B$4,IF(K91="準優勝",点数換算表!$C$4,IF(K91="ベスト4",点数換算表!$D$4,IF(K91="ベスト8",点数換算表!$E$4,IF(K91="ベスト16",点数換算表!$F$4,""))))))</f>
        <v>20</v>
      </c>
      <c r="M91" s="32" t="s">
        <v>214</v>
      </c>
      <c r="N91" s="21">
        <f>IF(M91="",0,IF(M91="優勝",点数換算表!$B$5,IF(M91="準優勝",点数換算表!$C$5,IF(M91="ベスト4",点数換算表!$D$5,IF(M91="ベスト8",点数換算表!$E$5,IF(M91="ベスト16",点数換算表!$F$5,IF(M91="ベスト32",点数換算表!$G$5,"")))))))</f>
        <v>50</v>
      </c>
      <c r="O91" s="32"/>
      <c r="P91" s="21">
        <f>IF(O91="",0,IF(O91="優勝",点数換算表!$B$6,IF(O91="準優勝",点数換算表!$C$6,IF(O91="ベスト4",点数換算表!$D$6,IF(O91="ベスト8",点数換算表!$E$6,IF(O91="ベスト16",点数換算表!$F$6,IF(O91="ベスト32",点数換算表!$G$6,"")))))))</f>
        <v>0</v>
      </c>
      <c r="Q91" s="23"/>
      <c r="R91" s="21">
        <f>IF(Q91="",0,IF(Q91="優勝",点数換算表!$B$7,IF(Q91="準優勝",点数換算表!$C$7,IF(Q91="ベスト4",点数換算表!$D$7,IF(Q91="ベスト8",点数換算表!$E$7,点数換算表!$F$7)))))</f>
        <v>0</v>
      </c>
      <c r="S91" s="23"/>
      <c r="T91" s="21">
        <f>IF(S91="",0,IF(S91="優勝",点数換算表!$B$8,IF(S91="準優勝",点数換算表!$C$8,IF(S91="ベスト4",点数換算表!$D$8,IF(S91="ベスト8",点数換算表!$E$8,点数換算表!$F$8)))))</f>
        <v>0</v>
      </c>
      <c r="U91" s="23"/>
      <c r="V91" s="21">
        <f>IF(U91="",0,IF(U91="優勝",点数換算表!$B$13,IF(U91="準優勝",点数換算表!$C$13,IF(U91="ベスト4",点数換算表!$D$13,点数換算表!$E$13))))</f>
        <v>0</v>
      </c>
      <c r="W91" s="23" t="s">
        <v>9</v>
      </c>
      <c r="X91" s="21">
        <f>IF(W91="",0,IF(W91="優勝",点数換算表!$B$14,IF(W91="準優勝",点数換算表!$C$14,IF(W91="ベスト4",点数換算表!$D$14,点数換算表!$E$14))))</f>
        <v>40</v>
      </c>
      <c r="Y91" s="32" t="s">
        <v>7</v>
      </c>
      <c r="Z91" s="21">
        <f>IF(Y91="",0,IF(Y91="優勝",点数換算表!$B$15,IF(Y91="準優勝",点数換算表!$C$15,IF(Y91="ベスト4",点数換算表!$D$15,IF(Y91="ベスト8",点数換算表!$E$15,IF(Y91="ベスト16",点数換算表!$F$15,""))))))</f>
        <v>16</v>
      </c>
      <c r="AA91" s="32"/>
      <c r="AB91" s="21">
        <f>IF(AA91="",0,IF(AA91="優勝",点数換算表!$B$16,IF(AA91="準優勝",点数換算表!$C$16,IF(AA91="ベスト4",点数換算表!$D$16,IF(AA91="ベスト8",点数換算表!$E$16,IF(AA91="ベスト16",点数換算表!$F$16,IF(AA91="ベスト32",点数換算表!$G$16,"")))))))</f>
        <v>0</v>
      </c>
      <c r="AC91" s="32"/>
      <c r="AD91" s="21">
        <f>IF(AC91="",0,IF(AC91="優勝",点数換算表!$B$17,IF(AC91="準優勝",点数換算表!$C$17,IF(AC91="ベスト4",点数換算表!$D$17,IF(AC91="ベスト8",点数換算表!$E$17,IF(AC91="ベスト16",点数換算表!$F$17,IF(AC91="ベスト32",点数換算表!$G$17,"")))))))</f>
        <v>0</v>
      </c>
      <c r="AE91" s="23"/>
      <c r="AF91" s="21">
        <f>IF(AE91="",0,IF(AE91="優勝",点数換算表!$B$18,IF(AE91="準優勝",点数換算表!$C$18,IF(AE91="ベスト4",点数換算表!$D$18,IF(AE91="ベスト8",点数換算表!$E$18,点数換算表!$F$18)))))</f>
        <v>0</v>
      </c>
      <c r="AG91" s="23"/>
      <c r="AH91" s="21">
        <f>IF(AG91="",0,IF(AG91="優勝",点数換算表!$B$19,IF(AG91="準優勝",点数換算表!$C$19,IF(AG91="ベスト4",点数換算表!$D$19,IF(AG91="ベスト8",点数換算表!$E$19,点数換算表!$F$19)))))</f>
        <v>0</v>
      </c>
      <c r="AI91" s="21">
        <f t="shared" si="1"/>
        <v>126</v>
      </c>
    </row>
    <row r="92" spans="1:35" x14ac:dyDescent="0.4">
      <c r="A92" s="21">
        <v>89</v>
      </c>
      <c r="B92" s="32" t="s">
        <v>749</v>
      </c>
      <c r="C92" s="32" t="s">
        <v>716</v>
      </c>
      <c r="D92" s="32">
        <v>2</v>
      </c>
      <c r="E92" s="33" t="s">
        <v>717</v>
      </c>
      <c r="F92" s="34" t="s">
        <v>814</v>
      </c>
      <c r="G92" s="23"/>
      <c r="H92" s="21">
        <f>IF(G92="",0,IF(G92="優勝",[5]点数換算表!$B$2,IF(G92="準優勝",[5]点数換算表!$C$2,IF(G92="ベスト4",[5]点数換算表!$D$2,[5]点数換算表!$E$2))))</f>
        <v>0</v>
      </c>
      <c r="I92" s="23"/>
      <c r="J92" s="21">
        <f>IF(I92="",0,IF(I92="優勝",[5]点数換算表!$B$3,IF(I92="準優勝",[5]点数換算表!$C$3,IF(I92="ベスト4",[5]点数換算表!$D$3,[5]点数換算表!$E$3))))</f>
        <v>0</v>
      </c>
      <c r="K92" s="32" t="s">
        <v>6</v>
      </c>
      <c r="L92" s="21">
        <f>IF(K92="",0,IF(K92="優勝",[5]点数換算表!$B$4,IF(K92="準優勝",[5]点数換算表!$C$4,IF(K92="ベスト4",[5]点数換算表!$D$4,IF(K92="ベスト8",[5]点数換算表!$E$4,IF(K92="ベスト16",[5]点数換算表!$F$4,""))))))</f>
        <v>60</v>
      </c>
      <c r="M92" s="32" t="s">
        <v>214</v>
      </c>
      <c r="N92" s="21">
        <f>IF(M92="",0,IF(M92="優勝",[5]点数換算表!$B$5,IF(M92="準優勝",[5]点数換算表!$C$5,IF(M92="ベスト4",[5]点数換算表!$D$5,IF(M92="ベスト8",[5]点数換算表!$E$5,IF(M92="ベスト16",[5]点数換算表!$F$5,IF(M92="ベスト32",[5]点数換算表!$G$5,"")))))))</f>
        <v>50</v>
      </c>
      <c r="O92" s="32"/>
      <c r="P92" s="21">
        <f>IF(O92="",0,IF(O92="優勝",[5]点数換算表!$B$6,IF(O92="準優勝",[5]点数換算表!$C$6,IF(O92="ベスト4",[5]点数換算表!$D$6,IF(O92="ベスト8",[5]点数換算表!$E$6,IF(O92="ベスト16",[5]点数換算表!$F$6,IF(O92="ベスト32",[5]点数換算表!$G$6,"")))))))</f>
        <v>0</v>
      </c>
      <c r="Q92" s="23"/>
      <c r="R92" s="21">
        <f>IF(Q92="",0,IF(Q92="優勝",[5]点数換算表!$B$7,IF(Q92="準優勝",[5]点数換算表!$C$7,IF(Q92="ベスト4",[5]点数換算表!$D$7,IF(Q92="ベスト8",[5]点数換算表!$E$7,[5]点数換算表!$F$7)))))</f>
        <v>0</v>
      </c>
      <c r="S92" s="23"/>
      <c r="T92" s="21">
        <f>IF(S92="",0,IF(S92="優勝",[5]点数換算表!$B$8,IF(S92="準優勝",[5]点数換算表!$C$8,IF(S92="ベスト4",[5]点数換算表!$D$8,IF(S92="ベスト8",[5]点数換算表!$E$8,[5]点数換算表!$F$8)))))</f>
        <v>0</v>
      </c>
      <c r="U92" s="23"/>
      <c r="V92" s="21">
        <f>IF(U92="",0,IF(U92="優勝",[5]点数換算表!$B$13,IF(U92="準優勝",[5]点数換算表!$C$13,IF(U92="ベスト4",[5]点数換算表!$D$13,[5]点数換算表!$E$13))))</f>
        <v>0</v>
      </c>
      <c r="W92" s="23"/>
      <c r="X92" s="21">
        <f>IF(W92="",0,IF(W92="優勝",[5]点数換算表!$B$14,IF(W92="準優勝",[5]点数換算表!$C$14,IF(W92="ベスト4",[5]点数換算表!$D$14,[5]点数換算表!$E$14))))</f>
        <v>0</v>
      </c>
      <c r="Y92" s="32" t="s">
        <v>7</v>
      </c>
      <c r="Z92" s="21">
        <f>IF(Y92="",0,IF(Y92="優勝",[5]点数換算表!$B$15,IF(Y92="準優勝",[5]点数換算表!$C$15,IF(Y92="ベスト4",[5]点数換算表!$D$15,IF(Y92="ベスト8",[5]点数換算表!$E$15,IF(Y92="ベスト16",[5]点数換算表!$F$15,""))))))</f>
        <v>16</v>
      </c>
      <c r="AA92" s="32"/>
      <c r="AB92" s="21">
        <f>IF(AA92="",0,IF(AA92="優勝",[5]点数換算表!$B$16,IF(AA92="準優勝",[5]点数換算表!$C$16,IF(AA92="ベスト4",[5]点数換算表!$D$16,IF(AA92="ベスト8",[5]点数換算表!$E$16,IF(AA92="ベスト16",[5]点数換算表!$F$16,IF(AA92="ベスト32",[5]点数換算表!$G$16,"")))))))</f>
        <v>0</v>
      </c>
      <c r="AC92" s="32"/>
      <c r="AD92" s="21">
        <f>IF(AC92="",0,IF(AC92="優勝",[5]点数換算表!$B$17,IF(AC92="準優勝",[5]点数換算表!$C$17,IF(AC92="ベスト4",[5]点数換算表!$D$17,IF(AC92="ベスト8",[5]点数換算表!$E$17,IF(AC92="ベスト16",[5]点数換算表!$F$17,IF(AC92="ベスト32",[5]点数換算表!$G$17,"")))))))</f>
        <v>0</v>
      </c>
      <c r="AE92" s="23"/>
      <c r="AF92" s="21">
        <f>IF(AE92="",0,IF(AE92="優勝",[5]点数換算表!$B$18,IF(AE92="準優勝",[5]点数換算表!$C$18,IF(AE92="ベスト4",[5]点数換算表!$D$18,IF(AE92="ベスト8",[5]点数換算表!$E$18,[5]点数換算表!$F$18)))))</f>
        <v>0</v>
      </c>
      <c r="AG92" s="23"/>
      <c r="AH92" s="21">
        <f>IF(AG92="",0,IF(AG92="優勝",[5]点数換算表!$B$19,IF(AG92="準優勝",[5]点数換算表!$C$19,IF(AG92="ベスト4",[5]点数換算表!$D$19,IF(AG92="ベスト8",[5]点数換算表!$E$19,[5]点数換算表!$F$19)))))</f>
        <v>0</v>
      </c>
      <c r="AI92" s="21">
        <f t="shared" si="1"/>
        <v>126</v>
      </c>
    </row>
    <row r="93" spans="1:35" x14ac:dyDescent="0.4">
      <c r="A93" s="21">
        <v>90</v>
      </c>
      <c r="B93" s="32" t="s">
        <v>549</v>
      </c>
      <c r="C93" s="32" t="s">
        <v>528</v>
      </c>
      <c r="D93" s="32">
        <v>4</v>
      </c>
      <c r="E93" s="29" t="s">
        <v>526</v>
      </c>
      <c r="F93" s="35" t="s">
        <v>815</v>
      </c>
      <c r="G93" s="23"/>
      <c r="H93" s="21">
        <f>IF(G93="",0,IF(G93="優勝",[8]点数換算表!$B$2,IF(G93="準優勝",[8]点数換算表!$C$2,IF(G93="ベスト4",[8]点数換算表!$D$2,[8]点数換算表!$E$2))))</f>
        <v>0</v>
      </c>
      <c r="I93" s="23"/>
      <c r="J93" s="21">
        <f>IF(I93="",0,IF(I93="優勝",[8]点数換算表!$B$3,IF(I93="準優勝",[8]点数換算表!$C$3,IF(I93="ベスト4",[8]点数換算表!$D$3,[8]点数換算表!$E$3))))</f>
        <v>0</v>
      </c>
      <c r="K93" s="32"/>
      <c r="L93" s="21">
        <f>IF(K93="",0,IF(K93="優勝",[8]点数換算表!$B$4,IF(K93="準優勝",[8]点数換算表!$C$4,IF(K93="ベスト4",[8]点数換算表!$D$4,IF(K93="ベスト8",[8]点数換算表!$E$4,IF(K93="ベスト16",[8]点数換算表!$F$4,""))))))</f>
        <v>0</v>
      </c>
      <c r="M93" s="32" t="s">
        <v>214</v>
      </c>
      <c r="N93" s="21">
        <f>IF(M93="",0,IF(M93="優勝",[8]点数換算表!$B$5,IF(M93="準優勝",[8]点数換算表!$C$5,IF(M93="ベスト4",[8]点数換算表!$D$5,IF(M93="ベスト8",[8]点数換算表!$E$5,IF(M93="ベスト16",[8]点数換算表!$F$5,IF(M93="ベスト32",[8]点数換算表!$G$5,"")))))))</f>
        <v>50</v>
      </c>
      <c r="O93" s="32"/>
      <c r="P93" s="21">
        <f>IF(O93="",0,IF(O93="優勝",[8]点数換算表!$B$6,IF(O93="準優勝",[8]点数換算表!$C$6,IF(O93="ベスト4",[8]点数換算表!$D$6,IF(O93="ベスト8",[8]点数換算表!$E$6,IF(O93="ベスト16",[8]点数換算表!$F$6,IF(O93="ベスト32",[8]点数換算表!$G$6,"")))))))</f>
        <v>0</v>
      </c>
      <c r="Q93" s="23"/>
      <c r="R93" s="21">
        <f>IF(Q93="",0,IF(Q93="優勝",[8]点数換算表!$B$7,IF(Q93="準優勝",[8]点数換算表!$C$7,IF(Q93="ベスト4",[8]点数換算表!$D$7,IF(Q93="ベスト8",[8]点数換算表!$E$7,[8]点数換算表!$F$7)))))</f>
        <v>0</v>
      </c>
      <c r="S93" s="23"/>
      <c r="T93" s="21">
        <f>IF(S93="",0,IF(S93="優勝",[8]点数換算表!$B$8,IF(S93="準優勝",[8]点数換算表!$C$8,IF(S93="ベスト4",[8]点数換算表!$D$8,IF(S93="ベスト8",[8]点数換算表!$E$8,[8]点数換算表!$F$8)))))</f>
        <v>0</v>
      </c>
      <c r="U93" s="23"/>
      <c r="V93" s="21">
        <f>IF(U93="",0,IF(U93="優勝",[8]点数換算表!$B$13,IF(U93="準優勝",[8]点数換算表!$C$13,IF(U93="ベスト4",[8]点数換算表!$D$13,[8]点数換算表!$E$13))))</f>
        <v>0</v>
      </c>
      <c r="W93" s="23"/>
      <c r="X93" s="21">
        <f>IF(W93="",0,IF(W93="優勝",[8]点数換算表!$B$14,IF(W93="準優勝",[8]点数換算表!$C$14,IF(W93="ベスト4",[8]点数換算表!$D$14,[8]点数換算表!$E$14))))</f>
        <v>0</v>
      </c>
      <c r="Y93" s="32" t="s">
        <v>9</v>
      </c>
      <c r="Z93" s="21">
        <f>IF(Y93="",0,IF(Y93="優勝",[8]点数換算表!$B$15,IF(Y93="準優勝",[8]点数換算表!$C$15,IF(Y93="ベスト4",[8]点数換算表!$D$15,IF(Y93="ベスト8",[8]点数換算表!$E$15,IF(Y93="ベスト16",[8]点数換算表!$F$15,""))))))</f>
        <v>32</v>
      </c>
      <c r="AA93" s="32" t="s">
        <v>214</v>
      </c>
      <c r="AB93" s="21">
        <f>IF(AA93="",0,IF(AA93="優勝",[8]点数換算表!$B$16,IF(AA93="準優勝",[8]点数換算表!$C$16,IF(AA93="ベスト4",[8]点数換算表!$D$16,IF(AA93="ベスト8",[8]点数換算表!$E$16,IF(AA93="ベスト16",[8]点数換算表!$F$16,IF(AA93="ベスト32",[8]点数換算表!$G$16,"")))))))</f>
        <v>40</v>
      </c>
      <c r="AC93" s="32"/>
      <c r="AD93" s="21">
        <f>IF(AC93="",0,IF(AC93="優勝",[8]点数換算表!$B$17,IF(AC93="準優勝",[8]点数換算表!$C$17,IF(AC93="ベスト4",[8]点数換算表!$D$17,IF(AC93="ベスト8",[8]点数換算表!$E$17,IF(AC93="ベスト16",[8]点数換算表!$F$17,IF(AC93="ベスト32",[8]点数換算表!$G$17,"")))))))</f>
        <v>0</v>
      </c>
      <c r="AE93" s="23"/>
      <c r="AF93" s="21">
        <f>IF(AE93="",0,IF(AE93="優勝",[8]点数換算表!$B$18,IF(AE93="準優勝",[8]点数換算表!$C$18,IF(AE93="ベスト4",[8]点数換算表!$D$18,IF(AE93="ベスト8",[8]点数換算表!$E$18,[8]点数換算表!$F$18)))))</f>
        <v>0</v>
      </c>
      <c r="AG93" s="23"/>
      <c r="AH93" s="21">
        <f>IF(AG93="",0,IF(AG93="優勝",[8]点数換算表!$B$19,IF(AG93="準優勝",[8]点数換算表!$C$19,IF(AG93="ベスト4",[8]点数換算表!$D$19,IF(AG93="ベスト8",[8]点数換算表!$E$19,[8]点数換算表!$F$19)))))</f>
        <v>0</v>
      </c>
      <c r="AI93" s="21">
        <f t="shared" si="1"/>
        <v>122</v>
      </c>
    </row>
    <row r="94" spans="1:35" x14ac:dyDescent="0.4">
      <c r="A94" s="21">
        <v>91</v>
      </c>
      <c r="B94" s="32" t="s">
        <v>738</v>
      </c>
      <c r="C94" s="32" t="s">
        <v>716</v>
      </c>
      <c r="D94" s="32">
        <v>3</v>
      </c>
      <c r="E94" s="33" t="s">
        <v>717</v>
      </c>
      <c r="F94" s="34" t="s">
        <v>814</v>
      </c>
      <c r="G94" s="23"/>
      <c r="H94" s="21">
        <f>IF(G94="",0,IF(G94="優勝",[5]点数換算表!$B$2,IF(G94="準優勝",[5]点数換算表!$C$2,IF(G94="ベスト4",[5]点数換算表!$D$2,[5]点数換算表!$E$2))))</f>
        <v>0</v>
      </c>
      <c r="I94" s="23"/>
      <c r="J94" s="21">
        <f>IF(I94="",0,IF(I94="優勝",[5]点数換算表!$B$3,IF(I94="準優勝",[5]点数換算表!$C$3,IF(I94="ベスト4",[5]点数換算表!$D$3,[5]点数換算表!$E$3))))</f>
        <v>0</v>
      </c>
      <c r="K94" s="32" t="s">
        <v>9</v>
      </c>
      <c r="L94" s="21">
        <f>IF(K94="",0,IF(K94="優勝",[5]点数換算表!$B$4,IF(K94="準優勝",[5]点数換算表!$C$4,IF(K94="ベスト4",[5]点数換算表!$D$4,IF(K94="ベスト8",[5]点数換算表!$E$4,IF(K94="ベスト16",[5]点数換算表!$F$4,""))))))</f>
        <v>40</v>
      </c>
      <c r="M94" s="32" t="s">
        <v>214</v>
      </c>
      <c r="N94" s="21">
        <f>IF(M94="",0,IF(M94="優勝",[5]点数換算表!$B$5,IF(M94="準優勝",[5]点数換算表!$C$5,IF(M94="ベスト4",[5]点数換算表!$D$5,IF(M94="ベスト8",[5]点数換算表!$E$5,IF(M94="ベスト16",[5]点数換算表!$F$5,IF(M94="ベスト32",[5]点数換算表!$G$5,"")))))))</f>
        <v>50</v>
      </c>
      <c r="O94" s="32"/>
      <c r="P94" s="21">
        <f>IF(O94="",0,IF(O94="優勝",[5]点数換算表!$B$6,IF(O94="準優勝",[5]点数換算表!$C$6,IF(O94="ベスト4",[5]点数換算表!$D$6,IF(O94="ベスト8",[5]点数換算表!$E$6,IF(O94="ベスト16",[5]点数換算表!$F$6,IF(O94="ベスト32",[5]点数換算表!$G$6,"")))))))</f>
        <v>0</v>
      </c>
      <c r="Q94" s="23"/>
      <c r="R94" s="21">
        <f>IF(Q94="",0,IF(Q94="優勝",[5]点数換算表!$B$7,IF(Q94="準優勝",[5]点数換算表!$C$7,IF(Q94="ベスト4",[5]点数換算表!$D$7,IF(Q94="ベスト8",[5]点数換算表!$E$7,[5]点数換算表!$F$7)))))</f>
        <v>0</v>
      </c>
      <c r="S94" s="23"/>
      <c r="T94" s="21">
        <f>IF(S94="",0,IF(S94="優勝",[5]点数換算表!$B$8,IF(S94="準優勝",[5]点数換算表!$C$8,IF(S94="ベスト4",[5]点数換算表!$D$8,IF(S94="ベスト8",[5]点数換算表!$E$8,[5]点数換算表!$F$8)))))</f>
        <v>0</v>
      </c>
      <c r="U94" s="23"/>
      <c r="V94" s="21">
        <f>IF(U94="",0,IF(U94="優勝",[5]点数換算表!$B$13,IF(U94="準優勝",[5]点数換算表!$C$13,IF(U94="ベスト4",[5]点数換算表!$D$13,[5]点数換算表!$E$13))))</f>
        <v>0</v>
      </c>
      <c r="W94" s="23"/>
      <c r="X94" s="21">
        <f>IF(W94="",0,IF(W94="優勝",[5]点数換算表!$B$14,IF(W94="準優勝",[5]点数換算表!$C$14,IF(W94="ベスト4",[5]点数換算表!$D$14,[5]点数換算表!$E$14))))</f>
        <v>0</v>
      </c>
      <c r="Y94" s="32" t="s">
        <v>9</v>
      </c>
      <c r="Z94" s="21">
        <f>IF(Y94="",0,IF(Y94="優勝",[5]点数換算表!$B$15,IF(Y94="準優勝",[5]点数換算表!$C$15,IF(Y94="ベスト4",[5]点数換算表!$D$15,IF(Y94="ベスト8",[5]点数換算表!$E$15,IF(Y94="ベスト16",[5]点数換算表!$F$15,""))))))</f>
        <v>32</v>
      </c>
      <c r="AA94" s="32"/>
      <c r="AB94" s="21">
        <f>IF(AA94="",0,IF(AA94="優勝",[5]点数換算表!$B$16,IF(AA94="準優勝",[5]点数換算表!$C$16,IF(AA94="ベスト4",[5]点数換算表!$D$16,IF(AA94="ベスト8",[5]点数換算表!$E$16,IF(AA94="ベスト16",[5]点数換算表!$F$16,IF(AA94="ベスト32",[5]点数換算表!$G$16,"")))))))</f>
        <v>0</v>
      </c>
      <c r="AC94" s="32"/>
      <c r="AD94" s="21">
        <f>IF(AC94="",0,IF(AC94="優勝",[5]点数換算表!$B$17,IF(AC94="準優勝",[5]点数換算表!$C$17,IF(AC94="ベスト4",[5]点数換算表!$D$17,IF(AC94="ベスト8",[5]点数換算表!$E$17,IF(AC94="ベスト16",[5]点数換算表!$F$17,IF(AC94="ベスト32",[5]点数換算表!$G$17,"")))))))</f>
        <v>0</v>
      </c>
      <c r="AE94" s="23"/>
      <c r="AF94" s="21">
        <f>IF(AE94="",0,IF(AE94="優勝",[5]点数換算表!$B$18,IF(AE94="準優勝",[5]点数換算表!$C$18,IF(AE94="ベスト4",[5]点数換算表!$D$18,IF(AE94="ベスト8",[5]点数換算表!$E$18,[5]点数換算表!$F$18)))))</f>
        <v>0</v>
      </c>
      <c r="AG94" s="23"/>
      <c r="AH94" s="21">
        <f>IF(AG94="",0,IF(AG94="優勝",[5]点数換算表!$B$19,IF(AG94="準優勝",[5]点数換算表!$C$19,IF(AG94="ベスト4",[5]点数換算表!$D$19,IF(AG94="ベスト8",[5]点数換算表!$E$19,[5]点数換算表!$F$19)))))</f>
        <v>0</v>
      </c>
      <c r="AI94" s="21">
        <f t="shared" si="1"/>
        <v>122</v>
      </c>
    </row>
    <row r="95" spans="1:35" x14ac:dyDescent="0.4">
      <c r="A95" s="21">
        <v>92</v>
      </c>
      <c r="B95" s="21" t="s">
        <v>248</v>
      </c>
      <c r="C95" s="21" t="s">
        <v>216</v>
      </c>
      <c r="D95" s="21">
        <v>1</v>
      </c>
      <c r="E95" s="24" t="s">
        <v>269</v>
      </c>
      <c r="F95" s="34" t="s">
        <v>814</v>
      </c>
      <c r="G95" s="23" t="s">
        <v>9</v>
      </c>
      <c r="H95" s="21">
        <f>IF(G95="",0,IF(G95="優勝",点数換算表!$B$2,IF(G95="準優勝",点数換算表!$C$2,IF(G95="ベスト4",点数換算表!$D$2,点数換算表!$E$2))))</f>
        <v>20</v>
      </c>
      <c r="I95" s="23"/>
      <c r="J95" s="21">
        <f>IF(I95="",0,IF(I95="優勝",点数換算表!$B$3,IF(I95="準優勝",点数換算表!$C$3,IF(I95="ベスト4",点数換算表!$D$3,点数換算表!$E$3))))</f>
        <v>0</v>
      </c>
      <c r="K95" s="32"/>
      <c r="L95" s="21">
        <f>IF(K95="",0,IF(K95="優勝",点数換算表!$B$4,IF(K95="準優勝",点数換算表!$C$4,IF(K95="ベスト4",点数換算表!$D$4,IF(K95="ベスト8",点数換算表!$E$4,IF(K95="ベスト16",点数換算表!$F$4,""))))))</f>
        <v>0</v>
      </c>
      <c r="M95" s="32" t="s">
        <v>7</v>
      </c>
      <c r="N95" s="21">
        <f>IF(M95="",0,IF(M95="優勝",点数換算表!$B$5,IF(M95="準優勝",点数換算表!$C$5,IF(M95="ベスト4",点数換算表!$D$5,IF(M95="ベスト8",点数換算表!$E$5,IF(M95="ベスト16",点数換算表!$F$5,IF(M95="ベスト32",点数換算表!$G$5,"")))))))</f>
        <v>100</v>
      </c>
      <c r="O95" s="32"/>
      <c r="P95" s="21">
        <f>IF(O95="",0,IF(O95="優勝",点数換算表!$B$6,IF(O95="準優勝",点数換算表!$C$6,IF(O95="ベスト4",点数換算表!$D$6,IF(O95="ベスト8",点数換算表!$E$6,IF(O95="ベスト16",点数換算表!$F$6,IF(O95="ベスト32",点数換算表!$G$6,"")))))))</f>
        <v>0</v>
      </c>
      <c r="Q95" s="23"/>
      <c r="R95" s="21">
        <f>IF(Q95="",0,IF(Q95="優勝",点数換算表!$B$7,IF(Q95="準優勝",点数換算表!$C$7,IF(Q95="ベスト4",点数換算表!$D$7,IF(Q95="ベスト8",点数換算表!$E$7,点数換算表!$F$7)))))</f>
        <v>0</v>
      </c>
      <c r="S95" s="23"/>
      <c r="T95" s="21">
        <f>IF(S95="",0,IF(S95="優勝",点数換算表!$B$8,IF(S95="準優勝",点数換算表!$C$8,IF(S95="ベスト4",点数換算表!$D$8,IF(S95="ベスト8",点数換算表!$E$8,点数換算表!$F$8)))))</f>
        <v>0</v>
      </c>
      <c r="U95" s="23"/>
      <c r="V95" s="21">
        <f>IF(U95="",0,IF(U95="優勝",点数換算表!$B$13,IF(U95="準優勝",点数換算表!$C$13,IF(U95="ベスト4",点数換算表!$D$13,点数換算表!$E$13))))</f>
        <v>0</v>
      </c>
      <c r="W95" s="23"/>
      <c r="X95" s="21">
        <f>IF(W95="",0,IF(W95="優勝",点数換算表!$B$14,IF(W95="準優勝",点数換算表!$C$14,IF(W95="ベスト4",点数換算表!$D$14,点数換算表!$E$14))))</f>
        <v>0</v>
      </c>
      <c r="Y95" s="32"/>
      <c r="Z95" s="21">
        <f>IF(Y95="",0,IF(Y95="優勝",点数換算表!$B$15,IF(Y95="準優勝",点数換算表!$C$15,IF(Y95="ベスト4",点数換算表!$D$15,IF(Y95="ベスト8",点数換算表!$E$15,IF(Y95="ベスト16",点数換算表!$F$15,""))))))</f>
        <v>0</v>
      </c>
      <c r="AA95" s="32"/>
      <c r="AB95" s="21">
        <f>IF(AA95="",0,IF(AA95="優勝",点数換算表!$B$16,IF(AA95="準優勝",点数換算表!$C$16,IF(AA95="ベスト4",点数換算表!$D$16,IF(AA95="ベスト8",点数換算表!$E$16,IF(AA95="ベスト16",点数換算表!$F$16,IF(AA95="ベスト32",点数換算表!$G$16,"")))))))</f>
        <v>0</v>
      </c>
      <c r="AC95" s="32"/>
      <c r="AD95" s="21">
        <f>IF(AC95="",0,IF(AC95="優勝",点数換算表!$B$17,IF(AC95="準優勝",点数換算表!$C$17,IF(AC95="ベスト4",点数換算表!$D$17,IF(AC95="ベスト8",点数換算表!$E$17,IF(AC95="ベスト16",点数換算表!$F$17,IF(AC95="ベスト32",点数換算表!$G$17,"")))))))</f>
        <v>0</v>
      </c>
      <c r="AE95" s="23"/>
      <c r="AF95" s="21">
        <f>IF(AE95="",0,IF(AE95="優勝",点数換算表!$B$18,IF(AE95="準優勝",点数換算表!$C$18,IF(AE95="ベスト4",点数換算表!$D$18,IF(AE95="ベスト8",点数換算表!$E$18,点数換算表!$F$18)))))</f>
        <v>0</v>
      </c>
      <c r="AG95" s="23"/>
      <c r="AH95" s="21">
        <f>IF(AG95="",0,IF(AG95="優勝",点数換算表!$B$19,IF(AG95="準優勝",点数換算表!$C$19,IF(AG95="ベスト4",点数換算表!$D$19,IF(AG95="ベスト8",点数換算表!$E$19,点数換算表!$F$19)))))</f>
        <v>0</v>
      </c>
      <c r="AI95" s="21">
        <f t="shared" si="1"/>
        <v>120</v>
      </c>
    </row>
    <row r="96" spans="1:35" x14ac:dyDescent="0.4">
      <c r="A96" s="21">
        <v>93</v>
      </c>
      <c r="B96" s="32" t="s">
        <v>838</v>
      </c>
      <c r="C96" s="32" t="s">
        <v>840</v>
      </c>
      <c r="D96" s="32">
        <v>1</v>
      </c>
      <c r="E96" s="24" t="s">
        <v>269</v>
      </c>
      <c r="F96" s="34" t="s">
        <v>814</v>
      </c>
      <c r="G96" s="23"/>
      <c r="H96" s="21">
        <f>IF(G96="",0,IF(G96="優勝",点数換算表!$B$2,IF(G96="準優勝",点数換算表!$C$2,IF(G96="ベスト4",点数換算表!$D$2,点数換算表!$E$2))))</f>
        <v>0</v>
      </c>
      <c r="I96" s="23"/>
      <c r="J96" s="21">
        <f>IF(I96="",0,IF(I96="優勝",点数換算表!$B$3,IF(I96="準優勝",点数換算表!$C$3,IF(I96="ベスト4",点数換算表!$D$3,点数換算表!$E$3))))</f>
        <v>0</v>
      </c>
      <c r="K96" s="32" t="s">
        <v>7</v>
      </c>
      <c r="L96" s="21">
        <f>IF(K96="",0,IF(K96="優勝",点数換算表!$B$4,IF(K96="準優勝",点数換算表!$C$4,IF(K96="ベスト4",点数換算表!$D$4,IF(K96="ベスト8",点数換算表!$E$4,IF(K96="ベスト16",点数換算表!$F$4,""))))))</f>
        <v>20</v>
      </c>
      <c r="M96" s="32" t="s">
        <v>7</v>
      </c>
      <c r="N96" s="21">
        <f>IF(M96="",0,IF(M96="優勝",点数換算表!$B$5,IF(M96="準優勝",点数換算表!$C$5,IF(M96="ベスト4",点数換算表!$D$5,IF(M96="ベスト8",点数換算表!$E$5,IF(M96="ベスト16",点数換算表!$F$5,IF(M96="ベスト32",点数換算表!$G$5,"")))))))</f>
        <v>100</v>
      </c>
      <c r="O96" s="32"/>
      <c r="P96" s="21">
        <f>IF(O96="",0,IF(O96="優勝",点数換算表!$B$6,IF(O96="準優勝",点数換算表!$C$6,IF(O96="ベスト4",点数換算表!$D$6,IF(O96="ベスト8",点数換算表!$E$6,IF(O96="ベスト16",点数換算表!$F$6,IF(O96="ベスト32",点数換算表!$G$6,"")))))))</f>
        <v>0</v>
      </c>
      <c r="Q96" s="23"/>
      <c r="R96" s="21">
        <f>IF(Q96="",0,IF(Q96="優勝",点数換算表!$B$7,IF(Q96="準優勝",点数換算表!$C$7,IF(Q96="ベスト4",点数換算表!$D$7,IF(Q96="ベスト8",点数換算表!$E$7,点数換算表!$F$7)))))</f>
        <v>0</v>
      </c>
      <c r="S96" s="23"/>
      <c r="T96" s="21">
        <f>IF(S96="",0,IF(S96="優勝",点数換算表!$B$8,IF(S96="準優勝",点数換算表!$C$8,IF(S96="ベスト4",点数換算表!$D$8,IF(S96="ベスト8",点数換算表!$E$8,点数換算表!$F$8)))))</f>
        <v>0</v>
      </c>
      <c r="U96" s="23"/>
      <c r="V96" s="21">
        <f>IF(U96="",0,IF(U96="優勝",点数換算表!$B$13,IF(U96="準優勝",点数換算表!$C$13,IF(U96="ベスト4",点数換算表!$D$13,点数換算表!$E$13))))</f>
        <v>0</v>
      </c>
      <c r="W96" s="23"/>
      <c r="X96" s="21">
        <f>IF(W96="",0,IF(W96="優勝",点数換算表!$B$14,IF(W96="準優勝",点数換算表!$C$14,IF(W96="ベスト4",点数換算表!$D$14,点数換算表!$E$14))))</f>
        <v>0</v>
      </c>
      <c r="Y96" s="32"/>
      <c r="Z96" s="21">
        <f>IF(Y96="",0,IF(Y96="優勝",点数換算表!$B$15,IF(Y96="準優勝",点数換算表!$C$15,IF(Y96="ベスト4",点数換算表!$D$15,IF(Y96="ベスト8",点数換算表!$E$15,IF(Y96="ベスト16",点数換算表!$F$15,""))))))</f>
        <v>0</v>
      </c>
      <c r="AA96" s="32"/>
      <c r="AB96" s="21">
        <f>IF(AA96="",0,IF(AA96="優勝",点数換算表!$B$16,IF(AA96="準優勝",点数換算表!$C$16,IF(AA96="ベスト4",点数換算表!$D$16,IF(AA96="ベスト8",点数換算表!$E$16,IF(AA96="ベスト16",点数換算表!$F$16,IF(AA96="ベスト32",点数換算表!$G$16,"")))))))</f>
        <v>0</v>
      </c>
      <c r="AC96" s="32"/>
      <c r="AD96" s="21">
        <f>IF(AC96="",0,IF(AC96="優勝",点数換算表!$B$17,IF(AC96="準優勝",点数換算表!$C$17,IF(AC96="ベスト4",点数換算表!$D$17,IF(AC96="ベスト8",点数換算表!$E$17,IF(AC96="ベスト16",点数換算表!$F$17,IF(AC96="ベスト32",点数換算表!$G$17,"")))))))</f>
        <v>0</v>
      </c>
      <c r="AE96" s="23"/>
      <c r="AF96" s="21">
        <f>IF(AE96="",0,IF(AE96="優勝",点数換算表!$B$18,IF(AE96="準優勝",点数換算表!$C$18,IF(AE96="ベスト4",点数換算表!$D$18,IF(AE96="ベスト8",点数換算表!$E$18,点数換算表!$F$18)))))</f>
        <v>0</v>
      </c>
      <c r="AG96" s="23"/>
      <c r="AH96" s="21">
        <f>IF(AG96="",0,IF(AG96="優勝",点数換算表!$B$19,IF(AG96="準優勝",点数換算表!$C$19,IF(AG96="ベスト4",点数換算表!$D$19,IF(AG96="ベスト8",点数換算表!$E$19,点数換算表!$F$19)))))</f>
        <v>0</v>
      </c>
      <c r="AI96" s="21">
        <f t="shared" si="1"/>
        <v>120</v>
      </c>
    </row>
    <row r="97" spans="1:35" x14ac:dyDescent="0.4">
      <c r="A97" s="21">
        <v>94</v>
      </c>
      <c r="B97" s="32" t="s">
        <v>884</v>
      </c>
      <c r="C97" s="32" t="s">
        <v>848</v>
      </c>
      <c r="D97" s="32">
        <v>1</v>
      </c>
      <c r="E97" s="26" t="s">
        <v>272</v>
      </c>
      <c r="F97" s="35" t="s">
        <v>815</v>
      </c>
      <c r="G97" s="23"/>
      <c r="H97" s="21">
        <f>IF(G97="",0,IF(G97="優勝",点数換算表!$B$2,IF(G97="準優勝",点数換算表!$C$2,IF(G97="ベスト4",点数換算表!$D$2,点数換算表!$E$2))))</f>
        <v>0</v>
      </c>
      <c r="I97" s="23"/>
      <c r="J97" s="21">
        <f>IF(I97="",0,IF(I97="優勝",点数換算表!$B$3,IF(I97="準優勝",点数換算表!$C$3,IF(I97="ベスト4",点数換算表!$D$3,点数換算表!$E$3))))</f>
        <v>0</v>
      </c>
      <c r="K97" s="32" t="s">
        <v>7</v>
      </c>
      <c r="L97" s="21">
        <f>IF(K97="",0,IF(K97="優勝",点数換算表!$B$4,IF(K97="準優勝",点数換算表!$C$4,IF(K97="ベスト4",点数換算表!$D$4,IF(K97="ベスト8",点数換算表!$E$4,IF(K97="ベスト16",点数換算表!$F$4,""))))))</f>
        <v>20</v>
      </c>
      <c r="M97" s="32" t="s">
        <v>7</v>
      </c>
      <c r="N97" s="21">
        <f>IF(M97="",0,IF(M97="優勝",点数換算表!$B$5,IF(M97="準優勝",点数換算表!$C$5,IF(M97="ベスト4",点数換算表!$D$5,IF(M97="ベスト8",点数換算表!$E$5,IF(M97="ベスト16",点数換算表!$F$5,IF(M97="ベスト32",点数換算表!$G$5,"")))))))</f>
        <v>100</v>
      </c>
      <c r="O97" s="32"/>
      <c r="P97" s="21">
        <f>IF(O97="",0,IF(O97="優勝",点数換算表!$B$6,IF(O97="準優勝",点数換算表!$C$6,IF(O97="ベスト4",点数換算表!$D$6,IF(O97="ベスト8",点数換算表!$E$6,IF(O97="ベスト16",点数換算表!$F$6,IF(O97="ベスト32",点数換算表!$G$6,"")))))))</f>
        <v>0</v>
      </c>
      <c r="Q97" s="23"/>
      <c r="R97" s="21">
        <f>IF(Q97="",0,IF(Q97="優勝",点数換算表!$B$7,IF(Q97="準優勝",点数換算表!$C$7,IF(Q97="ベスト4",点数換算表!$D$7,IF(Q97="ベスト8",点数換算表!$E$7,点数換算表!$F$7)))))</f>
        <v>0</v>
      </c>
      <c r="S97" s="23"/>
      <c r="T97" s="21">
        <f>IF(S97="",0,IF(S97="優勝",点数換算表!$B$8,IF(S97="準優勝",点数換算表!$C$8,IF(S97="ベスト4",点数換算表!$D$8,IF(S97="ベスト8",点数換算表!$E$8,点数換算表!$F$8)))))</f>
        <v>0</v>
      </c>
      <c r="U97" s="23"/>
      <c r="V97" s="21">
        <f>IF(U97="",0,IF(U97="優勝",点数換算表!$B$13,IF(U97="準優勝",点数換算表!$C$13,IF(U97="ベスト4",点数換算表!$D$13,点数換算表!$E$13))))</f>
        <v>0</v>
      </c>
      <c r="W97" s="23"/>
      <c r="X97" s="21">
        <f>IF(W97="",0,IF(W97="優勝",点数換算表!$B$14,IF(W97="準優勝",点数換算表!$C$14,IF(W97="ベスト4",点数換算表!$D$14,点数換算表!$E$14))))</f>
        <v>0</v>
      </c>
      <c r="Y97" s="32"/>
      <c r="Z97" s="21">
        <f>IF(Y97="",0,IF(Y97="優勝",点数換算表!$B$15,IF(Y97="準優勝",点数換算表!$C$15,IF(Y97="ベスト4",点数換算表!$D$15,IF(Y97="ベスト8",点数換算表!$E$15,IF(Y97="ベスト16",点数換算表!$F$15,""))))))</f>
        <v>0</v>
      </c>
      <c r="AA97" s="32"/>
      <c r="AB97" s="21">
        <f>IF(AA97="",0,IF(AA97="優勝",点数換算表!$B$16,IF(AA97="準優勝",点数換算表!$C$16,IF(AA97="ベスト4",点数換算表!$D$16,IF(AA97="ベスト8",点数換算表!$E$16,IF(AA97="ベスト16",点数換算表!$F$16,IF(AA97="ベスト32",点数換算表!$G$16,"")))))))</f>
        <v>0</v>
      </c>
      <c r="AC97" s="32"/>
      <c r="AD97" s="21">
        <f>IF(AC97="",0,IF(AC97="優勝",点数換算表!$B$17,IF(AC97="準優勝",点数換算表!$C$17,IF(AC97="ベスト4",点数換算表!$D$17,IF(AC97="ベスト8",点数換算表!$E$17,IF(AC97="ベスト16",点数換算表!$F$17,IF(AC97="ベスト32",点数換算表!$G$17,"")))))))</f>
        <v>0</v>
      </c>
      <c r="AE97" s="23"/>
      <c r="AF97" s="21">
        <f>IF(AE97="",0,IF(AE97="優勝",点数換算表!$B$18,IF(AE97="準優勝",点数換算表!$C$18,IF(AE97="ベスト4",点数換算表!$D$18,IF(AE97="ベスト8",点数換算表!$E$18,点数換算表!$F$18)))))</f>
        <v>0</v>
      </c>
      <c r="AG97" s="23"/>
      <c r="AH97" s="21">
        <f>IF(AG97="",0,IF(AG97="優勝",点数換算表!$B$19,IF(AG97="準優勝",点数換算表!$C$19,IF(AG97="ベスト4",点数換算表!$D$19,IF(AG97="ベスト8",点数換算表!$E$19,点数換算表!$F$19)))))</f>
        <v>0</v>
      </c>
      <c r="AI97" s="21">
        <f t="shared" si="1"/>
        <v>120</v>
      </c>
    </row>
    <row r="98" spans="1:35" x14ac:dyDescent="0.4">
      <c r="A98" s="21">
        <v>95</v>
      </c>
      <c r="B98" s="32" t="s">
        <v>647</v>
      </c>
      <c r="C98" s="32" t="s">
        <v>637</v>
      </c>
      <c r="D98" s="32">
        <v>3</v>
      </c>
      <c r="E98" s="30" t="s">
        <v>620</v>
      </c>
      <c r="F98" s="34" t="s">
        <v>814</v>
      </c>
      <c r="G98" s="23"/>
      <c r="H98" s="21">
        <f>IF(G98="",0,IF(G98="優勝",[6]点数換算表!$B$2,IF(G98="準優勝",[6]点数換算表!$C$2,IF(G98="ベスト4",[6]点数換算表!$D$2,[6]点数換算表!$E$2))))</f>
        <v>0</v>
      </c>
      <c r="I98" s="23"/>
      <c r="J98" s="21">
        <f>IF(I98="",0,IF(I98="優勝",[6]点数換算表!$B$3,IF(I98="準優勝",[6]点数換算表!$C$3,IF(I98="ベスト4",[6]点数換算表!$D$3,[6]点数換算表!$E$3))))</f>
        <v>0</v>
      </c>
      <c r="K98" s="32" t="s">
        <v>8</v>
      </c>
      <c r="L98" s="21">
        <f>IF(K98="",0,IF(K98="優勝",[6]点数換算表!$B$4,IF(K98="準優勝",[6]点数換算表!$C$4,IF(K98="ベスト4",[6]点数換算表!$D$4,IF(K98="ベスト8",[6]点数換算表!$E$4,IF(K98="ベスト16",[6]点数換算表!$F$4,""))))))</f>
        <v>80</v>
      </c>
      <c r="M98" s="32"/>
      <c r="N98" s="21">
        <f>IF(M98="",0,IF(M98="優勝",[6]点数換算表!$B$5,IF(M98="準優勝",[6]点数換算表!$C$5,IF(M98="ベスト4",[6]点数換算表!$D$5,IF(M98="ベスト8",[6]点数換算表!$E$5,IF(M98="ベスト16",[6]点数換算表!$F$5,IF(M98="ベスト32",[6]点数換算表!$G$5,"")))))))</f>
        <v>0</v>
      </c>
      <c r="O98" s="32"/>
      <c r="P98" s="21">
        <f>IF(O98="",0,IF(O98="優勝",[6]点数換算表!$B$6,IF(O98="準優勝",[6]点数換算表!$C$6,IF(O98="ベスト4",[6]点数換算表!$D$6,IF(O98="ベスト8",[6]点数換算表!$E$6,IF(O98="ベスト16",[6]点数換算表!$F$6,IF(O98="ベスト32",[6]点数換算表!$G$6,"")))))))</f>
        <v>0</v>
      </c>
      <c r="Q98" s="23"/>
      <c r="R98" s="21">
        <f>IF(Q98="",0,IF(Q98="優勝",[6]点数換算表!$B$7,IF(Q98="準優勝",[6]点数換算表!$C$7,IF(Q98="ベスト4",[6]点数換算表!$D$7,IF(Q98="ベスト8",[6]点数換算表!$E$7,[6]点数換算表!$F$7)))))</f>
        <v>0</v>
      </c>
      <c r="S98" s="23"/>
      <c r="T98" s="21">
        <f>IF(S98="",0,IF(S98="優勝",[6]点数換算表!$B$8,IF(S98="準優勝",[6]点数換算表!$C$8,IF(S98="ベスト4",[6]点数換算表!$D$8,IF(S98="ベスト8",[6]点数換算表!$E$8,[6]点数換算表!$F$8)))))</f>
        <v>0</v>
      </c>
      <c r="U98" s="23"/>
      <c r="V98" s="21">
        <f>IF(U98="",0,IF(U98="優勝",[6]点数換算表!$B$13,IF(U98="準優勝",[6]点数換算表!$C$13,IF(U98="ベスト4",[6]点数換算表!$D$13,[6]点数換算表!$E$13))))</f>
        <v>0</v>
      </c>
      <c r="W98" s="23"/>
      <c r="X98" s="21">
        <f>IF(W98="",0,IF(W98="優勝",[6]点数換算表!$B$14,IF(W98="準優勝",[6]点数換算表!$C$14,IF(W98="ベスト4",[6]点数換算表!$D$14,[6]点数換算表!$E$14))))</f>
        <v>0</v>
      </c>
      <c r="Y98" s="32" t="s">
        <v>9</v>
      </c>
      <c r="Z98" s="21">
        <f>IF(Y98="",0,IF(Y98="優勝",[6]点数換算表!$B$15,IF(Y98="準優勝",[6]点数換算表!$C$15,IF(Y98="ベスト4",[6]点数換算表!$D$15,IF(Y98="ベスト8",[6]点数換算表!$E$15,IF(Y98="ベスト16",[6]点数換算表!$F$15,""))))))</f>
        <v>32</v>
      </c>
      <c r="AA98" s="32"/>
      <c r="AB98" s="21">
        <f>IF(AA98="",0,IF(AA98="優勝",[6]点数換算表!$B$16,IF(AA98="準優勝",[6]点数換算表!$C$16,IF(AA98="ベスト4",[6]点数換算表!$D$16,IF(AA98="ベスト8",[6]点数換算表!$E$16,IF(AA98="ベスト16",[6]点数換算表!$F$16,IF(AA98="ベスト32",[6]点数換算表!$G$16,"")))))))</f>
        <v>0</v>
      </c>
      <c r="AC98" s="32"/>
      <c r="AD98" s="21">
        <f>IF(AC98="",0,IF(AC98="優勝",[6]点数換算表!$B$17,IF(AC98="準優勝",[6]点数換算表!$C$17,IF(AC98="ベスト4",[6]点数換算表!$D$17,IF(AC98="ベスト8",[6]点数換算表!$E$17,IF(AC98="ベスト16",[6]点数換算表!$F$17,IF(AC98="ベスト32",[6]点数換算表!$G$17,"")))))))</f>
        <v>0</v>
      </c>
      <c r="AE98" s="23"/>
      <c r="AF98" s="21">
        <f>IF(AE98="",0,IF(AE98="優勝",[6]点数換算表!$B$18,IF(AE98="準優勝",[6]点数換算表!$C$18,IF(AE98="ベスト4",[6]点数換算表!$D$18,IF(AE98="ベスト8",[6]点数換算表!$E$18,[6]点数換算表!$F$18)))))</f>
        <v>0</v>
      </c>
      <c r="AG98" s="23"/>
      <c r="AH98" s="21">
        <f>IF(AG98="",0,IF(AG98="優勝",[6]点数換算表!$B$19,IF(AG98="準優勝",[6]点数換算表!$C$19,IF(AG98="ベスト4",[6]点数換算表!$D$19,IF(AG98="ベスト8",[6]点数換算表!$E$19,[6]点数換算表!$F$19)))))</f>
        <v>0</v>
      </c>
      <c r="AI98" s="21">
        <f t="shared" si="1"/>
        <v>112</v>
      </c>
    </row>
    <row r="99" spans="1:35" x14ac:dyDescent="0.4">
      <c r="A99" s="21">
        <v>96</v>
      </c>
      <c r="B99" s="32" t="s">
        <v>670</v>
      </c>
      <c r="C99" s="32" t="s">
        <v>637</v>
      </c>
      <c r="D99" s="32">
        <v>3</v>
      </c>
      <c r="E99" s="30" t="s">
        <v>620</v>
      </c>
      <c r="F99" s="34" t="s">
        <v>814</v>
      </c>
      <c r="G99" s="23"/>
      <c r="H99" s="21">
        <f>IF(G99="",0,IF(G99="優勝",[6]点数換算表!$B$2,IF(G99="準優勝",[6]点数換算表!$C$2,IF(G99="ベスト4",[6]点数換算表!$D$2,[6]点数換算表!$E$2))))</f>
        <v>0</v>
      </c>
      <c r="I99" s="23"/>
      <c r="J99" s="21">
        <f>IF(I99="",0,IF(I99="優勝",[6]点数換算表!$B$3,IF(I99="準優勝",[6]点数換算表!$C$3,IF(I99="ベスト4",[6]点数換算表!$D$3,[6]点数換算表!$E$3))))</f>
        <v>0</v>
      </c>
      <c r="K99" s="32" t="s">
        <v>8</v>
      </c>
      <c r="L99" s="21">
        <f>IF(K99="",0,IF(K99="優勝",[6]点数換算表!$B$4,IF(K99="準優勝",[6]点数換算表!$C$4,IF(K99="ベスト4",[6]点数換算表!$D$4,IF(K99="ベスト8",[6]点数換算表!$E$4,IF(K99="ベスト16",[6]点数換算表!$F$4,""))))))</f>
        <v>80</v>
      </c>
      <c r="M99" s="32"/>
      <c r="N99" s="21">
        <f>IF(M99="",0,IF(M99="優勝",[6]点数換算表!$B$5,IF(M99="準優勝",[6]点数換算表!$C$5,IF(M99="ベスト4",[6]点数換算表!$D$5,IF(M99="ベスト8",[6]点数換算表!$E$5,IF(M99="ベスト16",[6]点数換算表!$F$5,IF(M99="ベスト32",[6]点数換算表!$G$5,"")))))))</f>
        <v>0</v>
      </c>
      <c r="O99" s="32"/>
      <c r="P99" s="21">
        <f>IF(O99="",0,IF(O99="優勝",[6]点数換算表!$B$6,IF(O99="準優勝",[6]点数換算表!$C$6,IF(O99="ベスト4",[6]点数換算表!$D$6,IF(O99="ベスト8",[6]点数換算表!$E$6,IF(O99="ベスト16",[6]点数換算表!$F$6,IF(O99="ベスト32",[6]点数換算表!$G$6,"")))))))</f>
        <v>0</v>
      </c>
      <c r="Q99" s="23"/>
      <c r="R99" s="21">
        <f>IF(Q99="",0,IF(Q99="優勝",[6]点数換算表!$B$7,IF(Q99="準優勝",[6]点数換算表!$C$7,IF(Q99="ベスト4",[6]点数換算表!$D$7,IF(Q99="ベスト8",[6]点数換算表!$E$7,[6]点数換算表!$F$7)))))</f>
        <v>0</v>
      </c>
      <c r="S99" s="23"/>
      <c r="T99" s="21">
        <f>IF(S99="",0,IF(S99="優勝",[6]点数換算表!$B$8,IF(S99="準優勝",[6]点数換算表!$C$8,IF(S99="ベスト4",[6]点数換算表!$D$8,IF(S99="ベスト8",[6]点数換算表!$E$8,[6]点数換算表!$F$8)))))</f>
        <v>0</v>
      </c>
      <c r="U99" s="23"/>
      <c r="V99" s="21">
        <f>IF(U99="",0,IF(U99="優勝",[6]点数換算表!$B$13,IF(U99="準優勝",[6]点数換算表!$C$13,IF(U99="ベスト4",[6]点数換算表!$D$13,[6]点数換算表!$E$13))))</f>
        <v>0</v>
      </c>
      <c r="W99" s="23"/>
      <c r="X99" s="21">
        <f>IF(W99="",0,IF(W99="優勝",[6]点数換算表!$B$14,IF(W99="準優勝",[6]点数換算表!$C$14,IF(W99="ベスト4",[6]点数換算表!$D$14,[6]点数換算表!$E$14))))</f>
        <v>0</v>
      </c>
      <c r="Y99" s="32" t="s">
        <v>9</v>
      </c>
      <c r="Z99" s="21">
        <f>IF(Y99="",0,IF(Y99="優勝",[6]点数換算表!$B$15,IF(Y99="準優勝",[6]点数換算表!$C$15,IF(Y99="ベスト4",[6]点数換算表!$D$15,IF(Y99="ベスト8",[6]点数換算表!$E$15,IF(Y99="ベスト16",[6]点数換算表!$F$15,""))))))</f>
        <v>32</v>
      </c>
      <c r="AA99" s="32"/>
      <c r="AB99" s="21">
        <f>IF(AA99="",0,IF(AA99="優勝",[6]点数換算表!$B$16,IF(AA99="準優勝",[6]点数換算表!$C$16,IF(AA99="ベスト4",[6]点数換算表!$D$16,IF(AA99="ベスト8",[6]点数換算表!$E$16,IF(AA99="ベスト16",[6]点数換算表!$F$16,IF(AA99="ベスト32",[6]点数換算表!$G$16,"")))))))</f>
        <v>0</v>
      </c>
      <c r="AC99" s="32"/>
      <c r="AD99" s="21">
        <f>IF(AC99="",0,IF(AC99="優勝",[6]点数換算表!$B$17,IF(AC99="準優勝",[6]点数換算表!$C$17,IF(AC99="ベスト4",[6]点数換算表!$D$17,IF(AC99="ベスト8",[6]点数換算表!$E$17,IF(AC99="ベスト16",[6]点数換算表!$F$17,IF(AC99="ベスト32",[6]点数換算表!$G$17,"")))))))</f>
        <v>0</v>
      </c>
      <c r="AE99" s="23"/>
      <c r="AF99" s="21">
        <f>IF(AE99="",0,IF(AE99="優勝",[6]点数換算表!$B$18,IF(AE99="準優勝",[6]点数換算表!$C$18,IF(AE99="ベスト4",[6]点数換算表!$D$18,IF(AE99="ベスト8",[6]点数換算表!$E$18,[6]点数換算表!$F$18)))))</f>
        <v>0</v>
      </c>
      <c r="AG99" s="23"/>
      <c r="AH99" s="21">
        <f>IF(AG99="",0,IF(AG99="優勝",[6]点数換算表!$B$19,IF(AG99="準優勝",[6]点数換算表!$C$19,IF(AG99="ベスト4",[6]点数換算表!$D$19,IF(AG99="ベスト8",[6]点数換算表!$E$19,[6]点数換算表!$F$19)))))</f>
        <v>0</v>
      </c>
      <c r="AI99" s="21">
        <f t="shared" si="1"/>
        <v>112</v>
      </c>
    </row>
    <row r="100" spans="1:35" x14ac:dyDescent="0.4">
      <c r="A100" s="21">
        <v>97</v>
      </c>
      <c r="B100" s="32" t="s">
        <v>134</v>
      </c>
      <c r="C100" s="32" t="s">
        <v>112</v>
      </c>
      <c r="D100" s="32">
        <v>2</v>
      </c>
      <c r="E100" s="24" t="s">
        <v>269</v>
      </c>
      <c r="F100" s="34" t="s">
        <v>814</v>
      </c>
      <c r="G100" s="23"/>
      <c r="H100" s="21">
        <f>IF(G100="",0,IF(G100="優勝",点数換算表!$B$2,IF(G100="準優勝",点数換算表!$C$2,IF(G100="ベスト4",点数換算表!$D$2,点数換算表!$E$2))))</f>
        <v>0</v>
      </c>
      <c r="I100" s="23"/>
      <c r="J100" s="21">
        <f>IF(I100="",0,IF(I100="優勝",点数換算表!$B$3,IF(I100="準優勝",点数換算表!$C$3,IF(I100="ベスト4",点数換算表!$D$3,点数換算表!$E$3))))</f>
        <v>0</v>
      </c>
      <c r="K100" s="32" t="s">
        <v>7</v>
      </c>
      <c r="L100" s="21">
        <f>IF(K100="",0,IF(K100="優勝",点数換算表!$B$4,IF(K100="準優勝",点数換算表!$C$4,IF(K100="ベスト4",点数換算表!$D$4,IF(K100="ベスト8",点数換算表!$E$4,IF(K100="ベスト16",点数換算表!$F$4,""))))))</f>
        <v>20</v>
      </c>
      <c r="M100" s="32" t="s">
        <v>214</v>
      </c>
      <c r="N100" s="21">
        <f>IF(M100="",0,IF(M100="優勝",点数換算表!$B$5,IF(M100="準優勝",点数換算表!$C$5,IF(M100="ベスト4",点数換算表!$D$5,IF(M100="ベスト8",点数換算表!$E$5,IF(M100="ベスト16",点数換算表!$F$5,IF(M100="ベスト32",点数換算表!$G$5,"")))))))</f>
        <v>50</v>
      </c>
      <c r="O100" s="32"/>
      <c r="P100" s="21">
        <f>IF(O100="",0,IF(O100="優勝",点数換算表!$B$6,IF(O100="準優勝",点数換算表!$C$6,IF(O100="ベスト4",点数換算表!$D$6,IF(O100="ベスト8",点数換算表!$E$6,IF(O100="ベスト16",点数換算表!$F$6,IF(O100="ベスト32",点数換算表!$G$6,"")))))))</f>
        <v>0</v>
      </c>
      <c r="Q100" s="23"/>
      <c r="R100" s="21">
        <f>IF(Q100="",0,IF(Q100="優勝",点数換算表!$B$7,IF(Q100="準優勝",点数換算表!$C$7,IF(Q100="ベスト4",点数換算表!$D$7,IF(Q100="ベスト8",点数換算表!$E$7,点数換算表!$F$7)))))</f>
        <v>0</v>
      </c>
      <c r="S100" s="23"/>
      <c r="T100" s="21">
        <f>IF(S100="",0,IF(S100="優勝",点数換算表!$B$8,IF(S100="準優勝",点数換算表!$C$8,IF(S100="ベスト4",点数換算表!$D$8,IF(S100="ベスト8",点数換算表!$E$8,点数換算表!$F$8)))))</f>
        <v>0</v>
      </c>
      <c r="U100" s="23" t="s">
        <v>6</v>
      </c>
      <c r="V100" s="21">
        <f>IF(U100="",0,IF(U100="優勝",点数換算表!$B$13,IF(U100="準優勝",点数換算表!$C$13,IF(U100="ベスト4",点数換算表!$D$13,点数換算表!$E$13))))</f>
        <v>40</v>
      </c>
      <c r="W100" s="23"/>
      <c r="X100" s="21">
        <f>IF(W100="",0,IF(W100="優勝",点数換算表!$B$14,IF(W100="準優勝",点数換算表!$C$14,IF(W100="ベスト4",点数換算表!$D$14,点数換算表!$E$14))))</f>
        <v>0</v>
      </c>
      <c r="Y100" s="32"/>
      <c r="Z100" s="21">
        <f>IF(Y100="",0,IF(Y100="優勝",点数換算表!$B$15,IF(Y100="準優勝",点数換算表!$C$15,IF(Y100="ベスト4",点数換算表!$D$15,IF(Y100="ベスト8",点数換算表!$E$15,IF(Y100="ベスト16",点数換算表!$F$15,""))))))</f>
        <v>0</v>
      </c>
      <c r="AA100" s="32"/>
      <c r="AB100" s="21">
        <f>IF(AA100="",0,IF(AA100="優勝",点数換算表!$B$16,IF(AA100="準優勝",点数換算表!$C$16,IF(AA100="ベスト4",点数換算表!$D$16,IF(AA100="ベスト8",点数換算表!$E$16,IF(AA100="ベスト16",点数換算表!$F$16,IF(AA100="ベスト32",点数換算表!$G$16,"")))))))</f>
        <v>0</v>
      </c>
      <c r="AC100" s="32"/>
      <c r="AD100" s="21">
        <f>IF(AC100="",0,IF(AC100="優勝",点数換算表!$B$17,IF(AC100="準優勝",点数換算表!$C$17,IF(AC100="ベスト4",点数換算表!$D$17,IF(AC100="ベスト8",点数換算表!$E$17,IF(AC100="ベスト16",点数換算表!$F$17,IF(AC100="ベスト32",点数換算表!$G$17,"")))))))</f>
        <v>0</v>
      </c>
      <c r="AE100" s="23"/>
      <c r="AF100" s="21">
        <f>IF(AE100="",0,IF(AE100="優勝",点数換算表!$B$18,IF(AE100="準優勝",点数換算表!$C$18,IF(AE100="ベスト4",点数換算表!$D$18,IF(AE100="ベスト8",点数換算表!$E$18,点数換算表!$F$18)))))</f>
        <v>0</v>
      </c>
      <c r="AG100" s="23"/>
      <c r="AH100" s="21">
        <f>IF(AG100="",0,IF(AG100="優勝",点数換算表!$B$19,IF(AG100="準優勝",点数換算表!$C$19,IF(AG100="ベスト4",点数換算表!$D$19,IF(AG100="ベスト8",点数換算表!$E$19,点数換算表!$F$19)))))</f>
        <v>0</v>
      </c>
      <c r="AI100" s="21">
        <f t="shared" si="1"/>
        <v>110</v>
      </c>
    </row>
    <row r="101" spans="1:35" x14ac:dyDescent="0.4">
      <c r="A101" s="21">
        <v>98</v>
      </c>
      <c r="B101" s="32" t="s">
        <v>828</v>
      </c>
      <c r="C101" s="32" t="s">
        <v>99</v>
      </c>
      <c r="D101" s="32">
        <v>1</v>
      </c>
      <c r="E101" s="24" t="s">
        <v>269</v>
      </c>
      <c r="F101" s="34" t="s">
        <v>814</v>
      </c>
      <c r="G101" s="23"/>
      <c r="H101" s="21">
        <f>IF(G101="",0,IF(G101="優勝",[7]点数換算表!$B$2,IF(G101="準優勝",[7]点数換算表!$C$2,IF(G101="ベスト4",[7]点数換算表!$D$2,[7]点数換算表!$E$2))))</f>
        <v>0</v>
      </c>
      <c r="I101" s="23"/>
      <c r="J101" s="21">
        <f>IF(I101="",0,IF(I101="優勝",[7]点数換算表!$B$3,IF(I101="準優勝",[7]点数換算表!$C$3,IF(I101="ベスト4",[7]点数換算表!$D$3,[7]点数換算表!$E$3))))</f>
        <v>0</v>
      </c>
      <c r="K101" s="32" t="s">
        <v>6</v>
      </c>
      <c r="L101" s="21">
        <f>IF(K101="",0,IF(K101="優勝",[7]点数換算表!$B$4,IF(K101="準優勝",[7]点数換算表!$C$4,IF(K101="ベスト4",[7]点数換算表!$D$4,IF(K101="ベスト8",[7]点数換算表!$E$4,IF(K101="ベスト16",[7]点数換算表!$F$4,""))))))</f>
        <v>60</v>
      </c>
      <c r="M101" s="32" t="s">
        <v>214</v>
      </c>
      <c r="N101" s="21">
        <f>IF(M101="",0,IF(M101="優勝",[7]点数換算表!$B$5,IF(M101="準優勝",[7]点数換算表!$C$5,IF(M101="ベスト4",[7]点数換算表!$D$5,IF(M101="ベスト8",[7]点数換算表!$E$5,IF(M101="ベスト16",[7]点数換算表!$F$5,IF(M101="ベスト32",[7]点数換算表!$G$5,"")))))))</f>
        <v>50</v>
      </c>
      <c r="O101" s="32"/>
      <c r="P101" s="21">
        <f>IF(O101="",0,IF(O101="優勝",[7]点数換算表!$B$6,IF(O101="準優勝",[7]点数換算表!$C$6,IF(O101="ベスト4",[7]点数換算表!$D$6,IF(O101="ベスト8",[7]点数換算表!$E$6,IF(O101="ベスト16",[7]点数換算表!$F$6,IF(O101="ベスト32",[7]点数換算表!$G$6,"")))))))</f>
        <v>0</v>
      </c>
      <c r="Q101" s="23"/>
      <c r="R101" s="21">
        <f>IF(Q101="",0,IF(Q101="優勝",[7]点数換算表!$B$7,IF(Q101="準優勝",[7]点数換算表!$C$7,IF(Q101="ベスト4",[7]点数換算表!$D$7,IF(Q101="ベスト8",[7]点数換算表!$E$7,[7]点数換算表!$F$7)))))</f>
        <v>0</v>
      </c>
      <c r="S101" s="23"/>
      <c r="T101" s="21">
        <f>IF(S101="",0,IF(S101="優勝",[7]点数換算表!$B$8,IF(S101="準優勝",[7]点数換算表!$C$8,IF(S101="ベスト4",[7]点数換算表!$D$8,IF(S101="ベスト8",[7]点数換算表!$E$8,[7]点数換算表!$F$8)))))</f>
        <v>0</v>
      </c>
      <c r="U101" s="23"/>
      <c r="V101" s="21">
        <f>IF(U101="",0,IF(U101="優勝",[7]点数換算表!$B$13,IF(U101="準優勝",[7]点数換算表!$C$13,IF(U101="ベスト4",[7]点数換算表!$D$13,[7]点数換算表!$E$13))))</f>
        <v>0</v>
      </c>
      <c r="W101" s="23"/>
      <c r="X101" s="21">
        <f>IF(W101="",0,IF(W101="優勝",[7]点数換算表!$B$14,IF(W101="準優勝",[7]点数換算表!$C$14,IF(W101="ベスト4",[7]点数換算表!$D$14,[7]点数換算表!$E$14))))</f>
        <v>0</v>
      </c>
      <c r="Y101" s="32"/>
      <c r="Z101" s="21">
        <f>IF(Y101="",0,IF(Y101="優勝",[7]点数換算表!$B$15,IF(Y101="準優勝",[7]点数換算表!$C$15,IF(Y101="ベスト4",[7]点数換算表!$D$15,IF(Y101="ベスト8",[7]点数換算表!$E$15,IF(Y101="ベスト16",[7]点数換算表!$F$15,""))))))</f>
        <v>0</v>
      </c>
      <c r="AA101" s="32"/>
      <c r="AB101" s="21">
        <f>IF(AA101="",0,IF(AA101="優勝",[7]点数換算表!$B$16,IF(AA101="準優勝",[7]点数換算表!$C$16,IF(AA101="ベスト4",[7]点数換算表!$D$16,IF(AA101="ベスト8",[7]点数換算表!$E$16,IF(AA101="ベスト16",[7]点数換算表!$F$16,IF(AA101="ベスト32",[7]点数換算表!$G$16,"")))))))</f>
        <v>0</v>
      </c>
      <c r="AC101" s="32"/>
      <c r="AD101" s="21">
        <f>IF(AC101="",0,IF(AC101="優勝",[7]点数換算表!$B$17,IF(AC101="準優勝",[7]点数換算表!$C$17,IF(AC101="ベスト4",[7]点数換算表!$D$17,IF(AC101="ベスト8",[7]点数換算表!$E$17,IF(AC101="ベスト16",[7]点数換算表!$F$17,IF(AC101="ベスト32",[7]点数換算表!$G$17,"")))))))</f>
        <v>0</v>
      </c>
      <c r="AE101" s="23"/>
      <c r="AF101" s="21">
        <f>IF(AE101="",0,IF(AE101="優勝",[7]点数換算表!$B$18,IF(AE101="準優勝",[7]点数換算表!$C$18,IF(AE101="ベスト4",[7]点数換算表!$D$18,IF(AE101="ベスト8",[7]点数換算表!$E$18,[7]点数換算表!$F$18)))))</f>
        <v>0</v>
      </c>
      <c r="AG101" s="23"/>
      <c r="AH101" s="21">
        <f>IF(AG101="",0,IF(AG101="優勝",[7]点数換算表!$B$19,IF(AG101="準優勝",[7]点数換算表!$C$19,IF(AG101="ベスト4",[7]点数換算表!$D$19,IF(AG101="ベスト8",[7]点数換算表!$E$19,[7]点数換算表!$F$19)))))</f>
        <v>0</v>
      </c>
      <c r="AI101" s="21">
        <f t="shared" si="1"/>
        <v>110</v>
      </c>
    </row>
    <row r="102" spans="1:35" x14ac:dyDescent="0.4">
      <c r="A102" s="21">
        <v>99</v>
      </c>
      <c r="B102" s="21" t="s">
        <v>935</v>
      </c>
      <c r="C102" s="21" t="s">
        <v>920</v>
      </c>
      <c r="D102" s="21">
        <v>1</v>
      </c>
      <c r="E102" s="28" t="s">
        <v>451</v>
      </c>
      <c r="F102" s="35" t="s">
        <v>815</v>
      </c>
      <c r="G102" s="23"/>
      <c r="H102" s="21">
        <f>IF(G102="",0,IF(G102="優勝",点数換算表!$B$2,IF(G102="準優勝",点数換算表!$C$2,IF(G102="ベスト4",点数換算表!$D$2,点数換算表!$E$2))))</f>
        <v>0</v>
      </c>
      <c r="I102" s="23"/>
      <c r="J102" s="21">
        <f>IF(I102="",0,IF(I102="優勝",点数換算表!$B$3,IF(I102="準優勝",点数換算表!$C$3,IF(I102="ベスト4",点数換算表!$D$3,点数換算表!$E$3))))</f>
        <v>0</v>
      </c>
      <c r="K102" s="32" t="s">
        <v>6</v>
      </c>
      <c r="L102" s="21">
        <f>IF(K102="",0,IF(K102="優勝",点数換算表!$B$4,IF(K102="準優勝",点数換算表!$C$4,IF(K102="ベスト4",点数換算表!$D$4,IF(K102="ベスト8",点数換算表!$E$4,IF(K102="ベスト16",点数換算表!$F$4,""))))))</f>
        <v>60</v>
      </c>
      <c r="M102" s="32" t="s">
        <v>214</v>
      </c>
      <c r="N102" s="21">
        <f>IF(M102="",0,IF(M102="優勝",点数換算表!$B$5,IF(M102="準優勝",点数換算表!$C$5,IF(M102="ベスト4",点数換算表!$D$5,IF(M102="ベスト8",点数換算表!$E$5,IF(M102="ベスト16",点数換算表!$F$5,IF(M102="ベスト32",点数換算表!$G$5,"")))))))</f>
        <v>50</v>
      </c>
      <c r="O102" s="32"/>
      <c r="P102" s="21">
        <f>IF(O102="",0,IF(O102="優勝",点数換算表!$B$6,IF(O102="準優勝",点数換算表!$C$6,IF(O102="ベスト4",点数換算表!$D$6,IF(O102="ベスト8",点数換算表!$E$6,IF(O102="ベスト16",点数換算表!$F$6,IF(O102="ベスト32",点数換算表!$G$6,"")))))))</f>
        <v>0</v>
      </c>
      <c r="Q102" s="23"/>
      <c r="R102" s="21">
        <f>IF(Q102="",0,IF(Q102="優勝",点数換算表!$B$7,IF(Q102="準優勝",点数換算表!$C$7,IF(Q102="ベスト4",点数換算表!$D$7,IF(Q102="ベスト8",点数換算表!$E$7,点数換算表!$F$7)))))</f>
        <v>0</v>
      </c>
      <c r="S102" s="23"/>
      <c r="T102" s="21">
        <f>IF(S102="",0,IF(S102="優勝",点数換算表!$B$8,IF(S102="準優勝",点数換算表!$C$8,IF(S102="ベスト4",点数換算表!$D$8,IF(S102="ベスト8",点数換算表!$E$8,点数換算表!$F$8)))))</f>
        <v>0</v>
      </c>
      <c r="U102" s="23"/>
      <c r="V102" s="21">
        <f>IF(U102="",0,IF(U102="優勝",点数換算表!$B$13,IF(U102="準優勝",点数換算表!$C$13,IF(U102="ベスト4",点数換算表!$D$13,点数換算表!$E$13))))</f>
        <v>0</v>
      </c>
      <c r="W102" s="23"/>
      <c r="X102" s="21">
        <f>IF(W102="",0,IF(W102="優勝",点数換算表!$B$14,IF(W102="準優勝",点数換算表!$C$14,IF(W102="ベスト4",点数換算表!$D$14,点数換算表!$E$14))))</f>
        <v>0</v>
      </c>
      <c r="Y102" s="32"/>
      <c r="Z102" s="21">
        <f>IF(Y102="",0,IF(Y102="優勝",点数換算表!$B$15,IF(Y102="準優勝",点数換算表!$C$15,IF(Y102="ベスト4",点数換算表!$D$15,IF(Y102="ベスト8",点数換算表!$E$15,IF(Y102="ベスト16",点数換算表!$F$15,""))))))</f>
        <v>0</v>
      </c>
      <c r="AA102" s="32"/>
      <c r="AB102" s="21">
        <f>IF(AA102="",0,IF(AA102="優勝",点数換算表!$B$16,IF(AA102="準優勝",点数換算表!$C$16,IF(AA102="ベスト4",点数換算表!$D$16,IF(AA102="ベスト8",点数換算表!$E$16,IF(AA102="ベスト16",点数換算表!$F$16,IF(AA102="ベスト32",点数換算表!$G$16,"")))))))</f>
        <v>0</v>
      </c>
      <c r="AC102" s="32"/>
      <c r="AD102" s="21">
        <f>IF(AC102="",0,IF(AC102="優勝",点数換算表!$B$17,IF(AC102="準優勝",点数換算表!$C$17,IF(AC102="ベスト4",点数換算表!$D$17,IF(AC102="ベスト8",点数換算表!$E$17,IF(AC102="ベスト16",点数換算表!$F$17,IF(AC102="ベスト32",点数換算表!$G$17,"")))))))</f>
        <v>0</v>
      </c>
      <c r="AE102" s="23"/>
      <c r="AF102" s="21">
        <f>IF(AE102="",0,IF(AE102="優勝",点数換算表!$B$18,IF(AE102="準優勝",点数換算表!$C$18,IF(AE102="ベスト4",点数換算表!$D$18,IF(AE102="ベスト8",点数換算表!$E$18,点数換算表!$F$18)))))</f>
        <v>0</v>
      </c>
      <c r="AG102" s="23"/>
      <c r="AH102" s="21">
        <f>IF(AG102="",0,IF(AG102="優勝",点数換算表!$B$19,IF(AG102="準優勝",点数換算表!$C$19,IF(AG102="ベスト4",点数換算表!$D$19,IF(AG102="ベスト8",点数換算表!$E$19,点数換算表!$F$19)))))</f>
        <v>0</v>
      </c>
      <c r="AI102" s="21">
        <f t="shared" si="1"/>
        <v>110</v>
      </c>
    </row>
    <row r="103" spans="1:35" x14ac:dyDescent="0.4">
      <c r="A103" s="21">
        <v>100</v>
      </c>
      <c r="B103" s="32" t="s">
        <v>404</v>
      </c>
      <c r="C103" s="32" t="s">
        <v>396</v>
      </c>
      <c r="D103" s="32">
        <v>4</v>
      </c>
      <c r="E103" s="27" t="s">
        <v>382</v>
      </c>
      <c r="F103" s="35" t="s">
        <v>815</v>
      </c>
      <c r="G103" s="23"/>
      <c r="H103" s="21">
        <f>IF(G103="",0,IF(G103="優勝",[4]点数換算表!$B$2,IF(G103="準優勝",[4]点数換算表!$C$2,IF(G103="ベスト4",[4]点数換算表!$D$2,[4]点数換算表!$E$2))))</f>
        <v>0</v>
      </c>
      <c r="I103" s="23"/>
      <c r="J103" s="21">
        <f>IF(I103="",0,IF(I103="優勝",[4]点数換算表!$B$3,IF(I103="準優勝",[4]点数換算表!$C$3,IF(I103="ベスト4",[4]点数換算表!$D$3,[4]点数換算表!$E$3))))</f>
        <v>0</v>
      </c>
      <c r="K103" s="32" t="s">
        <v>6</v>
      </c>
      <c r="L103" s="21">
        <f>IF(K103="",0,IF(K103="優勝",[4]点数換算表!$B$4,IF(K103="準優勝",[4]点数換算表!$C$4,IF(K103="ベスト4",[4]点数換算表!$D$4,IF(K103="ベスト8",[4]点数換算表!$E$4,IF(K103="ベスト16",[4]点数換算表!$F$4,""))))))</f>
        <v>60</v>
      </c>
      <c r="M103" s="32"/>
      <c r="N103" s="21">
        <f>IF(M103="",0,IF(M103="優勝",[4]点数換算表!$B$5,IF(M103="準優勝",[4]点数換算表!$C$5,IF(M103="ベスト4",[4]点数換算表!$D$5,IF(M103="ベスト8",[4]点数換算表!$E$5,IF(M103="ベスト16",[4]点数換算表!$F$5,IF(M103="ベスト32",[4]点数換算表!$G$5,"")))))))</f>
        <v>0</v>
      </c>
      <c r="O103" s="32"/>
      <c r="P103" s="21">
        <f>IF(O103="",0,IF(O103="優勝",[4]点数換算表!$B$6,IF(O103="準優勝",[4]点数換算表!$C$6,IF(O103="ベスト4",[4]点数換算表!$D$6,IF(O103="ベスト8",[4]点数換算表!$E$6,IF(O103="ベスト16",[4]点数換算表!$F$6,IF(O103="ベスト32",[4]点数換算表!$G$6,"")))))))</f>
        <v>0</v>
      </c>
      <c r="Q103" s="23"/>
      <c r="R103" s="21">
        <f>IF(Q103="",0,IF(Q103="優勝",[4]点数換算表!$B$7,IF(Q103="準優勝",[4]点数換算表!$C$7,IF(Q103="ベスト4",[4]点数換算表!$D$7,IF(Q103="ベスト8",[4]点数換算表!$E$7,[4]点数換算表!$F$7)))))</f>
        <v>0</v>
      </c>
      <c r="S103" s="23"/>
      <c r="T103" s="21">
        <f>IF(S103="",0,IF(S103="優勝",[4]点数換算表!$B$8,IF(S103="準優勝",[4]点数換算表!$C$8,IF(S103="ベスト4",[4]点数換算表!$D$8,IF(S103="ベスト8",[4]点数換算表!$E$8,[4]点数換算表!$F$8)))))</f>
        <v>0</v>
      </c>
      <c r="U103" s="23"/>
      <c r="V103" s="21">
        <f>IF(U103="",0,IF(U103="優勝",[4]点数換算表!$B$13,IF(U103="準優勝",[4]点数換算表!$C$13,IF(U103="ベスト4",[4]点数換算表!$D$13,[4]点数換算表!$E$13))))</f>
        <v>0</v>
      </c>
      <c r="W103" s="23"/>
      <c r="X103" s="21">
        <f>IF(W103="",0,IF(W103="優勝",[4]点数換算表!$B$14,IF(W103="準優勝",[4]点数換算表!$C$14,IF(W103="ベスト4",[4]点数換算表!$D$14,[4]点数換算表!$E$14))))</f>
        <v>0</v>
      </c>
      <c r="Y103" s="32" t="s">
        <v>6</v>
      </c>
      <c r="Z103" s="21">
        <f>IF(Y103="",0,IF(Y103="優勝",[4]点数換算表!$B$15,IF(Y103="準優勝",[4]点数換算表!$C$15,IF(Y103="ベスト4",[4]点数換算表!$D$15,IF(Y103="ベスト8",[4]点数換算表!$E$15,IF(Y103="ベスト16",[4]点数換算表!$F$15,""))))))</f>
        <v>48</v>
      </c>
      <c r="AA103" s="32"/>
      <c r="AB103" s="21">
        <f>IF(AA103="",0,IF(AA103="優勝",[4]点数換算表!$B$16,IF(AA103="準優勝",[4]点数換算表!$C$16,IF(AA103="ベスト4",[4]点数換算表!$D$16,IF(AA103="ベスト8",[4]点数換算表!$E$16,IF(AA103="ベスト16",[4]点数換算表!$F$16,IF(AA103="ベスト32",[4]点数換算表!$G$16,"")))))))</f>
        <v>0</v>
      </c>
      <c r="AC103" s="32"/>
      <c r="AD103" s="21">
        <f>IF(AC103="",0,IF(AC103="優勝",[4]点数換算表!$B$17,IF(AC103="準優勝",[4]点数換算表!$C$17,IF(AC103="ベスト4",[4]点数換算表!$D$17,IF(AC103="ベスト8",[4]点数換算表!$E$17,IF(AC103="ベスト16",[4]点数換算表!$F$17,IF(AC103="ベスト32",[4]点数換算表!$G$17,"")))))))</f>
        <v>0</v>
      </c>
      <c r="AE103" s="23"/>
      <c r="AF103" s="21">
        <f>IF(AE103="",0,IF(AE103="優勝",[4]点数換算表!$B$18,IF(AE103="準優勝",[4]点数換算表!$C$18,IF(AE103="ベスト4",[4]点数換算表!$D$18,IF(AE103="ベスト8",[4]点数換算表!$E$18,[4]点数換算表!$F$18)))))</f>
        <v>0</v>
      </c>
      <c r="AG103" s="23"/>
      <c r="AH103" s="21">
        <f>IF(AG103="",0,IF(AG103="優勝",[4]点数換算表!$B$19,IF(AG103="準優勝",[4]点数換算表!$C$19,IF(AG103="ベスト4",[4]点数換算表!$D$19,IF(AG103="ベスト8",[4]点数換算表!$E$19,[4]点数換算表!$F$19)))))</f>
        <v>0</v>
      </c>
      <c r="AI103" s="21">
        <f t="shared" si="1"/>
        <v>108</v>
      </c>
    </row>
    <row r="104" spans="1:35" x14ac:dyDescent="0.4">
      <c r="A104" s="21">
        <v>101</v>
      </c>
      <c r="B104" s="32" t="s">
        <v>485</v>
      </c>
      <c r="C104" s="32" t="s">
        <v>454</v>
      </c>
      <c r="D104" s="32">
        <v>3</v>
      </c>
      <c r="E104" s="28" t="s">
        <v>451</v>
      </c>
      <c r="F104" s="35" t="s">
        <v>815</v>
      </c>
      <c r="G104" s="23"/>
      <c r="H104" s="21">
        <f>IF(G104="",0,IF(G104="優勝",[7]点数換算表!$B$2,IF(G104="準優勝",[7]点数換算表!$C$2,IF(G104="ベスト4",[7]点数換算表!$D$2,[7]点数換算表!$E$2))))</f>
        <v>0</v>
      </c>
      <c r="I104" s="23"/>
      <c r="J104" s="21">
        <f>IF(I104="",0,IF(I104="優勝",[7]点数換算表!$B$3,IF(I104="準優勝",[7]点数換算表!$C$3,IF(I104="ベスト4",[7]点数換算表!$D$3,[7]点数換算表!$E$3))))</f>
        <v>0</v>
      </c>
      <c r="K104" s="32" t="s">
        <v>6</v>
      </c>
      <c r="L104" s="21">
        <f>IF(K104="",0,IF(K104="優勝",[7]点数換算表!$B$4,IF(K104="準優勝",[7]点数換算表!$C$4,IF(K104="ベスト4",[7]点数換算表!$D$4,IF(K104="ベスト8",[7]点数換算表!$E$4,IF(K104="ベスト16",[7]点数換算表!$F$4,""))))))</f>
        <v>60</v>
      </c>
      <c r="M104" s="32"/>
      <c r="N104" s="21">
        <f>IF(M104="",0,IF(M104="優勝",[7]点数換算表!$B$5,IF(M104="準優勝",[7]点数換算表!$C$5,IF(M104="ベスト4",[7]点数換算表!$D$5,IF(M104="ベスト8",[7]点数換算表!$E$5,IF(M104="ベスト16",[7]点数換算表!$F$5,IF(M104="ベスト32",[7]点数換算表!$G$5,"")))))))</f>
        <v>0</v>
      </c>
      <c r="O104" s="32"/>
      <c r="P104" s="21">
        <f>IF(O104="",0,IF(O104="優勝",[7]点数換算表!$B$6,IF(O104="準優勝",[7]点数換算表!$C$6,IF(O104="ベスト4",[7]点数換算表!$D$6,IF(O104="ベスト8",[7]点数換算表!$E$6,IF(O104="ベスト16",[7]点数換算表!$F$6,IF(O104="ベスト32",[7]点数換算表!$G$6,"")))))))</f>
        <v>0</v>
      </c>
      <c r="Q104" s="23"/>
      <c r="R104" s="21">
        <f>IF(Q104="",0,IF(Q104="優勝",[7]点数換算表!$B$7,IF(Q104="準優勝",[7]点数換算表!$C$7,IF(Q104="ベスト4",[7]点数換算表!$D$7,IF(Q104="ベスト8",[7]点数換算表!$E$7,[7]点数換算表!$F$7)))))</f>
        <v>0</v>
      </c>
      <c r="S104" s="23"/>
      <c r="T104" s="21">
        <f>IF(S104="",0,IF(S104="優勝",[7]点数換算表!$B$8,IF(S104="準優勝",[7]点数換算表!$C$8,IF(S104="ベスト4",[7]点数換算表!$D$8,IF(S104="ベスト8",[7]点数換算表!$E$8,[7]点数換算表!$F$8)))))</f>
        <v>0</v>
      </c>
      <c r="U104" s="23"/>
      <c r="V104" s="21">
        <f>IF(U104="",0,IF(U104="優勝",[7]点数換算表!$B$13,IF(U104="準優勝",[7]点数換算表!$C$13,IF(U104="ベスト4",[7]点数換算表!$D$13,[7]点数換算表!$E$13))))</f>
        <v>0</v>
      </c>
      <c r="W104" s="23"/>
      <c r="X104" s="21">
        <f>IF(W104="",0,IF(W104="優勝",[7]点数換算表!$B$14,IF(W104="準優勝",[7]点数換算表!$C$14,IF(W104="ベスト4",[7]点数換算表!$D$14,[7]点数換算表!$E$14))))</f>
        <v>0</v>
      </c>
      <c r="Y104" s="32" t="s">
        <v>6</v>
      </c>
      <c r="Z104" s="21">
        <f>IF(Y104="",0,IF(Y104="優勝",[7]点数換算表!$B$15,IF(Y104="準優勝",[7]点数換算表!$C$15,IF(Y104="ベスト4",[7]点数換算表!$D$15,IF(Y104="ベスト8",[7]点数換算表!$E$15,IF(Y104="ベスト16",[7]点数換算表!$F$15,""))))))</f>
        <v>48</v>
      </c>
      <c r="AA104" s="32"/>
      <c r="AB104" s="21">
        <f>IF(AA104="",0,IF(AA104="優勝",[7]点数換算表!$B$16,IF(AA104="準優勝",[7]点数換算表!$C$16,IF(AA104="ベスト4",[7]点数換算表!$D$16,IF(AA104="ベスト8",[7]点数換算表!$E$16,IF(AA104="ベスト16",[7]点数換算表!$F$16,IF(AA104="ベスト32",[7]点数換算表!$G$16,"")))))))</f>
        <v>0</v>
      </c>
      <c r="AC104" s="32"/>
      <c r="AD104" s="21">
        <f>IF(AC104="",0,IF(AC104="優勝",[7]点数換算表!$B$17,IF(AC104="準優勝",[7]点数換算表!$C$17,IF(AC104="ベスト4",[7]点数換算表!$D$17,IF(AC104="ベスト8",[7]点数換算表!$E$17,IF(AC104="ベスト16",[7]点数換算表!$F$17,IF(AC104="ベスト32",[7]点数換算表!$G$17,"")))))))</f>
        <v>0</v>
      </c>
      <c r="AE104" s="23"/>
      <c r="AF104" s="21">
        <f>IF(AE104="",0,IF(AE104="優勝",[7]点数換算表!$B$18,IF(AE104="準優勝",[7]点数換算表!$C$18,IF(AE104="ベスト4",[7]点数換算表!$D$18,IF(AE104="ベスト8",[7]点数換算表!$E$18,[7]点数換算表!$F$18)))))</f>
        <v>0</v>
      </c>
      <c r="AG104" s="23"/>
      <c r="AH104" s="21">
        <f>IF(AG104="",0,IF(AG104="優勝",[7]点数換算表!$B$19,IF(AG104="準優勝",[7]点数換算表!$C$19,IF(AG104="ベスト4",[7]点数換算表!$D$19,IF(AG104="ベスト8",[7]点数換算表!$E$19,[7]点数換算表!$F$19)))))</f>
        <v>0</v>
      </c>
      <c r="AI104" s="21">
        <f t="shared" si="1"/>
        <v>108</v>
      </c>
    </row>
    <row r="105" spans="1:35" x14ac:dyDescent="0.4">
      <c r="A105" s="21">
        <v>102</v>
      </c>
      <c r="B105" s="32" t="s">
        <v>409</v>
      </c>
      <c r="C105" s="32" t="s">
        <v>386</v>
      </c>
      <c r="D105" s="32">
        <v>2</v>
      </c>
      <c r="E105" s="27" t="s">
        <v>382</v>
      </c>
      <c r="F105" s="35" t="s">
        <v>815</v>
      </c>
      <c r="G105" s="23"/>
      <c r="H105" s="21">
        <f>IF(G105="",0,IF(G105="優勝",[4]点数換算表!$B$2,IF(G105="準優勝",[4]点数換算表!$C$2,IF(G105="ベスト4",[4]点数換算表!$D$2,[4]点数換算表!$E$2))))</f>
        <v>0</v>
      </c>
      <c r="I105" s="23"/>
      <c r="J105" s="21">
        <f>IF(I105="",0,IF(I105="優勝",[4]点数換算表!$B$3,IF(I105="準優勝",[4]点数換算表!$C$3,IF(I105="ベスト4",[4]点数換算表!$D$3,[4]点数換算表!$E$3))))</f>
        <v>0</v>
      </c>
      <c r="K105" s="32" t="s">
        <v>6</v>
      </c>
      <c r="L105" s="21">
        <f>IF(K105="",0,IF(K105="優勝",[4]点数換算表!$B$4,IF(K105="準優勝",[4]点数換算表!$C$4,IF(K105="ベスト4",[4]点数換算表!$D$4,IF(K105="ベスト8",[4]点数換算表!$E$4,IF(K105="ベスト16",[4]点数換算表!$F$4,""))))))</f>
        <v>60</v>
      </c>
      <c r="M105" s="32"/>
      <c r="N105" s="21">
        <f>IF(M105="",0,IF(M105="優勝",[4]点数換算表!$B$5,IF(M105="準優勝",[4]点数換算表!$C$5,IF(M105="ベスト4",[4]点数換算表!$D$5,IF(M105="ベスト8",[4]点数換算表!$E$5,IF(M105="ベスト16",[4]点数換算表!$F$5,IF(M105="ベスト32",[4]点数換算表!$G$5,"")))))))</f>
        <v>0</v>
      </c>
      <c r="O105" s="32"/>
      <c r="P105" s="21">
        <f>IF(O105="",0,IF(O105="優勝",[4]点数換算表!$B$6,IF(O105="準優勝",[4]点数換算表!$C$6,IF(O105="ベスト4",[4]点数換算表!$D$6,IF(O105="ベスト8",[4]点数換算表!$E$6,IF(O105="ベスト16",[4]点数換算表!$F$6,IF(O105="ベスト32",[4]点数換算表!$G$6,"")))))))</f>
        <v>0</v>
      </c>
      <c r="Q105" s="23"/>
      <c r="R105" s="21">
        <f>IF(Q105="",0,IF(Q105="優勝",[4]点数換算表!$B$7,IF(Q105="準優勝",[4]点数換算表!$C$7,IF(Q105="ベスト4",[4]点数換算表!$D$7,IF(Q105="ベスト8",[4]点数換算表!$E$7,[4]点数換算表!$F$7)))))</f>
        <v>0</v>
      </c>
      <c r="S105" s="23"/>
      <c r="T105" s="21">
        <f>IF(S105="",0,IF(S105="優勝",[4]点数換算表!$B$8,IF(S105="準優勝",[4]点数換算表!$C$8,IF(S105="ベスト4",[4]点数換算表!$D$8,IF(S105="ベスト8",[4]点数換算表!$E$8,[4]点数換算表!$F$8)))))</f>
        <v>0</v>
      </c>
      <c r="U105" s="23"/>
      <c r="V105" s="21">
        <f>IF(U105="",0,IF(U105="優勝",[4]点数換算表!$B$13,IF(U105="準優勝",[4]点数換算表!$C$13,IF(U105="ベスト4",[4]点数換算表!$D$13,[4]点数換算表!$E$13))))</f>
        <v>0</v>
      </c>
      <c r="W105" s="23"/>
      <c r="X105" s="21">
        <f>IF(W105="",0,IF(W105="優勝",[4]点数換算表!$B$14,IF(W105="準優勝",[4]点数換算表!$C$14,IF(W105="ベスト4",[4]点数換算表!$D$14,[4]点数換算表!$E$14))))</f>
        <v>0</v>
      </c>
      <c r="Y105" s="32" t="s">
        <v>6</v>
      </c>
      <c r="Z105" s="21">
        <f>IF(Y105="",0,IF(Y105="優勝",[4]点数換算表!$B$15,IF(Y105="準優勝",[4]点数換算表!$C$15,IF(Y105="ベスト4",[4]点数換算表!$D$15,IF(Y105="ベスト8",[4]点数換算表!$E$15,IF(Y105="ベスト16",[4]点数換算表!$F$15,""))))))</f>
        <v>48</v>
      </c>
      <c r="AA105" s="32"/>
      <c r="AB105" s="21">
        <f>IF(AA105="",0,IF(AA105="優勝",[4]点数換算表!$B$16,IF(AA105="準優勝",[4]点数換算表!$C$16,IF(AA105="ベスト4",[4]点数換算表!$D$16,IF(AA105="ベスト8",[4]点数換算表!$E$16,IF(AA105="ベスト16",[4]点数換算表!$F$16,IF(AA105="ベスト32",[4]点数換算表!$G$16,"")))))))</f>
        <v>0</v>
      </c>
      <c r="AC105" s="32"/>
      <c r="AD105" s="21">
        <f>IF(AC105="",0,IF(AC105="優勝",[4]点数換算表!$B$17,IF(AC105="準優勝",[4]点数換算表!$C$17,IF(AC105="ベスト4",[4]点数換算表!$D$17,IF(AC105="ベスト8",[4]点数換算表!$E$17,IF(AC105="ベスト16",[4]点数換算表!$F$17,IF(AC105="ベスト32",[4]点数換算表!$G$17,"")))))))</f>
        <v>0</v>
      </c>
      <c r="AE105" s="23"/>
      <c r="AF105" s="21">
        <f>IF(AE105="",0,IF(AE105="優勝",[4]点数換算表!$B$18,IF(AE105="準優勝",[4]点数換算表!$C$18,IF(AE105="ベスト4",[4]点数換算表!$D$18,IF(AE105="ベスト8",[4]点数換算表!$E$18,[4]点数換算表!$F$18)))))</f>
        <v>0</v>
      </c>
      <c r="AG105" s="23"/>
      <c r="AH105" s="21">
        <f>IF(AG105="",0,IF(AG105="優勝",[4]点数換算表!$B$19,IF(AG105="準優勝",[4]点数換算表!$C$19,IF(AG105="ベスト4",[4]点数換算表!$D$19,IF(AG105="ベスト8",[4]点数換算表!$E$19,[4]点数換算表!$F$19)))))</f>
        <v>0</v>
      </c>
      <c r="AI105" s="21">
        <f t="shared" si="1"/>
        <v>108</v>
      </c>
    </row>
    <row r="106" spans="1:35" x14ac:dyDescent="0.4">
      <c r="A106" s="21">
        <v>124</v>
      </c>
      <c r="B106" s="32" t="s">
        <v>361</v>
      </c>
      <c r="C106" s="32" t="s">
        <v>285</v>
      </c>
      <c r="D106" s="32">
        <v>2</v>
      </c>
      <c r="E106" s="26" t="s">
        <v>272</v>
      </c>
      <c r="F106" s="35" t="s">
        <v>815</v>
      </c>
      <c r="G106" s="23"/>
      <c r="H106" s="21">
        <f>IF(G106="",0,IF(G106="優勝",[2]点数換算表!$B$2,IF(G106="準優勝",[2]点数換算表!$C$2,IF(G106="ベスト4",[2]点数換算表!$D$2,[2]点数換算表!$E$2))))</f>
        <v>0</v>
      </c>
      <c r="I106" s="23"/>
      <c r="J106" s="21">
        <f>IF(I106="",0,IF(I106="優勝",[2]点数換算表!$B$3,IF(I106="準優勝",[2]点数換算表!$C$3,IF(I106="ベスト4",[2]点数換算表!$D$3,[2]点数換算表!$E$3))))</f>
        <v>0</v>
      </c>
      <c r="K106" s="32"/>
      <c r="L106" s="21">
        <f>IF(K106="",0,IF(K106="優勝",[2]点数換算表!$B$4,IF(K106="準優勝",[2]点数換算表!$C$4,IF(K106="ベスト4",[2]点数換算表!$D$4,IF(K106="ベスト8",[2]点数換算表!$E$4,IF(K106="ベスト16",[2]点数換算表!$F$4,""))))))</f>
        <v>0</v>
      </c>
      <c r="M106" s="32" t="s">
        <v>214</v>
      </c>
      <c r="N106" s="21">
        <f>IF(M106="",0,IF(M106="優勝",[2]点数換算表!$B$5,IF(M106="準優勝",[2]点数換算表!$C$5,IF(M106="ベスト4",[2]点数換算表!$D$5,IF(M106="ベスト8",[2]点数換算表!$E$5,IF(M106="ベスト16",[2]点数換算表!$F$5,IF(M106="ベスト32",[2]点数換算表!$G$5,"")))))))</f>
        <v>50</v>
      </c>
      <c r="O106" s="32"/>
      <c r="P106" s="21">
        <f>IF(O106="",0,IF(O106="優勝",[2]点数換算表!$B$6,IF(O106="準優勝",[2]点数換算表!$C$6,IF(O106="ベスト4",[2]点数換算表!$D$6,IF(O106="ベスト8",[2]点数換算表!$E$6,IF(O106="ベスト16",[2]点数換算表!$F$6,IF(O106="ベスト32",[2]点数換算表!$G$6,"")))))))</f>
        <v>0</v>
      </c>
      <c r="Q106" s="23"/>
      <c r="R106" s="21">
        <f>IF(Q106="",0,IF(Q106="優勝",[2]点数換算表!$B$7,IF(Q106="準優勝",[2]点数換算表!$C$7,IF(Q106="ベスト4",[2]点数換算表!$D$7,IF(Q106="ベスト8",[2]点数換算表!$E$7,[2]点数換算表!$F$7)))))</f>
        <v>0</v>
      </c>
      <c r="S106" s="23"/>
      <c r="T106" s="21">
        <f>IF(S106="",0,IF(S106="優勝",[2]点数換算表!$B$8,IF(S106="準優勝",[2]点数換算表!$C$8,IF(S106="ベスト4",[2]点数換算表!$D$8,IF(S106="ベスト8",[2]点数換算表!$E$8,[2]点数換算表!$F$8)))))</f>
        <v>0</v>
      </c>
      <c r="U106" s="23"/>
      <c r="V106" s="21">
        <f>IF(U106="",0,IF(U106="優勝",[2]点数換算表!$B$13,IF(U106="準優勝",[2]点数換算表!$C$13,IF(U106="ベスト4",[2]点数換算表!$D$13,[2]点数換算表!$E$13))))</f>
        <v>0</v>
      </c>
      <c r="W106" s="23"/>
      <c r="X106" s="21">
        <f>IF(W106="",0,IF(W106="優勝",[2]点数換算表!$B$14,IF(W106="準優勝",[2]点数換算表!$C$14,IF(W106="ベスト4",[2]点数換算表!$D$14,[2]点数換算表!$E$14))))</f>
        <v>0</v>
      </c>
      <c r="Y106" s="32" t="s">
        <v>7</v>
      </c>
      <c r="Z106" s="21">
        <f>IF(Y106="",0,IF(Y106="優勝",[2]点数換算表!$B$15,IF(Y106="準優勝",[2]点数換算表!$C$15,IF(Y106="ベスト4",[2]点数換算表!$D$15,IF(Y106="ベスト8",[2]点数換算表!$E$15,IF(Y106="ベスト16",[2]点数換算表!$F$15,""))))))</f>
        <v>16</v>
      </c>
      <c r="AA106" s="32" t="s">
        <v>214</v>
      </c>
      <c r="AB106" s="21">
        <f>IF(AA106="",0,IF(AA106="優勝",[2]点数換算表!$B$16,IF(AA106="準優勝",[2]点数換算表!$C$16,IF(AA106="ベスト4",[2]点数換算表!$D$16,IF(AA106="ベスト8",[2]点数換算表!$E$16,IF(AA106="ベスト16",[2]点数換算表!$F$16,IF(AA106="ベスト32",[2]点数換算表!$G$16,"")))))))</f>
        <v>40</v>
      </c>
      <c r="AC106" s="32"/>
      <c r="AD106" s="21">
        <f>IF(AC106="",0,IF(AC106="優勝",[2]点数換算表!$B$17,IF(AC106="準優勝",[2]点数換算表!$C$17,IF(AC106="ベスト4",[2]点数換算表!$D$17,IF(AC106="ベスト8",[2]点数換算表!$E$17,IF(AC106="ベスト16",[2]点数換算表!$F$17,IF(AC106="ベスト32",[2]点数換算表!$G$17,"")))))))</f>
        <v>0</v>
      </c>
      <c r="AE106" s="23"/>
      <c r="AF106" s="21">
        <f>IF(AE106="",0,IF(AE106="優勝",[2]点数換算表!$B$18,IF(AE106="準優勝",[2]点数換算表!$C$18,IF(AE106="ベスト4",[2]点数換算表!$D$18,IF(AE106="ベスト8",[2]点数換算表!$E$18,[2]点数換算表!$F$18)))))</f>
        <v>0</v>
      </c>
      <c r="AG106" s="23"/>
      <c r="AH106" s="21">
        <f>IF(AG106="",0,IF(AG106="優勝",[2]点数換算表!$B$19,IF(AG106="準優勝",[2]点数換算表!$C$19,IF(AG106="ベスト4",[2]点数換算表!$D$19,IF(AG106="ベスト8",[2]点数換算表!$E$19,[2]点数換算表!$F$19)))))</f>
        <v>0</v>
      </c>
      <c r="AI106" s="21">
        <f t="shared" si="1"/>
        <v>106</v>
      </c>
    </row>
    <row r="107" spans="1:35" x14ac:dyDescent="0.4">
      <c r="A107" s="21">
        <v>103</v>
      </c>
      <c r="B107" s="32" t="s">
        <v>507</v>
      </c>
      <c r="C107" s="32" t="s">
        <v>459</v>
      </c>
      <c r="D107" s="32">
        <v>4</v>
      </c>
      <c r="E107" s="28" t="s">
        <v>451</v>
      </c>
      <c r="F107" s="35" t="s">
        <v>815</v>
      </c>
      <c r="G107" s="23"/>
      <c r="H107" s="21">
        <f>IF(G107="",0,IF(G107="優勝",[7]点数換算表!$B$2,IF(G107="準優勝",[7]点数換算表!$C$2,IF(G107="ベスト4",[7]点数換算表!$D$2,[7]点数換算表!$E$2))))</f>
        <v>0</v>
      </c>
      <c r="I107" s="23"/>
      <c r="J107" s="21">
        <f>IF(I107="",0,IF(I107="優勝",[7]点数換算表!$B$3,IF(I107="準優勝",[7]点数換算表!$C$3,IF(I107="ベスト4",[7]点数換算表!$D$3,[7]点数換算表!$E$3))))</f>
        <v>0</v>
      </c>
      <c r="K107" s="32"/>
      <c r="L107" s="21">
        <f>IF(K107="",0,IF(K107="優勝",[7]点数換算表!$B$4,IF(K107="準優勝",[7]点数換算表!$C$4,IF(K107="ベスト4",[7]点数換算表!$D$4,IF(K107="ベスト8",[7]点数換算表!$E$4,IF(K107="ベスト16",[7]点数換算表!$F$4,""))))))</f>
        <v>0</v>
      </c>
      <c r="M107" s="32"/>
      <c r="N107" s="21">
        <f>IF(M107="",0,IF(M107="優勝",[7]点数換算表!$B$5,IF(M107="準優勝",[7]点数換算表!$C$5,IF(M107="ベスト4",[7]点数換算表!$D$5,IF(M107="ベスト8",[7]点数換算表!$E$5,IF(M107="ベスト16",[7]点数換算表!$F$5,IF(M107="ベスト32",[7]点数換算表!$G$5,"")))))))</f>
        <v>0</v>
      </c>
      <c r="O107" s="32"/>
      <c r="P107" s="21">
        <f>IF(O107="",0,IF(O107="優勝",[7]点数換算表!$B$6,IF(O107="準優勝",[7]点数換算表!$C$6,IF(O107="ベスト4",[7]点数換算表!$D$6,IF(O107="ベスト8",[7]点数換算表!$E$6,IF(O107="ベスト16",[7]点数換算表!$F$6,IF(O107="ベスト32",[7]点数換算表!$G$6,"")))))))</f>
        <v>0</v>
      </c>
      <c r="Q107" s="23"/>
      <c r="R107" s="21">
        <f>IF(Q107="",0,IF(Q107="優勝",[7]点数換算表!$B$7,IF(Q107="準優勝",[7]点数換算表!$C$7,IF(Q107="ベスト4",[7]点数換算表!$D$7,IF(Q107="ベスト8",[7]点数換算表!$E$7,[7]点数換算表!$F$7)))))</f>
        <v>0</v>
      </c>
      <c r="S107" s="23"/>
      <c r="T107" s="21">
        <f>IF(S107="",0,IF(S107="優勝",[7]点数換算表!$B$8,IF(S107="準優勝",[7]点数換算表!$C$8,IF(S107="ベスト4",[7]点数換算表!$D$8,IF(S107="ベスト8",[7]点数換算表!$E$8,[7]点数換算表!$F$8)))))</f>
        <v>0</v>
      </c>
      <c r="U107" s="23"/>
      <c r="V107" s="21">
        <f>IF(U107="",0,IF(U107="優勝",[7]点数換算表!$B$13,IF(U107="準優勝",[7]点数換算表!$C$13,IF(U107="ベスト4",[7]点数換算表!$D$13,[7]点数換算表!$E$13))))</f>
        <v>0</v>
      </c>
      <c r="W107" s="23"/>
      <c r="X107" s="21">
        <f>IF(W107="",0,IF(W107="優勝",[7]点数換算表!$B$14,IF(W107="準優勝",[7]点数換算表!$C$14,IF(W107="ベスト4",[7]点数換算表!$D$14,[7]点数換算表!$E$14))))</f>
        <v>0</v>
      </c>
      <c r="Y107" s="32" t="s">
        <v>8</v>
      </c>
      <c r="Z107" s="21">
        <f>IF(Y107="",0,IF(Y107="優勝",[7]点数換算表!$B$15,IF(Y107="準優勝",[7]点数換算表!$C$15,IF(Y107="ベスト4",[7]点数換算表!$D$15,IF(Y107="ベスト8",[7]点数換算表!$E$15,IF(Y107="ベスト16",[7]点数換算表!$F$15,""))))))</f>
        <v>64</v>
      </c>
      <c r="AA107" s="32" t="s">
        <v>214</v>
      </c>
      <c r="AB107" s="21">
        <f>IF(AA107="",0,IF(AA107="優勝",[7]点数換算表!$B$16,IF(AA107="準優勝",[7]点数換算表!$C$16,IF(AA107="ベスト4",[7]点数換算表!$D$16,IF(AA107="ベスト8",[7]点数換算表!$E$16,IF(AA107="ベスト16",[7]点数換算表!$F$16,IF(AA107="ベスト32",[7]点数換算表!$G$16,"")))))))</f>
        <v>40</v>
      </c>
      <c r="AC107" s="32"/>
      <c r="AD107" s="21">
        <f>IF(AC107="",0,IF(AC107="優勝",[7]点数換算表!$B$17,IF(AC107="準優勝",[7]点数換算表!$C$17,IF(AC107="ベスト4",[7]点数換算表!$D$17,IF(AC107="ベスト8",[7]点数換算表!$E$17,IF(AC107="ベスト16",[7]点数換算表!$F$17,IF(AC107="ベスト32",[7]点数換算表!$G$17,"")))))))</f>
        <v>0</v>
      </c>
      <c r="AE107" s="23"/>
      <c r="AF107" s="21">
        <f>IF(AE107="",0,IF(AE107="優勝",[7]点数換算表!$B$18,IF(AE107="準優勝",[7]点数換算表!$C$18,IF(AE107="ベスト4",[7]点数換算表!$D$18,IF(AE107="ベスト8",[7]点数換算表!$E$18,[7]点数換算表!$F$18)))))</f>
        <v>0</v>
      </c>
      <c r="AG107" s="23"/>
      <c r="AH107" s="21">
        <f>IF(AG107="",0,IF(AG107="優勝",[7]点数換算表!$B$19,IF(AG107="準優勝",[7]点数換算表!$C$19,IF(AG107="ベスト4",[7]点数換算表!$D$19,IF(AG107="ベスト8",[7]点数換算表!$E$19,[7]点数換算表!$F$19)))))</f>
        <v>0</v>
      </c>
      <c r="AI107" s="21">
        <f t="shared" si="1"/>
        <v>104</v>
      </c>
    </row>
    <row r="108" spans="1:35" x14ac:dyDescent="0.4">
      <c r="A108" s="21">
        <v>104</v>
      </c>
      <c r="B108" s="21" t="s">
        <v>1340</v>
      </c>
      <c r="C108" s="21" t="s">
        <v>216</v>
      </c>
      <c r="D108" s="21">
        <v>1</v>
      </c>
      <c r="E108" s="24" t="s">
        <v>269</v>
      </c>
      <c r="F108" s="34" t="s">
        <v>814</v>
      </c>
      <c r="G108" s="23"/>
      <c r="H108" s="21">
        <f>IF(G108="",0,IF(G108="優勝",[5]点数換算表!$B$2,IF(G108="準優勝",[5]点数換算表!$C$2,IF(G108="ベスト4",[5]点数換算表!$D$2,[5]点数換算表!$E$2))))</f>
        <v>0</v>
      </c>
      <c r="I108" s="23"/>
      <c r="J108" s="21">
        <f>IF(I108="",0,IF(I108="優勝",[5]点数換算表!$B$3,IF(I108="準優勝",[5]点数換算表!$C$3,IF(I108="ベスト4",[5]点数換算表!$D$3,[5]点数換算表!$E$3))))</f>
        <v>0</v>
      </c>
      <c r="K108" s="32"/>
      <c r="L108" s="21">
        <f>IF(K108="",0,IF(K108="優勝",[5]点数換算表!$B$4,IF(K108="準優勝",[5]点数換算表!$C$4,IF(K108="ベスト4",[5]点数換算表!$D$4,IF(K108="ベスト8",[5]点数換算表!$E$4,IF(K108="ベスト16",[5]点数換算表!$F$4,""))))))</f>
        <v>0</v>
      </c>
      <c r="M108" s="32" t="s">
        <v>7</v>
      </c>
      <c r="N108" s="21">
        <f>IF(M108="",0,IF(M108="優勝",[5]点数換算表!$B$5,IF(M108="準優勝",[5]点数換算表!$C$5,IF(M108="ベスト4",[5]点数換算表!$D$5,IF(M108="ベスト8",[5]点数換算表!$E$5,IF(M108="ベスト16",[5]点数換算表!$F$5,IF(M108="ベスト32",[5]点数換算表!$G$5,"")))))))</f>
        <v>100</v>
      </c>
      <c r="O108" s="32"/>
      <c r="P108" s="21">
        <f>IF(O108="",0,IF(O108="優勝",[5]点数換算表!$B$6,IF(O108="準優勝",[5]点数換算表!$C$6,IF(O108="ベスト4",[5]点数換算表!$D$6,IF(O108="ベスト8",[5]点数換算表!$E$6,IF(O108="ベスト16",[5]点数換算表!$F$6,IF(O108="ベスト32",[5]点数換算表!$G$6,"")))))))</f>
        <v>0</v>
      </c>
      <c r="Q108" s="23"/>
      <c r="R108" s="21">
        <f>IF(Q108="",0,IF(Q108="優勝",[5]点数換算表!$B$7,IF(Q108="準優勝",[5]点数換算表!$C$7,IF(Q108="ベスト4",[5]点数換算表!$D$7,IF(Q108="ベスト8",[5]点数換算表!$E$7,[5]点数換算表!$F$7)))))</f>
        <v>0</v>
      </c>
      <c r="S108" s="23"/>
      <c r="T108" s="21">
        <f>IF(S108="",0,IF(S108="優勝",[5]点数換算表!$B$8,IF(S108="準優勝",[5]点数換算表!$C$8,IF(S108="ベスト4",[5]点数換算表!$D$8,IF(S108="ベスト8",[5]点数換算表!$E$8,[5]点数換算表!$F$8)))))</f>
        <v>0</v>
      </c>
      <c r="U108" s="23"/>
      <c r="V108" s="21">
        <f>IF(U108="",0,IF(U108="優勝",[5]点数換算表!$B$13,IF(U108="準優勝",[5]点数換算表!$C$13,IF(U108="ベスト4",[5]点数換算表!$D$13,[5]点数換算表!$E$13))))</f>
        <v>0</v>
      </c>
      <c r="W108" s="23"/>
      <c r="X108" s="21">
        <f>IF(W108="",0,IF(W108="優勝",[5]点数換算表!$B$14,IF(W108="準優勝",[5]点数換算表!$C$14,IF(W108="ベスト4",[5]点数換算表!$D$14,[5]点数換算表!$E$14))))</f>
        <v>0</v>
      </c>
      <c r="Y108" s="32"/>
      <c r="Z108" s="21">
        <f>IF(Y108="",0,IF(Y108="優勝",[5]点数換算表!$B$15,IF(Y108="準優勝",[5]点数換算表!$C$15,IF(Y108="ベスト4",[5]点数換算表!$D$15,IF(Y108="ベスト8",[5]点数換算表!$E$15,IF(Y108="ベスト16",[5]点数換算表!$F$15,""))))))</f>
        <v>0</v>
      </c>
      <c r="AA108" s="32"/>
      <c r="AB108" s="21">
        <f>IF(AA108="",0,IF(AA108="優勝",[5]点数換算表!$B$16,IF(AA108="準優勝",[5]点数換算表!$C$16,IF(AA108="ベスト4",[5]点数換算表!$D$16,IF(AA108="ベスト8",[5]点数換算表!$E$16,IF(AA108="ベスト16",[5]点数換算表!$F$16,IF(AA108="ベスト32",[5]点数換算表!$G$16,"")))))))</f>
        <v>0</v>
      </c>
      <c r="AC108" s="32"/>
      <c r="AD108" s="21">
        <f>IF(AC108="",0,IF(AC108="優勝",[5]点数換算表!$B$17,IF(AC108="準優勝",[5]点数換算表!$C$17,IF(AC108="ベスト4",[5]点数換算表!$D$17,IF(AC108="ベスト8",[5]点数換算表!$E$17,IF(AC108="ベスト16",[5]点数換算表!$F$17,IF(AC108="ベスト32",[5]点数換算表!$G$17,"")))))))</f>
        <v>0</v>
      </c>
      <c r="AE108" s="23"/>
      <c r="AF108" s="21">
        <f>IF(AE108="",0,IF(AE108="優勝",[5]点数換算表!$B$18,IF(AE108="準優勝",[5]点数換算表!$C$18,IF(AE108="ベスト4",[5]点数換算表!$D$18,IF(AE108="ベスト8",[5]点数換算表!$E$18,[5]点数換算表!$F$18)))))</f>
        <v>0</v>
      </c>
      <c r="AG108" s="23"/>
      <c r="AH108" s="21">
        <f>IF(AG108="",0,IF(AG108="優勝",[5]点数換算表!$B$19,IF(AG108="準優勝",[5]点数換算表!$C$19,IF(AG108="ベスト4",[5]点数換算表!$D$19,IF(AG108="ベスト8",[5]点数換算表!$E$19,[5]点数換算表!$F$19)))))</f>
        <v>0</v>
      </c>
      <c r="AI108" s="21">
        <f t="shared" si="1"/>
        <v>100</v>
      </c>
    </row>
    <row r="109" spans="1:35" x14ac:dyDescent="0.4">
      <c r="A109" s="21">
        <v>105</v>
      </c>
      <c r="B109" s="21" t="s">
        <v>1341</v>
      </c>
      <c r="C109" s="21" t="s">
        <v>1307</v>
      </c>
      <c r="D109" s="21">
        <v>4</v>
      </c>
      <c r="E109" s="24" t="s">
        <v>269</v>
      </c>
      <c r="F109" s="34" t="s">
        <v>814</v>
      </c>
      <c r="G109" s="23"/>
      <c r="H109" s="21">
        <f>IF(G109="",0,IF(G109="優勝",[5]点数換算表!$B$2,IF(G109="準優勝",[5]点数換算表!$C$2,IF(G109="ベスト4",[5]点数換算表!$D$2,[5]点数換算表!$E$2))))</f>
        <v>0</v>
      </c>
      <c r="I109" s="23"/>
      <c r="J109" s="21">
        <f>IF(I109="",0,IF(I109="優勝",[5]点数換算表!$B$3,IF(I109="準優勝",[5]点数換算表!$C$3,IF(I109="ベスト4",[5]点数換算表!$D$3,[5]点数換算表!$E$3))))</f>
        <v>0</v>
      </c>
      <c r="K109" s="32"/>
      <c r="L109" s="21">
        <f>IF(K109="",0,IF(K109="優勝",[5]点数換算表!$B$4,IF(K109="準優勝",[5]点数換算表!$C$4,IF(K109="ベスト4",[5]点数換算表!$D$4,IF(K109="ベスト8",[5]点数換算表!$E$4,IF(K109="ベスト16",[5]点数換算表!$F$4,""))))))</f>
        <v>0</v>
      </c>
      <c r="M109" s="32" t="s">
        <v>7</v>
      </c>
      <c r="N109" s="21">
        <f>IF(M109="",0,IF(M109="優勝",[5]点数換算表!$B$5,IF(M109="準優勝",[5]点数換算表!$C$5,IF(M109="ベスト4",[5]点数換算表!$D$5,IF(M109="ベスト8",[5]点数換算表!$E$5,IF(M109="ベスト16",[5]点数換算表!$F$5,IF(M109="ベスト32",[5]点数換算表!$G$5,"")))))))</f>
        <v>100</v>
      </c>
      <c r="O109" s="32"/>
      <c r="P109" s="21">
        <f>IF(O109="",0,IF(O109="優勝",[5]点数換算表!$B$6,IF(O109="準優勝",[5]点数換算表!$C$6,IF(O109="ベスト4",[5]点数換算表!$D$6,IF(O109="ベスト8",[5]点数換算表!$E$6,IF(O109="ベスト16",[5]点数換算表!$F$6,IF(O109="ベスト32",[5]点数換算表!$G$6,"")))))))</f>
        <v>0</v>
      </c>
      <c r="Q109" s="23"/>
      <c r="R109" s="21">
        <f>IF(Q109="",0,IF(Q109="優勝",[5]点数換算表!$B$7,IF(Q109="準優勝",[5]点数換算表!$C$7,IF(Q109="ベスト4",[5]点数換算表!$D$7,IF(Q109="ベスト8",[5]点数換算表!$E$7,[5]点数換算表!$F$7)))))</f>
        <v>0</v>
      </c>
      <c r="S109" s="23"/>
      <c r="T109" s="21">
        <f>IF(S109="",0,IF(S109="優勝",[5]点数換算表!$B$8,IF(S109="準優勝",[5]点数換算表!$C$8,IF(S109="ベスト4",[5]点数換算表!$D$8,IF(S109="ベスト8",[5]点数換算表!$E$8,[5]点数換算表!$F$8)))))</f>
        <v>0</v>
      </c>
      <c r="U109" s="23"/>
      <c r="V109" s="21">
        <f>IF(U109="",0,IF(U109="優勝",[5]点数換算表!$B$13,IF(U109="準優勝",[5]点数換算表!$C$13,IF(U109="ベスト4",[5]点数換算表!$D$13,[5]点数換算表!$E$13))))</f>
        <v>0</v>
      </c>
      <c r="W109" s="23"/>
      <c r="X109" s="21">
        <f>IF(W109="",0,IF(W109="優勝",[5]点数換算表!$B$14,IF(W109="準優勝",[5]点数換算表!$C$14,IF(W109="ベスト4",[5]点数換算表!$D$14,[5]点数換算表!$E$14))))</f>
        <v>0</v>
      </c>
      <c r="Y109" s="32"/>
      <c r="Z109" s="21">
        <f>IF(Y109="",0,IF(Y109="優勝",[5]点数換算表!$B$15,IF(Y109="準優勝",[5]点数換算表!$C$15,IF(Y109="ベスト4",[5]点数換算表!$D$15,IF(Y109="ベスト8",[5]点数換算表!$E$15,IF(Y109="ベスト16",[5]点数換算表!$F$15,""))))))</f>
        <v>0</v>
      </c>
      <c r="AA109" s="32"/>
      <c r="AB109" s="21">
        <f>IF(AA109="",0,IF(AA109="優勝",[5]点数換算表!$B$16,IF(AA109="準優勝",[5]点数換算表!$C$16,IF(AA109="ベスト4",[5]点数換算表!$D$16,IF(AA109="ベスト8",[5]点数換算表!$E$16,IF(AA109="ベスト16",[5]点数換算表!$F$16,IF(AA109="ベスト32",[5]点数換算表!$G$16,"")))))))</f>
        <v>0</v>
      </c>
      <c r="AC109" s="32"/>
      <c r="AD109" s="21">
        <f>IF(AC109="",0,IF(AC109="優勝",[5]点数換算表!$B$17,IF(AC109="準優勝",[5]点数換算表!$C$17,IF(AC109="ベスト4",[5]点数換算表!$D$17,IF(AC109="ベスト8",[5]点数換算表!$E$17,IF(AC109="ベスト16",[5]点数換算表!$F$17,IF(AC109="ベスト32",[5]点数換算表!$G$17,"")))))))</f>
        <v>0</v>
      </c>
      <c r="AE109" s="23"/>
      <c r="AF109" s="21">
        <f>IF(AE109="",0,IF(AE109="優勝",[5]点数換算表!$B$18,IF(AE109="準優勝",[5]点数換算表!$C$18,IF(AE109="ベスト4",[5]点数換算表!$D$18,IF(AE109="ベスト8",[5]点数換算表!$E$18,[5]点数換算表!$F$18)))))</f>
        <v>0</v>
      </c>
      <c r="AG109" s="23"/>
      <c r="AH109" s="21">
        <f>IF(AG109="",0,IF(AG109="優勝",[5]点数換算表!$B$19,IF(AG109="準優勝",[5]点数換算表!$C$19,IF(AG109="ベスト4",[5]点数換算表!$D$19,IF(AG109="ベスト8",[5]点数換算表!$E$19,[5]点数換算表!$F$19)))))</f>
        <v>0</v>
      </c>
      <c r="AI109" s="21">
        <f t="shared" si="1"/>
        <v>100</v>
      </c>
    </row>
    <row r="110" spans="1:35" x14ac:dyDescent="0.4">
      <c r="A110" s="21">
        <v>106</v>
      </c>
      <c r="B110" s="21" t="s">
        <v>1342</v>
      </c>
      <c r="C110" s="21" t="s">
        <v>1307</v>
      </c>
      <c r="D110" s="21">
        <v>3</v>
      </c>
      <c r="E110" s="24" t="s">
        <v>269</v>
      </c>
      <c r="F110" s="34" t="s">
        <v>814</v>
      </c>
      <c r="G110" s="23"/>
      <c r="H110" s="21">
        <f>IF(G110="",0,IF(G110="優勝",[5]点数換算表!$B$2,IF(G110="準優勝",[5]点数換算表!$C$2,IF(G110="ベスト4",[5]点数換算表!$D$2,[5]点数換算表!$E$2))))</f>
        <v>0</v>
      </c>
      <c r="I110" s="23"/>
      <c r="J110" s="21">
        <f>IF(I110="",0,IF(I110="優勝",[5]点数換算表!$B$3,IF(I110="準優勝",[5]点数換算表!$C$3,IF(I110="ベスト4",[5]点数換算表!$D$3,[5]点数換算表!$E$3))))</f>
        <v>0</v>
      </c>
      <c r="K110" s="32"/>
      <c r="L110" s="21">
        <f>IF(K110="",0,IF(K110="優勝",[5]点数換算表!$B$4,IF(K110="準優勝",[5]点数換算表!$C$4,IF(K110="ベスト4",[5]点数換算表!$D$4,IF(K110="ベスト8",[5]点数換算表!$E$4,IF(K110="ベスト16",[5]点数換算表!$F$4,""))))))</f>
        <v>0</v>
      </c>
      <c r="M110" s="32" t="s">
        <v>7</v>
      </c>
      <c r="N110" s="21">
        <f>IF(M110="",0,IF(M110="優勝",[5]点数換算表!$B$5,IF(M110="準優勝",[5]点数換算表!$C$5,IF(M110="ベスト4",[5]点数換算表!$D$5,IF(M110="ベスト8",[5]点数換算表!$E$5,IF(M110="ベスト16",[5]点数換算表!$F$5,IF(M110="ベスト32",[5]点数換算表!$G$5,"")))))))</f>
        <v>100</v>
      </c>
      <c r="O110" s="32"/>
      <c r="P110" s="21">
        <f>IF(O110="",0,IF(O110="優勝",[5]点数換算表!$B$6,IF(O110="準優勝",[5]点数換算表!$C$6,IF(O110="ベスト4",[5]点数換算表!$D$6,IF(O110="ベスト8",[5]点数換算表!$E$6,IF(O110="ベスト16",[5]点数換算表!$F$6,IF(O110="ベスト32",[5]点数換算表!$G$6,"")))))))</f>
        <v>0</v>
      </c>
      <c r="Q110" s="23"/>
      <c r="R110" s="21">
        <f>IF(Q110="",0,IF(Q110="優勝",[5]点数換算表!$B$7,IF(Q110="準優勝",[5]点数換算表!$C$7,IF(Q110="ベスト4",[5]点数換算表!$D$7,IF(Q110="ベスト8",[5]点数換算表!$E$7,[5]点数換算表!$F$7)))))</f>
        <v>0</v>
      </c>
      <c r="S110" s="23"/>
      <c r="T110" s="21">
        <f>IF(S110="",0,IF(S110="優勝",[5]点数換算表!$B$8,IF(S110="準優勝",[5]点数換算表!$C$8,IF(S110="ベスト4",[5]点数換算表!$D$8,IF(S110="ベスト8",[5]点数換算表!$E$8,[5]点数換算表!$F$8)))))</f>
        <v>0</v>
      </c>
      <c r="U110" s="23"/>
      <c r="V110" s="21">
        <f>IF(U110="",0,IF(U110="優勝",[5]点数換算表!$B$13,IF(U110="準優勝",[5]点数換算表!$C$13,IF(U110="ベスト4",[5]点数換算表!$D$13,[5]点数換算表!$E$13))))</f>
        <v>0</v>
      </c>
      <c r="W110" s="23"/>
      <c r="X110" s="21">
        <f>IF(W110="",0,IF(W110="優勝",[5]点数換算表!$B$14,IF(W110="準優勝",[5]点数換算表!$C$14,IF(W110="ベスト4",[5]点数換算表!$D$14,[5]点数換算表!$E$14))))</f>
        <v>0</v>
      </c>
      <c r="Y110" s="32"/>
      <c r="Z110" s="21">
        <f>IF(Y110="",0,IF(Y110="優勝",[5]点数換算表!$B$15,IF(Y110="準優勝",[5]点数換算表!$C$15,IF(Y110="ベスト4",[5]点数換算表!$D$15,IF(Y110="ベスト8",[5]点数換算表!$E$15,IF(Y110="ベスト16",[5]点数換算表!$F$15,""))))))</f>
        <v>0</v>
      </c>
      <c r="AA110" s="32"/>
      <c r="AB110" s="21">
        <f>IF(AA110="",0,IF(AA110="優勝",[5]点数換算表!$B$16,IF(AA110="準優勝",[5]点数換算表!$C$16,IF(AA110="ベスト4",[5]点数換算表!$D$16,IF(AA110="ベスト8",[5]点数換算表!$E$16,IF(AA110="ベスト16",[5]点数換算表!$F$16,IF(AA110="ベスト32",[5]点数換算表!$G$16,"")))))))</f>
        <v>0</v>
      </c>
      <c r="AC110" s="32"/>
      <c r="AD110" s="21">
        <f>IF(AC110="",0,IF(AC110="優勝",[5]点数換算表!$B$17,IF(AC110="準優勝",[5]点数換算表!$C$17,IF(AC110="ベスト4",[5]点数換算表!$D$17,IF(AC110="ベスト8",[5]点数換算表!$E$17,IF(AC110="ベスト16",[5]点数換算表!$F$17,IF(AC110="ベスト32",[5]点数換算表!$G$17,"")))))))</f>
        <v>0</v>
      </c>
      <c r="AE110" s="23"/>
      <c r="AF110" s="21">
        <f>IF(AE110="",0,IF(AE110="優勝",[5]点数換算表!$B$18,IF(AE110="準優勝",[5]点数換算表!$C$18,IF(AE110="ベスト4",[5]点数換算表!$D$18,IF(AE110="ベスト8",[5]点数換算表!$E$18,[5]点数換算表!$F$18)))))</f>
        <v>0</v>
      </c>
      <c r="AG110" s="23"/>
      <c r="AH110" s="21">
        <f>IF(AG110="",0,IF(AG110="優勝",[5]点数換算表!$B$19,IF(AG110="準優勝",[5]点数換算表!$C$19,IF(AG110="ベスト4",[5]点数換算表!$D$19,IF(AG110="ベスト8",[5]点数換算表!$E$19,[5]点数換算表!$F$19)))))</f>
        <v>0</v>
      </c>
      <c r="AI110" s="21">
        <f t="shared" si="1"/>
        <v>100</v>
      </c>
    </row>
    <row r="111" spans="1:35" x14ac:dyDescent="0.4">
      <c r="A111" s="21">
        <v>107</v>
      </c>
      <c r="B111" s="21" t="s">
        <v>250</v>
      </c>
      <c r="C111" s="21" t="s">
        <v>106</v>
      </c>
      <c r="D111" s="21">
        <v>3</v>
      </c>
      <c r="E111" s="24" t="s">
        <v>269</v>
      </c>
      <c r="F111" s="34" t="s">
        <v>814</v>
      </c>
      <c r="G111" s="23"/>
      <c r="H111" s="21">
        <f>IF(G111="",0,IF(G111="優勝",[5]点数換算表!$B$2,IF(G111="準優勝",[5]点数換算表!$C$2,IF(G111="ベスト4",[5]点数換算表!$D$2,[5]点数換算表!$E$2))))</f>
        <v>0</v>
      </c>
      <c r="I111" s="23"/>
      <c r="J111" s="21">
        <f>IF(I111="",0,IF(I111="優勝",[5]点数換算表!$B$3,IF(I111="準優勝",[5]点数換算表!$C$3,IF(I111="ベスト4",[5]点数換算表!$D$3,[5]点数換算表!$E$3))))</f>
        <v>0</v>
      </c>
      <c r="K111" s="32"/>
      <c r="L111" s="21">
        <f>IF(K111="",0,IF(K111="優勝",[5]点数換算表!$B$4,IF(K111="準優勝",[5]点数換算表!$C$4,IF(K111="ベスト4",[5]点数換算表!$D$4,IF(K111="ベスト8",[5]点数換算表!$E$4,IF(K111="ベスト16",[5]点数換算表!$F$4,""))))))</f>
        <v>0</v>
      </c>
      <c r="M111" s="32" t="s">
        <v>7</v>
      </c>
      <c r="N111" s="21">
        <f>IF(M111="",0,IF(M111="優勝",[5]点数換算表!$B$5,IF(M111="準優勝",[5]点数換算表!$C$5,IF(M111="ベスト4",[5]点数換算表!$D$5,IF(M111="ベスト8",[5]点数換算表!$E$5,IF(M111="ベスト16",[5]点数換算表!$F$5,IF(M111="ベスト32",[5]点数換算表!$G$5,"")))))))</f>
        <v>100</v>
      </c>
      <c r="O111" s="32"/>
      <c r="P111" s="21">
        <f>IF(O111="",0,IF(O111="優勝",[5]点数換算表!$B$6,IF(O111="準優勝",[5]点数換算表!$C$6,IF(O111="ベスト4",[5]点数換算表!$D$6,IF(O111="ベスト8",[5]点数換算表!$E$6,IF(O111="ベスト16",[5]点数換算表!$F$6,IF(O111="ベスト32",[5]点数換算表!$G$6,"")))))))</f>
        <v>0</v>
      </c>
      <c r="Q111" s="23"/>
      <c r="R111" s="21">
        <f>IF(Q111="",0,IF(Q111="優勝",[5]点数換算表!$B$7,IF(Q111="準優勝",[5]点数換算表!$C$7,IF(Q111="ベスト4",[5]点数換算表!$D$7,IF(Q111="ベスト8",[5]点数換算表!$E$7,[5]点数換算表!$F$7)))))</f>
        <v>0</v>
      </c>
      <c r="S111" s="23"/>
      <c r="T111" s="21">
        <f>IF(S111="",0,IF(S111="優勝",[5]点数換算表!$B$8,IF(S111="準優勝",[5]点数換算表!$C$8,IF(S111="ベスト4",[5]点数換算表!$D$8,IF(S111="ベスト8",[5]点数換算表!$E$8,[5]点数換算表!$F$8)))))</f>
        <v>0</v>
      </c>
      <c r="U111" s="23"/>
      <c r="V111" s="21">
        <f>IF(U111="",0,IF(U111="優勝",[5]点数換算表!$B$13,IF(U111="準優勝",[5]点数換算表!$C$13,IF(U111="ベスト4",[5]点数換算表!$D$13,[5]点数換算表!$E$13))))</f>
        <v>0</v>
      </c>
      <c r="W111" s="23"/>
      <c r="X111" s="21">
        <f>IF(W111="",0,IF(W111="優勝",[5]点数換算表!$B$14,IF(W111="準優勝",[5]点数換算表!$C$14,IF(W111="ベスト4",[5]点数換算表!$D$14,[5]点数換算表!$E$14))))</f>
        <v>0</v>
      </c>
      <c r="Y111" s="32"/>
      <c r="Z111" s="21">
        <f>IF(Y111="",0,IF(Y111="優勝",[5]点数換算表!$B$15,IF(Y111="準優勝",[5]点数換算表!$C$15,IF(Y111="ベスト4",[5]点数換算表!$D$15,IF(Y111="ベスト8",[5]点数換算表!$E$15,IF(Y111="ベスト16",[5]点数換算表!$F$15,""))))))</f>
        <v>0</v>
      </c>
      <c r="AA111" s="32"/>
      <c r="AB111" s="21">
        <f>IF(AA111="",0,IF(AA111="優勝",[5]点数換算表!$B$16,IF(AA111="準優勝",[5]点数換算表!$C$16,IF(AA111="ベスト4",[5]点数換算表!$D$16,IF(AA111="ベスト8",[5]点数換算表!$E$16,IF(AA111="ベスト16",[5]点数換算表!$F$16,IF(AA111="ベスト32",[5]点数換算表!$G$16,"")))))))</f>
        <v>0</v>
      </c>
      <c r="AC111" s="32"/>
      <c r="AD111" s="21">
        <f>IF(AC111="",0,IF(AC111="優勝",[5]点数換算表!$B$17,IF(AC111="準優勝",[5]点数換算表!$C$17,IF(AC111="ベスト4",[5]点数換算表!$D$17,IF(AC111="ベスト8",[5]点数換算表!$E$17,IF(AC111="ベスト16",[5]点数換算表!$F$17,IF(AC111="ベスト32",[5]点数換算表!$G$17,"")))))))</f>
        <v>0</v>
      </c>
      <c r="AE111" s="23"/>
      <c r="AF111" s="21">
        <f>IF(AE111="",0,IF(AE111="優勝",[5]点数換算表!$B$18,IF(AE111="準優勝",[5]点数換算表!$C$18,IF(AE111="ベスト4",[5]点数換算表!$D$18,IF(AE111="ベスト8",[5]点数換算表!$E$18,[5]点数換算表!$F$18)))))</f>
        <v>0</v>
      </c>
      <c r="AG111" s="23"/>
      <c r="AH111" s="21">
        <f>IF(AG111="",0,IF(AG111="優勝",[5]点数換算表!$B$19,IF(AG111="準優勝",[5]点数換算表!$C$19,IF(AG111="ベスト4",[5]点数換算表!$D$19,IF(AG111="ベスト8",[5]点数換算表!$E$19,[5]点数換算表!$F$19)))))</f>
        <v>0</v>
      </c>
      <c r="AI111" s="21">
        <f t="shared" si="1"/>
        <v>100</v>
      </c>
    </row>
    <row r="112" spans="1:35" x14ac:dyDescent="0.4">
      <c r="A112" s="21">
        <v>108</v>
      </c>
      <c r="B112" s="32" t="s">
        <v>616</v>
      </c>
      <c r="C112" s="32" t="s">
        <v>525</v>
      </c>
      <c r="D112" s="32">
        <v>2</v>
      </c>
      <c r="E112" s="29" t="s">
        <v>526</v>
      </c>
      <c r="F112" s="35" t="s">
        <v>815</v>
      </c>
      <c r="G112" s="23"/>
      <c r="H112" s="21">
        <f>IF(G112="",0,IF(G112="優勝",[8]点数換算表!$B$2,IF(G112="準優勝",[8]点数換算表!$C$2,IF(G112="ベスト4",[8]点数換算表!$D$2,[8]点数換算表!$E$2))))</f>
        <v>0</v>
      </c>
      <c r="I112" s="23"/>
      <c r="J112" s="21">
        <f>IF(I112="",0,IF(I112="優勝",[8]点数換算表!$B$3,IF(I112="準優勝",[8]点数換算表!$C$3,IF(I112="ベスト4",[8]点数換算表!$D$3,[8]点数換算表!$E$3))))</f>
        <v>0</v>
      </c>
      <c r="K112" s="32"/>
      <c r="L112" s="21">
        <f>IF(K112="",0,IF(K112="優勝",[8]点数換算表!$B$4,IF(K112="準優勝",[8]点数換算表!$C$4,IF(K112="ベスト4",[8]点数換算表!$D$4,IF(K112="ベスト8",[8]点数換算表!$E$4,IF(K112="ベスト16",[8]点数換算表!$F$4,""))))))</f>
        <v>0</v>
      </c>
      <c r="M112" s="32"/>
      <c r="N112" s="21">
        <f>IF(M112="",0,IF(M112="優勝",[8]点数換算表!$B$5,IF(M112="準優勝",[8]点数換算表!$C$5,IF(M112="ベスト4",[8]点数換算表!$D$5,IF(M112="ベスト8",[8]点数換算表!$E$5,IF(M112="ベスト16",[8]点数換算表!$F$5,IF(M112="ベスト32",[8]点数換算表!$G$5,"")))))))</f>
        <v>0</v>
      </c>
      <c r="O112" s="32"/>
      <c r="P112" s="21">
        <f>IF(O112="",0,IF(O112="優勝",[8]点数換算表!$B$6,IF(O112="準優勝",[8]点数換算表!$C$6,IF(O112="ベスト4",[8]点数換算表!$D$6,IF(O112="ベスト8",[8]点数換算表!$E$6,IF(O112="ベスト16",[8]点数換算表!$F$6,IF(O112="ベスト32",[8]点数換算表!$G$6,"")))))))</f>
        <v>0</v>
      </c>
      <c r="Q112" s="23"/>
      <c r="R112" s="21">
        <f>IF(Q112="",0,IF(Q112="優勝",[8]点数換算表!$B$7,IF(Q112="準優勝",[8]点数換算表!$C$7,IF(Q112="ベスト4",[8]点数換算表!$D$7,IF(Q112="ベスト8",[8]点数換算表!$E$7,[8]点数換算表!$F$7)))))</f>
        <v>0</v>
      </c>
      <c r="S112" s="23"/>
      <c r="T112" s="21">
        <f>IF(S112="",0,IF(S112="優勝",[8]点数換算表!$B$8,IF(S112="準優勝",[8]点数換算表!$C$8,IF(S112="ベスト4",[8]点数換算表!$D$8,IF(S112="ベスト8",[8]点数換算表!$E$8,[8]点数換算表!$F$8)))))</f>
        <v>0</v>
      </c>
      <c r="U112" s="23"/>
      <c r="V112" s="21">
        <f>IF(U112="",0,IF(U112="優勝",[8]点数換算表!$B$13,IF(U112="準優勝",[8]点数換算表!$C$13,IF(U112="ベスト4",[8]点数換算表!$D$13,[8]点数換算表!$E$13))))</f>
        <v>0</v>
      </c>
      <c r="W112" s="23"/>
      <c r="X112" s="21">
        <f>IF(W112="",0,IF(W112="優勝",[8]点数換算表!$B$14,IF(W112="準優勝",[8]点数換算表!$C$14,IF(W112="ベスト4",[8]点数換算表!$D$14,[8]点数換算表!$E$14))))</f>
        <v>0</v>
      </c>
      <c r="Y112" s="32" t="s">
        <v>7</v>
      </c>
      <c r="Z112" s="21">
        <f>IF(Y112="",0,IF(Y112="優勝",[8]点数換算表!$B$15,IF(Y112="準優勝",[8]点数換算表!$C$15,IF(Y112="ベスト4",[8]点数換算表!$D$15,IF(Y112="ベスト8",[8]点数換算表!$E$15,IF(Y112="ベスト16",[8]点数換算表!$F$15,""))))))</f>
        <v>16</v>
      </c>
      <c r="AA112" s="32" t="s">
        <v>7</v>
      </c>
      <c r="AB112" s="21">
        <f>IF(AA112="",0,IF(AA112="優勝",[8]点数換算表!$B$16,IF(AA112="準優勝",[8]点数換算表!$C$16,IF(AA112="ベスト4",[8]点数換算表!$D$16,IF(AA112="ベスト8",[8]点数換算表!$E$16,IF(AA112="ベスト16",[8]点数換算表!$F$16,IF(AA112="ベスト32",[8]点数換算表!$G$16,"")))))))</f>
        <v>80</v>
      </c>
      <c r="AC112" s="32"/>
      <c r="AD112" s="21">
        <f>IF(AC112="",0,IF(AC112="優勝",[8]点数換算表!$B$17,IF(AC112="準優勝",[8]点数換算表!$C$17,IF(AC112="ベスト4",[8]点数換算表!$D$17,IF(AC112="ベスト8",[8]点数換算表!$E$17,IF(AC112="ベスト16",[8]点数換算表!$F$17,IF(AC112="ベスト32",[8]点数換算表!$G$17,"")))))))</f>
        <v>0</v>
      </c>
      <c r="AE112" s="23"/>
      <c r="AF112" s="21">
        <f>IF(AE112="",0,IF(AE112="優勝",[8]点数換算表!$B$18,IF(AE112="準優勝",[8]点数換算表!$C$18,IF(AE112="ベスト4",[8]点数換算表!$D$18,IF(AE112="ベスト8",[8]点数換算表!$E$18,[8]点数換算表!$F$18)))))</f>
        <v>0</v>
      </c>
      <c r="AG112" s="23"/>
      <c r="AH112" s="21">
        <f>IF(AG112="",0,IF(AG112="優勝",[8]点数換算表!$B$19,IF(AG112="準優勝",[8]点数換算表!$C$19,IF(AG112="ベスト4",[8]点数換算表!$D$19,IF(AG112="ベスト8",[8]点数換算表!$E$19,[8]点数換算表!$F$19)))))</f>
        <v>0</v>
      </c>
      <c r="AI112" s="21">
        <f t="shared" si="1"/>
        <v>96</v>
      </c>
    </row>
    <row r="113" spans="1:35" x14ac:dyDescent="0.4">
      <c r="A113" s="21">
        <v>109</v>
      </c>
      <c r="B113" s="32" t="s">
        <v>661</v>
      </c>
      <c r="C113" s="32" t="s">
        <v>619</v>
      </c>
      <c r="D113" s="32">
        <v>2</v>
      </c>
      <c r="E113" s="30" t="s">
        <v>620</v>
      </c>
      <c r="F113" s="34" t="s">
        <v>814</v>
      </c>
      <c r="G113" s="23"/>
      <c r="H113" s="21">
        <f>IF(G113="",0,IF(G113="優勝",[6]点数換算表!$B$2,IF(G113="準優勝",[6]点数換算表!$C$2,IF(G113="ベスト4",[6]点数換算表!$D$2,[6]点数換算表!$E$2))))</f>
        <v>0</v>
      </c>
      <c r="I113" s="23"/>
      <c r="J113" s="21">
        <f>IF(I113="",0,IF(I113="優勝",[6]点数換算表!$B$3,IF(I113="準優勝",[6]点数換算表!$C$3,IF(I113="ベスト4",[6]点数換算表!$D$3,[6]点数換算表!$E$3))))</f>
        <v>0</v>
      </c>
      <c r="K113" s="32" t="s">
        <v>6</v>
      </c>
      <c r="L113" s="21">
        <f>IF(K113="",0,IF(K113="優勝",[6]点数換算表!$B$4,IF(K113="準優勝",[6]点数換算表!$C$4,IF(K113="ベスト4",[6]点数換算表!$D$4,IF(K113="ベスト8",[6]点数換算表!$E$4,IF(K113="ベスト16",[6]点数換算表!$F$4,""))))))</f>
        <v>60</v>
      </c>
      <c r="M113" s="32"/>
      <c r="N113" s="21">
        <f>IF(M113="",0,IF(M113="優勝",[6]点数換算表!$B$5,IF(M113="準優勝",[6]点数換算表!$C$5,IF(M113="ベスト4",[6]点数換算表!$D$5,IF(M113="ベスト8",[6]点数換算表!$E$5,IF(M113="ベスト16",[6]点数換算表!$F$5,IF(M113="ベスト32",[6]点数換算表!$G$5,"")))))))</f>
        <v>0</v>
      </c>
      <c r="O113" s="32"/>
      <c r="P113" s="21">
        <f>IF(O113="",0,IF(O113="優勝",[6]点数換算表!$B$6,IF(O113="準優勝",[6]点数換算表!$C$6,IF(O113="ベスト4",[6]点数換算表!$D$6,IF(O113="ベスト8",[6]点数換算表!$E$6,IF(O113="ベスト16",[6]点数換算表!$F$6,IF(O113="ベスト32",[6]点数換算表!$G$6,"")))))))</f>
        <v>0</v>
      </c>
      <c r="Q113" s="23"/>
      <c r="R113" s="21">
        <f>IF(Q113="",0,IF(Q113="優勝",[6]点数換算表!$B$7,IF(Q113="準優勝",[6]点数換算表!$C$7,IF(Q113="ベスト4",[6]点数換算表!$D$7,IF(Q113="ベスト8",[6]点数換算表!$E$7,[6]点数換算表!$F$7)))))</f>
        <v>0</v>
      </c>
      <c r="S113" s="23"/>
      <c r="T113" s="21">
        <f>IF(S113="",0,IF(S113="優勝",[6]点数換算表!$B$8,IF(S113="準優勝",[6]点数換算表!$C$8,IF(S113="ベスト4",[6]点数換算表!$D$8,IF(S113="ベスト8",[6]点数換算表!$E$8,[6]点数換算表!$F$8)))))</f>
        <v>0</v>
      </c>
      <c r="U113" s="23"/>
      <c r="V113" s="21">
        <f>IF(U113="",0,IF(U113="優勝",[6]点数換算表!$B$13,IF(U113="準優勝",[6]点数換算表!$C$13,IF(U113="ベスト4",[6]点数換算表!$D$13,[6]点数換算表!$E$13))))</f>
        <v>0</v>
      </c>
      <c r="W113" s="23"/>
      <c r="X113" s="21">
        <f>IF(W113="",0,IF(W113="優勝",[6]点数換算表!$B$14,IF(W113="準優勝",[6]点数換算表!$C$14,IF(W113="ベスト4",[6]点数換算表!$D$14,[6]点数換算表!$E$14))))</f>
        <v>0</v>
      </c>
      <c r="Y113" s="32" t="s">
        <v>9</v>
      </c>
      <c r="Z113" s="21">
        <f>IF(Y113="",0,IF(Y113="優勝",[6]点数換算表!$B$15,IF(Y113="準優勝",[6]点数換算表!$C$15,IF(Y113="ベスト4",[6]点数換算表!$D$15,IF(Y113="ベスト8",[6]点数換算表!$E$15,IF(Y113="ベスト16",[6]点数換算表!$F$15,""))))))</f>
        <v>32</v>
      </c>
      <c r="AA113" s="32"/>
      <c r="AB113" s="21">
        <f>IF(AA113="",0,IF(AA113="優勝",[6]点数換算表!$B$16,IF(AA113="準優勝",[6]点数換算表!$C$16,IF(AA113="ベスト4",[6]点数換算表!$D$16,IF(AA113="ベスト8",[6]点数換算表!$E$16,IF(AA113="ベスト16",[6]点数換算表!$F$16,IF(AA113="ベスト32",[6]点数換算表!$G$16,"")))))))</f>
        <v>0</v>
      </c>
      <c r="AC113" s="32"/>
      <c r="AD113" s="21">
        <f>IF(AC113="",0,IF(AC113="優勝",[6]点数換算表!$B$17,IF(AC113="準優勝",[6]点数換算表!$C$17,IF(AC113="ベスト4",[6]点数換算表!$D$17,IF(AC113="ベスト8",[6]点数換算表!$E$17,IF(AC113="ベスト16",[6]点数換算表!$F$17,IF(AC113="ベスト32",[6]点数換算表!$G$17,"")))))))</f>
        <v>0</v>
      </c>
      <c r="AE113" s="23"/>
      <c r="AF113" s="21">
        <f>IF(AE113="",0,IF(AE113="優勝",[6]点数換算表!$B$18,IF(AE113="準優勝",[6]点数換算表!$C$18,IF(AE113="ベスト4",[6]点数換算表!$D$18,IF(AE113="ベスト8",[6]点数換算表!$E$18,[6]点数換算表!$F$18)))))</f>
        <v>0</v>
      </c>
      <c r="AG113" s="23"/>
      <c r="AH113" s="21">
        <f>IF(AG113="",0,IF(AG113="優勝",[6]点数換算表!$B$19,IF(AG113="準優勝",[6]点数換算表!$C$19,IF(AG113="ベスト4",[6]点数換算表!$D$19,IF(AG113="ベスト8",[6]点数換算表!$E$19,[6]点数換算表!$F$19)))))</f>
        <v>0</v>
      </c>
      <c r="AI113" s="21">
        <f t="shared" si="1"/>
        <v>92</v>
      </c>
    </row>
    <row r="114" spans="1:35" x14ac:dyDescent="0.4">
      <c r="A114" s="21">
        <v>110</v>
      </c>
      <c r="B114" s="32" t="s">
        <v>697</v>
      </c>
      <c r="C114" s="32" t="s">
        <v>619</v>
      </c>
      <c r="D114" s="32">
        <v>2</v>
      </c>
      <c r="E114" s="30" t="s">
        <v>620</v>
      </c>
      <c r="F114" s="34" t="s">
        <v>814</v>
      </c>
      <c r="G114" s="23"/>
      <c r="H114" s="21">
        <f>IF(G114="",0,IF(G114="優勝",[6]点数換算表!$B$2,IF(G114="準優勝",[6]点数換算表!$C$2,IF(G114="ベスト4",[6]点数換算表!$D$2,[6]点数換算表!$E$2))))</f>
        <v>0</v>
      </c>
      <c r="I114" s="23"/>
      <c r="J114" s="21">
        <f>IF(I114="",0,IF(I114="優勝",[6]点数換算表!$B$3,IF(I114="準優勝",[6]点数換算表!$C$3,IF(I114="ベスト4",[6]点数換算表!$D$3,[6]点数換算表!$E$3))))</f>
        <v>0</v>
      </c>
      <c r="K114" s="32" t="s">
        <v>6</v>
      </c>
      <c r="L114" s="21">
        <f>IF(K114="",0,IF(K114="優勝",[6]点数換算表!$B$4,IF(K114="準優勝",[6]点数換算表!$C$4,IF(K114="ベスト4",[6]点数換算表!$D$4,IF(K114="ベスト8",[6]点数換算表!$E$4,IF(K114="ベスト16",[6]点数換算表!$F$4,""))))))</f>
        <v>60</v>
      </c>
      <c r="M114" s="32"/>
      <c r="N114" s="21">
        <f>IF(M114="",0,IF(M114="優勝",[6]点数換算表!$B$5,IF(M114="準優勝",[6]点数換算表!$C$5,IF(M114="ベスト4",[6]点数換算表!$D$5,IF(M114="ベスト8",[6]点数換算表!$E$5,IF(M114="ベスト16",[6]点数換算表!$F$5,IF(M114="ベスト32",[6]点数換算表!$G$5,"")))))))</f>
        <v>0</v>
      </c>
      <c r="O114" s="32"/>
      <c r="P114" s="21">
        <f>IF(O114="",0,IF(O114="優勝",[6]点数換算表!$B$6,IF(O114="準優勝",[6]点数換算表!$C$6,IF(O114="ベスト4",[6]点数換算表!$D$6,IF(O114="ベスト8",[6]点数換算表!$E$6,IF(O114="ベスト16",[6]点数換算表!$F$6,IF(O114="ベスト32",[6]点数換算表!$G$6,"")))))))</f>
        <v>0</v>
      </c>
      <c r="Q114" s="23"/>
      <c r="R114" s="21">
        <f>IF(Q114="",0,IF(Q114="優勝",[6]点数換算表!$B$7,IF(Q114="準優勝",[6]点数換算表!$C$7,IF(Q114="ベスト4",[6]点数換算表!$D$7,IF(Q114="ベスト8",[6]点数換算表!$E$7,[6]点数換算表!$F$7)))))</f>
        <v>0</v>
      </c>
      <c r="S114" s="23"/>
      <c r="T114" s="21">
        <f>IF(S114="",0,IF(S114="優勝",[6]点数換算表!$B$8,IF(S114="準優勝",[6]点数換算表!$C$8,IF(S114="ベスト4",[6]点数換算表!$D$8,IF(S114="ベスト8",[6]点数換算表!$E$8,[6]点数換算表!$F$8)))))</f>
        <v>0</v>
      </c>
      <c r="U114" s="23"/>
      <c r="V114" s="21">
        <f>IF(U114="",0,IF(U114="優勝",[6]点数換算表!$B$13,IF(U114="準優勝",[6]点数換算表!$C$13,IF(U114="ベスト4",[6]点数換算表!$D$13,[6]点数換算表!$E$13))))</f>
        <v>0</v>
      </c>
      <c r="W114" s="23"/>
      <c r="X114" s="21">
        <f>IF(W114="",0,IF(W114="優勝",[6]点数換算表!$B$14,IF(W114="準優勝",[6]点数換算表!$C$14,IF(W114="ベスト4",[6]点数換算表!$D$14,[6]点数換算表!$E$14))))</f>
        <v>0</v>
      </c>
      <c r="Y114" s="32" t="s">
        <v>9</v>
      </c>
      <c r="Z114" s="21">
        <f>IF(Y114="",0,IF(Y114="優勝",[6]点数換算表!$B$15,IF(Y114="準優勝",[6]点数換算表!$C$15,IF(Y114="ベスト4",[6]点数換算表!$D$15,IF(Y114="ベスト8",[6]点数換算表!$E$15,IF(Y114="ベスト16",[6]点数換算表!$F$15,""))))))</f>
        <v>32</v>
      </c>
      <c r="AA114" s="32"/>
      <c r="AB114" s="21">
        <f>IF(AA114="",0,IF(AA114="優勝",[6]点数換算表!$B$16,IF(AA114="準優勝",[6]点数換算表!$C$16,IF(AA114="ベスト4",[6]点数換算表!$D$16,IF(AA114="ベスト8",[6]点数換算表!$E$16,IF(AA114="ベスト16",[6]点数換算表!$F$16,IF(AA114="ベスト32",[6]点数換算表!$G$16,"")))))))</f>
        <v>0</v>
      </c>
      <c r="AC114" s="32"/>
      <c r="AD114" s="21">
        <f>IF(AC114="",0,IF(AC114="優勝",[6]点数換算表!$B$17,IF(AC114="準優勝",[6]点数換算表!$C$17,IF(AC114="ベスト4",[6]点数換算表!$D$17,IF(AC114="ベスト8",[6]点数換算表!$E$17,IF(AC114="ベスト16",[6]点数換算表!$F$17,IF(AC114="ベスト32",[6]点数換算表!$G$17,"")))))))</f>
        <v>0</v>
      </c>
      <c r="AE114" s="23"/>
      <c r="AF114" s="21">
        <f>IF(AE114="",0,IF(AE114="優勝",[6]点数換算表!$B$18,IF(AE114="準優勝",[6]点数換算表!$C$18,IF(AE114="ベスト4",[6]点数換算表!$D$18,IF(AE114="ベスト8",[6]点数換算表!$E$18,[6]点数換算表!$F$18)))))</f>
        <v>0</v>
      </c>
      <c r="AG114" s="23"/>
      <c r="AH114" s="21">
        <f>IF(AG114="",0,IF(AG114="優勝",[6]点数換算表!$B$19,IF(AG114="準優勝",[6]点数換算表!$C$19,IF(AG114="ベスト4",[6]点数換算表!$D$19,IF(AG114="ベスト8",[6]点数換算表!$E$19,[6]点数換算表!$F$19)))))</f>
        <v>0</v>
      </c>
      <c r="AI114" s="21">
        <f t="shared" si="1"/>
        <v>92</v>
      </c>
    </row>
    <row r="115" spans="1:35" x14ac:dyDescent="0.4">
      <c r="A115" s="21">
        <v>111</v>
      </c>
      <c r="B115" s="32" t="s">
        <v>435</v>
      </c>
      <c r="C115" s="32" t="s">
        <v>386</v>
      </c>
      <c r="D115" s="32">
        <v>2</v>
      </c>
      <c r="E115" s="27" t="s">
        <v>382</v>
      </c>
      <c r="F115" s="35" t="s">
        <v>815</v>
      </c>
      <c r="G115" s="23"/>
      <c r="H115" s="21">
        <f>IF(G115="",0,IF(G115="優勝",[4]点数換算表!$B$2,IF(G115="準優勝",[4]点数換算表!$C$2,IF(G115="ベスト4",[4]点数換算表!$D$2,[4]点数換算表!$E$2))))</f>
        <v>0</v>
      </c>
      <c r="I115" s="23"/>
      <c r="J115" s="21">
        <f>IF(I115="",0,IF(I115="優勝",[4]点数換算表!$B$3,IF(I115="準優勝",[4]点数換算表!$C$3,IF(I115="ベスト4",[4]点数換算表!$D$3,[4]点数換算表!$E$3))))</f>
        <v>0</v>
      </c>
      <c r="K115" s="32" t="s">
        <v>6</v>
      </c>
      <c r="L115" s="21">
        <f>IF(K115="",0,IF(K115="優勝",[4]点数換算表!$B$4,IF(K115="準優勝",[4]点数換算表!$C$4,IF(K115="ベスト4",[4]点数換算表!$D$4,IF(K115="ベスト8",[4]点数換算表!$E$4,IF(K115="ベスト16",[4]点数換算表!$F$4,""))))))</f>
        <v>60</v>
      </c>
      <c r="M115" s="32"/>
      <c r="N115" s="21">
        <f>IF(M115="",0,IF(M115="優勝",[4]点数換算表!$B$5,IF(M115="準優勝",[4]点数換算表!$C$5,IF(M115="ベスト4",[4]点数換算表!$D$5,IF(M115="ベスト8",[4]点数換算表!$E$5,IF(M115="ベスト16",[4]点数換算表!$F$5,IF(M115="ベスト32",[4]点数換算表!$G$5,"")))))))</f>
        <v>0</v>
      </c>
      <c r="O115" s="32"/>
      <c r="P115" s="21">
        <f>IF(O115="",0,IF(O115="優勝",[4]点数換算表!$B$6,IF(O115="準優勝",[4]点数換算表!$C$6,IF(O115="ベスト4",[4]点数換算表!$D$6,IF(O115="ベスト8",[4]点数換算表!$E$6,IF(O115="ベスト16",[4]点数換算表!$F$6,IF(O115="ベスト32",[4]点数換算表!$G$6,"")))))))</f>
        <v>0</v>
      </c>
      <c r="Q115" s="23"/>
      <c r="R115" s="21">
        <f>IF(Q115="",0,IF(Q115="優勝",[4]点数換算表!$B$7,IF(Q115="準優勝",[4]点数換算表!$C$7,IF(Q115="ベスト4",[4]点数換算表!$D$7,IF(Q115="ベスト8",[4]点数換算表!$E$7,[4]点数換算表!$F$7)))))</f>
        <v>0</v>
      </c>
      <c r="S115" s="23"/>
      <c r="T115" s="21">
        <f>IF(S115="",0,IF(S115="優勝",[4]点数換算表!$B$8,IF(S115="準優勝",[4]点数換算表!$C$8,IF(S115="ベスト4",[4]点数換算表!$D$8,IF(S115="ベスト8",[4]点数換算表!$E$8,[4]点数換算表!$F$8)))))</f>
        <v>0</v>
      </c>
      <c r="U115" s="23"/>
      <c r="V115" s="21">
        <f>IF(U115="",0,IF(U115="優勝",[4]点数換算表!$B$13,IF(U115="準優勝",[4]点数換算表!$C$13,IF(U115="ベスト4",[4]点数換算表!$D$13,[4]点数換算表!$E$13))))</f>
        <v>0</v>
      </c>
      <c r="W115" s="23"/>
      <c r="X115" s="21">
        <f>IF(W115="",0,IF(W115="優勝",[4]点数換算表!$B$14,IF(W115="準優勝",[4]点数換算表!$C$14,IF(W115="ベスト4",[4]点数換算表!$D$14,[4]点数換算表!$E$14))))</f>
        <v>0</v>
      </c>
      <c r="Y115" s="32" t="s">
        <v>9</v>
      </c>
      <c r="Z115" s="21">
        <f>IF(Y115="",0,IF(Y115="優勝",[4]点数換算表!$B$15,IF(Y115="準優勝",[4]点数換算表!$C$15,IF(Y115="ベスト4",[4]点数換算表!$D$15,IF(Y115="ベスト8",[4]点数換算表!$E$15,IF(Y115="ベスト16",[4]点数換算表!$F$15,""))))))</f>
        <v>32</v>
      </c>
      <c r="AA115" s="32"/>
      <c r="AB115" s="21">
        <f>IF(AA115="",0,IF(AA115="優勝",[4]点数換算表!$B$16,IF(AA115="準優勝",[4]点数換算表!$C$16,IF(AA115="ベスト4",[4]点数換算表!$D$16,IF(AA115="ベスト8",[4]点数換算表!$E$16,IF(AA115="ベスト16",[4]点数換算表!$F$16,IF(AA115="ベスト32",[4]点数換算表!$G$16,"")))))))</f>
        <v>0</v>
      </c>
      <c r="AC115" s="32"/>
      <c r="AD115" s="21">
        <f>IF(AC115="",0,IF(AC115="優勝",[4]点数換算表!$B$17,IF(AC115="準優勝",[4]点数換算表!$C$17,IF(AC115="ベスト4",[4]点数換算表!$D$17,IF(AC115="ベスト8",[4]点数換算表!$E$17,IF(AC115="ベスト16",[4]点数換算表!$F$17,IF(AC115="ベスト32",[4]点数換算表!$G$17,"")))))))</f>
        <v>0</v>
      </c>
      <c r="AE115" s="23"/>
      <c r="AF115" s="21">
        <f>IF(AE115="",0,IF(AE115="優勝",[4]点数換算表!$B$18,IF(AE115="準優勝",[4]点数換算表!$C$18,IF(AE115="ベスト4",[4]点数換算表!$D$18,IF(AE115="ベスト8",[4]点数換算表!$E$18,[4]点数換算表!$F$18)))))</f>
        <v>0</v>
      </c>
      <c r="AG115" s="23"/>
      <c r="AH115" s="21">
        <f>IF(AG115="",0,IF(AG115="優勝",[4]点数換算表!$B$19,IF(AG115="準優勝",[4]点数換算表!$C$19,IF(AG115="ベスト4",[4]点数換算表!$D$19,IF(AG115="ベスト8",[4]点数換算表!$E$19,[4]点数換算表!$F$19)))))</f>
        <v>0</v>
      </c>
      <c r="AI115" s="21">
        <f t="shared" si="1"/>
        <v>92</v>
      </c>
    </row>
    <row r="116" spans="1:35" x14ac:dyDescent="0.4">
      <c r="A116" s="21">
        <v>112</v>
      </c>
      <c r="B116" s="32" t="s">
        <v>210</v>
      </c>
      <c r="C116" s="32" t="s">
        <v>101</v>
      </c>
      <c r="D116" s="32">
        <v>3</v>
      </c>
      <c r="E116" s="24" t="s">
        <v>269</v>
      </c>
      <c r="F116" s="34" t="s">
        <v>814</v>
      </c>
      <c r="G116" s="23"/>
      <c r="H116" s="21">
        <f>IF(G116="",0,IF(G116="優勝",点数換算表!$B$2,IF(G116="準優勝",点数換算表!$C$2,IF(G116="ベスト4",点数換算表!$D$2,点数換算表!$E$2))))</f>
        <v>0</v>
      </c>
      <c r="I116" s="23"/>
      <c r="J116" s="21">
        <f>IF(I116="",0,IF(I116="優勝",点数換算表!$B$3,IF(I116="準優勝",点数換算表!$C$3,IF(I116="ベスト4",点数換算表!$D$3,点数換算表!$E$3))))</f>
        <v>0</v>
      </c>
      <c r="K116" s="32"/>
      <c r="L116" s="21">
        <f>IF(K116="",0,IF(K116="優勝",点数換算表!$B$4,IF(K116="準優勝",点数換算表!$C$4,IF(K116="ベスト4",点数換算表!$D$4,IF(K116="ベスト8",点数換算表!$E$4,IF(K116="ベスト16",点数換算表!$F$4,""))))))</f>
        <v>0</v>
      </c>
      <c r="M116" s="32" t="s">
        <v>214</v>
      </c>
      <c r="N116" s="21">
        <f>IF(M116="",0,IF(M116="優勝",点数換算表!$B$5,IF(M116="準優勝",点数換算表!$C$5,IF(M116="ベスト4",点数換算表!$D$5,IF(M116="ベスト8",点数換算表!$E$5,IF(M116="ベスト16",点数換算表!$F$5,IF(M116="ベスト32",点数換算表!$G$5,"")))))))</f>
        <v>50</v>
      </c>
      <c r="O116" s="32"/>
      <c r="P116" s="21">
        <f>IF(O116="",0,IF(O116="優勝",点数換算表!$B$6,IF(O116="準優勝",点数換算表!$C$6,IF(O116="ベスト4",点数換算表!$D$6,IF(O116="ベスト8",点数換算表!$E$6,IF(O116="ベスト16",点数換算表!$F$6,IF(O116="ベスト32",点数換算表!$G$6,"")))))))</f>
        <v>0</v>
      </c>
      <c r="Q116" s="23"/>
      <c r="R116" s="21">
        <f>IF(Q116="",0,IF(Q116="優勝",点数換算表!$B$7,IF(Q116="準優勝",点数換算表!$C$7,IF(Q116="ベスト4",点数換算表!$D$7,IF(Q116="ベスト8",点数換算表!$E$7,点数換算表!$F$7)))))</f>
        <v>0</v>
      </c>
      <c r="S116" s="23"/>
      <c r="T116" s="21">
        <f>IF(S116="",0,IF(S116="優勝",点数換算表!$B$8,IF(S116="準優勝",点数換算表!$C$8,IF(S116="ベスト4",点数換算表!$D$8,IF(S116="ベスト8",点数換算表!$E$8,点数換算表!$F$8)))))</f>
        <v>0</v>
      </c>
      <c r="U116" s="23"/>
      <c r="V116" s="21">
        <f>IF(U116="",0,IF(U116="優勝",点数換算表!$B$13,IF(U116="準優勝",点数換算表!$C$13,IF(U116="ベスト4",点数換算表!$D$13,点数換算表!$E$13))))</f>
        <v>0</v>
      </c>
      <c r="W116" s="23"/>
      <c r="X116" s="21">
        <f>IF(W116="",0,IF(W116="優勝",点数換算表!$B$14,IF(W116="準優勝",点数換算表!$C$14,IF(W116="ベスト4",点数換算表!$D$14,点数換算表!$E$14))))</f>
        <v>0</v>
      </c>
      <c r="Y116" s="32"/>
      <c r="Z116" s="21">
        <f>IF(Y116="",0,IF(Y116="優勝",点数換算表!$B$15,IF(Y116="準優勝",点数換算表!$C$15,IF(Y116="ベスト4",点数換算表!$D$15,IF(Y116="ベスト8",点数換算表!$E$15,IF(Y116="ベスト16",点数換算表!$F$15,""))))))</f>
        <v>0</v>
      </c>
      <c r="AA116" s="32" t="s">
        <v>214</v>
      </c>
      <c r="AB116" s="21">
        <f>IF(AA116="",0,IF(AA116="優勝",点数換算表!$B$16,IF(AA116="準優勝",点数換算表!$C$16,IF(AA116="ベスト4",点数換算表!$D$16,IF(AA116="ベスト8",点数換算表!$E$16,IF(AA116="ベスト16",点数換算表!$F$16,IF(AA116="ベスト32",点数換算表!$G$16,"")))))))</f>
        <v>40</v>
      </c>
      <c r="AC116" s="32"/>
      <c r="AD116" s="21">
        <f>IF(AC116="",0,IF(AC116="優勝",点数換算表!$B$17,IF(AC116="準優勝",点数換算表!$C$17,IF(AC116="ベスト4",点数換算表!$D$17,IF(AC116="ベスト8",点数換算表!$E$17,IF(AC116="ベスト16",点数換算表!$F$17,IF(AC116="ベスト32",点数換算表!$G$17,"")))))))</f>
        <v>0</v>
      </c>
      <c r="AE116" s="23"/>
      <c r="AF116" s="21">
        <f>IF(AE116="",0,IF(AE116="優勝",点数換算表!$B$18,IF(AE116="準優勝",点数換算表!$C$18,IF(AE116="ベスト4",点数換算表!$D$18,IF(AE116="ベスト8",点数換算表!$E$18,点数換算表!$F$18)))))</f>
        <v>0</v>
      </c>
      <c r="AG116" s="23"/>
      <c r="AH116" s="21">
        <f>IF(AG116="",0,IF(AG116="優勝",点数換算表!$B$19,IF(AG116="準優勝",点数換算表!$C$19,IF(AG116="ベスト4",点数換算表!$D$19,IF(AG116="ベスト8",点数換算表!$E$19,点数換算表!$F$19)))))</f>
        <v>0</v>
      </c>
      <c r="AI116" s="21">
        <f t="shared" si="1"/>
        <v>90</v>
      </c>
    </row>
    <row r="117" spans="1:35" x14ac:dyDescent="0.4">
      <c r="A117" s="21">
        <v>113</v>
      </c>
      <c r="B117" s="32" t="s">
        <v>304</v>
      </c>
      <c r="C117" s="32" t="s">
        <v>305</v>
      </c>
      <c r="D117" s="32">
        <v>4</v>
      </c>
      <c r="E117" s="26" t="s">
        <v>272</v>
      </c>
      <c r="F117" s="35" t="s">
        <v>815</v>
      </c>
      <c r="G117" s="23"/>
      <c r="H117" s="21">
        <f>IF(G117="",0,IF(G117="優勝",[2]点数換算表!$B$2,IF(G117="準優勝",[2]点数換算表!$C$2,IF(G117="ベスト4",[2]点数換算表!$D$2,[2]点数換算表!$E$2))))</f>
        <v>0</v>
      </c>
      <c r="I117" s="23"/>
      <c r="J117" s="21">
        <f>IF(I117="",0,IF(I117="優勝",[2]点数換算表!$B$3,IF(I117="準優勝",[2]点数換算表!$C$3,IF(I117="ベスト4",[2]点数換算表!$D$3,[2]点数換算表!$E$3))))</f>
        <v>0</v>
      </c>
      <c r="K117" s="32"/>
      <c r="L117" s="21">
        <f>IF(K117="",0,IF(K117="優勝",[2]点数換算表!$B$4,IF(K117="準優勝",[2]点数換算表!$C$4,IF(K117="ベスト4",[2]点数換算表!$D$4,IF(K117="ベスト8",[2]点数換算表!$E$4,IF(K117="ベスト16",[2]点数換算表!$F$4,""))))))</f>
        <v>0</v>
      </c>
      <c r="M117" s="32" t="s">
        <v>214</v>
      </c>
      <c r="N117" s="21">
        <f>IF(M117="",0,IF(M117="優勝",[2]点数換算表!$B$5,IF(M117="準優勝",[2]点数換算表!$C$5,IF(M117="ベスト4",[2]点数換算表!$D$5,IF(M117="ベスト8",[2]点数換算表!$E$5,IF(M117="ベスト16",[2]点数換算表!$F$5,IF(M117="ベスト32",[2]点数換算表!$G$5,"")))))))</f>
        <v>50</v>
      </c>
      <c r="O117" s="32"/>
      <c r="P117" s="21">
        <f>IF(O117="",0,IF(O117="優勝",[2]点数換算表!$B$6,IF(O117="準優勝",[2]点数換算表!$C$6,IF(O117="ベスト4",[2]点数換算表!$D$6,IF(O117="ベスト8",[2]点数換算表!$E$6,IF(O117="ベスト16",[2]点数換算表!$F$6,IF(O117="ベスト32",[2]点数換算表!$G$6,"")))))))</f>
        <v>0</v>
      </c>
      <c r="Q117" s="23"/>
      <c r="R117" s="21">
        <f>IF(Q117="",0,IF(Q117="優勝",[2]点数換算表!$B$7,IF(Q117="準優勝",[2]点数換算表!$C$7,IF(Q117="ベスト4",[2]点数換算表!$D$7,IF(Q117="ベスト8",[2]点数換算表!$E$7,[2]点数換算表!$F$7)))))</f>
        <v>0</v>
      </c>
      <c r="S117" s="23"/>
      <c r="T117" s="21">
        <f>IF(S117="",0,IF(S117="優勝",[2]点数換算表!$B$8,IF(S117="準優勝",[2]点数換算表!$C$8,IF(S117="ベスト4",[2]点数換算表!$D$8,IF(S117="ベスト8",[2]点数換算表!$E$8,[2]点数換算表!$F$8)))))</f>
        <v>0</v>
      </c>
      <c r="U117" s="23"/>
      <c r="V117" s="21">
        <f>IF(U117="",0,IF(U117="優勝",[2]点数換算表!$B$13,IF(U117="準優勝",[2]点数換算表!$C$13,IF(U117="ベスト4",[2]点数換算表!$D$13,[2]点数換算表!$E$13))))</f>
        <v>0</v>
      </c>
      <c r="W117" s="23"/>
      <c r="X117" s="21">
        <f>IF(W117="",0,IF(W117="優勝",[2]点数換算表!$B$14,IF(W117="準優勝",[2]点数換算表!$C$14,IF(W117="ベスト4",[2]点数換算表!$D$14,[2]点数換算表!$E$14))))</f>
        <v>0</v>
      </c>
      <c r="Y117" s="32"/>
      <c r="Z117" s="21">
        <f>IF(Y117="",0,IF(Y117="優勝",[2]点数換算表!$B$15,IF(Y117="準優勝",[2]点数換算表!$C$15,IF(Y117="ベスト4",[2]点数換算表!$D$15,IF(Y117="ベスト8",[2]点数換算表!$E$15,IF(Y117="ベスト16",[2]点数換算表!$F$15,""))))))</f>
        <v>0</v>
      </c>
      <c r="AA117" s="32" t="s">
        <v>214</v>
      </c>
      <c r="AB117" s="21">
        <f>IF(AA117="",0,IF(AA117="優勝",[2]点数換算表!$B$16,IF(AA117="準優勝",[2]点数換算表!$C$16,IF(AA117="ベスト4",[2]点数換算表!$D$16,IF(AA117="ベスト8",[2]点数換算表!$E$16,IF(AA117="ベスト16",[2]点数換算表!$F$16,IF(AA117="ベスト32",[2]点数換算表!$G$16,"")))))))</f>
        <v>40</v>
      </c>
      <c r="AC117" s="32"/>
      <c r="AD117" s="21">
        <f>IF(AC117="",0,IF(AC117="優勝",[2]点数換算表!$B$17,IF(AC117="準優勝",[2]点数換算表!$C$17,IF(AC117="ベスト4",[2]点数換算表!$D$17,IF(AC117="ベスト8",[2]点数換算表!$E$17,IF(AC117="ベスト16",[2]点数換算表!$F$17,IF(AC117="ベスト32",[2]点数換算表!$G$17,"")))))))</f>
        <v>0</v>
      </c>
      <c r="AE117" s="23"/>
      <c r="AF117" s="21">
        <f>IF(AE117="",0,IF(AE117="優勝",[2]点数換算表!$B$18,IF(AE117="準優勝",[2]点数換算表!$C$18,IF(AE117="ベスト4",[2]点数換算表!$D$18,IF(AE117="ベスト8",[2]点数換算表!$E$18,[2]点数換算表!$F$18)))))</f>
        <v>0</v>
      </c>
      <c r="AG117" s="23"/>
      <c r="AH117" s="21">
        <f>IF(AG117="",0,IF(AG117="優勝",[2]点数換算表!$B$19,IF(AG117="準優勝",[2]点数換算表!$C$19,IF(AG117="ベスト4",[2]点数換算表!$D$19,IF(AG117="ベスト8",[2]点数換算表!$E$19,[2]点数換算表!$F$19)))))</f>
        <v>0</v>
      </c>
      <c r="AI117" s="21">
        <f t="shared" si="1"/>
        <v>90</v>
      </c>
    </row>
    <row r="118" spans="1:35" x14ac:dyDescent="0.4">
      <c r="A118" s="21">
        <v>114</v>
      </c>
      <c r="B118" s="32" t="s">
        <v>369</v>
      </c>
      <c r="C118" s="32" t="s">
        <v>305</v>
      </c>
      <c r="D118" s="32">
        <v>4</v>
      </c>
      <c r="E118" s="26" t="s">
        <v>272</v>
      </c>
      <c r="F118" s="35" t="s">
        <v>815</v>
      </c>
      <c r="G118" s="23"/>
      <c r="H118" s="21">
        <f>IF(G118="",0,IF(G118="優勝",[2]点数換算表!$B$2,IF(G118="準優勝",[2]点数換算表!$C$2,IF(G118="ベスト4",[2]点数換算表!$D$2,[2]点数換算表!$E$2))))</f>
        <v>0</v>
      </c>
      <c r="I118" s="23"/>
      <c r="J118" s="21">
        <f>IF(I118="",0,IF(I118="優勝",[2]点数換算表!$B$3,IF(I118="準優勝",[2]点数換算表!$C$3,IF(I118="ベスト4",[2]点数換算表!$D$3,[2]点数換算表!$E$3))))</f>
        <v>0</v>
      </c>
      <c r="K118" s="32"/>
      <c r="L118" s="21">
        <f>IF(K118="",0,IF(K118="優勝",[2]点数換算表!$B$4,IF(K118="準優勝",[2]点数換算表!$C$4,IF(K118="ベスト4",[2]点数換算表!$D$4,IF(K118="ベスト8",[2]点数換算表!$E$4,IF(K118="ベスト16",[2]点数換算表!$F$4,""))))))</f>
        <v>0</v>
      </c>
      <c r="M118" s="32" t="s">
        <v>214</v>
      </c>
      <c r="N118" s="21">
        <f>IF(M118="",0,IF(M118="優勝",[2]点数換算表!$B$5,IF(M118="準優勝",[2]点数換算表!$C$5,IF(M118="ベスト4",[2]点数換算表!$D$5,IF(M118="ベスト8",[2]点数換算表!$E$5,IF(M118="ベスト16",[2]点数換算表!$F$5,IF(M118="ベスト32",[2]点数換算表!$G$5,"")))))))</f>
        <v>50</v>
      </c>
      <c r="O118" s="32"/>
      <c r="P118" s="21">
        <f>IF(O118="",0,IF(O118="優勝",[2]点数換算表!$B$6,IF(O118="準優勝",[2]点数換算表!$C$6,IF(O118="ベスト4",[2]点数換算表!$D$6,IF(O118="ベスト8",[2]点数換算表!$E$6,IF(O118="ベスト16",[2]点数換算表!$F$6,IF(O118="ベスト32",[2]点数換算表!$G$6,"")))))))</f>
        <v>0</v>
      </c>
      <c r="Q118" s="23"/>
      <c r="R118" s="21">
        <f>IF(Q118="",0,IF(Q118="優勝",[2]点数換算表!$B$7,IF(Q118="準優勝",[2]点数換算表!$C$7,IF(Q118="ベスト4",[2]点数換算表!$D$7,IF(Q118="ベスト8",[2]点数換算表!$E$7,[2]点数換算表!$F$7)))))</f>
        <v>0</v>
      </c>
      <c r="S118" s="23"/>
      <c r="T118" s="21">
        <f>IF(S118="",0,IF(S118="優勝",[2]点数換算表!$B$8,IF(S118="準優勝",[2]点数換算表!$C$8,IF(S118="ベスト4",[2]点数換算表!$D$8,IF(S118="ベスト8",[2]点数換算表!$E$8,[2]点数換算表!$F$8)))))</f>
        <v>0</v>
      </c>
      <c r="U118" s="23"/>
      <c r="V118" s="21">
        <f>IF(U118="",0,IF(U118="優勝",[2]点数換算表!$B$13,IF(U118="準優勝",[2]点数換算表!$C$13,IF(U118="ベスト4",[2]点数換算表!$D$13,[2]点数換算表!$E$13))))</f>
        <v>0</v>
      </c>
      <c r="W118" s="23"/>
      <c r="X118" s="21">
        <f>IF(W118="",0,IF(W118="優勝",[2]点数換算表!$B$14,IF(W118="準優勝",[2]点数換算表!$C$14,IF(W118="ベスト4",[2]点数換算表!$D$14,[2]点数換算表!$E$14))))</f>
        <v>0</v>
      </c>
      <c r="Y118" s="32"/>
      <c r="Z118" s="21">
        <f>IF(Y118="",0,IF(Y118="優勝",[2]点数換算表!$B$15,IF(Y118="準優勝",[2]点数換算表!$C$15,IF(Y118="ベスト4",[2]点数換算表!$D$15,IF(Y118="ベスト8",[2]点数換算表!$E$15,IF(Y118="ベスト16",[2]点数換算表!$F$15,""))))))</f>
        <v>0</v>
      </c>
      <c r="AA118" s="32" t="s">
        <v>214</v>
      </c>
      <c r="AB118" s="21">
        <f>IF(AA118="",0,IF(AA118="優勝",[2]点数換算表!$B$16,IF(AA118="準優勝",[2]点数換算表!$C$16,IF(AA118="ベスト4",[2]点数換算表!$D$16,IF(AA118="ベスト8",[2]点数換算表!$E$16,IF(AA118="ベスト16",[2]点数換算表!$F$16,IF(AA118="ベスト32",[2]点数換算表!$G$16,"")))))))</f>
        <v>40</v>
      </c>
      <c r="AC118" s="32"/>
      <c r="AD118" s="21">
        <f>IF(AC118="",0,IF(AC118="優勝",[2]点数換算表!$B$17,IF(AC118="準優勝",[2]点数換算表!$C$17,IF(AC118="ベスト4",[2]点数換算表!$D$17,IF(AC118="ベスト8",[2]点数換算表!$E$17,IF(AC118="ベスト16",[2]点数換算表!$F$17,IF(AC118="ベスト32",[2]点数換算表!$G$17,"")))))))</f>
        <v>0</v>
      </c>
      <c r="AE118" s="23"/>
      <c r="AF118" s="21">
        <f>IF(AE118="",0,IF(AE118="優勝",[2]点数換算表!$B$18,IF(AE118="準優勝",[2]点数換算表!$C$18,IF(AE118="ベスト4",[2]点数換算表!$D$18,IF(AE118="ベスト8",[2]点数換算表!$E$18,[2]点数換算表!$F$18)))))</f>
        <v>0</v>
      </c>
      <c r="AG118" s="23"/>
      <c r="AH118" s="21">
        <f>IF(AG118="",0,IF(AG118="優勝",[2]点数換算表!$B$19,IF(AG118="準優勝",[2]点数換算表!$C$19,IF(AG118="ベスト4",[2]点数換算表!$D$19,IF(AG118="ベスト8",[2]点数換算表!$E$19,[2]点数換算表!$F$19)))))</f>
        <v>0</v>
      </c>
      <c r="AI118" s="21">
        <f t="shared" si="1"/>
        <v>90</v>
      </c>
    </row>
    <row r="119" spans="1:35" x14ac:dyDescent="0.4">
      <c r="A119" s="21">
        <v>115</v>
      </c>
      <c r="B119" s="32" t="s">
        <v>317</v>
      </c>
      <c r="C119" s="32" t="s">
        <v>289</v>
      </c>
      <c r="D119" s="32">
        <v>2</v>
      </c>
      <c r="E119" s="26" t="s">
        <v>272</v>
      </c>
      <c r="F119" s="35" t="s">
        <v>815</v>
      </c>
      <c r="G119" s="23"/>
      <c r="H119" s="21">
        <f>IF(G119="",0,IF(G119="優勝",[2]点数換算表!$B$2,IF(G119="準優勝",[2]点数換算表!$C$2,IF(G119="ベスト4",[2]点数換算表!$D$2,[2]点数換算表!$E$2))))</f>
        <v>0</v>
      </c>
      <c r="I119" s="23"/>
      <c r="J119" s="21">
        <f>IF(I119="",0,IF(I119="優勝",[2]点数換算表!$B$3,IF(I119="準優勝",[2]点数換算表!$C$3,IF(I119="ベスト4",[2]点数換算表!$D$3,[2]点数換算表!$E$3))))</f>
        <v>0</v>
      </c>
      <c r="K119" s="32"/>
      <c r="L119" s="21">
        <f>IF(K119="",0,IF(K119="優勝",[2]点数換算表!$B$4,IF(K119="準優勝",[2]点数換算表!$C$4,IF(K119="ベスト4",[2]点数換算表!$D$4,IF(K119="ベスト8",[2]点数換算表!$E$4,IF(K119="ベスト16",[2]点数換算表!$F$4,""))))))</f>
        <v>0</v>
      </c>
      <c r="M119" s="32" t="s">
        <v>214</v>
      </c>
      <c r="N119" s="21">
        <f>IF(M119="",0,IF(M119="優勝",[2]点数換算表!$B$5,IF(M119="準優勝",[2]点数換算表!$C$5,IF(M119="ベスト4",[2]点数換算表!$D$5,IF(M119="ベスト8",[2]点数換算表!$E$5,IF(M119="ベスト16",[2]点数換算表!$F$5,IF(M119="ベスト32",[2]点数換算表!$G$5,"")))))))</f>
        <v>50</v>
      </c>
      <c r="O119" s="32"/>
      <c r="P119" s="21">
        <f>IF(O119="",0,IF(O119="優勝",[2]点数換算表!$B$6,IF(O119="準優勝",[2]点数換算表!$C$6,IF(O119="ベスト4",[2]点数換算表!$D$6,IF(O119="ベスト8",[2]点数換算表!$E$6,IF(O119="ベスト16",[2]点数換算表!$F$6,IF(O119="ベスト32",[2]点数換算表!$G$6,"")))))))</f>
        <v>0</v>
      </c>
      <c r="Q119" s="23"/>
      <c r="R119" s="21">
        <f>IF(Q119="",0,IF(Q119="優勝",[2]点数換算表!$B$7,IF(Q119="準優勝",[2]点数換算表!$C$7,IF(Q119="ベスト4",[2]点数換算表!$D$7,IF(Q119="ベスト8",[2]点数換算表!$E$7,[2]点数換算表!$F$7)))))</f>
        <v>0</v>
      </c>
      <c r="S119" s="23"/>
      <c r="T119" s="21">
        <f>IF(S119="",0,IF(S119="優勝",[2]点数換算表!$B$8,IF(S119="準優勝",[2]点数換算表!$C$8,IF(S119="ベスト4",[2]点数換算表!$D$8,IF(S119="ベスト8",[2]点数換算表!$E$8,[2]点数換算表!$F$8)))))</f>
        <v>0</v>
      </c>
      <c r="U119" s="23"/>
      <c r="V119" s="21">
        <f>IF(U119="",0,IF(U119="優勝",[2]点数換算表!$B$13,IF(U119="準優勝",[2]点数換算表!$C$13,IF(U119="ベスト4",[2]点数換算表!$D$13,[2]点数換算表!$E$13))))</f>
        <v>0</v>
      </c>
      <c r="W119" s="23"/>
      <c r="X119" s="21">
        <f>IF(W119="",0,IF(W119="優勝",[2]点数換算表!$B$14,IF(W119="準優勝",[2]点数換算表!$C$14,IF(W119="ベスト4",[2]点数換算表!$D$14,[2]点数換算表!$E$14))))</f>
        <v>0</v>
      </c>
      <c r="Y119" s="32"/>
      <c r="Z119" s="21">
        <f>IF(Y119="",0,IF(Y119="優勝",[2]点数換算表!$B$15,IF(Y119="準優勝",[2]点数換算表!$C$15,IF(Y119="ベスト4",[2]点数換算表!$D$15,IF(Y119="ベスト8",[2]点数換算表!$E$15,IF(Y119="ベスト16",[2]点数換算表!$F$15,""))))))</f>
        <v>0</v>
      </c>
      <c r="AA119" s="32" t="s">
        <v>214</v>
      </c>
      <c r="AB119" s="21">
        <f>IF(AA119="",0,IF(AA119="優勝",[2]点数換算表!$B$16,IF(AA119="準優勝",[2]点数換算表!$C$16,IF(AA119="ベスト4",[2]点数換算表!$D$16,IF(AA119="ベスト8",[2]点数換算表!$E$16,IF(AA119="ベスト16",[2]点数換算表!$F$16,IF(AA119="ベスト32",[2]点数換算表!$G$16,"")))))))</f>
        <v>40</v>
      </c>
      <c r="AC119" s="32"/>
      <c r="AD119" s="21">
        <f>IF(AC119="",0,IF(AC119="優勝",[2]点数換算表!$B$17,IF(AC119="準優勝",[2]点数換算表!$C$17,IF(AC119="ベスト4",[2]点数換算表!$D$17,IF(AC119="ベスト8",[2]点数換算表!$E$17,IF(AC119="ベスト16",[2]点数換算表!$F$17,IF(AC119="ベスト32",[2]点数換算表!$G$17,"")))))))</f>
        <v>0</v>
      </c>
      <c r="AE119" s="23"/>
      <c r="AF119" s="21">
        <f>IF(AE119="",0,IF(AE119="優勝",[2]点数換算表!$B$18,IF(AE119="準優勝",[2]点数換算表!$C$18,IF(AE119="ベスト4",[2]点数換算表!$D$18,IF(AE119="ベスト8",[2]点数換算表!$E$18,[2]点数換算表!$F$18)))))</f>
        <v>0</v>
      </c>
      <c r="AG119" s="23"/>
      <c r="AH119" s="21">
        <f>IF(AG119="",0,IF(AG119="優勝",[2]点数換算表!$B$19,IF(AG119="準優勝",[2]点数換算表!$C$19,IF(AG119="ベスト4",[2]点数換算表!$D$19,IF(AG119="ベスト8",[2]点数換算表!$E$19,[2]点数換算表!$F$19)))))</f>
        <v>0</v>
      </c>
      <c r="AI119" s="21">
        <f t="shared" si="1"/>
        <v>90</v>
      </c>
    </row>
    <row r="120" spans="1:35" x14ac:dyDescent="0.4">
      <c r="A120" s="21">
        <v>116</v>
      </c>
      <c r="B120" s="32" t="s">
        <v>372</v>
      </c>
      <c r="C120" s="32" t="s">
        <v>289</v>
      </c>
      <c r="D120" s="32">
        <v>3</v>
      </c>
      <c r="E120" s="26" t="s">
        <v>272</v>
      </c>
      <c r="F120" s="35" t="s">
        <v>815</v>
      </c>
      <c r="G120" s="23"/>
      <c r="H120" s="21">
        <f>IF(G120="",0,IF(G120="優勝",[2]点数換算表!$B$2,IF(G120="準優勝",[2]点数換算表!$C$2,IF(G120="ベスト4",[2]点数換算表!$D$2,[2]点数換算表!$E$2))))</f>
        <v>0</v>
      </c>
      <c r="I120" s="23"/>
      <c r="J120" s="21">
        <f>IF(I120="",0,IF(I120="優勝",[2]点数換算表!$B$3,IF(I120="準優勝",[2]点数換算表!$C$3,IF(I120="ベスト4",[2]点数換算表!$D$3,[2]点数換算表!$E$3))))</f>
        <v>0</v>
      </c>
      <c r="K120" s="32"/>
      <c r="L120" s="21">
        <f>IF(K120="",0,IF(K120="優勝",[2]点数換算表!$B$4,IF(K120="準優勝",[2]点数換算表!$C$4,IF(K120="ベスト4",[2]点数換算表!$D$4,IF(K120="ベスト8",[2]点数換算表!$E$4,IF(K120="ベスト16",[2]点数換算表!$F$4,""))))))</f>
        <v>0</v>
      </c>
      <c r="M120" s="32" t="s">
        <v>214</v>
      </c>
      <c r="N120" s="21">
        <f>IF(M120="",0,IF(M120="優勝",[2]点数換算表!$B$5,IF(M120="準優勝",[2]点数換算表!$C$5,IF(M120="ベスト4",[2]点数換算表!$D$5,IF(M120="ベスト8",[2]点数換算表!$E$5,IF(M120="ベスト16",[2]点数換算表!$F$5,IF(M120="ベスト32",[2]点数換算表!$G$5,"")))))))</f>
        <v>50</v>
      </c>
      <c r="O120" s="32"/>
      <c r="P120" s="21">
        <f>IF(O120="",0,IF(O120="優勝",[2]点数換算表!$B$6,IF(O120="準優勝",[2]点数換算表!$C$6,IF(O120="ベスト4",[2]点数換算表!$D$6,IF(O120="ベスト8",[2]点数換算表!$E$6,IF(O120="ベスト16",[2]点数換算表!$F$6,IF(O120="ベスト32",[2]点数換算表!$G$6,"")))))))</f>
        <v>0</v>
      </c>
      <c r="Q120" s="23"/>
      <c r="R120" s="21">
        <f>IF(Q120="",0,IF(Q120="優勝",[2]点数換算表!$B$7,IF(Q120="準優勝",[2]点数換算表!$C$7,IF(Q120="ベスト4",[2]点数換算表!$D$7,IF(Q120="ベスト8",[2]点数換算表!$E$7,[2]点数換算表!$F$7)))))</f>
        <v>0</v>
      </c>
      <c r="S120" s="23"/>
      <c r="T120" s="21">
        <f>IF(S120="",0,IF(S120="優勝",[2]点数換算表!$B$8,IF(S120="準優勝",[2]点数換算表!$C$8,IF(S120="ベスト4",[2]点数換算表!$D$8,IF(S120="ベスト8",[2]点数換算表!$E$8,[2]点数換算表!$F$8)))))</f>
        <v>0</v>
      </c>
      <c r="U120" s="23"/>
      <c r="V120" s="21">
        <f>IF(U120="",0,IF(U120="優勝",[2]点数換算表!$B$13,IF(U120="準優勝",[2]点数換算表!$C$13,IF(U120="ベスト4",[2]点数換算表!$D$13,[2]点数換算表!$E$13))))</f>
        <v>0</v>
      </c>
      <c r="W120" s="23"/>
      <c r="X120" s="21">
        <f>IF(W120="",0,IF(W120="優勝",[2]点数換算表!$B$14,IF(W120="準優勝",[2]点数換算表!$C$14,IF(W120="ベスト4",[2]点数換算表!$D$14,[2]点数換算表!$E$14))))</f>
        <v>0</v>
      </c>
      <c r="Y120" s="32"/>
      <c r="Z120" s="21">
        <f>IF(Y120="",0,IF(Y120="優勝",[2]点数換算表!$B$15,IF(Y120="準優勝",[2]点数換算表!$C$15,IF(Y120="ベスト4",[2]点数換算表!$D$15,IF(Y120="ベスト8",[2]点数換算表!$E$15,IF(Y120="ベスト16",[2]点数換算表!$F$15,""))))))</f>
        <v>0</v>
      </c>
      <c r="AA120" s="32" t="s">
        <v>214</v>
      </c>
      <c r="AB120" s="21">
        <f>IF(AA120="",0,IF(AA120="優勝",[2]点数換算表!$B$16,IF(AA120="準優勝",[2]点数換算表!$C$16,IF(AA120="ベスト4",[2]点数換算表!$D$16,IF(AA120="ベスト8",[2]点数換算表!$E$16,IF(AA120="ベスト16",[2]点数換算表!$F$16,IF(AA120="ベスト32",[2]点数換算表!$G$16,"")))))))</f>
        <v>40</v>
      </c>
      <c r="AC120" s="32"/>
      <c r="AD120" s="21">
        <f>IF(AC120="",0,IF(AC120="優勝",[2]点数換算表!$B$17,IF(AC120="準優勝",[2]点数換算表!$C$17,IF(AC120="ベスト4",[2]点数換算表!$D$17,IF(AC120="ベスト8",[2]点数換算表!$E$17,IF(AC120="ベスト16",[2]点数換算表!$F$17,IF(AC120="ベスト32",[2]点数換算表!$G$17,"")))))))</f>
        <v>0</v>
      </c>
      <c r="AE120" s="23"/>
      <c r="AF120" s="21">
        <f>IF(AE120="",0,IF(AE120="優勝",[2]点数換算表!$B$18,IF(AE120="準優勝",[2]点数換算表!$C$18,IF(AE120="ベスト4",[2]点数換算表!$D$18,IF(AE120="ベスト8",[2]点数換算表!$E$18,[2]点数換算表!$F$18)))))</f>
        <v>0</v>
      </c>
      <c r="AG120" s="23"/>
      <c r="AH120" s="21">
        <f>IF(AG120="",0,IF(AG120="優勝",[2]点数換算表!$B$19,IF(AG120="準優勝",[2]点数換算表!$C$19,IF(AG120="ベスト4",[2]点数換算表!$D$19,IF(AG120="ベスト8",[2]点数換算表!$E$19,[2]点数換算表!$F$19)))))</f>
        <v>0</v>
      </c>
      <c r="AI120" s="21">
        <f t="shared" si="1"/>
        <v>90</v>
      </c>
    </row>
    <row r="121" spans="1:35" x14ac:dyDescent="0.4">
      <c r="A121" s="21">
        <v>117</v>
      </c>
      <c r="B121" s="32" t="s">
        <v>742</v>
      </c>
      <c r="C121" s="32" t="s">
        <v>716</v>
      </c>
      <c r="D121" s="32">
        <v>2</v>
      </c>
      <c r="E121" s="33" t="s">
        <v>717</v>
      </c>
      <c r="F121" s="34" t="s">
        <v>814</v>
      </c>
      <c r="G121" s="23"/>
      <c r="H121" s="21">
        <f>IF(G121="",0,IF(G121="優勝",[5]点数換算表!$B$2,IF(G121="準優勝",[5]点数換算表!$C$2,IF(G121="ベスト4",[5]点数換算表!$D$2,[5]点数換算表!$E$2))))</f>
        <v>0</v>
      </c>
      <c r="I121" s="23"/>
      <c r="J121" s="21">
        <f>IF(I121="",0,IF(I121="優勝",[5]点数換算表!$B$3,IF(I121="準優勝",[5]点数換算表!$C$3,IF(I121="ベスト4",[5]点数換算表!$D$3,[5]点数換算表!$E$3))))</f>
        <v>0</v>
      </c>
      <c r="K121" s="32" t="s">
        <v>9</v>
      </c>
      <c r="L121" s="21">
        <f>IF(K121="",0,IF(K121="優勝",[5]点数換算表!$B$4,IF(K121="準優勝",[5]点数換算表!$C$4,IF(K121="ベスト4",[5]点数換算表!$D$4,IF(K121="ベスト8",[5]点数換算表!$E$4,IF(K121="ベスト16",[5]点数換算表!$F$4,""))))))</f>
        <v>40</v>
      </c>
      <c r="M121" s="32" t="s">
        <v>214</v>
      </c>
      <c r="N121" s="21">
        <f>IF(M121="",0,IF(M121="優勝",[5]点数換算表!$B$5,IF(M121="準優勝",[5]点数換算表!$C$5,IF(M121="ベスト4",[5]点数換算表!$D$5,IF(M121="ベスト8",[5]点数換算表!$E$5,IF(M121="ベスト16",[5]点数換算表!$F$5,IF(M121="ベスト32",[5]点数換算表!$G$5,"")))))))</f>
        <v>50</v>
      </c>
      <c r="O121" s="32"/>
      <c r="P121" s="21">
        <f>IF(O121="",0,IF(O121="優勝",[5]点数換算表!$B$6,IF(O121="準優勝",[5]点数換算表!$C$6,IF(O121="ベスト4",[5]点数換算表!$D$6,IF(O121="ベスト8",[5]点数換算表!$E$6,IF(O121="ベスト16",[5]点数換算表!$F$6,IF(O121="ベスト32",[5]点数換算表!$G$6,"")))))))</f>
        <v>0</v>
      </c>
      <c r="Q121" s="23"/>
      <c r="R121" s="21">
        <f>IF(Q121="",0,IF(Q121="優勝",[5]点数換算表!$B$7,IF(Q121="準優勝",[5]点数換算表!$C$7,IF(Q121="ベスト4",[5]点数換算表!$D$7,IF(Q121="ベスト8",[5]点数換算表!$E$7,[5]点数換算表!$F$7)))))</f>
        <v>0</v>
      </c>
      <c r="S121" s="23"/>
      <c r="T121" s="21">
        <f>IF(S121="",0,IF(S121="優勝",[5]点数換算表!$B$8,IF(S121="準優勝",[5]点数換算表!$C$8,IF(S121="ベスト4",[5]点数換算表!$D$8,IF(S121="ベスト8",[5]点数換算表!$E$8,[5]点数換算表!$F$8)))))</f>
        <v>0</v>
      </c>
      <c r="U121" s="23"/>
      <c r="V121" s="21">
        <f>IF(U121="",0,IF(U121="優勝",[5]点数換算表!$B$13,IF(U121="準優勝",[5]点数換算表!$C$13,IF(U121="ベスト4",[5]点数換算表!$D$13,[5]点数換算表!$E$13))))</f>
        <v>0</v>
      </c>
      <c r="W121" s="23"/>
      <c r="X121" s="21">
        <f>IF(W121="",0,IF(W121="優勝",[5]点数換算表!$B$14,IF(W121="準優勝",[5]点数換算表!$C$14,IF(W121="ベスト4",[5]点数換算表!$D$14,[5]点数換算表!$E$14))))</f>
        <v>0</v>
      </c>
      <c r="Y121" s="32"/>
      <c r="Z121" s="21">
        <f>IF(Y121="",0,IF(Y121="優勝",[5]点数換算表!$B$15,IF(Y121="準優勝",[5]点数換算表!$C$15,IF(Y121="ベスト4",[5]点数換算表!$D$15,IF(Y121="ベスト8",[5]点数換算表!$E$15,IF(Y121="ベスト16",[5]点数換算表!$F$15,""))))))</f>
        <v>0</v>
      </c>
      <c r="AA121" s="32"/>
      <c r="AB121" s="21">
        <f>IF(AA121="",0,IF(AA121="優勝",[5]点数換算表!$B$16,IF(AA121="準優勝",[5]点数換算表!$C$16,IF(AA121="ベスト4",[5]点数換算表!$D$16,IF(AA121="ベスト8",[5]点数換算表!$E$16,IF(AA121="ベスト16",[5]点数換算表!$F$16,IF(AA121="ベスト32",[5]点数換算表!$G$16,"")))))))</f>
        <v>0</v>
      </c>
      <c r="AC121" s="32"/>
      <c r="AD121" s="21">
        <f>IF(AC121="",0,IF(AC121="優勝",[5]点数換算表!$B$17,IF(AC121="準優勝",[5]点数換算表!$C$17,IF(AC121="ベスト4",[5]点数換算表!$D$17,IF(AC121="ベスト8",[5]点数換算表!$E$17,IF(AC121="ベスト16",[5]点数換算表!$F$17,IF(AC121="ベスト32",[5]点数換算表!$G$17,"")))))))</f>
        <v>0</v>
      </c>
      <c r="AE121" s="23"/>
      <c r="AF121" s="21">
        <f>IF(AE121="",0,IF(AE121="優勝",[5]点数換算表!$B$18,IF(AE121="準優勝",[5]点数換算表!$C$18,IF(AE121="ベスト4",[5]点数換算表!$D$18,IF(AE121="ベスト8",[5]点数換算表!$E$18,[5]点数換算表!$F$18)))))</f>
        <v>0</v>
      </c>
      <c r="AG121" s="23"/>
      <c r="AH121" s="21">
        <f>IF(AG121="",0,IF(AG121="優勝",[5]点数換算表!$B$19,IF(AG121="準優勝",[5]点数換算表!$C$19,IF(AG121="ベスト4",[5]点数換算表!$D$19,IF(AG121="ベスト8",[5]点数換算表!$E$19,[5]点数換算表!$F$19)))))</f>
        <v>0</v>
      </c>
      <c r="AI121" s="21">
        <f t="shared" si="1"/>
        <v>90</v>
      </c>
    </row>
    <row r="122" spans="1:35" x14ac:dyDescent="0.4">
      <c r="A122" s="21">
        <v>118</v>
      </c>
      <c r="B122" s="32" t="s">
        <v>871</v>
      </c>
      <c r="C122" s="32" t="s">
        <v>857</v>
      </c>
      <c r="D122" s="32">
        <v>2</v>
      </c>
      <c r="E122" s="26" t="s">
        <v>272</v>
      </c>
      <c r="F122" s="35" t="s">
        <v>815</v>
      </c>
      <c r="G122" s="23"/>
      <c r="H122" s="21">
        <f>IF(G122="",0,IF(G122="優勝",点数換算表!$B$2,IF(G122="準優勝",点数換算表!$C$2,IF(G122="ベスト4",点数換算表!$D$2,点数換算表!$E$2))))</f>
        <v>0</v>
      </c>
      <c r="I122" s="23"/>
      <c r="J122" s="21">
        <f>IF(I122="",0,IF(I122="優勝",点数換算表!$B$3,IF(I122="準優勝",点数換算表!$C$3,IF(I122="ベスト4",点数換算表!$D$3,点数換算表!$E$3))))</f>
        <v>0</v>
      </c>
      <c r="K122" s="32" t="s">
        <v>9</v>
      </c>
      <c r="L122" s="21">
        <f>IF(K122="",0,IF(K122="優勝",点数換算表!$B$4,IF(K122="準優勝",点数換算表!$C$4,IF(K122="ベスト4",点数換算表!$D$4,IF(K122="ベスト8",点数換算表!$E$4,IF(K122="ベスト16",点数換算表!$F$4,""))))))</f>
        <v>40</v>
      </c>
      <c r="M122" s="32" t="s">
        <v>214</v>
      </c>
      <c r="N122" s="21">
        <f>IF(M122="",0,IF(M122="優勝",点数換算表!$B$5,IF(M122="準優勝",点数換算表!$C$5,IF(M122="ベスト4",点数換算表!$D$5,IF(M122="ベスト8",点数換算表!$E$5,IF(M122="ベスト16",点数換算表!$F$5,IF(M122="ベスト32",点数換算表!$G$5,"")))))))</f>
        <v>50</v>
      </c>
      <c r="O122" s="32"/>
      <c r="P122" s="21">
        <f>IF(O122="",0,IF(O122="優勝",点数換算表!$B$6,IF(O122="準優勝",点数換算表!$C$6,IF(O122="ベスト4",点数換算表!$D$6,IF(O122="ベスト8",点数換算表!$E$6,IF(O122="ベスト16",点数換算表!$F$6,IF(O122="ベスト32",点数換算表!$G$6,"")))))))</f>
        <v>0</v>
      </c>
      <c r="Q122" s="23"/>
      <c r="R122" s="21">
        <f>IF(Q122="",0,IF(Q122="優勝",点数換算表!$B$7,IF(Q122="準優勝",点数換算表!$C$7,IF(Q122="ベスト4",点数換算表!$D$7,IF(Q122="ベスト8",点数換算表!$E$7,点数換算表!$F$7)))))</f>
        <v>0</v>
      </c>
      <c r="S122" s="23"/>
      <c r="T122" s="21">
        <f>IF(S122="",0,IF(S122="優勝",点数換算表!$B$8,IF(S122="準優勝",点数換算表!$C$8,IF(S122="ベスト4",点数換算表!$D$8,IF(S122="ベスト8",点数換算表!$E$8,点数換算表!$F$8)))))</f>
        <v>0</v>
      </c>
      <c r="U122" s="23"/>
      <c r="V122" s="21">
        <f>IF(U122="",0,IF(U122="優勝",点数換算表!$B$13,IF(U122="準優勝",点数換算表!$C$13,IF(U122="ベスト4",点数換算表!$D$13,点数換算表!$E$13))))</f>
        <v>0</v>
      </c>
      <c r="W122" s="23"/>
      <c r="X122" s="21">
        <f>IF(W122="",0,IF(W122="優勝",点数換算表!$B$14,IF(W122="準優勝",点数換算表!$C$14,IF(W122="ベスト4",点数換算表!$D$14,点数換算表!$E$14))))</f>
        <v>0</v>
      </c>
      <c r="Y122" s="32"/>
      <c r="Z122" s="21">
        <f>IF(Y122="",0,IF(Y122="優勝",点数換算表!$B$15,IF(Y122="準優勝",点数換算表!$C$15,IF(Y122="ベスト4",点数換算表!$D$15,IF(Y122="ベスト8",点数換算表!$E$15,IF(Y122="ベスト16",点数換算表!$F$15,""))))))</f>
        <v>0</v>
      </c>
      <c r="AA122" s="32"/>
      <c r="AB122" s="21">
        <f>IF(AA122="",0,IF(AA122="優勝",点数換算表!$B$16,IF(AA122="準優勝",点数換算表!$C$16,IF(AA122="ベスト4",点数換算表!$D$16,IF(AA122="ベスト8",点数換算表!$E$16,IF(AA122="ベスト16",点数換算表!$F$16,IF(AA122="ベスト32",点数換算表!$G$16,"")))))))</f>
        <v>0</v>
      </c>
      <c r="AC122" s="32"/>
      <c r="AD122" s="21">
        <f>IF(AC122="",0,IF(AC122="優勝",点数換算表!$B$17,IF(AC122="準優勝",点数換算表!$C$17,IF(AC122="ベスト4",点数換算表!$D$17,IF(AC122="ベスト8",点数換算表!$E$17,IF(AC122="ベスト16",点数換算表!$F$17,IF(AC122="ベスト32",点数換算表!$G$17,"")))))))</f>
        <v>0</v>
      </c>
      <c r="AE122" s="23"/>
      <c r="AF122" s="21">
        <f>IF(AE122="",0,IF(AE122="優勝",点数換算表!$B$18,IF(AE122="準優勝",点数換算表!$C$18,IF(AE122="ベスト4",点数換算表!$D$18,IF(AE122="ベスト8",点数換算表!$E$18,点数換算表!$F$18)))))</f>
        <v>0</v>
      </c>
      <c r="AG122" s="23"/>
      <c r="AH122" s="21">
        <f>IF(AG122="",0,IF(AG122="優勝",点数換算表!$B$19,IF(AG122="準優勝",点数換算表!$C$19,IF(AG122="ベスト4",点数換算表!$D$19,IF(AG122="ベスト8",点数換算表!$E$19,点数換算表!$F$19)))))</f>
        <v>0</v>
      </c>
      <c r="AI122" s="21">
        <f t="shared" si="1"/>
        <v>90</v>
      </c>
    </row>
    <row r="123" spans="1:35" x14ac:dyDescent="0.4">
      <c r="A123" s="21">
        <v>119</v>
      </c>
      <c r="B123" s="32" t="s">
        <v>872</v>
      </c>
      <c r="C123" s="32" t="s">
        <v>857</v>
      </c>
      <c r="D123" s="32">
        <v>1</v>
      </c>
      <c r="E123" s="26" t="s">
        <v>272</v>
      </c>
      <c r="F123" s="35" t="s">
        <v>815</v>
      </c>
      <c r="G123" s="23"/>
      <c r="H123" s="21">
        <f>IF(G123="",0,IF(G123="優勝",点数換算表!$B$2,IF(G123="準優勝",点数換算表!$C$2,IF(G123="ベスト4",点数換算表!$D$2,点数換算表!$E$2))))</f>
        <v>0</v>
      </c>
      <c r="I123" s="23"/>
      <c r="J123" s="21">
        <f>IF(I123="",0,IF(I123="優勝",点数換算表!$B$3,IF(I123="準優勝",点数換算表!$C$3,IF(I123="ベスト4",点数換算表!$D$3,点数換算表!$E$3))))</f>
        <v>0</v>
      </c>
      <c r="K123" s="32" t="s">
        <v>9</v>
      </c>
      <c r="L123" s="21">
        <f>IF(K123="",0,IF(K123="優勝",点数換算表!$B$4,IF(K123="準優勝",点数換算表!$C$4,IF(K123="ベスト4",点数換算表!$D$4,IF(K123="ベスト8",点数換算表!$E$4,IF(K123="ベスト16",点数換算表!$F$4,""))))))</f>
        <v>40</v>
      </c>
      <c r="M123" s="32" t="s">
        <v>214</v>
      </c>
      <c r="N123" s="21">
        <f>IF(M123="",0,IF(M123="優勝",点数換算表!$B$5,IF(M123="準優勝",点数換算表!$C$5,IF(M123="ベスト4",点数換算表!$D$5,IF(M123="ベスト8",点数換算表!$E$5,IF(M123="ベスト16",点数換算表!$F$5,IF(M123="ベスト32",点数換算表!$G$5,"")))))))</f>
        <v>50</v>
      </c>
      <c r="O123" s="32"/>
      <c r="P123" s="21">
        <f>IF(O123="",0,IF(O123="優勝",点数換算表!$B$6,IF(O123="準優勝",点数換算表!$C$6,IF(O123="ベスト4",点数換算表!$D$6,IF(O123="ベスト8",点数換算表!$E$6,IF(O123="ベスト16",点数換算表!$F$6,IF(O123="ベスト32",点数換算表!$G$6,"")))))))</f>
        <v>0</v>
      </c>
      <c r="Q123" s="23"/>
      <c r="R123" s="21">
        <f>IF(Q123="",0,IF(Q123="優勝",点数換算表!$B$7,IF(Q123="準優勝",点数換算表!$C$7,IF(Q123="ベスト4",点数換算表!$D$7,IF(Q123="ベスト8",点数換算表!$E$7,点数換算表!$F$7)))))</f>
        <v>0</v>
      </c>
      <c r="S123" s="23"/>
      <c r="T123" s="21">
        <f>IF(S123="",0,IF(S123="優勝",点数換算表!$B$8,IF(S123="準優勝",点数換算表!$C$8,IF(S123="ベスト4",点数換算表!$D$8,IF(S123="ベスト8",点数換算表!$E$8,点数換算表!$F$8)))))</f>
        <v>0</v>
      </c>
      <c r="U123" s="23"/>
      <c r="V123" s="21">
        <f>IF(U123="",0,IF(U123="優勝",点数換算表!$B$13,IF(U123="準優勝",点数換算表!$C$13,IF(U123="ベスト4",点数換算表!$D$13,点数換算表!$E$13))))</f>
        <v>0</v>
      </c>
      <c r="W123" s="23"/>
      <c r="X123" s="21">
        <f>IF(W123="",0,IF(W123="優勝",点数換算表!$B$14,IF(W123="準優勝",点数換算表!$C$14,IF(W123="ベスト4",点数換算表!$D$14,点数換算表!$E$14))))</f>
        <v>0</v>
      </c>
      <c r="Y123" s="32"/>
      <c r="Z123" s="21">
        <f>IF(Y123="",0,IF(Y123="優勝",点数換算表!$B$15,IF(Y123="準優勝",点数換算表!$C$15,IF(Y123="ベスト4",点数換算表!$D$15,IF(Y123="ベスト8",点数換算表!$E$15,IF(Y123="ベスト16",点数換算表!$F$15,""))))))</f>
        <v>0</v>
      </c>
      <c r="AA123" s="32"/>
      <c r="AB123" s="21">
        <f>IF(AA123="",0,IF(AA123="優勝",点数換算表!$B$16,IF(AA123="準優勝",点数換算表!$C$16,IF(AA123="ベスト4",点数換算表!$D$16,IF(AA123="ベスト8",点数換算表!$E$16,IF(AA123="ベスト16",点数換算表!$F$16,IF(AA123="ベスト32",点数換算表!$G$16,"")))))))</f>
        <v>0</v>
      </c>
      <c r="AC123" s="32"/>
      <c r="AD123" s="21">
        <f>IF(AC123="",0,IF(AC123="優勝",点数換算表!$B$17,IF(AC123="準優勝",点数換算表!$C$17,IF(AC123="ベスト4",点数換算表!$D$17,IF(AC123="ベスト8",点数換算表!$E$17,IF(AC123="ベスト16",点数換算表!$F$17,IF(AC123="ベスト32",点数換算表!$G$17,"")))))))</f>
        <v>0</v>
      </c>
      <c r="AE123" s="23"/>
      <c r="AF123" s="21">
        <f>IF(AE123="",0,IF(AE123="優勝",点数換算表!$B$18,IF(AE123="準優勝",点数換算表!$C$18,IF(AE123="ベスト4",点数換算表!$D$18,IF(AE123="ベスト8",点数換算表!$E$18,点数換算表!$F$18)))))</f>
        <v>0</v>
      </c>
      <c r="AG123" s="23"/>
      <c r="AH123" s="21">
        <f>IF(AG123="",0,IF(AG123="優勝",点数換算表!$B$19,IF(AG123="準優勝",点数換算表!$C$19,IF(AG123="ベスト4",点数換算表!$D$19,IF(AG123="ベスト8",点数換算表!$E$19,点数換算表!$F$19)))))</f>
        <v>0</v>
      </c>
      <c r="AI123" s="21">
        <f t="shared" si="1"/>
        <v>90</v>
      </c>
    </row>
    <row r="124" spans="1:35" x14ac:dyDescent="0.4">
      <c r="A124" s="21">
        <v>120</v>
      </c>
      <c r="B124" s="32" t="s">
        <v>667</v>
      </c>
      <c r="C124" s="32" t="s">
        <v>637</v>
      </c>
      <c r="D124" s="32">
        <v>3</v>
      </c>
      <c r="E124" s="30" t="s">
        <v>620</v>
      </c>
      <c r="F124" s="34" t="s">
        <v>814</v>
      </c>
      <c r="G124" s="23"/>
      <c r="H124" s="21">
        <f>IF(G124="",0,IF(G124="優勝",[6]点数換算表!$B$2,IF(G124="準優勝",[6]点数換算表!$C$2,IF(G124="ベスト4",[6]点数換算表!$D$2,[6]点数換算表!$E$2))))</f>
        <v>0</v>
      </c>
      <c r="I124" s="23"/>
      <c r="J124" s="21">
        <f>IF(I124="",0,IF(I124="優勝",[6]点数換算表!$B$3,IF(I124="準優勝",[6]点数換算表!$C$3,IF(I124="ベスト4",[6]点数換算表!$D$3,[6]点数換算表!$E$3))))</f>
        <v>0</v>
      </c>
      <c r="K124" s="32" t="s">
        <v>9</v>
      </c>
      <c r="L124" s="21">
        <f>IF(K124="",0,IF(K124="優勝",[6]点数換算表!$B$4,IF(K124="準優勝",[6]点数換算表!$C$4,IF(K124="ベスト4",[6]点数換算表!$D$4,IF(K124="ベスト8",[6]点数換算表!$E$4,IF(K124="ベスト16",[6]点数換算表!$F$4,""))))))</f>
        <v>40</v>
      </c>
      <c r="M124" s="32"/>
      <c r="N124" s="21">
        <f>IF(M124="",0,IF(M124="優勝",[6]点数換算表!$B$5,IF(M124="準優勝",[6]点数換算表!$C$5,IF(M124="ベスト4",[6]点数換算表!$D$5,IF(M124="ベスト8",[6]点数換算表!$E$5,IF(M124="ベスト16",[6]点数換算表!$F$5,IF(M124="ベスト32",[6]点数換算表!$G$5,"")))))))</f>
        <v>0</v>
      </c>
      <c r="O124" s="32"/>
      <c r="P124" s="21">
        <f>IF(O124="",0,IF(O124="優勝",[6]点数換算表!$B$6,IF(O124="準優勝",[6]点数換算表!$C$6,IF(O124="ベスト4",[6]点数換算表!$D$6,IF(O124="ベスト8",[6]点数換算表!$E$6,IF(O124="ベスト16",[6]点数換算表!$F$6,IF(O124="ベスト32",[6]点数換算表!$G$6,"")))))))</f>
        <v>0</v>
      </c>
      <c r="Q124" s="23"/>
      <c r="R124" s="21">
        <f>IF(Q124="",0,IF(Q124="優勝",[6]点数換算表!$B$7,IF(Q124="準優勝",[6]点数換算表!$C$7,IF(Q124="ベスト4",[6]点数換算表!$D$7,IF(Q124="ベスト8",[6]点数換算表!$E$7,[6]点数換算表!$F$7)))))</f>
        <v>0</v>
      </c>
      <c r="S124" s="23"/>
      <c r="T124" s="21">
        <f>IF(S124="",0,IF(S124="優勝",[6]点数換算表!$B$8,IF(S124="準優勝",[6]点数換算表!$C$8,IF(S124="ベスト4",[6]点数換算表!$D$8,IF(S124="ベスト8",[6]点数換算表!$E$8,[6]点数換算表!$F$8)))))</f>
        <v>0</v>
      </c>
      <c r="U124" s="23"/>
      <c r="V124" s="21">
        <f>IF(U124="",0,IF(U124="優勝",[6]点数換算表!$B$13,IF(U124="準優勝",[6]点数換算表!$C$13,IF(U124="ベスト4",[6]点数換算表!$D$13,[6]点数換算表!$E$13))))</f>
        <v>0</v>
      </c>
      <c r="W124" s="23"/>
      <c r="X124" s="21">
        <f>IF(W124="",0,IF(W124="優勝",[6]点数換算表!$B$14,IF(W124="準優勝",[6]点数換算表!$C$14,IF(W124="ベスト4",[6]点数換算表!$D$14,[6]点数換算表!$E$14))))</f>
        <v>0</v>
      </c>
      <c r="Y124" s="32" t="s">
        <v>6</v>
      </c>
      <c r="Z124" s="21">
        <f>IF(Y124="",0,IF(Y124="優勝",[6]点数換算表!$B$15,IF(Y124="準優勝",[6]点数換算表!$C$15,IF(Y124="ベスト4",[6]点数換算表!$D$15,IF(Y124="ベスト8",[6]点数換算表!$E$15,IF(Y124="ベスト16",[6]点数換算表!$F$15,""))))))</f>
        <v>48</v>
      </c>
      <c r="AA124" s="32"/>
      <c r="AB124" s="21">
        <f>IF(AA124="",0,IF(AA124="優勝",[6]点数換算表!$B$16,IF(AA124="準優勝",[6]点数換算表!$C$16,IF(AA124="ベスト4",[6]点数換算表!$D$16,IF(AA124="ベスト8",[6]点数換算表!$E$16,IF(AA124="ベスト16",[6]点数換算表!$F$16,IF(AA124="ベスト32",[6]点数換算表!$G$16,"")))))))</f>
        <v>0</v>
      </c>
      <c r="AC124" s="32"/>
      <c r="AD124" s="21">
        <f>IF(AC124="",0,IF(AC124="優勝",[6]点数換算表!$B$17,IF(AC124="準優勝",[6]点数換算表!$C$17,IF(AC124="ベスト4",[6]点数換算表!$D$17,IF(AC124="ベスト8",[6]点数換算表!$E$17,IF(AC124="ベスト16",[6]点数換算表!$F$17,IF(AC124="ベスト32",[6]点数換算表!$G$17,"")))))))</f>
        <v>0</v>
      </c>
      <c r="AE124" s="23"/>
      <c r="AF124" s="21">
        <f>IF(AE124="",0,IF(AE124="優勝",[6]点数換算表!$B$18,IF(AE124="準優勝",[6]点数換算表!$C$18,IF(AE124="ベスト4",[6]点数換算表!$D$18,IF(AE124="ベスト8",[6]点数換算表!$E$18,[6]点数換算表!$F$18)))))</f>
        <v>0</v>
      </c>
      <c r="AG124" s="23"/>
      <c r="AH124" s="21">
        <f>IF(AG124="",0,IF(AG124="優勝",[6]点数換算表!$B$19,IF(AG124="準優勝",[6]点数換算表!$C$19,IF(AG124="ベスト4",[6]点数換算表!$D$19,IF(AG124="ベスト8",[6]点数換算表!$E$19,[6]点数換算表!$F$19)))))</f>
        <v>0</v>
      </c>
      <c r="AI124" s="21">
        <f t="shared" si="1"/>
        <v>88</v>
      </c>
    </row>
    <row r="125" spans="1:35" x14ac:dyDescent="0.4">
      <c r="A125" s="21">
        <v>121</v>
      </c>
      <c r="B125" s="32" t="s">
        <v>212</v>
      </c>
      <c r="C125" s="32" t="s">
        <v>74</v>
      </c>
      <c r="D125" s="32">
        <v>2</v>
      </c>
      <c r="E125" s="24" t="s">
        <v>269</v>
      </c>
      <c r="F125" s="34" t="s">
        <v>814</v>
      </c>
      <c r="G125" s="23"/>
      <c r="H125" s="21">
        <f>IF(G125="",0,IF(G125="優勝",点数換算表!$B$2,IF(G125="準優勝",点数換算表!$C$2,IF(G125="ベスト4",点数換算表!$D$2,点数換算表!$E$2))))</f>
        <v>0</v>
      </c>
      <c r="I125" s="23"/>
      <c r="J125" s="21">
        <f>IF(I125="",0,IF(I125="優勝",点数換算表!$B$3,IF(I125="準優勝",点数換算表!$C$3,IF(I125="ベスト4",点数換算表!$D$3,点数換算表!$E$3))))</f>
        <v>0</v>
      </c>
      <c r="K125" s="32" t="s">
        <v>7</v>
      </c>
      <c r="L125" s="21">
        <f>IF(K125="",0,IF(K125="優勝",点数換算表!$B$4,IF(K125="準優勝",点数換算表!$C$4,IF(K125="ベスト4",点数換算表!$D$4,IF(K125="ベスト8",点数換算表!$E$4,IF(K125="ベスト16",点数換算表!$F$4,""))))))</f>
        <v>20</v>
      </c>
      <c r="M125" s="32" t="s">
        <v>214</v>
      </c>
      <c r="N125" s="21">
        <f>IF(M125="",0,IF(M125="優勝",点数換算表!$B$5,IF(M125="準優勝",点数換算表!$C$5,IF(M125="ベスト4",点数換算表!$D$5,IF(M125="ベスト8",点数換算表!$E$5,IF(M125="ベスト16",点数換算表!$F$5,IF(M125="ベスト32",点数換算表!$G$5,"")))))))</f>
        <v>50</v>
      </c>
      <c r="O125" s="32"/>
      <c r="P125" s="21">
        <f>IF(O125="",0,IF(O125="優勝",点数換算表!$B$6,IF(O125="準優勝",点数換算表!$C$6,IF(O125="ベスト4",点数換算表!$D$6,IF(O125="ベスト8",点数換算表!$E$6,IF(O125="ベスト16",点数換算表!$F$6,IF(O125="ベスト32",点数換算表!$G$6,"")))))))</f>
        <v>0</v>
      </c>
      <c r="Q125" s="23"/>
      <c r="R125" s="21">
        <f>IF(Q125="",0,IF(Q125="優勝",点数換算表!$B$7,IF(Q125="準優勝",点数換算表!$C$7,IF(Q125="ベスト4",点数換算表!$D$7,IF(Q125="ベスト8",点数換算表!$E$7,点数換算表!$F$7)))))</f>
        <v>0</v>
      </c>
      <c r="S125" s="23"/>
      <c r="T125" s="21">
        <f>IF(S125="",0,IF(S125="優勝",点数換算表!$B$8,IF(S125="準優勝",点数換算表!$C$8,IF(S125="ベスト4",点数換算表!$D$8,IF(S125="ベスト8",点数換算表!$E$8,点数換算表!$F$8)))))</f>
        <v>0</v>
      </c>
      <c r="U125" s="23"/>
      <c r="V125" s="21">
        <f>IF(U125="",0,IF(U125="優勝",点数換算表!$B$13,IF(U125="準優勝",点数換算表!$C$13,IF(U125="ベスト4",点数換算表!$D$13,点数換算表!$E$13))))</f>
        <v>0</v>
      </c>
      <c r="W125" s="23"/>
      <c r="X125" s="21">
        <f>IF(W125="",0,IF(W125="優勝",点数換算表!$B$14,IF(W125="準優勝",点数換算表!$C$14,IF(W125="ベスト4",点数換算表!$D$14,点数換算表!$E$14))))</f>
        <v>0</v>
      </c>
      <c r="Y125" s="32" t="s">
        <v>7</v>
      </c>
      <c r="Z125" s="21">
        <f>IF(Y125="",0,IF(Y125="優勝",点数換算表!$B$15,IF(Y125="準優勝",点数換算表!$C$15,IF(Y125="ベスト4",点数換算表!$D$15,IF(Y125="ベスト8",点数換算表!$E$15,IF(Y125="ベスト16",点数換算表!$F$15,""))))))</f>
        <v>16</v>
      </c>
      <c r="AA125" s="32"/>
      <c r="AB125" s="21">
        <f>IF(AA125="",0,IF(AA125="優勝",点数換算表!$B$16,IF(AA125="準優勝",点数換算表!$C$16,IF(AA125="ベスト4",点数換算表!$D$16,IF(AA125="ベスト8",点数換算表!$E$16,IF(AA125="ベスト16",点数換算表!$F$16,IF(AA125="ベスト32",点数換算表!$G$16,"")))))))</f>
        <v>0</v>
      </c>
      <c r="AC125" s="32"/>
      <c r="AD125" s="21">
        <f>IF(AC125="",0,IF(AC125="優勝",点数換算表!$B$17,IF(AC125="準優勝",点数換算表!$C$17,IF(AC125="ベスト4",点数換算表!$D$17,IF(AC125="ベスト8",点数換算表!$E$17,IF(AC125="ベスト16",点数換算表!$F$17,IF(AC125="ベスト32",点数換算表!$G$17,"")))))))</f>
        <v>0</v>
      </c>
      <c r="AE125" s="23"/>
      <c r="AF125" s="21">
        <f>IF(AE125="",0,IF(AE125="優勝",点数換算表!$B$18,IF(AE125="準優勝",点数換算表!$C$18,IF(AE125="ベスト4",点数換算表!$D$18,IF(AE125="ベスト8",点数換算表!$E$18,点数換算表!$F$18)))))</f>
        <v>0</v>
      </c>
      <c r="AG125" s="23"/>
      <c r="AH125" s="21">
        <f>IF(AG125="",0,IF(AG125="優勝",点数換算表!$B$19,IF(AG125="準優勝",点数換算表!$C$19,IF(AG125="ベスト4",点数換算表!$D$19,IF(AG125="ベスト8",点数換算表!$E$19,点数換算表!$F$19)))))</f>
        <v>0</v>
      </c>
      <c r="AI125" s="21">
        <f t="shared" si="1"/>
        <v>86</v>
      </c>
    </row>
    <row r="126" spans="1:35" x14ac:dyDescent="0.4">
      <c r="A126" s="21">
        <v>122</v>
      </c>
      <c r="B126" s="32" t="s">
        <v>192</v>
      </c>
      <c r="C126" s="32" t="s">
        <v>112</v>
      </c>
      <c r="D126" s="32">
        <v>4</v>
      </c>
      <c r="E126" s="24" t="s">
        <v>269</v>
      </c>
      <c r="F126" s="34" t="s">
        <v>814</v>
      </c>
      <c r="G126" s="23"/>
      <c r="H126" s="21">
        <f>IF(G126="",0,IF(G126="優勝",点数換算表!$B$2,IF(G126="準優勝",点数換算表!$C$2,IF(G126="ベスト4",点数換算表!$D$2,点数換算表!$E$2))))</f>
        <v>0</v>
      </c>
      <c r="I126" s="23"/>
      <c r="J126" s="21">
        <f>IF(I126="",0,IF(I126="優勝",点数換算表!$B$3,IF(I126="準優勝",点数換算表!$C$3,IF(I126="ベスト4",点数換算表!$D$3,点数換算表!$E$3))))</f>
        <v>0</v>
      </c>
      <c r="K126" s="32"/>
      <c r="L126" s="21">
        <f>IF(K126="",0,IF(K126="優勝",点数換算表!$B$4,IF(K126="準優勝",点数換算表!$C$4,IF(K126="ベスト4",点数換算表!$D$4,IF(K126="ベスト8",点数換算表!$E$4,IF(K126="ベスト16",点数換算表!$F$4,""))))))</f>
        <v>0</v>
      </c>
      <c r="M126" s="32"/>
      <c r="N126" s="21">
        <f>IF(M126="",0,IF(M126="優勝",点数換算表!$B$5,IF(M126="準優勝",点数換算表!$C$5,IF(M126="ベスト4",点数換算表!$D$5,IF(M126="ベスト8",点数換算表!$E$5,IF(M126="ベスト16",点数換算表!$F$5,IF(M126="ベスト32",点数換算表!$G$5,"")))))))</f>
        <v>0</v>
      </c>
      <c r="O126" s="32"/>
      <c r="P126" s="21">
        <f>IF(O126="",0,IF(O126="優勝",点数換算表!$B$6,IF(O126="準優勝",点数換算表!$C$6,IF(O126="ベスト4",点数換算表!$D$6,IF(O126="ベスト8",点数換算表!$E$6,IF(O126="ベスト16",点数換算表!$F$6,IF(O126="ベスト32",点数換算表!$G$6,"")))))))</f>
        <v>0</v>
      </c>
      <c r="Q126" s="23"/>
      <c r="R126" s="21">
        <f>IF(Q126="",0,IF(Q126="優勝",点数換算表!$B$7,IF(Q126="準優勝",点数換算表!$C$7,IF(Q126="ベスト4",点数換算表!$D$7,IF(Q126="ベスト8",点数換算表!$E$7,点数換算表!$F$7)))))</f>
        <v>0</v>
      </c>
      <c r="S126" s="23"/>
      <c r="T126" s="21">
        <f>IF(S126="",0,IF(S126="優勝",点数換算表!$B$8,IF(S126="準優勝",点数換算表!$C$8,IF(S126="ベスト4",点数換算表!$D$8,IF(S126="ベスト8",点数換算表!$E$8,点数換算表!$F$8)))))</f>
        <v>0</v>
      </c>
      <c r="U126" s="23"/>
      <c r="V126" s="21">
        <f>IF(U126="",0,IF(U126="優勝",点数換算表!$B$13,IF(U126="準優勝",点数換算表!$C$13,IF(U126="ベスト4",点数換算表!$D$13,点数換算表!$E$13))))</f>
        <v>0</v>
      </c>
      <c r="W126" s="23"/>
      <c r="X126" s="21">
        <f>IF(W126="",0,IF(W126="優勝",点数換算表!$B$14,IF(W126="準優勝",点数換算表!$C$14,IF(W126="ベスト4",点数換算表!$D$14,点数換算表!$E$14))))</f>
        <v>0</v>
      </c>
      <c r="Y126" s="32"/>
      <c r="Z126" s="21">
        <f>IF(Y126="",0,IF(Y126="優勝",点数換算表!$B$15,IF(Y126="準優勝",点数換算表!$C$15,IF(Y126="ベスト4",点数換算表!$D$15,IF(Y126="ベスト8",点数換算表!$E$15,IF(Y126="ベスト16",点数換算表!$F$15,""))))))</f>
        <v>0</v>
      </c>
      <c r="AA126" s="32" t="s">
        <v>7</v>
      </c>
      <c r="AB126" s="21">
        <f>IF(AA126="",0,IF(AA126="優勝",点数換算表!$B$16,IF(AA126="準優勝",点数換算表!$C$16,IF(AA126="ベスト4",点数換算表!$D$16,IF(AA126="ベスト8",点数換算表!$E$16,IF(AA126="ベスト16",点数換算表!$F$16,IF(AA126="ベスト32",点数換算表!$G$16,"")))))))</f>
        <v>80</v>
      </c>
      <c r="AC126" s="32"/>
      <c r="AD126" s="21">
        <f>IF(AC126="",0,IF(AC126="優勝",点数換算表!$B$17,IF(AC126="準優勝",点数換算表!$C$17,IF(AC126="ベスト4",点数換算表!$D$17,IF(AC126="ベスト8",点数換算表!$E$17,IF(AC126="ベスト16",点数換算表!$F$17,IF(AC126="ベスト32",点数換算表!$G$17,"")))))))</f>
        <v>0</v>
      </c>
      <c r="AE126" s="23"/>
      <c r="AF126" s="21">
        <f>IF(AE126="",0,IF(AE126="優勝",点数換算表!$B$18,IF(AE126="準優勝",点数換算表!$C$18,IF(AE126="ベスト4",点数換算表!$D$18,IF(AE126="ベスト8",点数換算表!$E$18,点数換算表!$F$18)))))</f>
        <v>0</v>
      </c>
      <c r="AG126" s="23"/>
      <c r="AH126" s="21">
        <f>IF(AG126="",0,IF(AG126="優勝",点数換算表!$B$19,IF(AG126="準優勝",点数換算表!$C$19,IF(AG126="ベスト4",点数換算表!$D$19,IF(AG126="ベスト8",点数換算表!$E$19,点数換算表!$F$19)))))</f>
        <v>0</v>
      </c>
      <c r="AI126" s="21">
        <f t="shared" si="1"/>
        <v>80</v>
      </c>
    </row>
    <row r="127" spans="1:35" x14ac:dyDescent="0.4">
      <c r="A127" s="21">
        <v>123</v>
      </c>
      <c r="B127" s="32" t="s">
        <v>193</v>
      </c>
      <c r="C127" s="32" t="s">
        <v>112</v>
      </c>
      <c r="D127" s="32">
        <v>4</v>
      </c>
      <c r="E127" s="24" t="s">
        <v>269</v>
      </c>
      <c r="F127" s="34" t="s">
        <v>814</v>
      </c>
      <c r="G127" s="23"/>
      <c r="H127" s="21">
        <f>IF(G127="",0,IF(G127="優勝",点数換算表!$B$2,IF(G127="準優勝",点数換算表!$C$2,IF(G127="ベスト4",点数換算表!$D$2,点数換算表!$E$2))))</f>
        <v>0</v>
      </c>
      <c r="I127" s="23"/>
      <c r="J127" s="21">
        <f>IF(I127="",0,IF(I127="優勝",点数換算表!$B$3,IF(I127="準優勝",点数換算表!$C$3,IF(I127="ベスト4",点数換算表!$D$3,点数換算表!$E$3))))</f>
        <v>0</v>
      </c>
      <c r="K127" s="32"/>
      <c r="L127" s="21">
        <f>IF(K127="",0,IF(K127="優勝",点数換算表!$B$4,IF(K127="準優勝",点数換算表!$C$4,IF(K127="ベスト4",点数換算表!$D$4,IF(K127="ベスト8",点数換算表!$E$4,IF(K127="ベスト16",点数換算表!$F$4,""))))))</f>
        <v>0</v>
      </c>
      <c r="M127" s="32"/>
      <c r="N127" s="21">
        <f>IF(M127="",0,IF(M127="優勝",点数換算表!$B$5,IF(M127="準優勝",点数換算表!$C$5,IF(M127="ベスト4",点数換算表!$D$5,IF(M127="ベスト8",点数換算表!$E$5,IF(M127="ベスト16",点数換算表!$F$5,IF(M127="ベスト32",点数換算表!$G$5,"")))))))</f>
        <v>0</v>
      </c>
      <c r="O127" s="32"/>
      <c r="P127" s="21">
        <f>IF(O127="",0,IF(O127="優勝",点数換算表!$B$6,IF(O127="準優勝",点数換算表!$C$6,IF(O127="ベスト4",点数換算表!$D$6,IF(O127="ベスト8",点数換算表!$E$6,IF(O127="ベスト16",点数換算表!$F$6,IF(O127="ベスト32",点数換算表!$G$6,"")))))))</f>
        <v>0</v>
      </c>
      <c r="Q127" s="23"/>
      <c r="R127" s="21">
        <f>IF(Q127="",0,IF(Q127="優勝",点数換算表!$B$7,IF(Q127="準優勝",点数換算表!$C$7,IF(Q127="ベスト4",点数換算表!$D$7,IF(Q127="ベスト8",点数換算表!$E$7,点数換算表!$F$7)))))</f>
        <v>0</v>
      </c>
      <c r="S127" s="23"/>
      <c r="T127" s="21">
        <f>IF(S127="",0,IF(S127="優勝",点数換算表!$B$8,IF(S127="準優勝",点数換算表!$C$8,IF(S127="ベスト4",点数換算表!$D$8,IF(S127="ベスト8",点数換算表!$E$8,点数換算表!$F$8)))))</f>
        <v>0</v>
      </c>
      <c r="U127" s="23"/>
      <c r="V127" s="21">
        <f>IF(U127="",0,IF(U127="優勝",点数換算表!$B$13,IF(U127="準優勝",点数換算表!$C$13,IF(U127="ベスト4",点数換算表!$D$13,点数換算表!$E$13))))</f>
        <v>0</v>
      </c>
      <c r="W127" s="23"/>
      <c r="X127" s="21">
        <f>IF(W127="",0,IF(W127="優勝",点数換算表!$B$14,IF(W127="準優勝",点数換算表!$C$14,IF(W127="ベスト4",点数換算表!$D$14,点数換算表!$E$14))))</f>
        <v>0</v>
      </c>
      <c r="Y127" s="32"/>
      <c r="Z127" s="21">
        <f>IF(Y127="",0,IF(Y127="優勝",点数換算表!$B$15,IF(Y127="準優勝",点数換算表!$C$15,IF(Y127="ベスト4",点数換算表!$D$15,IF(Y127="ベスト8",点数換算表!$E$15,IF(Y127="ベスト16",点数換算表!$F$15,""))))))</f>
        <v>0</v>
      </c>
      <c r="AA127" s="32" t="s">
        <v>7</v>
      </c>
      <c r="AB127" s="21">
        <f>IF(AA127="",0,IF(AA127="優勝",点数換算表!$B$16,IF(AA127="準優勝",点数換算表!$C$16,IF(AA127="ベスト4",点数換算表!$D$16,IF(AA127="ベスト8",点数換算表!$E$16,IF(AA127="ベスト16",点数換算表!$F$16,IF(AA127="ベスト32",点数換算表!$G$16,"")))))))</f>
        <v>80</v>
      </c>
      <c r="AC127" s="32"/>
      <c r="AD127" s="21">
        <f>IF(AC127="",0,IF(AC127="優勝",点数換算表!$B$17,IF(AC127="準優勝",点数換算表!$C$17,IF(AC127="ベスト4",点数換算表!$D$17,IF(AC127="ベスト8",点数換算表!$E$17,IF(AC127="ベスト16",点数換算表!$F$17,IF(AC127="ベスト32",点数換算表!$G$17,"")))))))</f>
        <v>0</v>
      </c>
      <c r="AE127" s="23"/>
      <c r="AF127" s="21">
        <f>IF(AE127="",0,IF(AE127="優勝",点数換算表!$B$18,IF(AE127="準優勝",点数換算表!$C$18,IF(AE127="ベスト4",点数換算表!$D$18,IF(AE127="ベスト8",点数換算表!$E$18,点数換算表!$F$18)))))</f>
        <v>0</v>
      </c>
      <c r="AG127" s="23"/>
      <c r="AH127" s="21">
        <f>IF(AG127="",0,IF(AG127="優勝",点数換算表!$B$19,IF(AG127="準優勝",点数換算表!$C$19,IF(AG127="ベスト4",点数換算表!$D$19,IF(AG127="ベスト8",点数換算表!$E$19,点数換算表!$F$19)))))</f>
        <v>0</v>
      </c>
      <c r="AI127" s="21">
        <f t="shared" si="1"/>
        <v>80</v>
      </c>
    </row>
    <row r="128" spans="1:35" x14ac:dyDescent="0.4">
      <c r="A128" s="21">
        <v>125</v>
      </c>
      <c r="B128" s="32" t="s">
        <v>362</v>
      </c>
      <c r="C128" s="32" t="s">
        <v>311</v>
      </c>
      <c r="D128" s="32">
        <v>2</v>
      </c>
      <c r="E128" s="26" t="s">
        <v>272</v>
      </c>
      <c r="F128" s="35" t="s">
        <v>815</v>
      </c>
      <c r="G128" s="23"/>
      <c r="H128" s="21">
        <f>IF(G128="",0,IF(G128="優勝",[2]点数換算表!$B$2,IF(G128="準優勝",[2]点数換算表!$C$2,IF(G128="ベスト4",[2]点数換算表!$D$2,[2]点数換算表!$E$2))))</f>
        <v>0</v>
      </c>
      <c r="I128" s="23"/>
      <c r="J128" s="21">
        <f>IF(I128="",0,IF(I128="優勝",[2]点数換算表!$B$3,IF(I128="準優勝",[2]点数換算表!$C$3,IF(I128="ベスト4",[2]点数換算表!$D$3,[2]点数換算表!$E$3))))</f>
        <v>0</v>
      </c>
      <c r="K128" s="32"/>
      <c r="L128" s="21">
        <f>IF(K128="",0,IF(K128="優勝",[2]点数換算表!$B$4,IF(K128="準優勝",[2]点数換算表!$C$4,IF(K128="ベスト4",[2]点数換算表!$D$4,IF(K128="ベスト8",[2]点数換算表!$E$4,IF(K128="ベスト16",[2]点数換算表!$F$4,""))))))</f>
        <v>0</v>
      </c>
      <c r="M128" s="32"/>
      <c r="N128" s="21">
        <f>IF(M128="",0,IF(M128="優勝",[2]点数換算表!$B$5,IF(M128="準優勝",[2]点数換算表!$C$5,IF(M128="ベスト4",[2]点数換算表!$D$5,IF(M128="ベスト8",[2]点数換算表!$E$5,IF(M128="ベスト16",[2]点数換算表!$F$5,IF(M128="ベスト32",[2]点数換算表!$G$5,"")))))))</f>
        <v>0</v>
      </c>
      <c r="O128" s="32"/>
      <c r="P128" s="21">
        <f>IF(O128="",0,IF(O128="優勝",[2]点数換算表!$B$6,IF(O128="準優勝",[2]点数換算表!$C$6,IF(O128="ベスト4",[2]点数換算表!$D$6,IF(O128="ベスト8",[2]点数換算表!$E$6,IF(O128="ベスト16",[2]点数換算表!$F$6,IF(O128="ベスト32",[2]点数換算表!$G$6,"")))))))</f>
        <v>0</v>
      </c>
      <c r="Q128" s="23"/>
      <c r="R128" s="21">
        <f>IF(Q128="",0,IF(Q128="優勝",[2]点数換算表!$B$7,IF(Q128="準優勝",[2]点数換算表!$C$7,IF(Q128="ベスト4",[2]点数換算表!$D$7,IF(Q128="ベスト8",[2]点数換算表!$E$7,[2]点数換算表!$F$7)))))</f>
        <v>0</v>
      </c>
      <c r="S128" s="23"/>
      <c r="T128" s="21">
        <f>IF(S128="",0,IF(S128="優勝",[2]点数換算表!$B$8,IF(S128="準優勝",[2]点数換算表!$C$8,IF(S128="ベスト4",[2]点数換算表!$D$8,IF(S128="ベスト8",[2]点数換算表!$E$8,[2]点数換算表!$F$8)))))</f>
        <v>0</v>
      </c>
      <c r="U128" s="23"/>
      <c r="V128" s="21">
        <f>IF(U128="",0,IF(U128="優勝",[2]点数換算表!$B$13,IF(U128="準優勝",[2]点数換算表!$C$13,IF(U128="ベスト4",[2]点数換算表!$D$13,[2]点数換算表!$E$13))))</f>
        <v>0</v>
      </c>
      <c r="W128" s="23"/>
      <c r="X128" s="21">
        <f>IF(W128="",0,IF(W128="優勝",[2]点数換算表!$B$14,IF(W128="準優勝",[2]点数換算表!$C$14,IF(W128="ベスト4",[2]点数換算表!$D$14,[2]点数換算表!$E$14))))</f>
        <v>0</v>
      </c>
      <c r="Y128" s="32"/>
      <c r="Z128" s="21">
        <f>IF(Y128="",0,IF(Y128="優勝",[2]点数換算表!$B$15,IF(Y128="準優勝",[2]点数換算表!$C$15,IF(Y128="ベスト4",[2]点数換算表!$D$15,IF(Y128="ベスト8",[2]点数換算表!$E$15,IF(Y128="ベスト16",[2]点数換算表!$F$15,""))))))</f>
        <v>0</v>
      </c>
      <c r="AA128" s="32" t="s">
        <v>7</v>
      </c>
      <c r="AB128" s="21">
        <f>IF(AA128="",0,IF(AA128="優勝",[2]点数換算表!$B$16,IF(AA128="準優勝",[2]点数換算表!$C$16,IF(AA128="ベスト4",[2]点数換算表!$D$16,IF(AA128="ベスト8",[2]点数換算表!$E$16,IF(AA128="ベスト16",[2]点数換算表!$F$16,IF(AA128="ベスト32",[2]点数換算表!$G$16,"")))))))</f>
        <v>80</v>
      </c>
      <c r="AC128" s="32"/>
      <c r="AD128" s="21">
        <f>IF(AC128="",0,IF(AC128="優勝",[2]点数換算表!$B$17,IF(AC128="準優勝",[2]点数換算表!$C$17,IF(AC128="ベスト4",[2]点数換算表!$D$17,IF(AC128="ベスト8",[2]点数換算表!$E$17,IF(AC128="ベスト16",[2]点数換算表!$F$17,IF(AC128="ベスト32",[2]点数換算表!$G$17,"")))))))</f>
        <v>0</v>
      </c>
      <c r="AE128" s="23"/>
      <c r="AF128" s="21">
        <f>IF(AE128="",0,IF(AE128="優勝",[2]点数換算表!$B$18,IF(AE128="準優勝",[2]点数換算表!$C$18,IF(AE128="ベスト4",[2]点数換算表!$D$18,IF(AE128="ベスト8",[2]点数換算表!$E$18,[2]点数換算表!$F$18)))))</f>
        <v>0</v>
      </c>
      <c r="AG128" s="23"/>
      <c r="AH128" s="21">
        <f>IF(AG128="",0,IF(AG128="優勝",[2]点数換算表!$B$19,IF(AG128="準優勝",[2]点数換算表!$C$19,IF(AG128="ベスト4",[2]点数換算表!$D$19,IF(AG128="ベスト8",[2]点数換算表!$E$19,[2]点数換算表!$F$19)))))</f>
        <v>0</v>
      </c>
      <c r="AI128" s="21">
        <f t="shared" si="1"/>
        <v>80</v>
      </c>
    </row>
    <row r="129" spans="1:35" x14ac:dyDescent="0.4">
      <c r="A129" s="21">
        <v>126</v>
      </c>
      <c r="B129" s="21" t="s">
        <v>974</v>
      </c>
      <c r="C129" s="21" t="s">
        <v>975</v>
      </c>
      <c r="D129" s="21">
        <v>2</v>
      </c>
      <c r="E129" s="28" t="s">
        <v>451</v>
      </c>
      <c r="F129" s="35" t="s">
        <v>815</v>
      </c>
      <c r="G129" s="23"/>
      <c r="H129" s="21">
        <f>IF(G129="",0,IF(G129="優勝",点数換算表!$B$2,IF(G129="準優勝",点数換算表!$C$2,IF(G129="ベスト4",点数換算表!$D$2,点数換算表!$E$2))))</f>
        <v>0</v>
      </c>
      <c r="I129" s="23"/>
      <c r="J129" s="21">
        <f>IF(I129="",0,IF(I129="優勝",点数換算表!$B$3,IF(I129="準優勝",点数換算表!$C$3,IF(I129="ベスト4",点数換算表!$D$3,点数換算表!$E$3))))</f>
        <v>0</v>
      </c>
      <c r="K129" s="32" t="s">
        <v>8</v>
      </c>
      <c r="L129" s="21">
        <f>IF(K129="",0,IF(K129="優勝",点数換算表!$B$4,IF(K129="準優勝",点数換算表!$C$4,IF(K129="ベスト4",点数換算表!$D$4,IF(K129="ベスト8",点数換算表!$E$4,IF(K129="ベスト16",点数換算表!$F$4,""))))))</f>
        <v>80</v>
      </c>
      <c r="M129" s="32"/>
      <c r="N129" s="21">
        <f>IF(M129="",0,IF(M129="優勝",点数換算表!$B$5,IF(M129="準優勝",点数換算表!$C$5,IF(M129="ベスト4",点数換算表!$D$5,IF(M129="ベスト8",点数換算表!$E$5,IF(M129="ベスト16",点数換算表!$F$5,IF(M129="ベスト32",点数換算表!$G$5,"")))))))</f>
        <v>0</v>
      </c>
      <c r="O129" s="32"/>
      <c r="P129" s="21">
        <f>IF(O129="",0,IF(O129="優勝",点数換算表!$B$6,IF(O129="準優勝",点数換算表!$C$6,IF(O129="ベスト4",点数換算表!$D$6,IF(O129="ベスト8",点数換算表!$E$6,IF(O129="ベスト16",点数換算表!$F$6,IF(O129="ベスト32",点数換算表!$G$6,"")))))))</f>
        <v>0</v>
      </c>
      <c r="Q129" s="23"/>
      <c r="R129" s="21">
        <f>IF(Q129="",0,IF(Q129="優勝",点数換算表!$B$7,IF(Q129="準優勝",点数換算表!$C$7,IF(Q129="ベスト4",点数換算表!$D$7,IF(Q129="ベスト8",点数換算表!$E$7,点数換算表!$F$7)))))</f>
        <v>0</v>
      </c>
      <c r="S129" s="23"/>
      <c r="T129" s="21">
        <f>IF(S129="",0,IF(S129="優勝",点数換算表!$B$8,IF(S129="準優勝",点数換算表!$C$8,IF(S129="ベスト4",点数換算表!$D$8,IF(S129="ベスト8",点数換算表!$E$8,点数換算表!$F$8)))))</f>
        <v>0</v>
      </c>
      <c r="U129" s="23"/>
      <c r="V129" s="21">
        <f>IF(U129="",0,IF(U129="優勝",点数換算表!$B$13,IF(U129="準優勝",点数換算表!$C$13,IF(U129="ベスト4",点数換算表!$D$13,点数換算表!$E$13))))</f>
        <v>0</v>
      </c>
      <c r="W129" s="23"/>
      <c r="X129" s="21">
        <f>IF(W129="",0,IF(W129="優勝",点数換算表!$B$14,IF(W129="準優勝",点数換算表!$C$14,IF(W129="ベスト4",点数換算表!$D$14,点数換算表!$E$14))))</f>
        <v>0</v>
      </c>
      <c r="Y129" s="32"/>
      <c r="Z129" s="21">
        <f>IF(Y129="",0,IF(Y129="優勝",点数換算表!$B$15,IF(Y129="準優勝",点数換算表!$C$15,IF(Y129="ベスト4",点数換算表!$D$15,IF(Y129="ベスト8",点数換算表!$E$15,IF(Y129="ベスト16",点数換算表!$F$15,""))))))</f>
        <v>0</v>
      </c>
      <c r="AA129" s="32"/>
      <c r="AB129" s="21">
        <f>IF(AA129="",0,IF(AA129="優勝",点数換算表!$B$16,IF(AA129="準優勝",点数換算表!$C$16,IF(AA129="ベスト4",点数換算表!$D$16,IF(AA129="ベスト8",点数換算表!$E$16,IF(AA129="ベスト16",点数換算表!$F$16,IF(AA129="ベスト32",点数換算表!$G$16,"")))))))</f>
        <v>0</v>
      </c>
      <c r="AC129" s="32"/>
      <c r="AD129" s="21">
        <f>IF(AC129="",0,IF(AC129="優勝",点数換算表!$B$17,IF(AC129="準優勝",点数換算表!$C$17,IF(AC129="ベスト4",点数換算表!$D$17,IF(AC129="ベスト8",点数換算表!$E$17,IF(AC129="ベスト16",点数換算表!$F$17,IF(AC129="ベスト32",点数換算表!$G$17,"")))))))</f>
        <v>0</v>
      </c>
      <c r="AE129" s="23"/>
      <c r="AF129" s="21">
        <f>IF(AE129="",0,IF(AE129="優勝",点数換算表!$B$18,IF(AE129="準優勝",点数換算表!$C$18,IF(AE129="ベスト4",点数換算表!$D$18,IF(AE129="ベスト8",点数換算表!$E$18,点数換算表!$F$18)))))</f>
        <v>0</v>
      </c>
      <c r="AG129" s="23"/>
      <c r="AH129" s="21">
        <f>IF(AG129="",0,IF(AG129="優勝",点数換算表!$B$19,IF(AG129="準優勝",点数換算表!$C$19,IF(AG129="ベスト4",点数換算表!$D$19,IF(AG129="ベスト8",点数換算表!$E$19,点数換算表!$F$19)))))</f>
        <v>0</v>
      </c>
      <c r="AI129" s="21">
        <f t="shared" si="1"/>
        <v>80</v>
      </c>
    </row>
    <row r="130" spans="1:35" x14ac:dyDescent="0.4">
      <c r="A130" s="21">
        <v>127</v>
      </c>
      <c r="B130" s="21" t="s">
        <v>976</v>
      </c>
      <c r="C130" s="21" t="s">
        <v>975</v>
      </c>
      <c r="D130" s="21">
        <v>1</v>
      </c>
      <c r="E130" s="28" t="s">
        <v>451</v>
      </c>
      <c r="F130" s="35" t="s">
        <v>815</v>
      </c>
      <c r="G130" s="23"/>
      <c r="H130" s="21">
        <f>IF(G130="",0,IF(G130="優勝",点数換算表!$B$2,IF(G130="準優勝",点数換算表!$C$2,IF(G130="ベスト4",点数換算表!$D$2,点数換算表!$E$2))))</f>
        <v>0</v>
      </c>
      <c r="I130" s="23"/>
      <c r="J130" s="21">
        <f>IF(I130="",0,IF(I130="優勝",点数換算表!$B$3,IF(I130="準優勝",点数換算表!$C$3,IF(I130="ベスト4",点数換算表!$D$3,点数換算表!$E$3))))</f>
        <v>0</v>
      </c>
      <c r="K130" s="32" t="s">
        <v>8</v>
      </c>
      <c r="L130" s="21">
        <f>IF(K130="",0,IF(K130="優勝",点数換算表!$B$4,IF(K130="準優勝",点数換算表!$C$4,IF(K130="ベスト4",点数換算表!$D$4,IF(K130="ベスト8",点数換算表!$E$4,IF(K130="ベスト16",点数換算表!$F$4,""))))))</f>
        <v>80</v>
      </c>
      <c r="M130" s="32"/>
      <c r="N130" s="21">
        <f>IF(M130="",0,IF(M130="優勝",点数換算表!$B$5,IF(M130="準優勝",点数換算表!$C$5,IF(M130="ベスト4",点数換算表!$D$5,IF(M130="ベスト8",点数換算表!$E$5,IF(M130="ベスト16",点数換算表!$F$5,IF(M130="ベスト32",点数換算表!$G$5,"")))))))</f>
        <v>0</v>
      </c>
      <c r="O130" s="32"/>
      <c r="P130" s="21">
        <f>IF(O130="",0,IF(O130="優勝",点数換算表!$B$6,IF(O130="準優勝",点数換算表!$C$6,IF(O130="ベスト4",点数換算表!$D$6,IF(O130="ベスト8",点数換算表!$E$6,IF(O130="ベスト16",点数換算表!$F$6,IF(O130="ベスト32",点数換算表!$G$6,"")))))))</f>
        <v>0</v>
      </c>
      <c r="Q130" s="23"/>
      <c r="R130" s="21">
        <f>IF(Q130="",0,IF(Q130="優勝",点数換算表!$B$7,IF(Q130="準優勝",点数換算表!$C$7,IF(Q130="ベスト4",点数換算表!$D$7,IF(Q130="ベスト8",点数換算表!$E$7,点数換算表!$F$7)))))</f>
        <v>0</v>
      </c>
      <c r="S130" s="23"/>
      <c r="T130" s="21">
        <f>IF(S130="",0,IF(S130="優勝",点数換算表!$B$8,IF(S130="準優勝",点数換算表!$C$8,IF(S130="ベスト4",点数換算表!$D$8,IF(S130="ベスト8",点数換算表!$E$8,点数換算表!$F$8)))))</f>
        <v>0</v>
      </c>
      <c r="U130" s="23"/>
      <c r="V130" s="21">
        <f>IF(U130="",0,IF(U130="優勝",点数換算表!$B$13,IF(U130="準優勝",点数換算表!$C$13,IF(U130="ベスト4",点数換算表!$D$13,点数換算表!$E$13))))</f>
        <v>0</v>
      </c>
      <c r="W130" s="23"/>
      <c r="X130" s="21">
        <f>IF(W130="",0,IF(W130="優勝",点数換算表!$B$14,IF(W130="準優勝",点数換算表!$C$14,IF(W130="ベスト4",点数換算表!$D$14,点数換算表!$E$14))))</f>
        <v>0</v>
      </c>
      <c r="Y130" s="32"/>
      <c r="Z130" s="21">
        <f>IF(Y130="",0,IF(Y130="優勝",点数換算表!$B$15,IF(Y130="準優勝",点数換算表!$C$15,IF(Y130="ベスト4",点数換算表!$D$15,IF(Y130="ベスト8",点数換算表!$E$15,IF(Y130="ベスト16",点数換算表!$F$15,""))))))</f>
        <v>0</v>
      </c>
      <c r="AA130" s="32"/>
      <c r="AB130" s="21">
        <f>IF(AA130="",0,IF(AA130="優勝",点数換算表!$B$16,IF(AA130="準優勝",点数換算表!$C$16,IF(AA130="ベスト4",点数換算表!$D$16,IF(AA130="ベスト8",点数換算表!$E$16,IF(AA130="ベスト16",点数換算表!$F$16,IF(AA130="ベスト32",点数換算表!$G$16,"")))))))</f>
        <v>0</v>
      </c>
      <c r="AC130" s="32"/>
      <c r="AD130" s="21">
        <f>IF(AC130="",0,IF(AC130="優勝",点数換算表!$B$17,IF(AC130="準優勝",点数換算表!$C$17,IF(AC130="ベスト4",点数換算表!$D$17,IF(AC130="ベスト8",点数換算表!$E$17,IF(AC130="ベスト16",点数換算表!$F$17,IF(AC130="ベスト32",点数換算表!$G$17,"")))))))</f>
        <v>0</v>
      </c>
      <c r="AE130" s="23"/>
      <c r="AF130" s="21">
        <f>IF(AE130="",0,IF(AE130="優勝",点数換算表!$B$18,IF(AE130="準優勝",点数換算表!$C$18,IF(AE130="ベスト4",点数換算表!$D$18,IF(AE130="ベスト8",点数換算表!$E$18,点数換算表!$F$18)))))</f>
        <v>0</v>
      </c>
      <c r="AG130" s="23"/>
      <c r="AH130" s="21">
        <f>IF(AG130="",0,IF(AG130="優勝",点数換算表!$B$19,IF(AG130="準優勝",点数換算表!$C$19,IF(AG130="ベスト4",点数換算表!$D$19,IF(AG130="ベスト8",点数換算表!$E$19,点数換算表!$F$19)))))</f>
        <v>0</v>
      </c>
      <c r="AI130" s="21">
        <f t="shared" si="1"/>
        <v>80</v>
      </c>
    </row>
    <row r="131" spans="1:35" x14ac:dyDescent="0.4">
      <c r="A131" s="21">
        <v>128</v>
      </c>
      <c r="B131" s="32" t="s">
        <v>512</v>
      </c>
      <c r="C131" s="32" t="s">
        <v>454</v>
      </c>
      <c r="D131" s="32">
        <v>3</v>
      </c>
      <c r="E131" s="28" t="s">
        <v>451</v>
      </c>
      <c r="F131" s="35" t="s">
        <v>815</v>
      </c>
      <c r="G131" s="23"/>
      <c r="H131" s="21">
        <f>IF(G131="",0,IF(G131="優勝",[7]点数換算表!$B$2,IF(G131="準優勝",[7]点数換算表!$C$2,IF(G131="ベスト4",[7]点数換算表!$D$2,[7]点数換算表!$E$2))))</f>
        <v>0</v>
      </c>
      <c r="I131" s="23"/>
      <c r="J131" s="21">
        <f>IF(I131="",0,IF(I131="優勝",[7]点数換算表!$B$3,IF(I131="準優勝",[7]点数換算表!$C$3,IF(I131="ベスト4",[7]点数換算表!$D$3,[7]点数換算表!$E$3))))</f>
        <v>0</v>
      </c>
      <c r="K131" s="32" t="s">
        <v>6</v>
      </c>
      <c r="L131" s="21">
        <f>IF(K131="",0,IF(K131="優勝",[7]点数換算表!$B$4,IF(K131="準優勝",[7]点数換算表!$C$4,IF(K131="ベスト4",[7]点数換算表!$D$4,IF(K131="ベスト8",[7]点数換算表!$E$4,IF(K131="ベスト16",[7]点数換算表!$F$4,""))))))</f>
        <v>60</v>
      </c>
      <c r="M131" s="32"/>
      <c r="N131" s="21">
        <f>IF(M131="",0,IF(M131="優勝",[7]点数換算表!$B$5,IF(M131="準優勝",[7]点数換算表!$C$5,IF(M131="ベスト4",[7]点数換算表!$D$5,IF(M131="ベスト8",[7]点数換算表!$E$5,IF(M131="ベスト16",[7]点数換算表!$F$5,IF(M131="ベスト32",[7]点数換算表!$G$5,"")))))))</f>
        <v>0</v>
      </c>
      <c r="O131" s="32"/>
      <c r="P131" s="21">
        <f>IF(O131="",0,IF(O131="優勝",[7]点数換算表!$B$6,IF(O131="準優勝",[7]点数換算表!$C$6,IF(O131="ベスト4",[7]点数換算表!$D$6,IF(O131="ベスト8",[7]点数換算表!$E$6,IF(O131="ベスト16",[7]点数換算表!$F$6,IF(O131="ベスト32",[7]点数換算表!$G$6,"")))))))</f>
        <v>0</v>
      </c>
      <c r="Q131" s="23"/>
      <c r="R131" s="21">
        <f>IF(Q131="",0,IF(Q131="優勝",[7]点数換算表!$B$7,IF(Q131="準優勝",[7]点数換算表!$C$7,IF(Q131="ベスト4",[7]点数換算表!$D$7,IF(Q131="ベスト8",[7]点数換算表!$E$7,[7]点数換算表!$F$7)))))</f>
        <v>0</v>
      </c>
      <c r="S131" s="23"/>
      <c r="T131" s="21">
        <f>IF(S131="",0,IF(S131="優勝",[7]点数換算表!$B$8,IF(S131="準優勝",[7]点数換算表!$C$8,IF(S131="ベスト4",[7]点数換算表!$D$8,IF(S131="ベスト8",[7]点数換算表!$E$8,[7]点数換算表!$F$8)))))</f>
        <v>0</v>
      </c>
      <c r="U131" s="23"/>
      <c r="V131" s="21">
        <f>IF(U131="",0,IF(U131="優勝",[7]点数換算表!$B$13,IF(U131="準優勝",[7]点数換算表!$C$13,IF(U131="ベスト4",[7]点数換算表!$D$13,[7]点数換算表!$E$13))))</f>
        <v>0</v>
      </c>
      <c r="W131" s="23"/>
      <c r="X131" s="21">
        <f>IF(W131="",0,IF(W131="優勝",[7]点数換算表!$B$14,IF(W131="準優勝",[7]点数換算表!$C$14,IF(W131="ベスト4",[7]点数換算表!$D$14,[7]点数換算表!$E$14))))</f>
        <v>0</v>
      </c>
      <c r="Y131" s="32" t="s">
        <v>7</v>
      </c>
      <c r="Z131" s="21">
        <f>IF(Y131="",0,IF(Y131="優勝",[7]点数換算表!$B$15,IF(Y131="準優勝",[7]点数換算表!$C$15,IF(Y131="ベスト4",[7]点数換算表!$D$15,IF(Y131="ベスト8",[7]点数換算表!$E$15,IF(Y131="ベスト16",[7]点数換算表!$F$15,""))))))</f>
        <v>16</v>
      </c>
      <c r="AA131" s="32"/>
      <c r="AB131" s="21">
        <f>IF(AA131="",0,IF(AA131="優勝",[7]点数換算表!$B$16,IF(AA131="準優勝",[7]点数換算表!$C$16,IF(AA131="ベスト4",[7]点数換算表!$D$16,IF(AA131="ベスト8",[7]点数換算表!$E$16,IF(AA131="ベスト16",[7]点数換算表!$F$16,IF(AA131="ベスト32",[7]点数換算表!$G$16,"")))))))</f>
        <v>0</v>
      </c>
      <c r="AC131" s="32"/>
      <c r="AD131" s="21">
        <f>IF(AC131="",0,IF(AC131="優勝",[7]点数換算表!$B$17,IF(AC131="準優勝",[7]点数換算表!$C$17,IF(AC131="ベスト4",[7]点数換算表!$D$17,IF(AC131="ベスト8",[7]点数換算表!$E$17,IF(AC131="ベスト16",[7]点数換算表!$F$17,IF(AC131="ベスト32",[7]点数換算表!$G$17,"")))))))</f>
        <v>0</v>
      </c>
      <c r="AE131" s="23"/>
      <c r="AF131" s="21">
        <f>IF(AE131="",0,IF(AE131="優勝",[7]点数換算表!$B$18,IF(AE131="準優勝",[7]点数換算表!$C$18,IF(AE131="ベスト4",[7]点数換算表!$D$18,IF(AE131="ベスト8",[7]点数換算表!$E$18,[7]点数換算表!$F$18)))))</f>
        <v>0</v>
      </c>
      <c r="AG131" s="23"/>
      <c r="AH131" s="21">
        <f>IF(AG131="",0,IF(AG131="優勝",[7]点数換算表!$B$19,IF(AG131="準優勝",[7]点数換算表!$C$19,IF(AG131="ベスト4",[7]点数換算表!$D$19,IF(AG131="ベスト8",[7]点数換算表!$E$19,[7]点数換算表!$F$19)))))</f>
        <v>0</v>
      </c>
      <c r="AI131" s="21">
        <f t="shared" si="1"/>
        <v>76</v>
      </c>
    </row>
    <row r="132" spans="1:35" x14ac:dyDescent="0.4">
      <c r="A132" s="21">
        <v>129</v>
      </c>
      <c r="B132" s="32" t="s">
        <v>434</v>
      </c>
      <c r="C132" s="32" t="s">
        <v>386</v>
      </c>
      <c r="D132" s="32">
        <v>4</v>
      </c>
      <c r="E132" s="27" t="s">
        <v>382</v>
      </c>
      <c r="F132" s="35" t="s">
        <v>815</v>
      </c>
      <c r="G132" s="23"/>
      <c r="H132" s="21">
        <f>IF(G132="",0,IF(G132="優勝",[4]点数換算表!$B$2,IF(G132="準優勝",[4]点数換算表!$C$2,IF(G132="ベスト4",[4]点数換算表!$D$2,[4]点数換算表!$E$2))))</f>
        <v>0</v>
      </c>
      <c r="I132" s="23"/>
      <c r="J132" s="21">
        <f>IF(I132="",0,IF(I132="優勝",[4]点数換算表!$B$3,IF(I132="準優勝",[4]点数換算表!$C$3,IF(I132="ベスト4",[4]点数換算表!$D$3,[4]点数換算表!$E$3))))</f>
        <v>0</v>
      </c>
      <c r="K132" s="32" t="s">
        <v>9</v>
      </c>
      <c r="L132" s="21">
        <f>IF(K132="",0,IF(K132="優勝",[4]点数換算表!$B$4,IF(K132="準優勝",[4]点数換算表!$C$4,IF(K132="ベスト4",[4]点数換算表!$D$4,IF(K132="ベスト8",[4]点数換算表!$E$4,IF(K132="ベスト16",[4]点数換算表!$F$4,""))))))</f>
        <v>40</v>
      </c>
      <c r="M132" s="32"/>
      <c r="N132" s="21">
        <f>IF(M132="",0,IF(M132="優勝",[4]点数換算表!$B$5,IF(M132="準優勝",[4]点数換算表!$C$5,IF(M132="ベスト4",[4]点数換算表!$D$5,IF(M132="ベスト8",[4]点数換算表!$E$5,IF(M132="ベスト16",[4]点数換算表!$F$5,IF(M132="ベスト32",[4]点数換算表!$G$5,"")))))))</f>
        <v>0</v>
      </c>
      <c r="O132" s="32"/>
      <c r="P132" s="21">
        <f>IF(O132="",0,IF(O132="優勝",[4]点数換算表!$B$6,IF(O132="準優勝",[4]点数換算表!$C$6,IF(O132="ベスト4",[4]点数換算表!$D$6,IF(O132="ベスト8",[4]点数換算表!$E$6,IF(O132="ベスト16",[4]点数換算表!$F$6,IF(O132="ベスト32",[4]点数換算表!$G$6,"")))))))</f>
        <v>0</v>
      </c>
      <c r="Q132" s="23"/>
      <c r="R132" s="21">
        <f>IF(Q132="",0,IF(Q132="優勝",[4]点数換算表!$B$7,IF(Q132="準優勝",[4]点数換算表!$C$7,IF(Q132="ベスト4",[4]点数換算表!$D$7,IF(Q132="ベスト8",[4]点数換算表!$E$7,[4]点数換算表!$F$7)))))</f>
        <v>0</v>
      </c>
      <c r="S132" s="23"/>
      <c r="T132" s="21">
        <f>IF(S132="",0,IF(S132="優勝",[4]点数換算表!$B$8,IF(S132="準優勝",[4]点数換算表!$C$8,IF(S132="ベスト4",[4]点数換算表!$D$8,IF(S132="ベスト8",[4]点数換算表!$E$8,[4]点数換算表!$F$8)))))</f>
        <v>0</v>
      </c>
      <c r="U132" s="23"/>
      <c r="V132" s="21">
        <f>IF(U132="",0,IF(U132="優勝",[4]点数換算表!$B$13,IF(U132="準優勝",[4]点数換算表!$C$13,IF(U132="ベスト4",[4]点数換算表!$D$13,[4]点数換算表!$E$13))))</f>
        <v>0</v>
      </c>
      <c r="W132" s="23"/>
      <c r="X132" s="21">
        <f>IF(W132="",0,IF(W132="優勝",[4]点数換算表!$B$14,IF(W132="準優勝",[4]点数換算表!$C$14,IF(W132="ベスト4",[4]点数換算表!$D$14,[4]点数換算表!$E$14))))</f>
        <v>0</v>
      </c>
      <c r="Y132" s="32" t="s">
        <v>9</v>
      </c>
      <c r="Z132" s="21">
        <f>IF(Y132="",0,IF(Y132="優勝",[4]点数換算表!$B$15,IF(Y132="準優勝",[4]点数換算表!$C$15,IF(Y132="ベスト4",[4]点数換算表!$D$15,IF(Y132="ベスト8",[4]点数換算表!$E$15,IF(Y132="ベスト16",[4]点数換算表!$F$15,""))))))</f>
        <v>32</v>
      </c>
      <c r="AA132" s="32"/>
      <c r="AB132" s="21">
        <f>IF(AA132="",0,IF(AA132="優勝",[4]点数換算表!$B$16,IF(AA132="準優勝",[4]点数換算表!$C$16,IF(AA132="ベスト4",[4]点数換算表!$D$16,IF(AA132="ベスト8",[4]点数換算表!$E$16,IF(AA132="ベスト16",[4]点数換算表!$F$16,IF(AA132="ベスト32",[4]点数換算表!$G$16,"")))))))</f>
        <v>0</v>
      </c>
      <c r="AC132" s="32"/>
      <c r="AD132" s="21">
        <f>IF(AC132="",0,IF(AC132="優勝",[4]点数換算表!$B$17,IF(AC132="準優勝",[4]点数換算表!$C$17,IF(AC132="ベスト4",[4]点数換算表!$D$17,IF(AC132="ベスト8",[4]点数換算表!$E$17,IF(AC132="ベスト16",[4]点数換算表!$F$17,IF(AC132="ベスト32",[4]点数換算表!$G$17,"")))))))</f>
        <v>0</v>
      </c>
      <c r="AE132" s="23"/>
      <c r="AF132" s="21">
        <f>IF(AE132="",0,IF(AE132="優勝",[4]点数換算表!$B$18,IF(AE132="準優勝",[4]点数換算表!$C$18,IF(AE132="ベスト4",[4]点数換算表!$D$18,IF(AE132="ベスト8",[4]点数換算表!$E$18,[4]点数換算表!$F$18)))))</f>
        <v>0</v>
      </c>
      <c r="AG132" s="23"/>
      <c r="AH132" s="21">
        <f>IF(AG132="",0,IF(AG132="優勝",[4]点数換算表!$B$19,IF(AG132="準優勝",[4]点数換算表!$C$19,IF(AG132="ベスト4",[4]点数換算表!$D$19,IF(AG132="ベスト8",[4]点数換算表!$E$19,[4]点数換算表!$F$19)))))</f>
        <v>0</v>
      </c>
      <c r="AI132" s="21">
        <f t="shared" ref="AI132:AI195" si="2">MAX(H132,J132)+SUM(L132:T132)+MAX(V132,X132)+SUM(Z132:AH132)</f>
        <v>72</v>
      </c>
    </row>
    <row r="133" spans="1:35" x14ac:dyDescent="0.4">
      <c r="A133" s="21">
        <v>130</v>
      </c>
      <c r="B133" s="32" t="s">
        <v>480</v>
      </c>
      <c r="C133" s="32" t="s">
        <v>461</v>
      </c>
      <c r="D133" s="32">
        <v>3</v>
      </c>
      <c r="E133" s="28" t="s">
        <v>451</v>
      </c>
      <c r="F133" s="35" t="s">
        <v>815</v>
      </c>
      <c r="G133" s="23"/>
      <c r="H133" s="21">
        <f>IF(G133="",0,IF(G133="優勝",[7]点数換算表!$B$2,IF(G133="準優勝",[7]点数換算表!$C$2,IF(G133="ベスト4",[7]点数換算表!$D$2,[7]点数換算表!$E$2))))</f>
        <v>0</v>
      </c>
      <c r="I133" s="23"/>
      <c r="J133" s="21">
        <f>IF(I133="",0,IF(I133="優勝",[7]点数換算表!$B$3,IF(I133="準優勝",[7]点数換算表!$C$3,IF(I133="ベスト4",[7]点数換算表!$D$3,[7]点数換算表!$E$3))))</f>
        <v>0</v>
      </c>
      <c r="K133" s="32" t="s">
        <v>9</v>
      </c>
      <c r="L133" s="21">
        <f>IF(K133="",0,IF(K133="優勝",[7]点数換算表!$B$4,IF(K133="準優勝",[7]点数換算表!$C$4,IF(K133="ベスト4",[7]点数換算表!$D$4,IF(K133="ベスト8",[7]点数換算表!$E$4,IF(K133="ベスト16",[7]点数換算表!$F$4,""))))))</f>
        <v>40</v>
      </c>
      <c r="M133" s="32"/>
      <c r="N133" s="21">
        <f>IF(M133="",0,IF(M133="優勝",[7]点数換算表!$B$5,IF(M133="準優勝",[7]点数換算表!$C$5,IF(M133="ベスト4",[7]点数換算表!$D$5,IF(M133="ベスト8",[7]点数換算表!$E$5,IF(M133="ベスト16",[7]点数換算表!$F$5,IF(M133="ベスト32",[7]点数換算表!$G$5,"")))))))</f>
        <v>0</v>
      </c>
      <c r="O133" s="32"/>
      <c r="P133" s="21">
        <f>IF(O133="",0,IF(O133="優勝",[7]点数換算表!$B$6,IF(O133="準優勝",[7]点数換算表!$C$6,IF(O133="ベスト4",[7]点数換算表!$D$6,IF(O133="ベスト8",[7]点数換算表!$E$6,IF(O133="ベスト16",[7]点数換算表!$F$6,IF(O133="ベスト32",[7]点数換算表!$G$6,"")))))))</f>
        <v>0</v>
      </c>
      <c r="Q133" s="23"/>
      <c r="R133" s="21">
        <f>IF(Q133="",0,IF(Q133="優勝",[7]点数換算表!$B$7,IF(Q133="準優勝",[7]点数換算表!$C$7,IF(Q133="ベスト4",[7]点数換算表!$D$7,IF(Q133="ベスト8",[7]点数換算表!$E$7,[7]点数換算表!$F$7)))))</f>
        <v>0</v>
      </c>
      <c r="S133" s="23"/>
      <c r="T133" s="21">
        <f>IF(S133="",0,IF(S133="優勝",[7]点数換算表!$B$8,IF(S133="準優勝",[7]点数換算表!$C$8,IF(S133="ベスト4",[7]点数換算表!$D$8,IF(S133="ベスト8",[7]点数換算表!$E$8,[7]点数換算表!$F$8)))))</f>
        <v>0</v>
      </c>
      <c r="U133" s="23"/>
      <c r="V133" s="21">
        <f>IF(U133="",0,IF(U133="優勝",[7]点数換算表!$B$13,IF(U133="準優勝",[7]点数換算表!$C$13,IF(U133="ベスト4",[7]点数換算表!$D$13,[7]点数換算表!$E$13))))</f>
        <v>0</v>
      </c>
      <c r="W133" s="23"/>
      <c r="X133" s="21">
        <f>IF(W133="",0,IF(W133="優勝",[7]点数換算表!$B$14,IF(W133="準優勝",[7]点数換算表!$C$14,IF(W133="ベスト4",[7]点数換算表!$D$14,[7]点数換算表!$E$14))))</f>
        <v>0</v>
      </c>
      <c r="Y133" s="32" t="s">
        <v>9</v>
      </c>
      <c r="Z133" s="21">
        <f>IF(Y133="",0,IF(Y133="優勝",[7]点数換算表!$B$15,IF(Y133="準優勝",[7]点数換算表!$C$15,IF(Y133="ベスト4",[7]点数換算表!$D$15,IF(Y133="ベスト8",[7]点数換算表!$E$15,IF(Y133="ベスト16",[7]点数換算表!$F$15,""))))))</f>
        <v>32</v>
      </c>
      <c r="AA133" s="32"/>
      <c r="AB133" s="21">
        <f>IF(AA133="",0,IF(AA133="優勝",[7]点数換算表!$B$16,IF(AA133="準優勝",[7]点数換算表!$C$16,IF(AA133="ベスト4",[7]点数換算表!$D$16,IF(AA133="ベスト8",[7]点数換算表!$E$16,IF(AA133="ベスト16",[7]点数換算表!$F$16,IF(AA133="ベスト32",[7]点数換算表!$G$16,"")))))))</f>
        <v>0</v>
      </c>
      <c r="AC133" s="32"/>
      <c r="AD133" s="21">
        <f>IF(AC133="",0,IF(AC133="優勝",[7]点数換算表!$B$17,IF(AC133="準優勝",[7]点数換算表!$C$17,IF(AC133="ベスト4",[7]点数換算表!$D$17,IF(AC133="ベスト8",[7]点数換算表!$E$17,IF(AC133="ベスト16",[7]点数換算表!$F$17,IF(AC133="ベスト32",[7]点数換算表!$G$17,"")))))))</f>
        <v>0</v>
      </c>
      <c r="AE133" s="23"/>
      <c r="AF133" s="21">
        <f>IF(AE133="",0,IF(AE133="優勝",[7]点数換算表!$B$18,IF(AE133="準優勝",[7]点数換算表!$C$18,IF(AE133="ベスト4",[7]点数換算表!$D$18,IF(AE133="ベスト8",[7]点数換算表!$E$18,[7]点数換算表!$F$18)))))</f>
        <v>0</v>
      </c>
      <c r="AG133" s="23"/>
      <c r="AH133" s="21">
        <f>IF(AG133="",0,IF(AG133="優勝",[7]点数換算表!$B$19,IF(AG133="準優勝",[7]点数換算表!$C$19,IF(AG133="ベスト4",[7]点数換算表!$D$19,IF(AG133="ベスト8",[7]点数換算表!$E$19,[7]点数換算表!$F$19)))))</f>
        <v>0</v>
      </c>
      <c r="AI133" s="21">
        <f t="shared" si="2"/>
        <v>72</v>
      </c>
    </row>
    <row r="134" spans="1:35" x14ac:dyDescent="0.4">
      <c r="A134" s="21">
        <v>131</v>
      </c>
      <c r="B134" s="32" t="s">
        <v>556</v>
      </c>
      <c r="C134" s="32" t="s">
        <v>525</v>
      </c>
      <c r="D134" s="32">
        <v>4</v>
      </c>
      <c r="E134" s="29" t="s">
        <v>526</v>
      </c>
      <c r="F134" s="35" t="s">
        <v>815</v>
      </c>
      <c r="G134" s="23"/>
      <c r="H134" s="21">
        <f>IF(G134="",0,IF(G134="優勝",[8]点数換算表!$B$2,IF(G134="準優勝",[8]点数換算表!$C$2,IF(G134="ベスト4",[8]点数換算表!$D$2,[8]点数換算表!$E$2))))</f>
        <v>0</v>
      </c>
      <c r="I134" s="23"/>
      <c r="J134" s="21">
        <f>IF(I134="",0,IF(I134="優勝",[8]点数換算表!$B$3,IF(I134="準優勝",[8]点数換算表!$C$3,IF(I134="ベスト4",[8]点数換算表!$D$3,[8]点数換算表!$E$3))))</f>
        <v>0</v>
      </c>
      <c r="K134" s="32" t="s">
        <v>9</v>
      </c>
      <c r="L134" s="21">
        <f>IF(K134="",0,IF(K134="優勝",[8]点数換算表!$B$4,IF(K134="準優勝",[8]点数換算表!$C$4,IF(K134="ベスト4",[8]点数換算表!$D$4,IF(K134="ベスト8",[8]点数換算表!$E$4,IF(K134="ベスト16",[8]点数換算表!$F$4,""))))))</f>
        <v>40</v>
      </c>
      <c r="M134" s="32"/>
      <c r="N134" s="21">
        <f>IF(M134="",0,IF(M134="優勝",[8]点数換算表!$B$5,IF(M134="準優勝",[8]点数換算表!$C$5,IF(M134="ベスト4",[8]点数換算表!$D$5,IF(M134="ベスト8",[8]点数換算表!$E$5,IF(M134="ベスト16",[8]点数換算表!$F$5,IF(M134="ベスト32",[8]点数換算表!$G$5,"")))))))</f>
        <v>0</v>
      </c>
      <c r="O134" s="32"/>
      <c r="P134" s="21">
        <f>IF(O134="",0,IF(O134="優勝",[8]点数換算表!$B$6,IF(O134="準優勝",[8]点数換算表!$C$6,IF(O134="ベスト4",[8]点数換算表!$D$6,IF(O134="ベスト8",[8]点数換算表!$E$6,IF(O134="ベスト16",[8]点数換算表!$F$6,IF(O134="ベスト32",[8]点数換算表!$G$6,"")))))))</f>
        <v>0</v>
      </c>
      <c r="Q134" s="23"/>
      <c r="R134" s="21">
        <f>IF(Q134="",0,IF(Q134="優勝",[8]点数換算表!$B$7,IF(Q134="準優勝",[8]点数換算表!$C$7,IF(Q134="ベスト4",[8]点数換算表!$D$7,IF(Q134="ベスト8",[8]点数換算表!$E$7,[8]点数換算表!$F$7)))))</f>
        <v>0</v>
      </c>
      <c r="S134" s="23"/>
      <c r="T134" s="21">
        <f>IF(S134="",0,IF(S134="優勝",[8]点数換算表!$B$8,IF(S134="準優勝",[8]点数換算表!$C$8,IF(S134="ベスト4",[8]点数換算表!$D$8,IF(S134="ベスト8",[8]点数換算表!$E$8,[8]点数換算表!$F$8)))))</f>
        <v>0</v>
      </c>
      <c r="U134" s="23"/>
      <c r="V134" s="21">
        <f>IF(U134="",0,IF(U134="優勝",[8]点数換算表!$B$13,IF(U134="準優勝",[8]点数換算表!$C$13,IF(U134="ベスト4",[8]点数換算表!$D$13,[8]点数換算表!$E$13))))</f>
        <v>0</v>
      </c>
      <c r="W134" s="23"/>
      <c r="X134" s="21">
        <f>IF(W134="",0,IF(W134="優勝",[8]点数換算表!$B$14,IF(W134="準優勝",[8]点数換算表!$C$14,IF(W134="ベスト4",[8]点数換算表!$D$14,[8]点数換算表!$E$14))))</f>
        <v>0</v>
      </c>
      <c r="Y134" s="32" t="s">
        <v>9</v>
      </c>
      <c r="Z134" s="21">
        <f>IF(Y134="",0,IF(Y134="優勝",[8]点数換算表!$B$15,IF(Y134="準優勝",[8]点数換算表!$C$15,IF(Y134="ベスト4",[8]点数換算表!$D$15,IF(Y134="ベスト8",[8]点数換算表!$E$15,IF(Y134="ベスト16",[8]点数換算表!$F$15,""))))))</f>
        <v>32</v>
      </c>
      <c r="AA134" s="32"/>
      <c r="AB134" s="21">
        <f>IF(AA134="",0,IF(AA134="優勝",[8]点数換算表!$B$16,IF(AA134="準優勝",[8]点数換算表!$C$16,IF(AA134="ベスト4",[8]点数換算表!$D$16,IF(AA134="ベスト8",[8]点数換算表!$E$16,IF(AA134="ベスト16",[8]点数換算表!$F$16,IF(AA134="ベスト32",[8]点数換算表!$G$16,"")))))))</f>
        <v>0</v>
      </c>
      <c r="AC134" s="32"/>
      <c r="AD134" s="21">
        <f>IF(AC134="",0,IF(AC134="優勝",[8]点数換算表!$B$17,IF(AC134="準優勝",[8]点数換算表!$C$17,IF(AC134="ベスト4",[8]点数換算表!$D$17,IF(AC134="ベスト8",[8]点数換算表!$E$17,IF(AC134="ベスト16",[8]点数換算表!$F$17,IF(AC134="ベスト32",[8]点数換算表!$G$17,"")))))))</f>
        <v>0</v>
      </c>
      <c r="AE134" s="23"/>
      <c r="AF134" s="21">
        <f>IF(AE134="",0,IF(AE134="優勝",[8]点数換算表!$B$18,IF(AE134="準優勝",[8]点数換算表!$C$18,IF(AE134="ベスト4",[8]点数換算表!$D$18,IF(AE134="ベスト8",[8]点数換算表!$E$18,[8]点数換算表!$F$18)))))</f>
        <v>0</v>
      </c>
      <c r="AG134" s="23"/>
      <c r="AH134" s="21">
        <f>IF(AG134="",0,IF(AG134="優勝",[8]点数換算表!$B$19,IF(AG134="準優勝",[8]点数換算表!$C$19,IF(AG134="ベスト4",[8]点数換算表!$D$19,IF(AG134="ベスト8",[8]点数換算表!$E$19,[8]点数換算表!$F$19)))))</f>
        <v>0</v>
      </c>
      <c r="AI134" s="21">
        <f t="shared" si="2"/>
        <v>72</v>
      </c>
    </row>
    <row r="135" spans="1:35" x14ac:dyDescent="0.4">
      <c r="A135" s="21">
        <v>132</v>
      </c>
      <c r="B135" s="32" t="s">
        <v>553</v>
      </c>
      <c r="C135" s="32" t="s">
        <v>1239</v>
      </c>
      <c r="D135" s="32">
        <v>4</v>
      </c>
      <c r="E135" s="29" t="s">
        <v>526</v>
      </c>
      <c r="F135" s="35" t="s">
        <v>815</v>
      </c>
      <c r="G135" s="23"/>
      <c r="H135" s="21">
        <f>IF(G135="",0,IF(G135="優勝",[8]点数換算表!$B$2,IF(G135="準優勝",[8]点数換算表!$C$2,IF(G135="ベスト4",[8]点数換算表!$D$2,[8]点数換算表!$E$2))))</f>
        <v>0</v>
      </c>
      <c r="I135" s="23"/>
      <c r="J135" s="21">
        <f>IF(I135="",0,IF(I135="優勝",[8]点数換算表!$B$3,IF(I135="準優勝",[8]点数換算表!$C$3,IF(I135="ベスト4",[8]点数換算表!$D$3,[8]点数換算表!$E$3))))</f>
        <v>0</v>
      </c>
      <c r="K135" s="32" t="s">
        <v>9</v>
      </c>
      <c r="L135" s="21">
        <f>IF(K135="",0,IF(K135="優勝",[8]点数換算表!$B$4,IF(K135="準優勝",[8]点数換算表!$C$4,IF(K135="ベスト4",[8]点数換算表!$D$4,IF(K135="ベスト8",[8]点数換算表!$E$4,IF(K135="ベスト16",[8]点数換算表!$F$4,""))))))</f>
        <v>40</v>
      </c>
      <c r="M135" s="32"/>
      <c r="N135" s="21">
        <f>IF(M135="",0,IF(M135="優勝",[8]点数換算表!$B$5,IF(M135="準優勝",[8]点数換算表!$C$5,IF(M135="ベスト4",[8]点数換算表!$D$5,IF(M135="ベスト8",[8]点数換算表!$E$5,IF(M135="ベスト16",[8]点数換算表!$F$5,IF(M135="ベスト32",[8]点数換算表!$G$5,"")))))))</f>
        <v>0</v>
      </c>
      <c r="O135" s="32"/>
      <c r="P135" s="21">
        <f>IF(O135="",0,IF(O135="優勝",[8]点数換算表!$B$6,IF(O135="準優勝",[8]点数換算表!$C$6,IF(O135="ベスト4",[8]点数換算表!$D$6,IF(O135="ベスト8",[8]点数換算表!$E$6,IF(O135="ベスト16",[8]点数換算表!$F$6,IF(O135="ベスト32",[8]点数換算表!$G$6,"")))))))</f>
        <v>0</v>
      </c>
      <c r="Q135" s="23"/>
      <c r="R135" s="21">
        <f>IF(Q135="",0,IF(Q135="優勝",[8]点数換算表!$B$7,IF(Q135="準優勝",[8]点数換算表!$C$7,IF(Q135="ベスト4",[8]点数換算表!$D$7,IF(Q135="ベスト8",[8]点数換算表!$E$7,[8]点数換算表!$F$7)))))</f>
        <v>0</v>
      </c>
      <c r="S135" s="23"/>
      <c r="T135" s="21">
        <f>IF(S135="",0,IF(S135="優勝",[8]点数換算表!$B$8,IF(S135="準優勝",[8]点数換算表!$C$8,IF(S135="ベスト4",[8]点数換算表!$D$8,IF(S135="ベスト8",[8]点数換算表!$E$8,[8]点数換算表!$F$8)))))</f>
        <v>0</v>
      </c>
      <c r="U135" s="23"/>
      <c r="V135" s="21">
        <f>IF(U135="",0,IF(U135="優勝",[8]点数換算表!$B$13,IF(U135="準優勝",[8]点数換算表!$C$13,IF(U135="ベスト4",[8]点数換算表!$D$13,[8]点数換算表!$E$13))))</f>
        <v>0</v>
      </c>
      <c r="W135" s="23"/>
      <c r="X135" s="21">
        <f>IF(W135="",0,IF(W135="優勝",[8]点数換算表!$B$14,IF(W135="準優勝",[8]点数換算表!$C$14,IF(W135="ベスト4",[8]点数換算表!$D$14,[8]点数換算表!$E$14))))</f>
        <v>0</v>
      </c>
      <c r="Y135" s="32" t="s">
        <v>9</v>
      </c>
      <c r="Z135" s="21">
        <f>IF(Y135="",0,IF(Y135="優勝",[8]点数換算表!$B$15,IF(Y135="準優勝",[8]点数換算表!$C$15,IF(Y135="ベスト4",[8]点数換算表!$D$15,IF(Y135="ベスト8",[8]点数換算表!$E$15,IF(Y135="ベスト16",[8]点数換算表!$F$15,""))))))</f>
        <v>32</v>
      </c>
      <c r="AA135" s="32"/>
      <c r="AB135" s="21">
        <f>IF(AA135="",0,IF(AA135="優勝",[8]点数換算表!$B$16,IF(AA135="準優勝",[8]点数換算表!$C$16,IF(AA135="ベスト4",[8]点数換算表!$D$16,IF(AA135="ベスト8",[8]点数換算表!$E$16,IF(AA135="ベスト16",[8]点数換算表!$F$16,IF(AA135="ベスト32",[8]点数換算表!$G$16,"")))))))</f>
        <v>0</v>
      </c>
      <c r="AC135" s="32"/>
      <c r="AD135" s="21">
        <f>IF(AC135="",0,IF(AC135="優勝",[8]点数換算表!$B$17,IF(AC135="準優勝",[8]点数換算表!$C$17,IF(AC135="ベスト4",[8]点数換算表!$D$17,IF(AC135="ベスト8",[8]点数換算表!$E$17,IF(AC135="ベスト16",[8]点数換算表!$F$17,IF(AC135="ベスト32",[8]点数換算表!$G$17,"")))))))</f>
        <v>0</v>
      </c>
      <c r="AE135" s="23"/>
      <c r="AF135" s="21">
        <f>IF(AE135="",0,IF(AE135="優勝",[8]点数換算表!$B$18,IF(AE135="準優勝",[8]点数換算表!$C$18,IF(AE135="ベスト4",[8]点数換算表!$D$18,IF(AE135="ベスト8",[8]点数換算表!$E$18,[8]点数換算表!$F$18)))))</f>
        <v>0</v>
      </c>
      <c r="AG135" s="23"/>
      <c r="AH135" s="21">
        <f>IF(AG135="",0,IF(AG135="優勝",[8]点数換算表!$B$19,IF(AG135="準優勝",[8]点数換算表!$C$19,IF(AG135="ベスト4",[8]点数換算表!$D$19,IF(AG135="ベスト8",[8]点数換算表!$E$19,[8]点数換算表!$F$19)))))</f>
        <v>0</v>
      </c>
      <c r="AI135" s="21">
        <f t="shared" si="2"/>
        <v>72</v>
      </c>
    </row>
    <row r="136" spans="1:35" x14ac:dyDescent="0.4">
      <c r="A136" s="21">
        <v>133</v>
      </c>
      <c r="B136" s="32" t="s">
        <v>508</v>
      </c>
      <c r="C136" s="32" t="s">
        <v>925</v>
      </c>
      <c r="D136" s="32">
        <v>4</v>
      </c>
      <c r="E136" s="28" t="s">
        <v>451</v>
      </c>
      <c r="F136" s="35" t="s">
        <v>815</v>
      </c>
      <c r="G136" s="23"/>
      <c r="H136" s="21">
        <f>IF(G136="",0,IF(G136="優勝",[7]点数換算表!$B$2,IF(G136="準優勝",[7]点数換算表!$C$2,IF(G136="ベスト4",[7]点数換算表!$D$2,[7]点数換算表!$E$2))))</f>
        <v>0</v>
      </c>
      <c r="I136" s="23"/>
      <c r="J136" s="21">
        <f>IF(I136="",0,IF(I136="優勝",[7]点数換算表!$B$3,IF(I136="準優勝",[7]点数換算表!$C$3,IF(I136="ベスト4",[7]点数換算表!$D$3,[7]点数換算表!$E$3))))</f>
        <v>0</v>
      </c>
      <c r="K136" s="32" t="s">
        <v>9</v>
      </c>
      <c r="L136" s="21">
        <f>IF(K136="",0,IF(K136="優勝",[7]点数換算表!$B$4,IF(K136="準優勝",[7]点数換算表!$C$4,IF(K136="ベスト4",[7]点数換算表!$D$4,IF(K136="ベスト8",[7]点数換算表!$E$4,IF(K136="ベスト16",[7]点数換算表!$F$4,""))))))</f>
        <v>40</v>
      </c>
      <c r="M136" s="32"/>
      <c r="N136" s="21">
        <f>IF(M136="",0,IF(M136="優勝",[7]点数換算表!$B$5,IF(M136="準優勝",[7]点数換算表!$C$5,IF(M136="ベスト4",[7]点数換算表!$D$5,IF(M136="ベスト8",[7]点数換算表!$E$5,IF(M136="ベスト16",[7]点数換算表!$F$5,IF(M136="ベスト32",[7]点数換算表!$G$5,"")))))))</f>
        <v>0</v>
      </c>
      <c r="O136" s="32"/>
      <c r="P136" s="21">
        <f>IF(O136="",0,IF(O136="優勝",[7]点数換算表!$B$6,IF(O136="準優勝",[7]点数換算表!$C$6,IF(O136="ベスト4",[7]点数換算表!$D$6,IF(O136="ベスト8",[7]点数換算表!$E$6,IF(O136="ベスト16",[7]点数換算表!$F$6,IF(O136="ベスト32",[7]点数換算表!$G$6,"")))))))</f>
        <v>0</v>
      </c>
      <c r="Q136" s="23"/>
      <c r="R136" s="21">
        <f>IF(Q136="",0,IF(Q136="優勝",[7]点数換算表!$B$7,IF(Q136="準優勝",[7]点数換算表!$C$7,IF(Q136="ベスト4",[7]点数換算表!$D$7,IF(Q136="ベスト8",[7]点数換算表!$E$7,[7]点数換算表!$F$7)))))</f>
        <v>0</v>
      </c>
      <c r="S136" s="23"/>
      <c r="T136" s="21">
        <f>IF(S136="",0,IF(S136="優勝",[7]点数換算表!$B$8,IF(S136="準優勝",[7]点数換算表!$C$8,IF(S136="ベスト4",[7]点数換算表!$D$8,IF(S136="ベスト8",[7]点数換算表!$E$8,[7]点数換算表!$F$8)))))</f>
        <v>0</v>
      </c>
      <c r="U136" s="23"/>
      <c r="V136" s="21">
        <f>IF(U136="",0,IF(U136="優勝",[7]点数換算表!$B$13,IF(U136="準優勝",[7]点数換算表!$C$13,IF(U136="ベスト4",[7]点数換算表!$D$13,[7]点数換算表!$E$13))))</f>
        <v>0</v>
      </c>
      <c r="W136" s="23"/>
      <c r="X136" s="21">
        <f>IF(W136="",0,IF(W136="優勝",[7]点数換算表!$B$14,IF(W136="準優勝",[7]点数換算表!$C$14,IF(W136="ベスト4",[7]点数換算表!$D$14,[7]点数換算表!$E$14))))</f>
        <v>0</v>
      </c>
      <c r="Y136" s="32" t="s">
        <v>9</v>
      </c>
      <c r="Z136" s="21">
        <f>IF(Y136="",0,IF(Y136="優勝",[7]点数換算表!$B$15,IF(Y136="準優勝",[7]点数換算表!$C$15,IF(Y136="ベスト4",[7]点数換算表!$D$15,IF(Y136="ベスト8",[7]点数換算表!$E$15,IF(Y136="ベスト16",[7]点数換算表!$F$15,""))))))</f>
        <v>32</v>
      </c>
      <c r="AA136" s="32"/>
      <c r="AB136" s="21">
        <f>IF(AA136="",0,IF(AA136="優勝",[7]点数換算表!$B$16,IF(AA136="準優勝",[7]点数換算表!$C$16,IF(AA136="ベスト4",[7]点数換算表!$D$16,IF(AA136="ベスト8",[7]点数換算表!$E$16,IF(AA136="ベスト16",[7]点数換算表!$F$16,IF(AA136="ベスト32",[7]点数換算表!$G$16,"")))))))</f>
        <v>0</v>
      </c>
      <c r="AC136" s="32"/>
      <c r="AD136" s="21">
        <f>IF(AC136="",0,IF(AC136="優勝",[7]点数換算表!$B$17,IF(AC136="準優勝",[7]点数換算表!$C$17,IF(AC136="ベスト4",[7]点数換算表!$D$17,IF(AC136="ベスト8",[7]点数換算表!$E$17,IF(AC136="ベスト16",[7]点数換算表!$F$17,IF(AC136="ベスト32",[7]点数換算表!$G$17,"")))))))</f>
        <v>0</v>
      </c>
      <c r="AE136" s="23"/>
      <c r="AF136" s="21">
        <f>IF(AE136="",0,IF(AE136="優勝",[7]点数換算表!$B$18,IF(AE136="準優勝",[7]点数換算表!$C$18,IF(AE136="ベスト4",[7]点数換算表!$D$18,IF(AE136="ベスト8",[7]点数換算表!$E$18,[7]点数換算表!$F$18)))))</f>
        <v>0</v>
      </c>
      <c r="AG136" s="23"/>
      <c r="AH136" s="21">
        <f>IF(AG136="",0,IF(AG136="優勝",[7]点数換算表!$B$19,IF(AG136="準優勝",[7]点数換算表!$C$19,IF(AG136="ベスト4",[7]点数換算表!$D$19,IF(AG136="ベスト8",[7]点数換算表!$E$19,[7]点数換算表!$F$19)))))</f>
        <v>0</v>
      </c>
      <c r="AI136" s="21">
        <f t="shared" si="2"/>
        <v>72</v>
      </c>
    </row>
    <row r="137" spans="1:35" x14ac:dyDescent="0.4">
      <c r="A137" s="21">
        <v>134</v>
      </c>
      <c r="B137" s="32" t="s">
        <v>509</v>
      </c>
      <c r="C137" s="32" t="s">
        <v>453</v>
      </c>
      <c r="D137" s="32">
        <v>3</v>
      </c>
      <c r="E137" s="28" t="s">
        <v>451</v>
      </c>
      <c r="F137" s="35" t="s">
        <v>815</v>
      </c>
      <c r="G137" s="23"/>
      <c r="H137" s="21">
        <f>IF(G137="",0,IF(G137="優勝",[7]点数換算表!$B$2,IF(G137="準優勝",[7]点数換算表!$C$2,IF(G137="ベスト4",[7]点数換算表!$D$2,[7]点数換算表!$E$2))))</f>
        <v>0</v>
      </c>
      <c r="I137" s="23"/>
      <c r="J137" s="21">
        <f>IF(I137="",0,IF(I137="優勝",[7]点数換算表!$B$3,IF(I137="準優勝",[7]点数換算表!$C$3,IF(I137="ベスト4",[7]点数換算表!$D$3,[7]点数換算表!$E$3))))</f>
        <v>0</v>
      </c>
      <c r="K137" s="32" t="s">
        <v>9</v>
      </c>
      <c r="L137" s="21">
        <f>IF(K137="",0,IF(K137="優勝",[7]点数換算表!$B$4,IF(K137="準優勝",[7]点数換算表!$C$4,IF(K137="ベスト4",[7]点数換算表!$D$4,IF(K137="ベスト8",[7]点数換算表!$E$4,IF(K137="ベスト16",[7]点数換算表!$F$4,""))))))</f>
        <v>40</v>
      </c>
      <c r="M137" s="32"/>
      <c r="N137" s="21">
        <f>IF(M137="",0,IF(M137="優勝",[7]点数換算表!$B$5,IF(M137="準優勝",[7]点数換算表!$C$5,IF(M137="ベスト4",[7]点数換算表!$D$5,IF(M137="ベスト8",[7]点数換算表!$E$5,IF(M137="ベスト16",[7]点数換算表!$F$5,IF(M137="ベスト32",[7]点数換算表!$G$5,"")))))))</f>
        <v>0</v>
      </c>
      <c r="O137" s="32"/>
      <c r="P137" s="21">
        <f>IF(O137="",0,IF(O137="優勝",[7]点数換算表!$B$6,IF(O137="準優勝",[7]点数換算表!$C$6,IF(O137="ベスト4",[7]点数換算表!$D$6,IF(O137="ベスト8",[7]点数換算表!$E$6,IF(O137="ベスト16",[7]点数換算表!$F$6,IF(O137="ベスト32",[7]点数換算表!$G$6,"")))))))</f>
        <v>0</v>
      </c>
      <c r="Q137" s="23"/>
      <c r="R137" s="21">
        <f>IF(Q137="",0,IF(Q137="優勝",[7]点数換算表!$B$7,IF(Q137="準優勝",[7]点数換算表!$C$7,IF(Q137="ベスト4",[7]点数換算表!$D$7,IF(Q137="ベスト8",[7]点数換算表!$E$7,[7]点数換算表!$F$7)))))</f>
        <v>0</v>
      </c>
      <c r="S137" s="23"/>
      <c r="T137" s="21">
        <f>IF(S137="",0,IF(S137="優勝",[7]点数換算表!$B$8,IF(S137="準優勝",[7]点数換算表!$C$8,IF(S137="ベスト4",[7]点数換算表!$D$8,IF(S137="ベスト8",[7]点数換算表!$E$8,[7]点数換算表!$F$8)))))</f>
        <v>0</v>
      </c>
      <c r="U137" s="23"/>
      <c r="V137" s="21">
        <f>IF(U137="",0,IF(U137="優勝",[7]点数換算表!$B$13,IF(U137="準優勝",[7]点数換算表!$C$13,IF(U137="ベスト4",[7]点数換算表!$D$13,[7]点数換算表!$E$13))))</f>
        <v>0</v>
      </c>
      <c r="W137" s="23"/>
      <c r="X137" s="21">
        <f>IF(W137="",0,IF(W137="優勝",[7]点数換算表!$B$14,IF(W137="準優勝",[7]点数換算表!$C$14,IF(W137="ベスト4",[7]点数換算表!$D$14,[7]点数換算表!$E$14))))</f>
        <v>0</v>
      </c>
      <c r="Y137" s="32" t="s">
        <v>9</v>
      </c>
      <c r="Z137" s="21">
        <f>IF(Y137="",0,IF(Y137="優勝",[7]点数換算表!$B$15,IF(Y137="準優勝",[7]点数換算表!$C$15,IF(Y137="ベスト4",[7]点数換算表!$D$15,IF(Y137="ベスト8",[7]点数換算表!$E$15,IF(Y137="ベスト16",[7]点数換算表!$F$15,""))))))</f>
        <v>32</v>
      </c>
      <c r="AA137" s="32"/>
      <c r="AB137" s="21">
        <f>IF(AA137="",0,IF(AA137="優勝",[7]点数換算表!$B$16,IF(AA137="準優勝",[7]点数換算表!$C$16,IF(AA137="ベスト4",[7]点数換算表!$D$16,IF(AA137="ベスト8",[7]点数換算表!$E$16,IF(AA137="ベスト16",[7]点数換算表!$F$16,IF(AA137="ベスト32",[7]点数換算表!$G$16,"")))))))</f>
        <v>0</v>
      </c>
      <c r="AC137" s="32"/>
      <c r="AD137" s="21">
        <f>IF(AC137="",0,IF(AC137="優勝",[7]点数換算表!$B$17,IF(AC137="準優勝",[7]点数換算表!$C$17,IF(AC137="ベスト4",[7]点数換算表!$D$17,IF(AC137="ベスト8",[7]点数換算表!$E$17,IF(AC137="ベスト16",[7]点数換算表!$F$17,IF(AC137="ベスト32",[7]点数換算表!$G$17,"")))))))</f>
        <v>0</v>
      </c>
      <c r="AE137" s="23"/>
      <c r="AF137" s="21">
        <f>IF(AE137="",0,IF(AE137="優勝",[7]点数換算表!$B$18,IF(AE137="準優勝",[7]点数換算表!$C$18,IF(AE137="ベスト4",[7]点数換算表!$D$18,IF(AE137="ベスト8",[7]点数換算表!$E$18,[7]点数換算表!$F$18)))))</f>
        <v>0</v>
      </c>
      <c r="AG137" s="23"/>
      <c r="AH137" s="21">
        <f>IF(AG137="",0,IF(AG137="優勝",[7]点数換算表!$B$19,IF(AG137="準優勝",[7]点数換算表!$C$19,IF(AG137="ベスト4",[7]点数換算表!$D$19,IF(AG137="ベスト8",[7]点数換算表!$E$19,[7]点数換算表!$F$19)))))</f>
        <v>0</v>
      </c>
      <c r="AI137" s="21">
        <f t="shared" si="2"/>
        <v>72</v>
      </c>
    </row>
    <row r="138" spans="1:35" x14ac:dyDescent="0.4">
      <c r="A138" s="21">
        <v>135</v>
      </c>
      <c r="B138" s="32" t="s">
        <v>436</v>
      </c>
      <c r="C138" s="32" t="s">
        <v>396</v>
      </c>
      <c r="D138" s="32">
        <v>2</v>
      </c>
      <c r="E138" s="27" t="s">
        <v>382</v>
      </c>
      <c r="F138" s="35" t="s">
        <v>815</v>
      </c>
      <c r="G138" s="23"/>
      <c r="H138" s="21">
        <f>IF(G138="",0,IF(G138="優勝",[4]点数換算表!$B$2,IF(G138="準優勝",[4]点数換算表!$C$2,IF(G138="ベスト4",[4]点数換算表!$D$2,[4]点数換算表!$E$2))))</f>
        <v>0</v>
      </c>
      <c r="I138" s="23"/>
      <c r="J138" s="21">
        <f>IF(I138="",0,IF(I138="優勝",[4]点数換算表!$B$3,IF(I138="準優勝",[4]点数換算表!$C$3,IF(I138="ベスト4",[4]点数換算表!$D$3,[4]点数換算表!$E$3))))</f>
        <v>0</v>
      </c>
      <c r="K138" s="32" t="s">
        <v>9</v>
      </c>
      <c r="L138" s="21">
        <f>IF(K138="",0,IF(K138="優勝",[4]点数換算表!$B$4,IF(K138="準優勝",[4]点数換算表!$C$4,IF(K138="ベスト4",[4]点数換算表!$D$4,IF(K138="ベスト8",[4]点数換算表!$E$4,IF(K138="ベスト16",[4]点数換算表!$F$4,""))))))</f>
        <v>40</v>
      </c>
      <c r="M138" s="32"/>
      <c r="N138" s="21">
        <f>IF(M138="",0,IF(M138="優勝",[4]点数換算表!$B$5,IF(M138="準優勝",[4]点数換算表!$C$5,IF(M138="ベスト4",[4]点数換算表!$D$5,IF(M138="ベスト8",[4]点数換算表!$E$5,IF(M138="ベスト16",[4]点数換算表!$F$5,IF(M138="ベスト32",[4]点数換算表!$G$5,"")))))))</f>
        <v>0</v>
      </c>
      <c r="O138" s="32"/>
      <c r="P138" s="21">
        <f>IF(O138="",0,IF(O138="優勝",[4]点数換算表!$B$6,IF(O138="準優勝",[4]点数換算表!$C$6,IF(O138="ベスト4",[4]点数換算表!$D$6,IF(O138="ベスト8",[4]点数換算表!$E$6,IF(O138="ベスト16",[4]点数換算表!$F$6,IF(O138="ベスト32",[4]点数換算表!$G$6,"")))))))</f>
        <v>0</v>
      </c>
      <c r="Q138" s="23"/>
      <c r="R138" s="21">
        <f>IF(Q138="",0,IF(Q138="優勝",[4]点数換算表!$B$7,IF(Q138="準優勝",[4]点数換算表!$C$7,IF(Q138="ベスト4",[4]点数換算表!$D$7,IF(Q138="ベスト8",[4]点数換算表!$E$7,[4]点数換算表!$F$7)))))</f>
        <v>0</v>
      </c>
      <c r="S138" s="23"/>
      <c r="T138" s="21">
        <f>IF(S138="",0,IF(S138="優勝",[4]点数換算表!$B$8,IF(S138="準優勝",[4]点数換算表!$C$8,IF(S138="ベスト4",[4]点数換算表!$D$8,IF(S138="ベスト8",[4]点数換算表!$E$8,[4]点数換算表!$F$8)))))</f>
        <v>0</v>
      </c>
      <c r="U138" s="23"/>
      <c r="V138" s="21">
        <f>IF(U138="",0,IF(U138="優勝",[4]点数換算表!$B$13,IF(U138="準優勝",[4]点数換算表!$C$13,IF(U138="ベスト4",[4]点数換算表!$D$13,[4]点数換算表!$E$13))))</f>
        <v>0</v>
      </c>
      <c r="W138" s="23"/>
      <c r="X138" s="21">
        <f>IF(W138="",0,IF(W138="優勝",[4]点数換算表!$B$14,IF(W138="準優勝",[4]点数換算表!$C$14,IF(W138="ベスト4",[4]点数換算表!$D$14,[4]点数換算表!$E$14))))</f>
        <v>0</v>
      </c>
      <c r="Y138" s="32" t="s">
        <v>9</v>
      </c>
      <c r="Z138" s="21">
        <f>IF(Y138="",0,IF(Y138="優勝",[4]点数換算表!$B$15,IF(Y138="準優勝",[4]点数換算表!$C$15,IF(Y138="ベスト4",[4]点数換算表!$D$15,IF(Y138="ベスト8",[4]点数換算表!$E$15,IF(Y138="ベスト16",[4]点数換算表!$F$15,""))))))</f>
        <v>32</v>
      </c>
      <c r="AA138" s="32"/>
      <c r="AB138" s="21">
        <f>IF(AA138="",0,IF(AA138="優勝",[4]点数換算表!$B$16,IF(AA138="準優勝",[4]点数換算表!$C$16,IF(AA138="ベスト4",[4]点数換算表!$D$16,IF(AA138="ベスト8",[4]点数換算表!$E$16,IF(AA138="ベスト16",[4]点数換算表!$F$16,IF(AA138="ベスト32",[4]点数換算表!$G$16,"")))))))</f>
        <v>0</v>
      </c>
      <c r="AC138" s="32"/>
      <c r="AD138" s="21">
        <f>IF(AC138="",0,IF(AC138="優勝",[4]点数換算表!$B$17,IF(AC138="準優勝",[4]点数換算表!$C$17,IF(AC138="ベスト4",[4]点数換算表!$D$17,IF(AC138="ベスト8",[4]点数換算表!$E$17,IF(AC138="ベスト16",[4]点数換算表!$F$17,IF(AC138="ベスト32",[4]点数換算表!$G$17,"")))))))</f>
        <v>0</v>
      </c>
      <c r="AE138" s="23"/>
      <c r="AF138" s="21">
        <f>IF(AE138="",0,IF(AE138="優勝",[4]点数換算表!$B$18,IF(AE138="準優勝",[4]点数換算表!$C$18,IF(AE138="ベスト4",[4]点数換算表!$D$18,IF(AE138="ベスト8",[4]点数換算表!$E$18,[4]点数換算表!$F$18)))))</f>
        <v>0</v>
      </c>
      <c r="AG138" s="23"/>
      <c r="AH138" s="21">
        <f>IF(AG138="",0,IF(AG138="優勝",[4]点数換算表!$B$19,IF(AG138="準優勝",[4]点数換算表!$C$19,IF(AG138="ベスト4",[4]点数換算表!$D$19,IF(AG138="ベスト8",[4]点数換算表!$E$19,[4]点数換算表!$F$19)))))</f>
        <v>0</v>
      </c>
      <c r="AI138" s="21">
        <f t="shared" si="2"/>
        <v>72</v>
      </c>
    </row>
    <row r="139" spans="1:35" x14ac:dyDescent="0.4">
      <c r="A139" s="21">
        <v>136</v>
      </c>
      <c r="B139" s="32" t="s">
        <v>510</v>
      </c>
      <c r="C139" s="32" t="s">
        <v>461</v>
      </c>
      <c r="D139" s="32">
        <v>2</v>
      </c>
      <c r="E139" s="28" t="s">
        <v>451</v>
      </c>
      <c r="F139" s="35" t="s">
        <v>815</v>
      </c>
      <c r="G139" s="23"/>
      <c r="H139" s="21">
        <f>IF(G139="",0,IF(G139="優勝",[7]点数換算表!$B$2,IF(G139="準優勝",[7]点数換算表!$C$2,IF(G139="ベスト4",[7]点数換算表!$D$2,[7]点数換算表!$E$2))))</f>
        <v>0</v>
      </c>
      <c r="I139" s="23"/>
      <c r="J139" s="21">
        <f>IF(I139="",0,IF(I139="優勝",[7]点数換算表!$B$3,IF(I139="準優勝",[7]点数換算表!$C$3,IF(I139="ベスト4",[7]点数換算表!$D$3,[7]点数換算表!$E$3))))</f>
        <v>0</v>
      </c>
      <c r="K139" s="32" t="s">
        <v>9</v>
      </c>
      <c r="L139" s="21">
        <f>IF(K139="",0,IF(K139="優勝",[7]点数換算表!$B$4,IF(K139="準優勝",[7]点数換算表!$C$4,IF(K139="ベスト4",[7]点数換算表!$D$4,IF(K139="ベスト8",[7]点数換算表!$E$4,IF(K139="ベスト16",[7]点数換算表!$F$4,""))))))</f>
        <v>40</v>
      </c>
      <c r="M139" s="32"/>
      <c r="N139" s="21">
        <f>IF(M139="",0,IF(M139="優勝",[7]点数換算表!$B$5,IF(M139="準優勝",[7]点数換算表!$C$5,IF(M139="ベスト4",[7]点数換算表!$D$5,IF(M139="ベスト8",[7]点数換算表!$E$5,IF(M139="ベスト16",[7]点数換算表!$F$5,IF(M139="ベスト32",[7]点数換算表!$G$5,"")))))))</f>
        <v>0</v>
      </c>
      <c r="O139" s="32"/>
      <c r="P139" s="21">
        <f>IF(O139="",0,IF(O139="優勝",[7]点数換算表!$B$6,IF(O139="準優勝",[7]点数換算表!$C$6,IF(O139="ベスト4",[7]点数換算表!$D$6,IF(O139="ベスト8",[7]点数換算表!$E$6,IF(O139="ベスト16",[7]点数換算表!$F$6,IF(O139="ベスト32",[7]点数換算表!$G$6,"")))))))</f>
        <v>0</v>
      </c>
      <c r="Q139" s="23"/>
      <c r="R139" s="21">
        <f>IF(Q139="",0,IF(Q139="優勝",[7]点数換算表!$B$7,IF(Q139="準優勝",[7]点数換算表!$C$7,IF(Q139="ベスト4",[7]点数換算表!$D$7,IF(Q139="ベスト8",[7]点数換算表!$E$7,[7]点数換算表!$F$7)))))</f>
        <v>0</v>
      </c>
      <c r="S139" s="23"/>
      <c r="T139" s="21">
        <f>IF(S139="",0,IF(S139="優勝",[7]点数換算表!$B$8,IF(S139="準優勝",[7]点数換算表!$C$8,IF(S139="ベスト4",[7]点数換算表!$D$8,IF(S139="ベスト8",[7]点数換算表!$E$8,[7]点数換算表!$F$8)))))</f>
        <v>0</v>
      </c>
      <c r="U139" s="23"/>
      <c r="V139" s="21">
        <f>IF(U139="",0,IF(U139="優勝",[7]点数換算表!$B$13,IF(U139="準優勝",[7]点数換算表!$C$13,IF(U139="ベスト4",[7]点数換算表!$D$13,[7]点数換算表!$E$13))))</f>
        <v>0</v>
      </c>
      <c r="W139" s="23"/>
      <c r="X139" s="21">
        <f>IF(W139="",0,IF(W139="優勝",[7]点数換算表!$B$14,IF(W139="準優勝",[7]点数換算表!$C$14,IF(W139="ベスト4",[7]点数換算表!$D$14,[7]点数換算表!$E$14))))</f>
        <v>0</v>
      </c>
      <c r="Y139" s="32" t="s">
        <v>9</v>
      </c>
      <c r="Z139" s="21">
        <f>IF(Y139="",0,IF(Y139="優勝",[7]点数換算表!$B$15,IF(Y139="準優勝",[7]点数換算表!$C$15,IF(Y139="ベスト4",[7]点数換算表!$D$15,IF(Y139="ベスト8",[7]点数換算表!$E$15,IF(Y139="ベスト16",[7]点数換算表!$F$15,""))))))</f>
        <v>32</v>
      </c>
      <c r="AA139" s="32"/>
      <c r="AB139" s="21">
        <f>IF(AA139="",0,IF(AA139="優勝",[7]点数換算表!$B$16,IF(AA139="準優勝",[7]点数換算表!$C$16,IF(AA139="ベスト4",[7]点数換算表!$D$16,IF(AA139="ベスト8",[7]点数換算表!$E$16,IF(AA139="ベスト16",[7]点数換算表!$F$16,IF(AA139="ベスト32",[7]点数換算表!$G$16,"")))))))</f>
        <v>0</v>
      </c>
      <c r="AC139" s="32"/>
      <c r="AD139" s="21">
        <f>IF(AC139="",0,IF(AC139="優勝",[7]点数換算表!$B$17,IF(AC139="準優勝",[7]点数換算表!$C$17,IF(AC139="ベスト4",[7]点数換算表!$D$17,IF(AC139="ベスト8",[7]点数換算表!$E$17,IF(AC139="ベスト16",[7]点数換算表!$F$17,IF(AC139="ベスト32",[7]点数換算表!$G$17,"")))))))</f>
        <v>0</v>
      </c>
      <c r="AE139" s="23"/>
      <c r="AF139" s="21">
        <f>IF(AE139="",0,IF(AE139="優勝",[7]点数換算表!$B$18,IF(AE139="準優勝",[7]点数換算表!$C$18,IF(AE139="ベスト4",[7]点数換算表!$D$18,IF(AE139="ベスト8",[7]点数換算表!$E$18,[7]点数換算表!$F$18)))))</f>
        <v>0</v>
      </c>
      <c r="AG139" s="23"/>
      <c r="AH139" s="21">
        <f>IF(AG139="",0,IF(AG139="優勝",[7]点数換算表!$B$19,IF(AG139="準優勝",[7]点数換算表!$C$19,IF(AG139="ベスト4",[7]点数換算表!$D$19,IF(AG139="ベスト8",[7]点数換算表!$E$19,[7]点数換算表!$F$19)))))</f>
        <v>0</v>
      </c>
      <c r="AI139" s="21">
        <f t="shared" si="2"/>
        <v>72</v>
      </c>
    </row>
    <row r="140" spans="1:35" x14ac:dyDescent="0.4">
      <c r="A140" s="21">
        <v>137</v>
      </c>
      <c r="B140" s="32" t="s">
        <v>748</v>
      </c>
      <c r="C140" s="32" t="s">
        <v>716</v>
      </c>
      <c r="D140" s="32">
        <v>4</v>
      </c>
      <c r="E140" s="33" t="s">
        <v>717</v>
      </c>
      <c r="F140" s="34" t="s">
        <v>814</v>
      </c>
      <c r="G140" s="23"/>
      <c r="H140" s="21">
        <f>IF(G140="",0,IF(G140="優勝",[5]点数換算表!$B$2,IF(G140="準優勝",[5]点数換算表!$C$2,IF(G140="ベスト4",[5]点数換算表!$D$2,[5]点数換算表!$E$2))))</f>
        <v>0</v>
      </c>
      <c r="I140" s="23"/>
      <c r="J140" s="21">
        <f>IF(I140="",0,IF(I140="優勝",[5]点数換算表!$B$3,IF(I140="準優勝",[5]点数換算表!$C$3,IF(I140="ベスト4",[5]点数換算表!$D$3,[5]点数換算表!$E$3))))</f>
        <v>0</v>
      </c>
      <c r="K140" s="32" t="s">
        <v>9</v>
      </c>
      <c r="L140" s="21">
        <f>IF(K140="",0,IF(K140="優勝",[5]点数換算表!$B$4,IF(K140="準優勝",[5]点数換算表!$C$4,IF(K140="ベスト4",[5]点数換算表!$D$4,IF(K140="ベスト8",[5]点数換算表!$E$4,IF(K140="ベスト16",[5]点数換算表!$F$4,""))))))</f>
        <v>40</v>
      </c>
      <c r="M140" s="32"/>
      <c r="N140" s="21">
        <f>IF(M140="",0,IF(M140="優勝",[5]点数換算表!$B$5,IF(M140="準優勝",[5]点数換算表!$C$5,IF(M140="ベスト4",[5]点数換算表!$D$5,IF(M140="ベスト8",[5]点数換算表!$E$5,IF(M140="ベスト16",[5]点数換算表!$F$5,IF(M140="ベスト32",[5]点数換算表!$G$5,"")))))))</f>
        <v>0</v>
      </c>
      <c r="O140" s="32"/>
      <c r="P140" s="21">
        <f>IF(O140="",0,IF(O140="優勝",[5]点数換算表!$B$6,IF(O140="準優勝",[5]点数換算表!$C$6,IF(O140="ベスト4",[5]点数換算表!$D$6,IF(O140="ベスト8",[5]点数換算表!$E$6,IF(O140="ベスト16",[5]点数換算表!$F$6,IF(O140="ベスト32",[5]点数換算表!$G$6,"")))))))</f>
        <v>0</v>
      </c>
      <c r="Q140" s="23"/>
      <c r="R140" s="21">
        <f>IF(Q140="",0,IF(Q140="優勝",[5]点数換算表!$B$7,IF(Q140="準優勝",[5]点数換算表!$C$7,IF(Q140="ベスト4",[5]点数換算表!$D$7,IF(Q140="ベスト8",[5]点数換算表!$E$7,[5]点数換算表!$F$7)))))</f>
        <v>0</v>
      </c>
      <c r="S140" s="23"/>
      <c r="T140" s="21">
        <f>IF(S140="",0,IF(S140="優勝",[5]点数換算表!$B$8,IF(S140="準優勝",[5]点数換算表!$C$8,IF(S140="ベスト4",[5]点数換算表!$D$8,IF(S140="ベスト8",[5]点数換算表!$E$8,[5]点数換算表!$F$8)))))</f>
        <v>0</v>
      </c>
      <c r="U140" s="23"/>
      <c r="V140" s="21">
        <f>IF(U140="",0,IF(U140="優勝",[5]点数換算表!$B$13,IF(U140="準優勝",[5]点数換算表!$C$13,IF(U140="ベスト4",[5]点数換算表!$D$13,[5]点数換算表!$E$13))))</f>
        <v>0</v>
      </c>
      <c r="W140" s="23"/>
      <c r="X140" s="21">
        <f>IF(W140="",0,IF(W140="優勝",[5]点数換算表!$B$14,IF(W140="準優勝",[5]点数換算表!$C$14,IF(W140="ベスト4",[5]点数換算表!$D$14,[5]点数換算表!$E$14))))</f>
        <v>0</v>
      </c>
      <c r="Y140" s="32" t="s">
        <v>9</v>
      </c>
      <c r="Z140" s="21">
        <f>IF(Y140="",0,IF(Y140="優勝",[5]点数換算表!$B$15,IF(Y140="準優勝",[5]点数換算表!$C$15,IF(Y140="ベスト4",[5]点数換算表!$D$15,IF(Y140="ベスト8",[5]点数換算表!$E$15,IF(Y140="ベスト16",[5]点数換算表!$F$15,""))))))</f>
        <v>32</v>
      </c>
      <c r="AA140" s="32"/>
      <c r="AB140" s="21">
        <f>IF(AA140="",0,IF(AA140="優勝",[5]点数換算表!$B$16,IF(AA140="準優勝",[5]点数換算表!$C$16,IF(AA140="ベスト4",[5]点数換算表!$D$16,IF(AA140="ベスト8",[5]点数換算表!$E$16,IF(AA140="ベスト16",[5]点数換算表!$F$16,IF(AA140="ベスト32",[5]点数換算表!$G$16,"")))))))</f>
        <v>0</v>
      </c>
      <c r="AC140" s="32"/>
      <c r="AD140" s="21">
        <f>IF(AC140="",0,IF(AC140="優勝",[5]点数換算表!$B$17,IF(AC140="準優勝",[5]点数換算表!$C$17,IF(AC140="ベスト4",[5]点数換算表!$D$17,IF(AC140="ベスト8",[5]点数換算表!$E$17,IF(AC140="ベスト16",[5]点数換算表!$F$17,IF(AC140="ベスト32",[5]点数換算表!$G$17,"")))))))</f>
        <v>0</v>
      </c>
      <c r="AE140" s="23"/>
      <c r="AF140" s="21">
        <f>IF(AE140="",0,IF(AE140="優勝",[5]点数換算表!$B$18,IF(AE140="準優勝",[5]点数換算表!$C$18,IF(AE140="ベスト4",[5]点数換算表!$D$18,IF(AE140="ベスト8",[5]点数換算表!$E$18,[5]点数換算表!$F$18)))))</f>
        <v>0</v>
      </c>
      <c r="AG140" s="23"/>
      <c r="AH140" s="21">
        <f>IF(AG140="",0,IF(AG140="優勝",[5]点数換算表!$B$19,IF(AG140="準優勝",[5]点数換算表!$C$19,IF(AG140="ベスト4",[5]点数換算表!$D$19,IF(AG140="ベスト8",[5]点数換算表!$E$19,[5]点数換算表!$F$19)))))</f>
        <v>0</v>
      </c>
      <c r="AI140" s="21">
        <f t="shared" si="2"/>
        <v>72</v>
      </c>
    </row>
    <row r="141" spans="1:35" x14ac:dyDescent="0.4">
      <c r="A141" s="21">
        <v>138</v>
      </c>
      <c r="B141" s="32" t="s">
        <v>778</v>
      </c>
      <c r="C141" s="32" t="s">
        <v>716</v>
      </c>
      <c r="D141" s="32">
        <v>2</v>
      </c>
      <c r="E141" s="33" t="s">
        <v>717</v>
      </c>
      <c r="F141" s="34" t="s">
        <v>814</v>
      </c>
      <c r="G141" s="23"/>
      <c r="H141" s="21">
        <f>IF(G141="",0,IF(G141="優勝",[5]点数換算表!$B$2,IF(G141="準優勝",[5]点数換算表!$C$2,IF(G141="ベスト4",[5]点数換算表!$D$2,[5]点数換算表!$E$2))))</f>
        <v>0</v>
      </c>
      <c r="I141" s="23"/>
      <c r="J141" s="21">
        <f>IF(I141="",0,IF(I141="優勝",[5]点数換算表!$B$3,IF(I141="準優勝",[5]点数換算表!$C$3,IF(I141="ベスト4",[5]点数換算表!$D$3,[5]点数換算表!$E$3))))</f>
        <v>0</v>
      </c>
      <c r="K141" s="32" t="s">
        <v>9</v>
      </c>
      <c r="L141" s="21">
        <f>IF(K141="",0,IF(K141="優勝",[5]点数換算表!$B$4,IF(K141="準優勝",[5]点数換算表!$C$4,IF(K141="ベスト4",[5]点数換算表!$D$4,IF(K141="ベスト8",[5]点数換算表!$E$4,IF(K141="ベスト16",[5]点数換算表!$F$4,""))))))</f>
        <v>40</v>
      </c>
      <c r="M141" s="32"/>
      <c r="N141" s="21">
        <f>IF(M141="",0,IF(M141="優勝",[5]点数換算表!$B$5,IF(M141="準優勝",[5]点数換算表!$C$5,IF(M141="ベスト4",[5]点数換算表!$D$5,IF(M141="ベスト8",[5]点数換算表!$E$5,IF(M141="ベスト16",[5]点数換算表!$F$5,IF(M141="ベスト32",[5]点数換算表!$G$5,"")))))))</f>
        <v>0</v>
      </c>
      <c r="O141" s="32"/>
      <c r="P141" s="21">
        <f>IF(O141="",0,IF(O141="優勝",[5]点数換算表!$B$6,IF(O141="準優勝",[5]点数換算表!$C$6,IF(O141="ベスト4",[5]点数換算表!$D$6,IF(O141="ベスト8",[5]点数換算表!$E$6,IF(O141="ベスト16",[5]点数換算表!$F$6,IF(O141="ベスト32",[5]点数換算表!$G$6,"")))))))</f>
        <v>0</v>
      </c>
      <c r="Q141" s="23"/>
      <c r="R141" s="21">
        <f>IF(Q141="",0,IF(Q141="優勝",[5]点数換算表!$B$7,IF(Q141="準優勝",[5]点数換算表!$C$7,IF(Q141="ベスト4",[5]点数換算表!$D$7,IF(Q141="ベスト8",[5]点数換算表!$E$7,[5]点数換算表!$F$7)))))</f>
        <v>0</v>
      </c>
      <c r="S141" s="23"/>
      <c r="T141" s="21">
        <f>IF(S141="",0,IF(S141="優勝",[5]点数換算表!$B$8,IF(S141="準優勝",[5]点数換算表!$C$8,IF(S141="ベスト4",[5]点数換算表!$D$8,IF(S141="ベスト8",[5]点数換算表!$E$8,[5]点数換算表!$F$8)))))</f>
        <v>0</v>
      </c>
      <c r="U141" s="23"/>
      <c r="V141" s="21">
        <f>IF(U141="",0,IF(U141="優勝",[5]点数換算表!$B$13,IF(U141="準優勝",[5]点数換算表!$C$13,IF(U141="ベスト4",[5]点数換算表!$D$13,[5]点数換算表!$E$13))))</f>
        <v>0</v>
      </c>
      <c r="W141" s="23"/>
      <c r="X141" s="21">
        <f>IF(W141="",0,IF(W141="優勝",[5]点数換算表!$B$14,IF(W141="準優勝",[5]点数換算表!$C$14,IF(W141="ベスト4",[5]点数換算表!$D$14,[5]点数換算表!$E$14))))</f>
        <v>0</v>
      </c>
      <c r="Y141" s="32" t="s">
        <v>9</v>
      </c>
      <c r="Z141" s="21">
        <f>IF(Y141="",0,IF(Y141="優勝",[5]点数換算表!$B$15,IF(Y141="準優勝",[5]点数換算表!$C$15,IF(Y141="ベスト4",[5]点数換算表!$D$15,IF(Y141="ベスト8",[5]点数換算表!$E$15,IF(Y141="ベスト16",[5]点数換算表!$F$15,""))))))</f>
        <v>32</v>
      </c>
      <c r="AA141" s="32"/>
      <c r="AB141" s="21">
        <f>IF(AA141="",0,IF(AA141="優勝",[5]点数換算表!$B$16,IF(AA141="準優勝",[5]点数換算表!$C$16,IF(AA141="ベスト4",[5]点数換算表!$D$16,IF(AA141="ベスト8",[5]点数換算表!$E$16,IF(AA141="ベスト16",[5]点数換算表!$F$16,IF(AA141="ベスト32",[5]点数換算表!$G$16,"")))))))</f>
        <v>0</v>
      </c>
      <c r="AC141" s="32"/>
      <c r="AD141" s="21">
        <f>IF(AC141="",0,IF(AC141="優勝",[5]点数換算表!$B$17,IF(AC141="準優勝",[5]点数換算表!$C$17,IF(AC141="ベスト4",[5]点数換算表!$D$17,IF(AC141="ベスト8",[5]点数換算表!$E$17,IF(AC141="ベスト16",[5]点数換算表!$F$17,IF(AC141="ベスト32",[5]点数換算表!$G$17,"")))))))</f>
        <v>0</v>
      </c>
      <c r="AE141" s="23"/>
      <c r="AF141" s="21">
        <f>IF(AE141="",0,IF(AE141="優勝",[5]点数換算表!$B$18,IF(AE141="準優勝",[5]点数換算表!$C$18,IF(AE141="ベスト4",[5]点数換算表!$D$18,IF(AE141="ベスト8",[5]点数換算表!$E$18,[5]点数換算表!$F$18)))))</f>
        <v>0</v>
      </c>
      <c r="AG141" s="23"/>
      <c r="AH141" s="21">
        <f>IF(AG141="",0,IF(AG141="優勝",[5]点数換算表!$B$19,IF(AG141="準優勝",[5]点数換算表!$C$19,IF(AG141="ベスト4",[5]点数換算表!$D$19,IF(AG141="ベスト8",[5]点数換算表!$E$19,[5]点数換算表!$F$19)))))</f>
        <v>0</v>
      </c>
      <c r="AI141" s="21">
        <f t="shared" si="2"/>
        <v>72</v>
      </c>
    </row>
    <row r="142" spans="1:35" x14ac:dyDescent="0.4">
      <c r="A142" s="21">
        <v>139</v>
      </c>
      <c r="B142" s="32" t="s">
        <v>830</v>
      </c>
      <c r="C142" s="32" t="s">
        <v>122</v>
      </c>
      <c r="D142" s="32">
        <v>2</v>
      </c>
      <c r="E142" s="24" t="s">
        <v>269</v>
      </c>
      <c r="F142" s="34" t="s">
        <v>814</v>
      </c>
      <c r="G142" s="23"/>
      <c r="H142" s="21">
        <f>IF(G142="",0,IF(G142="優勝",点数換算表!$B$2,IF(G142="準優勝",点数換算表!$C$2,IF(G142="ベスト4",点数換算表!$D$2,点数換算表!$E$2))))</f>
        <v>0</v>
      </c>
      <c r="I142" s="23"/>
      <c r="J142" s="21">
        <f>IF(I142="",0,IF(I142="優勝",点数換算表!$B$3,IF(I142="準優勝",点数換算表!$C$3,IF(I142="ベスト4",点数換算表!$D$3,点数換算表!$E$3))))</f>
        <v>0</v>
      </c>
      <c r="K142" s="32" t="s">
        <v>7</v>
      </c>
      <c r="L142" s="21">
        <f>IF(K142="",0,IF(K142="優勝",点数換算表!$B$4,IF(K142="準優勝",点数換算表!$C$4,IF(K142="ベスト4",点数換算表!$D$4,IF(K142="ベスト8",点数換算表!$E$4,IF(K142="ベスト16",点数換算表!$F$4,""))))))</f>
        <v>20</v>
      </c>
      <c r="M142" s="32" t="s">
        <v>214</v>
      </c>
      <c r="N142" s="21">
        <f>IF(M142="",0,IF(M142="優勝",点数換算表!$B$5,IF(M142="準優勝",点数換算表!$C$5,IF(M142="ベスト4",点数換算表!$D$5,IF(M142="ベスト8",点数換算表!$E$5,IF(M142="ベスト16",点数換算表!$F$5,IF(M142="ベスト32",点数換算表!$G$5,"")))))))</f>
        <v>50</v>
      </c>
      <c r="O142" s="32"/>
      <c r="P142" s="21">
        <f>IF(O142="",0,IF(O142="優勝",点数換算表!$B$6,IF(O142="準優勝",点数換算表!$C$6,IF(O142="ベスト4",点数換算表!$D$6,IF(O142="ベスト8",点数換算表!$E$6,IF(O142="ベスト16",点数換算表!$F$6,IF(O142="ベスト32",点数換算表!$G$6,"")))))))</f>
        <v>0</v>
      </c>
      <c r="Q142" s="23"/>
      <c r="R142" s="21">
        <f>IF(Q142="",0,IF(Q142="優勝",点数換算表!$B$7,IF(Q142="準優勝",点数換算表!$C$7,IF(Q142="ベスト4",点数換算表!$D$7,IF(Q142="ベスト8",点数換算表!$E$7,点数換算表!$F$7)))))</f>
        <v>0</v>
      </c>
      <c r="S142" s="23"/>
      <c r="T142" s="21">
        <f>IF(S142="",0,IF(S142="優勝",点数換算表!$B$8,IF(S142="準優勝",点数換算表!$C$8,IF(S142="ベスト4",点数換算表!$D$8,IF(S142="ベスト8",点数換算表!$E$8,点数換算表!$F$8)))))</f>
        <v>0</v>
      </c>
      <c r="U142" s="23"/>
      <c r="V142" s="21">
        <f>IF(U142="",0,IF(U142="優勝",点数換算表!$B$13,IF(U142="準優勝",点数換算表!$C$13,IF(U142="ベスト4",点数換算表!$D$13,点数換算表!$E$13))))</f>
        <v>0</v>
      </c>
      <c r="W142" s="23"/>
      <c r="X142" s="21">
        <f>IF(W142="",0,IF(W142="優勝",点数換算表!$B$14,IF(W142="準優勝",点数換算表!$C$14,IF(W142="ベスト4",点数換算表!$D$14,点数換算表!$E$14))))</f>
        <v>0</v>
      </c>
      <c r="Y142" s="32"/>
      <c r="Z142" s="21">
        <f>IF(Y142="",0,IF(Y142="優勝",点数換算表!$B$15,IF(Y142="準優勝",点数換算表!$C$15,IF(Y142="ベスト4",点数換算表!$D$15,IF(Y142="ベスト8",点数換算表!$E$15,IF(Y142="ベスト16",点数換算表!$F$15,""))))))</f>
        <v>0</v>
      </c>
      <c r="AA142" s="32"/>
      <c r="AB142" s="21">
        <f>IF(AA142="",0,IF(AA142="優勝",点数換算表!$B$16,IF(AA142="準優勝",点数換算表!$C$16,IF(AA142="ベスト4",点数換算表!$D$16,IF(AA142="ベスト8",点数換算表!$E$16,IF(AA142="ベスト16",点数換算表!$F$16,IF(AA142="ベスト32",点数換算表!$G$16,"")))))))</f>
        <v>0</v>
      </c>
      <c r="AC142" s="32"/>
      <c r="AD142" s="21">
        <f>IF(AC142="",0,IF(AC142="優勝",点数換算表!$B$17,IF(AC142="準優勝",点数換算表!$C$17,IF(AC142="ベスト4",点数換算表!$D$17,IF(AC142="ベスト8",点数換算表!$E$17,IF(AC142="ベスト16",点数換算表!$F$17,IF(AC142="ベスト32",点数換算表!$G$17,"")))))))</f>
        <v>0</v>
      </c>
      <c r="AE142" s="23"/>
      <c r="AF142" s="21">
        <f>IF(AE142="",0,IF(AE142="優勝",点数換算表!$B$18,IF(AE142="準優勝",点数換算表!$C$18,IF(AE142="ベスト4",点数換算表!$D$18,IF(AE142="ベスト8",点数換算表!$E$18,点数換算表!$F$18)))))</f>
        <v>0</v>
      </c>
      <c r="AG142" s="23"/>
      <c r="AH142" s="21">
        <f>IF(AG142="",0,IF(AG142="優勝",点数換算表!$B$19,IF(AG142="準優勝",点数換算表!$C$19,IF(AG142="ベスト4",点数換算表!$D$19,IF(AG142="ベスト8",点数換算表!$E$19,点数換算表!$F$19)))))</f>
        <v>0</v>
      </c>
      <c r="AI142" s="21">
        <f t="shared" si="2"/>
        <v>70</v>
      </c>
    </row>
    <row r="143" spans="1:35" x14ac:dyDescent="0.4">
      <c r="A143" s="21">
        <v>140</v>
      </c>
      <c r="B143" s="32" t="s">
        <v>834</v>
      </c>
      <c r="C143" s="32" t="s">
        <v>233</v>
      </c>
      <c r="D143" s="32">
        <v>1</v>
      </c>
      <c r="E143" s="24" t="s">
        <v>269</v>
      </c>
      <c r="F143" s="34" t="s">
        <v>814</v>
      </c>
      <c r="G143" s="23"/>
      <c r="H143" s="21">
        <f>IF(G143="",0,IF(G143="優勝",点数換算表!$B$2,IF(G143="準優勝",点数換算表!$C$2,IF(G143="ベスト4",点数換算表!$D$2,点数換算表!$E$2))))</f>
        <v>0</v>
      </c>
      <c r="I143" s="23"/>
      <c r="J143" s="21">
        <f>IF(I143="",0,IF(I143="優勝",点数換算表!$B$3,IF(I143="準優勝",点数換算表!$C$3,IF(I143="ベスト4",点数換算表!$D$3,点数換算表!$E$3))))</f>
        <v>0</v>
      </c>
      <c r="K143" s="32" t="s">
        <v>7</v>
      </c>
      <c r="L143" s="21">
        <f>IF(K143="",0,IF(K143="優勝",点数換算表!$B$4,IF(K143="準優勝",点数換算表!$C$4,IF(K143="ベスト4",点数換算表!$D$4,IF(K143="ベスト8",点数換算表!$E$4,IF(K143="ベスト16",点数換算表!$F$4,""))))))</f>
        <v>20</v>
      </c>
      <c r="M143" s="32" t="s">
        <v>214</v>
      </c>
      <c r="N143" s="21">
        <f>IF(M143="",0,IF(M143="優勝",点数換算表!$B$5,IF(M143="準優勝",点数換算表!$C$5,IF(M143="ベスト4",点数換算表!$D$5,IF(M143="ベスト8",点数換算表!$E$5,IF(M143="ベスト16",点数換算表!$F$5,IF(M143="ベスト32",点数換算表!$G$5,"")))))))</f>
        <v>50</v>
      </c>
      <c r="O143" s="32"/>
      <c r="P143" s="21">
        <f>IF(O143="",0,IF(O143="優勝",点数換算表!$B$6,IF(O143="準優勝",点数換算表!$C$6,IF(O143="ベスト4",点数換算表!$D$6,IF(O143="ベスト8",点数換算表!$E$6,IF(O143="ベスト16",点数換算表!$F$6,IF(O143="ベスト32",点数換算表!$G$6,"")))))))</f>
        <v>0</v>
      </c>
      <c r="Q143" s="23"/>
      <c r="R143" s="21">
        <f>IF(Q143="",0,IF(Q143="優勝",点数換算表!$B$7,IF(Q143="準優勝",点数換算表!$C$7,IF(Q143="ベスト4",点数換算表!$D$7,IF(Q143="ベスト8",点数換算表!$E$7,点数換算表!$F$7)))))</f>
        <v>0</v>
      </c>
      <c r="S143" s="23"/>
      <c r="T143" s="21">
        <f>IF(S143="",0,IF(S143="優勝",点数換算表!$B$8,IF(S143="準優勝",点数換算表!$C$8,IF(S143="ベスト4",点数換算表!$D$8,IF(S143="ベスト8",点数換算表!$E$8,点数換算表!$F$8)))))</f>
        <v>0</v>
      </c>
      <c r="U143" s="23"/>
      <c r="V143" s="21">
        <f>IF(U143="",0,IF(U143="優勝",点数換算表!$B$13,IF(U143="準優勝",点数換算表!$C$13,IF(U143="ベスト4",点数換算表!$D$13,点数換算表!$E$13))))</f>
        <v>0</v>
      </c>
      <c r="W143" s="23"/>
      <c r="X143" s="21">
        <f>IF(W143="",0,IF(W143="優勝",点数換算表!$B$14,IF(W143="準優勝",点数換算表!$C$14,IF(W143="ベスト4",点数換算表!$D$14,点数換算表!$E$14))))</f>
        <v>0</v>
      </c>
      <c r="Y143" s="32"/>
      <c r="Z143" s="21">
        <f>IF(Y143="",0,IF(Y143="優勝",点数換算表!$B$15,IF(Y143="準優勝",点数換算表!$C$15,IF(Y143="ベスト4",点数換算表!$D$15,IF(Y143="ベスト8",点数換算表!$E$15,IF(Y143="ベスト16",点数換算表!$F$15,""))))))</f>
        <v>0</v>
      </c>
      <c r="AA143" s="32"/>
      <c r="AB143" s="21">
        <f>IF(AA143="",0,IF(AA143="優勝",点数換算表!$B$16,IF(AA143="準優勝",点数換算表!$C$16,IF(AA143="ベスト4",点数換算表!$D$16,IF(AA143="ベスト8",点数換算表!$E$16,IF(AA143="ベスト16",点数換算表!$F$16,IF(AA143="ベスト32",点数換算表!$G$16,"")))))))</f>
        <v>0</v>
      </c>
      <c r="AC143" s="32"/>
      <c r="AD143" s="21">
        <f>IF(AC143="",0,IF(AC143="優勝",点数換算表!$B$17,IF(AC143="準優勝",点数換算表!$C$17,IF(AC143="ベスト4",点数換算表!$D$17,IF(AC143="ベスト8",点数換算表!$E$17,IF(AC143="ベスト16",点数換算表!$F$17,IF(AC143="ベスト32",点数換算表!$G$17,"")))))))</f>
        <v>0</v>
      </c>
      <c r="AE143" s="23"/>
      <c r="AF143" s="21">
        <f>IF(AE143="",0,IF(AE143="優勝",点数換算表!$B$18,IF(AE143="準優勝",点数換算表!$C$18,IF(AE143="ベスト4",点数換算表!$D$18,IF(AE143="ベスト8",点数換算表!$E$18,点数換算表!$F$18)))))</f>
        <v>0</v>
      </c>
      <c r="AG143" s="23"/>
      <c r="AH143" s="21">
        <f>IF(AG143="",0,IF(AG143="優勝",点数換算表!$B$19,IF(AG143="準優勝",点数換算表!$C$19,IF(AG143="ベスト4",点数換算表!$D$19,IF(AG143="ベスト8",点数換算表!$E$19,点数換算表!$F$19)))))</f>
        <v>0</v>
      </c>
      <c r="AI143" s="21">
        <f t="shared" si="2"/>
        <v>70</v>
      </c>
    </row>
    <row r="144" spans="1:35" ht="19.5" x14ac:dyDescent="0.4">
      <c r="A144" s="21">
        <v>141</v>
      </c>
      <c r="B144" s="15" t="s">
        <v>648</v>
      </c>
      <c r="C144" s="15" t="s">
        <v>632</v>
      </c>
      <c r="D144" s="15">
        <v>3</v>
      </c>
      <c r="E144" s="30" t="s">
        <v>620</v>
      </c>
      <c r="F144" s="41" t="s">
        <v>814</v>
      </c>
      <c r="G144" s="11"/>
      <c r="H144" s="12">
        <v>0</v>
      </c>
      <c r="I144" s="11"/>
      <c r="J144" s="12">
        <v>0</v>
      </c>
      <c r="K144" s="15"/>
      <c r="L144" s="12">
        <v>0</v>
      </c>
      <c r="M144" s="15"/>
      <c r="N144" s="12">
        <v>0</v>
      </c>
      <c r="O144" s="15"/>
      <c r="P144" s="12">
        <v>0</v>
      </c>
      <c r="Q144" s="11"/>
      <c r="R144" s="12">
        <v>0</v>
      </c>
      <c r="S144" s="11"/>
      <c r="T144" s="12">
        <v>0</v>
      </c>
      <c r="U144" s="11"/>
      <c r="V144" s="12">
        <v>0</v>
      </c>
      <c r="W144" s="11"/>
      <c r="X144" s="12">
        <v>0</v>
      </c>
      <c r="Y144" s="15" t="s">
        <v>8</v>
      </c>
      <c r="Z144" s="12">
        <v>64</v>
      </c>
      <c r="AA144" s="15"/>
      <c r="AB144" s="12">
        <v>0</v>
      </c>
      <c r="AC144" s="15"/>
      <c r="AD144" s="12">
        <v>0</v>
      </c>
      <c r="AE144" s="11"/>
      <c r="AF144" s="12">
        <v>0</v>
      </c>
      <c r="AG144" s="11"/>
      <c r="AH144" s="12">
        <v>0</v>
      </c>
      <c r="AI144" s="12">
        <f t="shared" si="2"/>
        <v>64</v>
      </c>
    </row>
    <row r="145" spans="1:35" x14ac:dyDescent="0.4">
      <c r="A145" s="21">
        <v>142</v>
      </c>
      <c r="B145" s="32" t="s">
        <v>205</v>
      </c>
      <c r="C145" s="32" t="s">
        <v>64</v>
      </c>
      <c r="D145" s="32">
        <v>4</v>
      </c>
      <c r="E145" s="24" t="s">
        <v>269</v>
      </c>
      <c r="F145" s="34" t="s">
        <v>814</v>
      </c>
      <c r="G145" s="23"/>
      <c r="H145" s="21">
        <f>IF(G145="",0,IF(G145="優勝",点数換算表!$B$2,IF(G145="準優勝",点数換算表!$C$2,IF(G145="ベスト4",点数換算表!$D$2,点数換算表!$E$2))))</f>
        <v>0</v>
      </c>
      <c r="I145" s="23"/>
      <c r="J145" s="21">
        <f>IF(I145="",0,IF(I145="優勝",点数換算表!$B$3,IF(I145="準優勝",点数換算表!$C$3,IF(I145="ベスト4",点数換算表!$D$3,点数換算表!$E$3))))</f>
        <v>0</v>
      </c>
      <c r="K145" s="32" t="s">
        <v>7</v>
      </c>
      <c r="L145" s="21">
        <f>IF(K145="",0,IF(K145="優勝",点数換算表!$B$4,IF(K145="準優勝",点数換算表!$C$4,IF(K145="ベスト4",点数換算表!$D$4,IF(K145="ベスト8",点数換算表!$E$4,IF(K145="ベスト16",点数換算表!$F$4,""))))))</f>
        <v>20</v>
      </c>
      <c r="M145" s="32"/>
      <c r="N145" s="21">
        <f>IF(M145="",0,IF(M145="優勝",点数換算表!$B$5,IF(M145="準優勝",点数換算表!$C$5,IF(M145="ベスト4",点数換算表!$D$5,IF(M145="ベスト8",点数換算表!$E$5,IF(M145="ベスト16",点数換算表!$F$5,IF(M145="ベスト32",点数換算表!$G$5,"")))))))</f>
        <v>0</v>
      </c>
      <c r="O145" s="32"/>
      <c r="P145" s="21">
        <f>IF(O145="",0,IF(O145="優勝",点数換算表!$B$6,IF(O145="準優勝",点数換算表!$C$6,IF(O145="ベスト4",点数換算表!$D$6,IF(O145="ベスト8",点数換算表!$E$6,IF(O145="ベスト16",点数換算表!$F$6,IF(O145="ベスト32",点数換算表!$G$6,"")))))))</f>
        <v>0</v>
      </c>
      <c r="Q145" s="23"/>
      <c r="R145" s="21">
        <f>IF(Q145="",0,IF(Q145="優勝",点数換算表!$B$7,IF(Q145="準優勝",点数換算表!$C$7,IF(Q145="ベスト4",点数換算表!$D$7,IF(Q145="ベスト8",点数換算表!$E$7,点数換算表!$F$7)))))</f>
        <v>0</v>
      </c>
      <c r="S145" s="23"/>
      <c r="T145" s="21">
        <f>IF(S145="",0,IF(S145="優勝",点数換算表!$B$8,IF(S145="準優勝",点数換算表!$C$8,IF(S145="ベスト4",点数換算表!$D$8,IF(S145="ベスト8",点数換算表!$E$8,点数換算表!$F$8)))))</f>
        <v>0</v>
      </c>
      <c r="U145" s="23"/>
      <c r="V145" s="21">
        <f>IF(U145="",0,IF(U145="優勝",点数換算表!$B$13,IF(U145="準優勝",点数換算表!$C$13,IF(U145="ベスト4",点数換算表!$D$13,点数換算表!$E$13))))</f>
        <v>0</v>
      </c>
      <c r="W145" s="23"/>
      <c r="X145" s="21">
        <f>IF(W145="",0,IF(W145="優勝",点数換算表!$B$14,IF(W145="準優勝",点数換算表!$C$14,IF(W145="ベスト4",点数換算表!$D$14,点数換算表!$E$14))))</f>
        <v>0</v>
      </c>
      <c r="Y145" s="32"/>
      <c r="Z145" s="21">
        <f>IF(Y145="",0,IF(Y145="優勝",点数換算表!$B$15,IF(Y145="準優勝",点数換算表!$C$15,IF(Y145="ベスト4",点数換算表!$D$15,IF(Y145="ベスト8",点数換算表!$E$15,IF(Y145="ベスト16",点数換算表!$F$15,""))))))</f>
        <v>0</v>
      </c>
      <c r="AA145" s="32" t="s">
        <v>214</v>
      </c>
      <c r="AB145" s="21">
        <f>IF(AA145="",0,IF(AA145="優勝",点数換算表!$B$16,IF(AA145="準優勝",点数換算表!$C$16,IF(AA145="ベスト4",点数換算表!$D$16,IF(AA145="ベスト8",点数換算表!$E$16,IF(AA145="ベスト16",点数換算表!$F$16,IF(AA145="ベスト32",点数換算表!$G$16,"")))))))</f>
        <v>40</v>
      </c>
      <c r="AC145" s="32"/>
      <c r="AD145" s="21">
        <f>IF(AC145="",0,IF(AC145="優勝",点数換算表!$B$17,IF(AC145="準優勝",点数換算表!$C$17,IF(AC145="ベスト4",点数換算表!$D$17,IF(AC145="ベスト8",点数換算表!$E$17,IF(AC145="ベスト16",点数換算表!$F$17,IF(AC145="ベスト32",点数換算表!$G$17,"")))))))</f>
        <v>0</v>
      </c>
      <c r="AE145" s="23"/>
      <c r="AF145" s="21">
        <f>IF(AE145="",0,IF(AE145="優勝",点数換算表!$B$18,IF(AE145="準優勝",点数換算表!$C$18,IF(AE145="ベスト4",点数換算表!$D$18,IF(AE145="ベスト8",点数換算表!$E$18,点数換算表!$F$18)))))</f>
        <v>0</v>
      </c>
      <c r="AG145" s="23"/>
      <c r="AH145" s="21">
        <f>IF(AG145="",0,IF(AG145="優勝",点数換算表!$B$19,IF(AG145="準優勝",点数換算表!$C$19,IF(AG145="ベスト4",点数換算表!$D$19,IF(AG145="ベスト8",点数換算表!$E$19,点数換算表!$F$19)))))</f>
        <v>0</v>
      </c>
      <c r="AI145" s="21">
        <f t="shared" si="2"/>
        <v>60</v>
      </c>
    </row>
    <row r="146" spans="1:35" x14ac:dyDescent="0.4">
      <c r="A146" s="21">
        <v>143</v>
      </c>
      <c r="B146" s="32" t="s">
        <v>206</v>
      </c>
      <c r="C146" s="32" t="s">
        <v>64</v>
      </c>
      <c r="D146" s="32">
        <v>3</v>
      </c>
      <c r="E146" s="24" t="s">
        <v>269</v>
      </c>
      <c r="F146" s="34" t="s">
        <v>814</v>
      </c>
      <c r="G146" s="23"/>
      <c r="H146" s="21">
        <f>IF(G146="",0,IF(G146="優勝",点数換算表!$B$2,IF(G146="準優勝",点数換算表!$C$2,IF(G146="ベスト4",点数換算表!$D$2,点数換算表!$E$2))))</f>
        <v>0</v>
      </c>
      <c r="I146" s="23"/>
      <c r="J146" s="21">
        <f>IF(I146="",0,IF(I146="優勝",点数換算表!$B$3,IF(I146="準優勝",点数換算表!$C$3,IF(I146="ベスト4",点数換算表!$D$3,点数換算表!$E$3))))</f>
        <v>0</v>
      </c>
      <c r="K146" s="32" t="s">
        <v>7</v>
      </c>
      <c r="L146" s="21">
        <f>IF(K146="",0,IF(K146="優勝",点数換算表!$B$4,IF(K146="準優勝",点数換算表!$C$4,IF(K146="ベスト4",点数換算表!$D$4,IF(K146="ベスト8",点数換算表!$E$4,IF(K146="ベスト16",点数換算表!$F$4,""))))))</f>
        <v>20</v>
      </c>
      <c r="M146" s="32"/>
      <c r="N146" s="21">
        <f>IF(M146="",0,IF(M146="優勝",点数換算表!$B$5,IF(M146="準優勝",点数換算表!$C$5,IF(M146="ベスト4",点数換算表!$D$5,IF(M146="ベスト8",点数換算表!$E$5,IF(M146="ベスト16",点数換算表!$F$5,IF(M146="ベスト32",点数換算表!$G$5,"")))))))</f>
        <v>0</v>
      </c>
      <c r="O146" s="32"/>
      <c r="P146" s="21">
        <f>IF(O146="",0,IF(O146="優勝",点数換算表!$B$6,IF(O146="準優勝",点数換算表!$C$6,IF(O146="ベスト4",点数換算表!$D$6,IF(O146="ベスト8",点数換算表!$E$6,IF(O146="ベスト16",点数換算表!$F$6,IF(O146="ベスト32",点数換算表!$G$6,"")))))))</f>
        <v>0</v>
      </c>
      <c r="Q146" s="23"/>
      <c r="R146" s="21">
        <f>IF(Q146="",0,IF(Q146="優勝",点数換算表!$B$7,IF(Q146="準優勝",点数換算表!$C$7,IF(Q146="ベスト4",点数換算表!$D$7,IF(Q146="ベスト8",点数換算表!$E$7,点数換算表!$F$7)))))</f>
        <v>0</v>
      </c>
      <c r="S146" s="23"/>
      <c r="T146" s="21">
        <f>IF(S146="",0,IF(S146="優勝",点数換算表!$B$8,IF(S146="準優勝",点数換算表!$C$8,IF(S146="ベスト4",点数換算表!$D$8,IF(S146="ベスト8",点数換算表!$E$8,点数換算表!$F$8)))))</f>
        <v>0</v>
      </c>
      <c r="U146" s="23"/>
      <c r="V146" s="21">
        <f>IF(U146="",0,IF(U146="優勝",点数換算表!$B$13,IF(U146="準優勝",点数換算表!$C$13,IF(U146="ベスト4",点数換算表!$D$13,点数換算表!$E$13))))</f>
        <v>0</v>
      </c>
      <c r="W146" s="23"/>
      <c r="X146" s="21">
        <f>IF(W146="",0,IF(W146="優勝",点数換算表!$B$14,IF(W146="準優勝",点数換算表!$C$14,IF(W146="ベスト4",点数換算表!$D$14,点数換算表!$E$14))))</f>
        <v>0</v>
      </c>
      <c r="Y146" s="32"/>
      <c r="Z146" s="21">
        <f>IF(Y146="",0,IF(Y146="優勝",点数換算表!$B$15,IF(Y146="準優勝",点数換算表!$C$15,IF(Y146="ベスト4",点数換算表!$D$15,IF(Y146="ベスト8",点数換算表!$E$15,IF(Y146="ベスト16",点数換算表!$F$15,""))))))</f>
        <v>0</v>
      </c>
      <c r="AA146" s="32" t="s">
        <v>214</v>
      </c>
      <c r="AB146" s="21">
        <f>IF(AA146="",0,IF(AA146="優勝",点数換算表!$B$16,IF(AA146="準優勝",点数換算表!$C$16,IF(AA146="ベスト4",点数換算表!$D$16,IF(AA146="ベスト8",点数換算表!$E$16,IF(AA146="ベスト16",点数換算表!$F$16,IF(AA146="ベスト32",点数換算表!$G$16,"")))))))</f>
        <v>40</v>
      </c>
      <c r="AC146" s="32"/>
      <c r="AD146" s="21">
        <f>IF(AC146="",0,IF(AC146="優勝",点数換算表!$B$17,IF(AC146="準優勝",点数換算表!$C$17,IF(AC146="ベスト4",点数換算表!$D$17,IF(AC146="ベスト8",点数換算表!$E$17,IF(AC146="ベスト16",点数換算表!$F$17,IF(AC146="ベスト32",点数換算表!$G$17,"")))))))</f>
        <v>0</v>
      </c>
      <c r="AE146" s="23"/>
      <c r="AF146" s="21">
        <f>IF(AE146="",0,IF(AE146="優勝",点数換算表!$B$18,IF(AE146="準優勝",点数換算表!$C$18,IF(AE146="ベスト4",点数換算表!$D$18,IF(AE146="ベスト8",点数換算表!$E$18,点数換算表!$F$18)))))</f>
        <v>0</v>
      </c>
      <c r="AG146" s="23"/>
      <c r="AH146" s="21">
        <f>IF(AG146="",0,IF(AG146="優勝",点数換算表!$B$19,IF(AG146="準優勝",点数換算表!$C$19,IF(AG146="ベスト4",点数換算表!$D$19,IF(AG146="ベスト8",点数換算表!$E$19,点数換算表!$F$19)))))</f>
        <v>0</v>
      </c>
      <c r="AI146" s="21">
        <f t="shared" si="2"/>
        <v>60</v>
      </c>
    </row>
    <row r="147" spans="1:35" x14ac:dyDescent="0.4">
      <c r="A147" s="21">
        <v>144</v>
      </c>
      <c r="B147" s="32" t="s">
        <v>698</v>
      </c>
      <c r="C147" s="32" t="s">
        <v>632</v>
      </c>
      <c r="D147" s="32">
        <v>4</v>
      </c>
      <c r="E147" s="30" t="s">
        <v>620</v>
      </c>
      <c r="F147" s="34" t="s">
        <v>814</v>
      </c>
      <c r="G147" s="23"/>
      <c r="H147" s="21">
        <f>IF(G147="",0,IF(G147="優勝",[6]点数換算表!$B$2,IF(G147="準優勝",[6]点数換算表!$C$2,IF(G147="ベスト4",[6]点数換算表!$D$2,[6]点数換算表!$E$2))))</f>
        <v>0</v>
      </c>
      <c r="I147" s="23"/>
      <c r="J147" s="21">
        <f>IF(I147="",0,IF(I147="優勝",[6]点数換算表!$B$3,IF(I147="準優勝",[6]点数換算表!$C$3,IF(I147="ベスト4",[6]点数換算表!$D$3,[6]点数換算表!$E$3))))</f>
        <v>0</v>
      </c>
      <c r="K147" s="32" t="s">
        <v>6</v>
      </c>
      <c r="L147" s="21">
        <f>IF(K147="",0,IF(K147="優勝",[6]点数換算表!$B$4,IF(K147="準優勝",[6]点数換算表!$C$4,IF(K147="ベスト4",[6]点数換算表!$D$4,IF(K147="ベスト8",[6]点数換算表!$E$4,IF(K147="ベスト16",[6]点数換算表!$F$4,""))))))</f>
        <v>60</v>
      </c>
      <c r="M147" s="32"/>
      <c r="N147" s="21">
        <f>IF(M147="",0,IF(M147="優勝",[6]点数換算表!$B$5,IF(M147="準優勝",[6]点数換算表!$C$5,IF(M147="ベスト4",[6]点数換算表!$D$5,IF(M147="ベスト8",[6]点数換算表!$E$5,IF(M147="ベスト16",[6]点数換算表!$F$5,IF(M147="ベスト32",[6]点数換算表!$G$5,"")))))))</f>
        <v>0</v>
      </c>
      <c r="O147" s="32"/>
      <c r="P147" s="21">
        <f>IF(O147="",0,IF(O147="優勝",[6]点数換算表!$B$6,IF(O147="準優勝",[6]点数換算表!$C$6,IF(O147="ベスト4",[6]点数換算表!$D$6,IF(O147="ベスト8",[6]点数換算表!$E$6,IF(O147="ベスト16",[6]点数換算表!$F$6,IF(O147="ベスト32",[6]点数換算表!$G$6,"")))))))</f>
        <v>0</v>
      </c>
      <c r="Q147" s="23"/>
      <c r="R147" s="21">
        <f>IF(Q147="",0,IF(Q147="優勝",[6]点数換算表!$B$7,IF(Q147="準優勝",[6]点数換算表!$C$7,IF(Q147="ベスト4",[6]点数換算表!$D$7,IF(Q147="ベスト8",[6]点数換算表!$E$7,[6]点数換算表!$F$7)))))</f>
        <v>0</v>
      </c>
      <c r="S147" s="23"/>
      <c r="T147" s="21">
        <f>IF(S147="",0,IF(S147="優勝",[6]点数換算表!$B$8,IF(S147="準優勝",[6]点数換算表!$C$8,IF(S147="ベスト4",[6]点数換算表!$D$8,IF(S147="ベスト8",[6]点数換算表!$E$8,[6]点数換算表!$F$8)))))</f>
        <v>0</v>
      </c>
      <c r="U147" s="23"/>
      <c r="V147" s="21">
        <f>IF(U147="",0,IF(U147="優勝",[6]点数換算表!$B$13,IF(U147="準優勝",[6]点数換算表!$C$13,IF(U147="ベスト4",[6]点数換算表!$D$13,[6]点数換算表!$E$13))))</f>
        <v>0</v>
      </c>
      <c r="W147" s="23"/>
      <c r="X147" s="21">
        <f>IF(W147="",0,IF(W147="優勝",[6]点数換算表!$B$14,IF(W147="準優勝",[6]点数換算表!$C$14,IF(W147="ベスト4",[6]点数換算表!$D$14,[6]点数換算表!$E$14))))</f>
        <v>0</v>
      </c>
      <c r="Y147" s="32"/>
      <c r="Z147" s="21">
        <f>IF(Y147="",0,IF(Y147="優勝",[6]点数換算表!$B$15,IF(Y147="準優勝",[6]点数換算表!$C$15,IF(Y147="ベスト4",[6]点数換算表!$D$15,IF(Y147="ベスト8",[6]点数換算表!$E$15,IF(Y147="ベスト16",[6]点数換算表!$F$15,""))))))</f>
        <v>0</v>
      </c>
      <c r="AA147" s="32"/>
      <c r="AB147" s="21">
        <f>IF(AA147="",0,IF(AA147="優勝",[6]点数換算表!$B$16,IF(AA147="準優勝",[6]点数換算表!$C$16,IF(AA147="ベスト4",[6]点数換算表!$D$16,IF(AA147="ベスト8",[6]点数換算表!$E$16,IF(AA147="ベスト16",[6]点数換算表!$F$16,IF(AA147="ベスト32",[6]点数換算表!$G$16,"")))))))</f>
        <v>0</v>
      </c>
      <c r="AC147" s="32"/>
      <c r="AD147" s="21">
        <f>IF(AC147="",0,IF(AC147="優勝",[6]点数換算表!$B$17,IF(AC147="準優勝",[6]点数換算表!$C$17,IF(AC147="ベスト4",[6]点数換算表!$D$17,IF(AC147="ベスト8",[6]点数換算表!$E$17,IF(AC147="ベスト16",[6]点数換算表!$F$17,IF(AC147="ベスト32",[6]点数換算表!$G$17,"")))))))</f>
        <v>0</v>
      </c>
      <c r="AE147" s="23"/>
      <c r="AF147" s="21">
        <f>IF(AE147="",0,IF(AE147="優勝",[6]点数換算表!$B$18,IF(AE147="準優勝",[6]点数換算表!$C$18,IF(AE147="ベスト4",[6]点数換算表!$D$18,IF(AE147="ベスト8",[6]点数換算表!$E$18,[6]点数換算表!$F$18)))))</f>
        <v>0</v>
      </c>
      <c r="AG147" s="23"/>
      <c r="AH147" s="21">
        <f>IF(AG147="",0,IF(AG147="優勝",[6]点数換算表!$B$19,IF(AG147="準優勝",[6]点数換算表!$C$19,IF(AG147="ベスト4",[6]点数換算表!$D$19,IF(AG147="ベスト8",[6]点数換算表!$E$19,[6]点数換算表!$F$19)))))</f>
        <v>0</v>
      </c>
      <c r="AI147" s="21">
        <f t="shared" si="2"/>
        <v>60</v>
      </c>
    </row>
    <row r="148" spans="1:35" x14ac:dyDescent="0.4">
      <c r="A148" s="21">
        <v>145</v>
      </c>
      <c r="B148" s="32" t="s">
        <v>653</v>
      </c>
      <c r="C148" s="32" t="s">
        <v>632</v>
      </c>
      <c r="D148" s="32">
        <v>1</v>
      </c>
      <c r="E148" s="30" t="s">
        <v>620</v>
      </c>
      <c r="F148" s="34" t="s">
        <v>814</v>
      </c>
      <c r="G148" s="23"/>
      <c r="H148" s="21">
        <f>IF(G148="",0,IF(G148="優勝",[6]点数換算表!$B$2,IF(G148="準優勝",[6]点数換算表!$C$2,IF(G148="ベスト4",[6]点数換算表!$D$2,[6]点数換算表!$E$2))))</f>
        <v>0</v>
      </c>
      <c r="I148" s="23"/>
      <c r="J148" s="21">
        <f>IF(I148="",0,IF(I148="優勝",[6]点数換算表!$B$3,IF(I148="準優勝",[6]点数換算表!$C$3,IF(I148="ベスト4",[6]点数換算表!$D$3,[6]点数換算表!$E$3))))</f>
        <v>0</v>
      </c>
      <c r="K148" s="32" t="s">
        <v>6</v>
      </c>
      <c r="L148" s="21">
        <f>IF(K148="",0,IF(K148="優勝",[6]点数換算表!$B$4,IF(K148="準優勝",[6]点数換算表!$C$4,IF(K148="ベスト4",[6]点数換算表!$D$4,IF(K148="ベスト8",[6]点数換算表!$E$4,IF(K148="ベスト16",[6]点数換算表!$F$4,""))))))</f>
        <v>60</v>
      </c>
      <c r="M148" s="32"/>
      <c r="N148" s="21">
        <f>IF(M148="",0,IF(M148="優勝",[6]点数換算表!$B$5,IF(M148="準優勝",[6]点数換算表!$C$5,IF(M148="ベスト4",[6]点数換算表!$D$5,IF(M148="ベスト8",[6]点数換算表!$E$5,IF(M148="ベスト16",[6]点数換算表!$F$5,IF(M148="ベスト32",[6]点数換算表!$G$5,"")))))))</f>
        <v>0</v>
      </c>
      <c r="O148" s="32"/>
      <c r="P148" s="21">
        <f>IF(O148="",0,IF(O148="優勝",[6]点数換算表!$B$6,IF(O148="準優勝",[6]点数換算表!$C$6,IF(O148="ベスト4",[6]点数換算表!$D$6,IF(O148="ベスト8",[6]点数換算表!$E$6,IF(O148="ベスト16",[6]点数換算表!$F$6,IF(O148="ベスト32",[6]点数換算表!$G$6,"")))))))</f>
        <v>0</v>
      </c>
      <c r="Q148" s="23"/>
      <c r="R148" s="21">
        <f>IF(Q148="",0,IF(Q148="優勝",[6]点数換算表!$B$7,IF(Q148="準優勝",[6]点数換算表!$C$7,IF(Q148="ベスト4",[6]点数換算表!$D$7,IF(Q148="ベスト8",[6]点数換算表!$E$7,[6]点数換算表!$F$7)))))</f>
        <v>0</v>
      </c>
      <c r="S148" s="23"/>
      <c r="T148" s="21">
        <f>IF(S148="",0,IF(S148="優勝",[6]点数換算表!$B$8,IF(S148="準優勝",[6]点数換算表!$C$8,IF(S148="ベスト4",[6]点数換算表!$D$8,IF(S148="ベスト8",[6]点数換算表!$E$8,[6]点数換算表!$F$8)))))</f>
        <v>0</v>
      </c>
      <c r="U148" s="23"/>
      <c r="V148" s="21">
        <f>IF(U148="",0,IF(U148="優勝",[6]点数換算表!$B$13,IF(U148="準優勝",[6]点数換算表!$C$13,IF(U148="ベスト4",[6]点数換算表!$D$13,[6]点数換算表!$E$13))))</f>
        <v>0</v>
      </c>
      <c r="W148" s="23"/>
      <c r="X148" s="21">
        <f>IF(W148="",0,IF(W148="優勝",[6]点数換算表!$B$14,IF(W148="準優勝",[6]点数換算表!$C$14,IF(W148="ベスト4",[6]点数換算表!$D$14,[6]点数換算表!$E$14))))</f>
        <v>0</v>
      </c>
      <c r="Y148" s="32"/>
      <c r="Z148" s="21">
        <f>IF(Y148="",0,IF(Y148="優勝",[6]点数換算表!$B$15,IF(Y148="準優勝",[6]点数換算表!$C$15,IF(Y148="ベスト4",[6]点数換算表!$D$15,IF(Y148="ベスト8",[6]点数換算表!$E$15,IF(Y148="ベスト16",[6]点数換算表!$F$15,""))))))</f>
        <v>0</v>
      </c>
      <c r="AA148" s="32"/>
      <c r="AB148" s="21">
        <f>IF(AA148="",0,IF(AA148="優勝",[6]点数換算表!$B$16,IF(AA148="準優勝",[6]点数換算表!$C$16,IF(AA148="ベスト4",[6]点数換算表!$D$16,IF(AA148="ベスト8",[6]点数換算表!$E$16,IF(AA148="ベスト16",[6]点数換算表!$F$16,IF(AA148="ベスト32",[6]点数換算表!$G$16,"")))))))</f>
        <v>0</v>
      </c>
      <c r="AC148" s="32"/>
      <c r="AD148" s="21">
        <f>IF(AC148="",0,IF(AC148="優勝",[6]点数換算表!$B$17,IF(AC148="準優勝",[6]点数換算表!$C$17,IF(AC148="ベスト4",[6]点数換算表!$D$17,IF(AC148="ベスト8",[6]点数換算表!$E$17,IF(AC148="ベスト16",[6]点数換算表!$F$17,IF(AC148="ベスト32",[6]点数換算表!$G$17,"")))))))</f>
        <v>0</v>
      </c>
      <c r="AE148" s="23"/>
      <c r="AF148" s="21">
        <f>IF(AE148="",0,IF(AE148="優勝",[6]点数換算表!$B$18,IF(AE148="準優勝",[6]点数換算表!$C$18,IF(AE148="ベスト4",[6]点数換算表!$D$18,IF(AE148="ベスト8",[6]点数換算表!$E$18,[6]点数換算表!$F$18)))))</f>
        <v>0</v>
      </c>
      <c r="AG148" s="23"/>
      <c r="AH148" s="21">
        <f>IF(AG148="",0,IF(AG148="優勝",[6]点数換算表!$B$19,IF(AG148="準優勝",[6]点数換算表!$C$19,IF(AG148="ベスト4",[6]点数換算表!$D$19,IF(AG148="ベスト8",[6]点数換算表!$E$19,[6]点数換算表!$F$19)))))</f>
        <v>0</v>
      </c>
      <c r="AI148" s="21">
        <f t="shared" si="2"/>
        <v>60</v>
      </c>
    </row>
    <row r="149" spans="1:35" ht="19.5" x14ac:dyDescent="0.4">
      <c r="A149" s="21">
        <v>146</v>
      </c>
      <c r="B149" s="15" t="s">
        <v>1084</v>
      </c>
      <c r="C149" s="15" t="s">
        <v>396</v>
      </c>
      <c r="D149" s="15">
        <v>1</v>
      </c>
      <c r="E149" s="27" t="s">
        <v>382</v>
      </c>
      <c r="F149" s="35" t="s">
        <v>815</v>
      </c>
      <c r="G149" s="23"/>
      <c r="H149" s="21">
        <f>IF(G149="",0,IF(G149="優勝",点数換算表!$B$2,IF(G149="準優勝",点数換算表!$C$2,IF(G149="ベスト4",点数換算表!$D$2,点数換算表!$E$2))))</f>
        <v>0</v>
      </c>
      <c r="I149" s="23"/>
      <c r="J149" s="21">
        <f>IF(I149="",0,IF(I149="優勝",点数換算表!$B$3,IF(I149="準優勝",点数換算表!$C$3,IF(I149="ベスト4",点数換算表!$D$3,点数換算表!$E$3))))</f>
        <v>0</v>
      </c>
      <c r="K149" s="32" t="s">
        <v>6</v>
      </c>
      <c r="L149" s="21">
        <f>IF(K149="",0,IF(K149="優勝",点数換算表!$B$4,IF(K149="準優勝",点数換算表!$C$4,IF(K149="ベスト4",点数換算表!$D$4,IF(K149="ベスト8",点数換算表!$E$4,IF(K149="ベスト16",点数換算表!$F$4,""))))))</f>
        <v>60</v>
      </c>
      <c r="M149" s="32"/>
      <c r="N149" s="21">
        <f>IF(M149="",0,IF(M149="優勝",点数換算表!$B$5,IF(M149="準優勝",点数換算表!$C$5,IF(M149="ベスト4",点数換算表!$D$5,IF(M149="ベスト8",点数換算表!$E$5,IF(M149="ベスト16",点数換算表!$F$5,IF(M149="ベスト32",点数換算表!$G$5,"")))))))</f>
        <v>0</v>
      </c>
      <c r="O149" s="32"/>
      <c r="P149" s="21">
        <f>IF(O149="",0,IF(O149="優勝",点数換算表!$B$6,IF(O149="準優勝",点数換算表!$C$6,IF(O149="ベスト4",点数換算表!$D$6,IF(O149="ベスト8",点数換算表!$E$6,IF(O149="ベスト16",点数換算表!$F$6,IF(O149="ベスト32",点数換算表!$G$6,"")))))))</f>
        <v>0</v>
      </c>
      <c r="Q149" s="23"/>
      <c r="R149" s="21">
        <f>IF(Q149="",0,IF(Q149="優勝",点数換算表!$B$7,IF(Q149="準優勝",点数換算表!$C$7,IF(Q149="ベスト4",点数換算表!$D$7,IF(Q149="ベスト8",点数換算表!$E$7,点数換算表!$F$7)))))</f>
        <v>0</v>
      </c>
      <c r="S149" s="23"/>
      <c r="T149" s="21">
        <f>IF(S149="",0,IF(S149="優勝",点数換算表!$B$8,IF(S149="準優勝",点数換算表!$C$8,IF(S149="ベスト4",点数換算表!$D$8,IF(S149="ベスト8",点数換算表!$E$8,点数換算表!$F$8)))))</f>
        <v>0</v>
      </c>
      <c r="U149" s="23"/>
      <c r="V149" s="21">
        <f>IF(U149="",0,IF(U149="優勝",点数換算表!$B$13,IF(U149="準優勝",点数換算表!$C$13,IF(U149="ベスト4",点数換算表!$D$13,点数換算表!$E$13))))</f>
        <v>0</v>
      </c>
      <c r="W149" s="23"/>
      <c r="X149" s="21">
        <f>IF(W149="",0,IF(W149="優勝",点数換算表!$B$14,IF(W149="準優勝",点数換算表!$C$14,IF(W149="ベスト4",点数換算表!$D$14,点数換算表!$E$14))))</f>
        <v>0</v>
      </c>
      <c r="Y149" s="32"/>
      <c r="Z149" s="21">
        <f>IF(Y149="",0,IF(Y149="優勝",点数換算表!$B$15,IF(Y149="準優勝",点数換算表!$C$15,IF(Y149="ベスト4",点数換算表!$D$15,IF(Y149="ベスト8",点数換算表!$E$15,IF(Y149="ベスト16",点数換算表!$F$15,""))))))</f>
        <v>0</v>
      </c>
      <c r="AA149" s="32"/>
      <c r="AB149" s="21">
        <f>IF(AA149="",0,IF(AA149="優勝",点数換算表!$B$16,IF(AA149="準優勝",点数換算表!$C$16,IF(AA149="ベスト4",点数換算表!$D$16,IF(AA149="ベスト8",点数換算表!$E$16,IF(AA149="ベスト16",点数換算表!$F$16,IF(AA149="ベスト32",点数換算表!$G$16,"")))))))</f>
        <v>0</v>
      </c>
      <c r="AC149" s="32"/>
      <c r="AD149" s="21">
        <f>IF(AC149="",0,IF(AC149="優勝",点数換算表!$B$17,IF(AC149="準優勝",点数換算表!$C$17,IF(AC149="ベスト4",点数換算表!$D$17,IF(AC149="ベスト8",点数換算表!$E$17,IF(AC149="ベスト16",点数換算表!$F$17,IF(AC149="ベスト32",点数換算表!$G$17,"")))))))</f>
        <v>0</v>
      </c>
      <c r="AE149" s="23"/>
      <c r="AF149" s="21">
        <f>IF(AE149="",0,IF(AE149="優勝",点数換算表!$B$18,IF(AE149="準優勝",点数換算表!$C$18,IF(AE149="ベスト4",点数換算表!$D$18,IF(AE149="ベスト8",点数換算表!$E$18,点数換算表!$F$18)))))</f>
        <v>0</v>
      </c>
      <c r="AG149" s="23"/>
      <c r="AH149" s="21">
        <f>IF(AG149="",0,IF(AG149="優勝",点数換算表!$B$19,IF(AG149="準優勝",点数換算表!$C$19,IF(AG149="ベスト4",点数換算表!$D$19,IF(AG149="ベスト8",点数換算表!$E$19,点数換算表!$F$19)))))</f>
        <v>0</v>
      </c>
      <c r="AI149" s="21">
        <f t="shared" si="2"/>
        <v>60</v>
      </c>
    </row>
    <row r="150" spans="1:35" x14ac:dyDescent="0.4">
      <c r="A150" s="21">
        <v>147</v>
      </c>
      <c r="B150" s="32" t="s">
        <v>353</v>
      </c>
      <c r="C150" s="32" t="s">
        <v>305</v>
      </c>
      <c r="D150" s="32">
        <v>4</v>
      </c>
      <c r="E150" s="26" t="s">
        <v>272</v>
      </c>
      <c r="F150" s="35" t="s">
        <v>815</v>
      </c>
      <c r="G150" s="23"/>
      <c r="H150" s="21">
        <f>IF(G150="",0,IF(G150="優勝",[2]点数換算表!$B$2,IF(G150="準優勝",[2]点数換算表!$C$2,IF(G150="ベスト4",[2]点数換算表!$D$2,[2]点数換算表!$E$2))))</f>
        <v>0</v>
      </c>
      <c r="I150" s="23"/>
      <c r="J150" s="21">
        <f>IF(I150="",0,IF(I150="優勝",[2]点数換算表!$B$3,IF(I150="準優勝",[2]点数換算表!$C$3,IF(I150="ベスト4",[2]点数換算表!$D$3,[2]点数換算表!$E$3))))</f>
        <v>0</v>
      </c>
      <c r="K150" s="32"/>
      <c r="L150" s="21">
        <f>IF(K150="",0,IF(K150="優勝",[2]点数換算表!$B$4,IF(K150="準優勝",[2]点数換算表!$C$4,IF(K150="ベスト4",[2]点数換算表!$D$4,IF(K150="ベスト8",[2]点数換算表!$E$4,IF(K150="ベスト16",[2]点数換算表!$F$4,""))))))</f>
        <v>0</v>
      </c>
      <c r="M150" s="32"/>
      <c r="N150" s="21">
        <f>IF(M150="",0,IF(M150="優勝",[2]点数換算表!$B$5,IF(M150="準優勝",[2]点数換算表!$C$5,IF(M150="ベスト4",[2]点数換算表!$D$5,IF(M150="ベスト8",[2]点数換算表!$E$5,IF(M150="ベスト16",[2]点数換算表!$F$5,IF(M150="ベスト32",[2]点数換算表!$G$5,"")))))))</f>
        <v>0</v>
      </c>
      <c r="O150" s="32"/>
      <c r="P150" s="21">
        <f>IF(O150="",0,IF(O150="優勝",[2]点数換算表!$B$6,IF(O150="準優勝",[2]点数換算表!$C$6,IF(O150="ベスト4",[2]点数換算表!$D$6,IF(O150="ベスト8",[2]点数換算表!$E$6,IF(O150="ベスト16",[2]点数換算表!$F$6,IF(O150="ベスト32",[2]点数換算表!$G$6,"")))))))</f>
        <v>0</v>
      </c>
      <c r="Q150" s="23"/>
      <c r="R150" s="21">
        <f>IF(Q150="",0,IF(Q150="優勝",[2]点数換算表!$B$7,IF(Q150="準優勝",[2]点数換算表!$C$7,IF(Q150="ベスト4",[2]点数換算表!$D$7,IF(Q150="ベスト8",[2]点数換算表!$E$7,[2]点数換算表!$F$7)))))</f>
        <v>0</v>
      </c>
      <c r="S150" s="23"/>
      <c r="T150" s="21">
        <f>IF(S150="",0,IF(S150="優勝",[2]点数換算表!$B$8,IF(S150="準優勝",[2]点数換算表!$C$8,IF(S150="ベスト4",[2]点数換算表!$D$8,IF(S150="ベスト8",[2]点数換算表!$E$8,[2]点数換算表!$F$8)))))</f>
        <v>0</v>
      </c>
      <c r="U150" s="23"/>
      <c r="V150" s="21">
        <f>IF(U150="",0,IF(U150="優勝",[2]点数換算表!$B$13,IF(U150="準優勝",[2]点数換算表!$C$13,IF(U150="ベスト4",[2]点数換算表!$D$13,[2]点数換算表!$E$13))))</f>
        <v>0</v>
      </c>
      <c r="W150" s="23"/>
      <c r="X150" s="21">
        <f>IF(W150="",0,IF(W150="優勝",[2]点数換算表!$B$14,IF(W150="準優勝",[2]点数換算表!$C$14,IF(W150="ベスト4",[2]点数換算表!$D$14,[2]点数換算表!$E$14))))</f>
        <v>0</v>
      </c>
      <c r="Y150" s="32" t="s">
        <v>7</v>
      </c>
      <c r="Z150" s="21">
        <f>IF(Y150="",0,IF(Y150="優勝",[2]点数換算表!$B$15,IF(Y150="準優勝",[2]点数換算表!$C$15,IF(Y150="ベスト4",[2]点数換算表!$D$15,IF(Y150="ベスト8",[2]点数換算表!$E$15,IF(Y150="ベスト16",[2]点数換算表!$F$15,""))))))</f>
        <v>16</v>
      </c>
      <c r="AA150" s="32" t="s">
        <v>214</v>
      </c>
      <c r="AB150" s="21">
        <f>IF(AA150="",0,IF(AA150="優勝",[2]点数換算表!$B$16,IF(AA150="準優勝",[2]点数換算表!$C$16,IF(AA150="ベスト4",[2]点数換算表!$D$16,IF(AA150="ベスト8",[2]点数換算表!$E$16,IF(AA150="ベスト16",[2]点数換算表!$F$16,IF(AA150="ベスト32",[2]点数換算表!$G$16,"")))))))</f>
        <v>40</v>
      </c>
      <c r="AC150" s="32"/>
      <c r="AD150" s="21">
        <f>IF(AC150="",0,IF(AC150="優勝",[2]点数換算表!$B$17,IF(AC150="準優勝",[2]点数換算表!$C$17,IF(AC150="ベスト4",[2]点数換算表!$D$17,IF(AC150="ベスト8",[2]点数換算表!$E$17,IF(AC150="ベスト16",[2]点数換算表!$F$17,IF(AC150="ベスト32",[2]点数換算表!$G$17,"")))))))</f>
        <v>0</v>
      </c>
      <c r="AE150" s="23"/>
      <c r="AF150" s="21">
        <f>IF(AE150="",0,IF(AE150="優勝",[2]点数換算表!$B$18,IF(AE150="準優勝",[2]点数換算表!$C$18,IF(AE150="ベスト4",[2]点数換算表!$D$18,IF(AE150="ベスト8",[2]点数換算表!$E$18,[2]点数換算表!$F$18)))))</f>
        <v>0</v>
      </c>
      <c r="AG150" s="23"/>
      <c r="AH150" s="21">
        <f>IF(AG150="",0,IF(AG150="優勝",[2]点数換算表!$B$19,IF(AG150="準優勝",[2]点数換算表!$C$19,IF(AG150="ベスト4",[2]点数換算表!$D$19,IF(AG150="ベスト8",[2]点数換算表!$E$19,[2]点数換算表!$F$19)))))</f>
        <v>0</v>
      </c>
      <c r="AI150" s="21">
        <f t="shared" si="2"/>
        <v>56</v>
      </c>
    </row>
    <row r="151" spans="1:35" x14ac:dyDescent="0.4">
      <c r="A151" s="21">
        <v>148</v>
      </c>
      <c r="B151" s="32" t="s">
        <v>360</v>
      </c>
      <c r="C151" s="32" t="s">
        <v>277</v>
      </c>
      <c r="D151" s="32">
        <v>3</v>
      </c>
      <c r="E151" s="26" t="s">
        <v>272</v>
      </c>
      <c r="F151" s="35" t="s">
        <v>815</v>
      </c>
      <c r="G151" s="23"/>
      <c r="H151" s="21">
        <f>IF(G151="",0,IF(G151="優勝",[2]点数換算表!$B$2,IF(G151="準優勝",[2]点数換算表!$C$2,IF(G151="ベスト4",[2]点数換算表!$D$2,[2]点数換算表!$E$2))))</f>
        <v>0</v>
      </c>
      <c r="I151" s="23"/>
      <c r="J151" s="21">
        <f>IF(I151="",0,IF(I151="優勝",[2]点数換算表!$B$3,IF(I151="準優勝",[2]点数換算表!$C$3,IF(I151="ベスト4",[2]点数換算表!$D$3,[2]点数換算表!$E$3))))</f>
        <v>0</v>
      </c>
      <c r="K151" s="32"/>
      <c r="L151" s="21">
        <f>IF(K151="",0,IF(K151="優勝",[2]点数換算表!$B$4,IF(K151="準優勝",[2]点数換算表!$C$4,IF(K151="ベスト4",[2]点数換算表!$D$4,IF(K151="ベスト8",[2]点数換算表!$E$4,IF(K151="ベスト16",[2]点数換算表!$F$4,""))))))</f>
        <v>0</v>
      </c>
      <c r="M151" s="32"/>
      <c r="N151" s="21">
        <f>IF(M151="",0,IF(M151="優勝",[2]点数換算表!$B$5,IF(M151="準優勝",[2]点数換算表!$C$5,IF(M151="ベスト4",[2]点数換算表!$D$5,IF(M151="ベスト8",[2]点数換算表!$E$5,IF(M151="ベスト16",[2]点数換算表!$F$5,IF(M151="ベスト32",[2]点数換算表!$G$5,"")))))))</f>
        <v>0</v>
      </c>
      <c r="O151" s="32"/>
      <c r="P151" s="21">
        <f>IF(O151="",0,IF(O151="優勝",[2]点数換算表!$B$6,IF(O151="準優勝",[2]点数換算表!$C$6,IF(O151="ベスト4",[2]点数換算表!$D$6,IF(O151="ベスト8",[2]点数換算表!$E$6,IF(O151="ベスト16",[2]点数換算表!$F$6,IF(O151="ベスト32",[2]点数換算表!$G$6,"")))))))</f>
        <v>0</v>
      </c>
      <c r="Q151" s="23"/>
      <c r="R151" s="21">
        <f>IF(Q151="",0,IF(Q151="優勝",[2]点数換算表!$B$7,IF(Q151="準優勝",[2]点数換算表!$C$7,IF(Q151="ベスト4",[2]点数換算表!$D$7,IF(Q151="ベスト8",[2]点数換算表!$E$7,[2]点数換算表!$F$7)))))</f>
        <v>0</v>
      </c>
      <c r="S151" s="23"/>
      <c r="T151" s="21">
        <f>IF(S151="",0,IF(S151="優勝",[2]点数換算表!$B$8,IF(S151="準優勝",[2]点数換算表!$C$8,IF(S151="ベスト4",[2]点数換算表!$D$8,IF(S151="ベスト8",[2]点数換算表!$E$8,[2]点数換算表!$F$8)))))</f>
        <v>0</v>
      </c>
      <c r="U151" s="23"/>
      <c r="V151" s="21">
        <f>IF(U151="",0,IF(U151="優勝",[2]点数換算表!$B$13,IF(U151="準優勝",[2]点数換算表!$C$13,IF(U151="ベスト4",[2]点数換算表!$D$13,[2]点数換算表!$E$13))))</f>
        <v>0</v>
      </c>
      <c r="W151" s="23"/>
      <c r="X151" s="21">
        <f>IF(W151="",0,IF(W151="優勝",[2]点数換算表!$B$14,IF(W151="準優勝",[2]点数換算表!$C$14,IF(W151="ベスト4",[2]点数換算表!$D$14,[2]点数換算表!$E$14))))</f>
        <v>0</v>
      </c>
      <c r="Y151" s="32" t="s">
        <v>7</v>
      </c>
      <c r="Z151" s="21">
        <f>IF(Y151="",0,IF(Y151="優勝",[2]点数換算表!$B$15,IF(Y151="準優勝",[2]点数換算表!$C$15,IF(Y151="ベスト4",[2]点数換算表!$D$15,IF(Y151="ベスト8",[2]点数換算表!$E$15,IF(Y151="ベスト16",[2]点数換算表!$F$15,""))))))</f>
        <v>16</v>
      </c>
      <c r="AA151" s="32" t="s">
        <v>214</v>
      </c>
      <c r="AB151" s="21">
        <f>IF(AA151="",0,IF(AA151="優勝",[2]点数換算表!$B$16,IF(AA151="準優勝",[2]点数換算表!$C$16,IF(AA151="ベスト4",[2]点数換算表!$D$16,IF(AA151="ベスト8",[2]点数換算表!$E$16,IF(AA151="ベスト16",[2]点数換算表!$F$16,IF(AA151="ベスト32",[2]点数換算表!$G$16,"")))))))</f>
        <v>40</v>
      </c>
      <c r="AC151" s="32"/>
      <c r="AD151" s="21">
        <f>IF(AC151="",0,IF(AC151="優勝",[2]点数換算表!$B$17,IF(AC151="準優勝",[2]点数換算表!$C$17,IF(AC151="ベスト4",[2]点数換算表!$D$17,IF(AC151="ベスト8",[2]点数換算表!$E$17,IF(AC151="ベスト16",[2]点数換算表!$F$17,IF(AC151="ベスト32",[2]点数換算表!$G$17,"")))))))</f>
        <v>0</v>
      </c>
      <c r="AE151" s="23"/>
      <c r="AF151" s="21">
        <f>IF(AE151="",0,IF(AE151="優勝",[2]点数換算表!$B$18,IF(AE151="準優勝",[2]点数換算表!$C$18,IF(AE151="ベスト4",[2]点数換算表!$D$18,IF(AE151="ベスト8",[2]点数換算表!$E$18,[2]点数換算表!$F$18)))))</f>
        <v>0</v>
      </c>
      <c r="AG151" s="23"/>
      <c r="AH151" s="21">
        <f>IF(AG151="",0,IF(AG151="優勝",[2]点数換算表!$B$19,IF(AG151="準優勝",[2]点数換算表!$C$19,IF(AG151="ベスト4",[2]点数換算表!$D$19,IF(AG151="ベスト8",[2]点数換算表!$E$19,[2]点数換算表!$F$19)))))</f>
        <v>0</v>
      </c>
      <c r="AI151" s="21">
        <f t="shared" si="2"/>
        <v>56</v>
      </c>
    </row>
    <row r="152" spans="1:35" x14ac:dyDescent="0.4">
      <c r="A152" s="21">
        <v>149</v>
      </c>
      <c r="B152" s="32" t="s">
        <v>554</v>
      </c>
      <c r="C152" s="32" t="s">
        <v>555</v>
      </c>
      <c r="D152" s="32">
        <v>3</v>
      </c>
      <c r="E152" s="29" t="s">
        <v>526</v>
      </c>
      <c r="F152" s="35" t="s">
        <v>815</v>
      </c>
      <c r="G152" s="23"/>
      <c r="H152" s="21">
        <f>IF(G152="",0,IF(G152="優勝",[8]点数換算表!$B$2,IF(G152="準優勝",[8]点数換算表!$C$2,IF(G152="ベスト4",[8]点数換算表!$D$2,[8]点数換算表!$E$2))))</f>
        <v>0</v>
      </c>
      <c r="I152" s="23"/>
      <c r="J152" s="21">
        <f>IF(I152="",0,IF(I152="優勝",[8]点数換算表!$B$3,IF(I152="準優勝",[8]点数換算表!$C$3,IF(I152="ベスト4",[8]点数換算表!$D$3,[8]点数換算表!$E$3))))</f>
        <v>0</v>
      </c>
      <c r="K152" s="32" t="s">
        <v>9</v>
      </c>
      <c r="L152" s="21">
        <f>IF(K152="",0,IF(K152="優勝",[8]点数換算表!$B$4,IF(K152="準優勝",[8]点数換算表!$C$4,IF(K152="ベスト4",[8]点数換算表!$D$4,IF(K152="ベスト8",[8]点数換算表!$E$4,IF(K152="ベスト16",[8]点数換算表!$F$4,""))))))</f>
        <v>40</v>
      </c>
      <c r="M152" s="32"/>
      <c r="N152" s="21">
        <f>IF(M152="",0,IF(M152="優勝",[8]点数換算表!$B$5,IF(M152="準優勝",[8]点数換算表!$C$5,IF(M152="ベスト4",[8]点数換算表!$D$5,IF(M152="ベスト8",[8]点数換算表!$E$5,IF(M152="ベスト16",[8]点数換算表!$F$5,IF(M152="ベスト32",[8]点数換算表!$G$5,"")))))))</f>
        <v>0</v>
      </c>
      <c r="O152" s="32"/>
      <c r="P152" s="21">
        <f>IF(O152="",0,IF(O152="優勝",[8]点数換算表!$B$6,IF(O152="準優勝",[8]点数換算表!$C$6,IF(O152="ベスト4",[8]点数換算表!$D$6,IF(O152="ベスト8",[8]点数換算表!$E$6,IF(O152="ベスト16",[8]点数換算表!$F$6,IF(O152="ベスト32",[8]点数換算表!$G$6,"")))))))</f>
        <v>0</v>
      </c>
      <c r="Q152" s="23"/>
      <c r="R152" s="21">
        <f>IF(Q152="",0,IF(Q152="優勝",[8]点数換算表!$B$7,IF(Q152="準優勝",[8]点数換算表!$C$7,IF(Q152="ベスト4",[8]点数換算表!$D$7,IF(Q152="ベスト8",[8]点数換算表!$E$7,[8]点数換算表!$F$7)))))</f>
        <v>0</v>
      </c>
      <c r="S152" s="23"/>
      <c r="T152" s="21">
        <f>IF(S152="",0,IF(S152="優勝",[8]点数換算表!$B$8,IF(S152="準優勝",[8]点数換算表!$C$8,IF(S152="ベスト4",[8]点数換算表!$D$8,IF(S152="ベスト8",[8]点数換算表!$E$8,[8]点数換算表!$F$8)))))</f>
        <v>0</v>
      </c>
      <c r="U152" s="23"/>
      <c r="V152" s="21">
        <f>IF(U152="",0,IF(U152="優勝",[8]点数換算表!$B$13,IF(U152="準優勝",[8]点数換算表!$C$13,IF(U152="ベスト4",[8]点数換算表!$D$13,[8]点数換算表!$E$13))))</f>
        <v>0</v>
      </c>
      <c r="W152" s="23"/>
      <c r="X152" s="21">
        <f>IF(W152="",0,IF(W152="優勝",[8]点数換算表!$B$14,IF(W152="準優勝",[8]点数換算表!$C$14,IF(W152="ベスト4",[8]点数換算表!$D$14,[8]点数換算表!$E$14))))</f>
        <v>0</v>
      </c>
      <c r="Y152" s="32" t="s">
        <v>7</v>
      </c>
      <c r="Z152" s="21">
        <f>IF(Y152="",0,IF(Y152="優勝",[8]点数換算表!$B$15,IF(Y152="準優勝",[8]点数換算表!$C$15,IF(Y152="ベスト4",[8]点数換算表!$D$15,IF(Y152="ベスト8",[8]点数換算表!$E$15,IF(Y152="ベスト16",[8]点数換算表!$F$15,""))))))</f>
        <v>16</v>
      </c>
      <c r="AA152" s="32"/>
      <c r="AB152" s="21">
        <f>IF(AA152="",0,IF(AA152="優勝",[8]点数換算表!$B$16,IF(AA152="準優勝",[8]点数換算表!$C$16,IF(AA152="ベスト4",[8]点数換算表!$D$16,IF(AA152="ベスト8",[8]点数換算表!$E$16,IF(AA152="ベスト16",[8]点数換算表!$F$16,IF(AA152="ベスト32",[8]点数換算表!$G$16,"")))))))</f>
        <v>0</v>
      </c>
      <c r="AC152" s="32"/>
      <c r="AD152" s="21">
        <f>IF(AC152="",0,IF(AC152="優勝",[8]点数換算表!$B$17,IF(AC152="準優勝",[8]点数換算表!$C$17,IF(AC152="ベスト4",[8]点数換算表!$D$17,IF(AC152="ベスト8",[8]点数換算表!$E$17,IF(AC152="ベスト16",[8]点数換算表!$F$17,IF(AC152="ベスト32",[8]点数換算表!$G$17,"")))))))</f>
        <v>0</v>
      </c>
      <c r="AE152" s="23"/>
      <c r="AF152" s="21">
        <f>IF(AE152="",0,IF(AE152="優勝",[8]点数換算表!$B$18,IF(AE152="準優勝",[8]点数換算表!$C$18,IF(AE152="ベスト4",[8]点数換算表!$D$18,IF(AE152="ベスト8",[8]点数換算表!$E$18,[8]点数換算表!$F$18)))))</f>
        <v>0</v>
      </c>
      <c r="AG152" s="23"/>
      <c r="AH152" s="21">
        <f>IF(AG152="",0,IF(AG152="優勝",[8]点数換算表!$B$19,IF(AG152="準優勝",[8]点数換算表!$C$19,IF(AG152="ベスト4",[8]点数換算表!$D$19,IF(AG152="ベスト8",[8]点数換算表!$E$19,[8]点数換算表!$F$19)))))</f>
        <v>0</v>
      </c>
      <c r="AI152" s="21">
        <f t="shared" si="2"/>
        <v>56</v>
      </c>
    </row>
    <row r="153" spans="1:35" x14ac:dyDescent="0.4">
      <c r="A153" s="21">
        <v>150</v>
      </c>
      <c r="B153" s="32" t="s">
        <v>595</v>
      </c>
      <c r="C153" s="32" t="s">
        <v>555</v>
      </c>
      <c r="D153" s="32">
        <v>2</v>
      </c>
      <c r="E153" s="29" t="s">
        <v>526</v>
      </c>
      <c r="F153" s="35" t="s">
        <v>815</v>
      </c>
      <c r="G153" s="23"/>
      <c r="H153" s="21">
        <f>IF(G153="",0,IF(G153="優勝",[8]点数換算表!$B$2,IF(G153="準優勝",[8]点数換算表!$C$2,IF(G153="ベスト4",[8]点数換算表!$D$2,[8]点数換算表!$E$2))))</f>
        <v>0</v>
      </c>
      <c r="I153" s="23"/>
      <c r="J153" s="21">
        <f>IF(I153="",0,IF(I153="優勝",[8]点数換算表!$B$3,IF(I153="準優勝",[8]点数換算表!$C$3,IF(I153="ベスト4",[8]点数換算表!$D$3,[8]点数換算表!$E$3))))</f>
        <v>0</v>
      </c>
      <c r="K153" s="32" t="s">
        <v>9</v>
      </c>
      <c r="L153" s="21">
        <f>IF(K153="",0,IF(K153="優勝",[8]点数換算表!$B$4,IF(K153="準優勝",[8]点数換算表!$C$4,IF(K153="ベスト4",[8]点数換算表!$D$4,IF(K153="ベスト8",[8]点数換算表!$E$4,IF(K153="ベスト16",[8]点数換算表!$F$4,""))))))</f>
        <v>40</v>
      </c>
      <c r="M153" s="32"/>
      <c r="N153" s="21">
        <f>IF(M153="",0,IF(M153="優勝",[8]点数換算表!$B$5,IF(M153="準優勝",[8]点数換算表!$C$5,IF(M153="ベスト4",[8]点数換算表!$D$5,IF(M153="ベスト8",[8]点数換算表!$E$5,IF(M153="ベスト16",[8]点数換算表!$F$5,IF(M153="ベスト32",[8]点数換算表!$G$5,"")))))))</f>
        <v>0</v>
      </c>
      <c r="O153" s="32"/>
      <c r="P153" s="21">
        <f>IF(O153="",0,IF(O153="優勝",[8]点数換算表!$B$6,IF(O153="準優勝",[8]点数換算表!$C$6,IF(O153="ベスト4",[8]点数換算表!$D$6,IF(O153="ベスト8",[8]点数換算表!$E$6,IF(O153="ベスト16",[8]点数換算表!$F$6,IF(O153="ベスト32",[8]点数換算表!$G$6,"")))))))</f>
        <v>0</v>
      </c>
      <c r="Q153" s="23"/>
      <c r="R153" s="21">
        <f>IF(Q153="",0,IF(Q153="優勝",[8]点数換算表!$B$7,IF(Q153="準優勝",[8]点数換算表!$C$7,IF(Q153="ベスト4",[8]点数換算表!$D$7,IF(Q153="ベスト8",[8]点数換算表!$E$7,[8]点数換算表!$F$7)))))</f>
        <v>0</v>
      </c>
      <c r="S153" s="23"/>
      <c r="T153" s="21">
        <f>IF(S153="",0,IF(S153="優勝",[8]点数換算表!$B$8,IF(S153="準優勝",[8]点数換算表!$C$8,IF(S153="ベスト4",[8]点数換算表!$D$8,IF(S153="ベスト8",[8]点数換算表!$E$8,[8]点数換算表!$F$8)))))</f>
        <v>0</v>
      </c>
      <c r="U153" s="23"/>
      <c r="V153" s="21">
        <f>IF(U153="",0,IF(U153="優勝",[8]点数換算表!$B$13,IF(U153="準優勝",[8]点数換算表!$C$13,IF(U153="ベスト4",[8]点数換算表!$D$13,[8]点数換算表!$E$13))))</f>
        <v>0</v>
      </c>
      <c r="W153" s="23"/>
      <c r="X153" s="21">
        <f>IF(W153="",0,IF(W153="優勝",[8]点数換算表!$B$14,IF(W153="準優勝",[8]点数換算表!$C$14,IF(W153="ベスト4",[8]点数換算表!$D$14,[8]点数換算表!$E$14))))</f>
        <v>0</v>
      </c>
      <c r="Y153" s="32" t="s">
        <v>7</v>
      </c>
      <c r="Z153" s="21">
        <f>IF(Y153="",0,IF(Y153="優勝",[8]点数換算表!$B$15,IF(Y153="準優勝",[8]点数換算表!$C$15,IF(Y153="ベスト4",[8]点数換算表!$D$15,IF(Y153="ベスト8",[8]点数換算表!$E$15,IF(Y153="ベスト16",[8]点数換算表!$F$15,""))))))</f>
        <v>16</v>
      </c>
      <c r="AA153" s="32"/>
      <c r="AB153" s="21">
        <f>IF(AA153="",0,IF(AA153="優勝",[8]点数換算表!$B$16,IF(AA153="準優勝",[8]点数換算表!$C$16,IF(AA153="ベスト4",[8]点数換算表!$D$16,IF(AA153="ベスト8",[8]点数換算表!$E$16,IF(AA153="ベスト16",[8]点数換算表!$F$16,IF(AA153="ベスト32",[8]点数換算表!$G$16,"")))))))</f>
        <v>0</v>
      </c>
      <c r="AC153" s="32"/>
      <c r="AD153" s="21">
        <f>IF(AC153="",0,IF(AC153="優勝",[8]点数換算表!$B$17,IF(AC153="準優勝",[8]点数換算表!$C$17,IF(AC153="ベスト4",[8]点数換算表!$D$17,IF(AC153="ベスト8",[8]点数換算表!$E$17,IF(AC153="ベスト16",[8]点数換算表!$F$17,IF(AC153="ベスト32",[8]点数換算表!$G$17,"")))))))</f>
        <v>0</v>
      </c>
      <c r="AE153" s="23"/>
      <c r="AF153" s="21">
        <f>IF(AE153="",0,IF(AE153="優勝",[8]点数換算表!$B$18,IF(AE153="準優勝",[8]点数換算表!$C$18,IF(AE153="ベスト4",[8]点数換算表!$D$18,IF(AE153="ベスト8",[8]点数換算表!$E$18,[8]点数換算表!$F$18)))))</f>
        <v>0</v>
      </c>
      <c r="AG153" s="23"/>
      <c r="AH153" s="21">
        <f>IF(AG153="",0,IF(AG153="優勝",[8]点数換算表!$B$19,IF(AG153="準優勝",[8]点数換算表!$C$19,IF(AG153="ベスト4",[8]点数換算表!$D$19,IF(AG153="ベスト8",[8]点数換算表!$E$19,[8]点数換算表!$F$19)))))</f>
        <v>0</v>
      </c>
      <c r="AI153" s="21">
        <f t="shared" si="2"/>
        <v>56</v>
      </c>
    </row>
    <row r="154" spans="1:35" x14ac:dyDescent="0.4">
      <c r="A154" s="21">
        <v>151</v>
      </c>
      <c r="B154" s="32" t="s">
        <v>596</v>
      </c>
      <c r="C154" s="32" t="s">
        <v>525</v>
      </c>
      <c r="D154" s="32">
        <v>4</v>
      </c>
      <c r="E154" s="29" t="s">
        <v>526</v>
      </c>
      <c r="F154" s="35" t="s">
        <v>815</v>
      </c>
      <c r="G154" s="23"/>
      <c r="H154" s="21">
        <f>IF(G154="",0,IF(G154="優勝",[8]点数換算表!$B$2,IF(G154="準優勝",[8]点数換算表!$C$2,IF(G154="ベスト4",[8]点数換算表!$D$2,[8]点数換算表!$E$2))))</f>
        <v>0</v>
      </c>
      <c r="I154" s="23"/>
      <c r="J154" s="21">
        <f>IF(I154="",0,IF(I154="優勝",[8]点数換算表!$B$3,IF(I154="準優勝",[8]点数換算表!$C$3,IF(I154="ベスト4",[8]点数換算表!$D$3,[8]点数換算表!$E$3))))</f>
        <v>0</v>
      </c>
      <c r="K154" s="32" t="s">
        <v>9</v>
      </c>
      <c r="L154" s="21">
        <f>IF(K154="",0,IF(K154="優勝",[8]点数換算表!$B$4,IF(K154="準優勝",[8]点数換算表!$C$4,IF(K154="ベスト4",[8]点数換算表!$D$4,IF(K154="ベスト8",[8]点数換算表!$E$4,IF(K154="ベスト16",[8]点数換算表!$F$4,""))))))</f>
        <v>40</v>
      </c>
      <c r="M154" s="32"/>
      <c r="N154" s="21">
        <f>IF(M154="",0,IF(M154="優勝",[8]点数換算表!$B$5,IF(M154="準優勝",[8]点数換算表!$C$5,IF(M154="ベスト4",[8]点数換算表!$D$5,IF(M154="ベスト8",[8]点数換算表!$E$5,IF(M154="ベスト16",[8]点数換算表!$F$5,IF(M154="ベスト32",[8]点数換算表!$G$5,"")))))))</f>
        <v>0</v>
      </c>
      <c r="O154" s="32"/>
      <c r="P154" s="21">
        <f>IF(O154="",0,IF(O154="優勝",[8]点数換算表!$B$6,IF(O154="準優勝",[8]点数換算表!$C$6,IF(O154="ベスト4",[8]点数換算表!$D$6,IF(O154="ベスト8",[8]点数換算表!$E$6,IF(O154="ベスト16",[8]点数換算表!$F$6,IF(O154="ベスト32",[8]点数換算表!$G$6,"")))))))</f>
        <v>0</v>
      </c>
      <c r="Q154" s="23"/>
      <c r="R154" s="21">
        <f>IF(Q154="",0,IF(Q154="優勝",[8]点数換算表!$B$7,IF(Q154="準優勝",[8]点数換算表!$C$7,IF(Q154="ベスト4",[8]点数換算表!$D$7,IF(Q154="ベスト8",[8]点数換算表!$E$7,[8]点数換算表!$F$7)))))</f>
        <v>0</v>
      </c>
      <c r="S154" s="23"/>
      <c r="T154" s="21">
        <f>IF(S154="",0,IF(S154="優勝",[8]点数換算表!$B$8,IF(S154="準優勝",[8]点数換算表!$C$8,IF(S154="ベスト4",[8]点数換算表!$D$8,IF(S154="ベスト8",[8]点数換算表!$E$8,[8]点数換算表!$F$8)))))</f>
        <v>0</v>
      </c>
      <c r="U154" s="23"/>
      <c r="V154" s="21">
        <f>IF(U154="",0,IF(U154="優勝",[8]点数換算表!$B$13,IF(U154="準優勝",[8]点数換算表!$C$13,IF(U154="ベスト4",[8]点数換算表!$D$13,[8]点数換算表!$E$13))))</f>
        <v>0</v>
      </c>
      <c r="W154" s="23"/>
      <c r="X154" s="21">
        <f>IF(W154="",0,IF(W154="優勝",[8]点数換算表!$B$14,IF(W154="準優勝",[8]点数換算表!$C$14,IF(W154="ベスト4",[8]点数換算表!$D$14,[8]点数換算表!$E$14))))</f>
        <v>0</v>
      </c>
      <c r="Y154" s="32" t="s">
        <v>7</v>
      </c>
      <c r="Z154" s="21">
        <f>IF(Y154="",0,IF(Y154="優勝",[8]点数換算表!$B$15,IF(Y154="準優勝",[8]点数換算表!$C$15,IF(Y154="ベスト4",[8]点数換算表!$D$15,IF(Y154="ベスト8",[8]点数換算表!$E$15,IF(Y154="ベスト16",[8]点数換算表!$F$15,""))))))</f>
        <v>16</v>
      </c>
      <c r="AA154" s="32"/>
      <c r="AB154" s="21">
        <f>IF(AA154="",0,IF(AA154="優勝",[8]点数換算表!$B$16,IF(AA154="準優勝",[8]点数換算表!$C$16,IF(AA154="ベスト4",[8]点数換算表!$D$16,IF(AA154="ベスト8",[8]点数換算表!$E$16,IF(AA154="ベスト16",[8]点数換算表!$F$16,IF(AA154="ベスト32",[8]点数換算表!$G$16,"")))))))</f>
        <v>0</v>
      </c>
      <c r="AC154" s="32"/>
      <c r="AD154" s="21">
        <f>IF(AC154="",0,IF(AC154="優勝",[8]点数換算表!$B$17,IF(AC154="準優勝",[8]点数換算表!$C$17,IF(AC154="ベスト4",[8]点数換算表!$D$17,IF(AC154="ベスト8",[8]点数換算表!$E$17,IF(AC154="ベスト16",[8]点数換算表!$F$17,IF(AC154="ベスト32",[8]点数換算表!$G$17,"")))))))</f>
        <v>0</v>
      </c>
      <c r="AE154" s="23"/>
      <c r="AF154" s="21">
        <f>IF(AE154="",0,IF(AE154="優勝",[8]点数換算表!$B$18,IF(AE154="準優勝",[8]点数換算表!$C$18,IF(AE154="ベスト4",[8]点数換算表!$D$18,IF(AE154="ベスト8",[8]点数換算表!$E$18,[8]点数換算表!$F$18)))))</f>
        <v>0</v>
      </c>
      <c r="AG154" s="23"/>
      <c r="AH154" s="21">
        <f>IF(AG154="",0,IF(AG154="優勝",[8]点数換算表!$B$19,IF(AG154="準優勝",[8]点数換算表!$C$19,IF(AG154="ベスト4",[8]点数換算表!$D$19,IF(AG154="ベスト8",[8]点数換算表!$E$19,[8]点数換算表!$F$19)))))</f>
        <v>0</v>
      </c>
      <c r="AI154" s="21">
        <f t="shared" si="2"/>
        <v>56</v>
      </c>
    </row>
    <row r="155" spans="1:35" x14ac:dyDescent="0.4">
      <c r="A155" s="21">
        <v>152</v>
      </c>
      <c r="B155" s="32" t="s">
        <v>566</v>
      </c>
      <c r="C155" s="32" t="s">
        <v>525</v>
      </c>
      <c r="D155" s="32">
        <v>2</v>
      </c>
      <c r="E155" s="29" t="s">
        <v>526</v>
      </c>
      <c r="F155" s="35" t="s">
        <v>815</v>
      </c>
      <c r="G155" s="23"/>
      <c r="H155" s="21">
        <f>IF(G155="",0,IF(G155="優勝",[8]点数換算表!$B$2,IF(G155="準優勝",[8]点数換算表!$C$2,IF(G155="ベスト4",[8]点数換算表!$D$2,[8]点数換算表!$E$2))))</f>
        <v>0</v>
      </c>
      <c r="I155" s="23"/>
      <c r="J155" s="21">
        <f>IF(I155="",0,IF(I155="優勝",[8]点数換算表!$B$3,IF(I155="準優勝",[8]点数換算表!$C$3,IF(I155="ベスト4",[8]点数換算表!$D$3,[8]点数換算表!$E$3))))</f>
        <v>0</v>
      </c>
      <c r="K155" s="32" t="s">
        <v>9</v>
      </c>
      <c r="L155" s="21">
        <f>IF(K155="",0,IF(K155="優勝",[8]点数換算表!$B$4,IF(K155="準優勝",[8]点数換算表!$C$4,IF(K155="ベスト4",[8]点数換算表!$D$4,IF(K155="ベスト8",[8]点数換算表!$E$4,IF(K155="ベスト16",[8]点数換算表!$F$4,""))))))</f>
        <v>40</v>
      </c>
      <c r="M155" s="32"/>
      <c r="N155" s="21">
        <f>IF(M155="",0,IF(M155="優勝",[8]点数換算表!$B$5,IF(M155="準優勝",[8]点数換算表!$C$5,IF(M155="ベスト4",[8]点数換算表!$D$5,IF(M155="ベスト8",[8]点数換算表!$E$5,IF(M155="ベスト16",[8]点数換算表!$F$5,IF(M155="ベスト32",[8]点数換算表!$G$5,"")))))))</f>
        <v>0</v>
      </c>
      <c r="O155" s="32"/>
      <c r="P155" s="21">
        <f>IF(O155="",0,IF(O155="優勝",[8]点数換算表!$B$6,IF(O155="準優勝",[8]点数換算表!$C$6,IF(O155="ベスト4",[8]点数換算表!$D$6,IF(O155="ベスト8",[8]点数換算表!$E$6,IF(O155="ベスト16",[8]点数換算表!$F$6,IF(O155="ベスト32",[8]点数換算表!$G$6,"")))))))</f>
        <v>0</v>
      </c>
      <c r="Q155" s="23"/>
      <c r="R155" s="21">
        <f>IF(Q155="",0,IF(Q155="優勝",[8]点数換算表!$B$7,IF(Q155="準優勝",[8]点数換算表!$C$7,IF(Q155="ベスト4",[8]点数換算表!$D$7,IF(Q155="ベスト8",[8]点数換算表!$E$7,[8]点数換算表!$F$7)))))</f>
        <v>0</v>
      </c>
      <c r="S155" s="23"/>
      <c r="T155" s="21">
        <f>IF(S155="",0,IF(S155="優勝",[8]点数換算表!$B$8,IF(S155="準優勝",[8]点数換算表!$C$8,IF(S155="ベスト4",[8]点数換算表!$D$8,IF(S155="ベスト8",[8]点数換算表!$E$8,[8]点数換算表!$F$8)))))</f>
        <v>0</v>
      </c>
      <c r="U155" s="23"/>
      <c r="V155" s="21">
        <f>IF(U155="",0,IF(U155="優勝",[8]点数換算表!$B$13,IF(U155="準優勝",[8]点数換算表!$C$13,IF(U155="ベスト4",[8]点数換算表!$D$13,[8]点数換算表!$E$13))))</f>
        <v>0</v>
      </c>
      <c r="W155" s="23"/>
      <c r="X155" s="21">
        <f>IF(W155="",0,IF(W155="優勝",[8]点数換算表!$B$14,IF(W155="準優勝",[8]点数換算表!$C$14,IF(W155="ベスト4",[8]点数換算表!$D$14,[8]点数換算表!$E$14))))</f>
        <v>0</v>
      </c>
      <c r="Y155" s="32" t="s">
        <v>7</v>
      </c>
      <c r="Z155" s="21">
        <f>IF(Y155="",0,IF(Y155="優勝",[8]点数換算表!$B$15,IF(Y155="準優勝",[8]点数換算表!$C$15,IF(Y155="ベスト4",[8]点数換算表!$D$15,IF(Y155="ベスト8",[8]点数換算表!$E$15,IF(Y155="ベスト16",[8]点数換算表!$F$15,""))))))</f>
        <v>16</v>
      </c>
      <c r="AA155" s="32"/>
      <c r="AB155" s="21">
        <f>IF(AA155="",0,IF(AA155="優勝",[8]点数換算表!$B$16,IF(AA155="準優勝",[8]点数換算表!$C$16,IF(AA155="ベスト4",[8]点数換算表!$D$16,IF(AA155="ベスト8",[8]点数換算表!$E$16,IF(AA155="ベスト16",[8]点数換算表!$F$16,IF(AA155="ベスト32",[8]点数換算表!$G$16,"")))))))</f>
        <v>0</v>
      </c>
      <c r="AC155" s="32"/>
      <c r="AD155" s="21">
        <f>IF(AC155="",0,IF(AC155="優勝",[8]点数換算表!$B$17,IF(AC155="準優勝",[8]点数換算表!$C$17,IF(AC155="ベスト4",[8]点数換算表!$D$17,IF(AC155="ベスト8",[8]点数換算表!$E$17,IF(AC155="ベスト16",[8]点数換算表!$F$17,IF(AC155="ベスト32",[8]点数換算表!$G$17,"")))))))</f>
        <v>0</v>
      </c>
      <c r="AE155" s="23"/>
      <c r="AF155" s="21">
        <f>IF(AE155="",0,IF(AE155="優勝",[8]点数換算表!$B$18,IF(AE155="準優勝",[8]点数換算表!$C$18,IF(AE155="ベスト4",[8]点数換算表!$D$18,IF(AE155="ベスト8",[8]点数換算表!$E$18,[8]点数換算表!$F$18)))))</f>
        <v>0</v>
      </c>
      <c r="AG155" s="23"/>
      <c r="AH155" s="21">
        <f>IF(AG155="",0,IF(AG155="優勝",[8]点数換算表!$B$19,IF(AG155="準優勝",[8]点数換算表!$C$19,IF(AG155="ベスト4",[8]点数換算表!$D$19,IF(AG155="ベスト8",[8]点数換算表!$E$19,[8]点数換算表!$F$19)))))</f>
        <v>0</v>
      </c>
      <c r="AI155" s="21">
        <f t="shared" si="2"/>
        <v>56</v>
      </c>
    </row>
    <row r="156" spans="1:35" x14ac:dyDescent="0.4">
      <c r="A156" s="21">
        <v>153</v>
      </c>
      <c r="B156" s="32" t="s">
        <v>699</v>
      </c>
      <c r="C156" s="32" t="s">
        <v>632</v>
      </c>
      <c r="D156" s="32">
        <v>3</v>
      </c>
      <c r="E156" s="30" t="s">
        <v>620</v>
      </c>
      <c r="F156" s="34" t="s">
        <v>814</v>
      </c>
      <c r="G156" s="23"/>
      <c r="H156" s="21">
        <f>IF(G156="",0,IF(G156="優勝",[6]点数換算表!$B$2,IF(G156="準優勝",[6]点数換算表!$C$2,IF(G156="ベスト4",[6]点数換算表!$D$2,[6]点数換算表!$E$2))))</f>
        <v>0</v>
      </c>
      <c r="I156" s="23"/>
      <c r="J156" s="21">
        <f>IF(I156="",0,IF(I156="優勝",[6]点数換算表!$B$3,IF(I156="準優勝",[6]点数換算表!$C$3,IF(I156="ベスト4",[6]点数換算表!$D$3,[6]点数換算表!$E$3))))</f>
        <v>0</v>
      </c>
      <c r="K156" s="32" t="s">
        <v>9</v>
      </c>
      <c r="L156" s="21">
        <f>IF(K156="",0,IF(K156="優勝",[6]点数換算表!$B$4,IF(K156="準優勝",[6]点数換算表!$C$4,IF(K156="ベスト4",[6]点数換算表!$D$4,IF(K156="ベスト8",[6]点数換算表!$E$4,IF(K156="ベスト16",[6]点数換算表!$F$4,""))))))</f>
        <v>40</v>
      </c>
      <c r="M156" s="32"/>
      <c r="N156" s="21">
        <f>IF(M156="",0,IF(M156="優勝",[6]点数換算表!$B$5,IF(M156="準優勝",[6]点数換算表!$C$5,IF(M156="ベスト4",[6]点数換算表!$D$5,IF(M156="ベスト8",[6]点数換算表!$E$5,IF(M156="ベスト16",[6]点数換算表!$F$5,IF(M156="ベスト32",[6]点数換算表!$G$5,"")))))))</f>
        <v>0</v>
      </c>
      <c r="O156" s="32"/>
      <c r="P156" s="21">
        <f>IF(O156="",0,IF(O156="優勝",[6]点数換算表!$B$6,IF(O156="準優勝",[6]点数換算表!$C$6,IF(O156="ベスト4",[6]点数換算表!$D$6,IF(O156="ベスト8",[6]点数換算表!$E$6,IF(O156="ベスト16",[6]点数換算表!$F$6,IF(O156="ベスト32",[6]点数換算表!$G$6,"")))))))</f>
        <v>0</v>
      </c>
      <c r="Q156" s="23"/>
      <c r="R156" s="21">
        <f>IF(Q156="",0,IF(Q156="優勝",[6]点数換算表!$B$7,IF(Q156="準優勝",[6]点数換算表!$C$7,IF(Q156="ベスト4",[6]点数換算表!$D$7,IF(Q156="ベスト8",[6]点数換算表!$E$7,[6]点数換算表!$F$7)))))</f>
        <v>0</v>
      </c>
      <c r="S156" s="23"/>
      <c r="T156" s="21">
        <f>IF(S156="",0,IF(S156="優勝",[6]点数換算表!$B$8,IF(S156="準優勝",[6]点数換算表!$C$8,IF(S156="ベスト4",[6]点数換算表!$D$8,IF(S156="ベスト8",[6]点数換算表!$E$8,[6]点数換算表!$F$8)))))</f>
        <v>0</v>
      </c>
      <c r="U156" s="23"/>
      <c r="V156" s="21">
        <f>IF(U156="",0,IF(U156="優勝",[6]点数換算表!$B$13,IF(U156="準優勝",[6]点数換算表!$C$13,IF(U156="ベスト4",[6]点数換算表!$D$13,[6]点数換算表!$E$13))))</f>
        <v>0</v>
      </c>
      <c r="W156" s="23"/>
      <c r="X156" s="21">
        <f>IF(W156="",0,IF(W156="優勝",[6]点数換算表!$B$14,IF(W156="準優勝",[6]点数換算表!$C$14,IF(W156="ベスト4",[6]点数換算表!$D$14,[6]点数換算表!$E$14))))</f>
        <v>0</v>
      </c>
      <c r="Y156" s="32" t="s">
        <v>7</v>
      </c>
      <c r="Z156" s="21">
        <f>IF(Y156="",0,IF(Y156="優勝",[6]点数換算表!$B$15,IF(Y156="準優勝",[6]点数換算表!$C$15,IF(Y156="ベスト4",[6]点数換算表!$D$15,IF(Y156="ベスト8",[6]点数換算表!$E$15,IF(Y156="ベスト16",[6]点数換算表!$F$15,""))))))</f>
        <v>16</v>
      </c>
      <c r="AA156" s="32"/>
      <c r="AB156" s="21">
        <f>IF(AA156="",0,IF(AA156="優勝",[6]点数換算表!$B$16,IF(AA156="準優勝",[6]点数換算表!$C$16,IF(AA156="ベスト4",[6]点数換算表!$D$16,IF(AA156="ベスト8",[6]点数換算表!$E$16,IF(AA156="ベスト16",[6]点数換算表!$F$16,IF(AA156="ベスト32",[6]点数換算表!$G$16,"")))))))</f>
        <v>0</v>
      </c>
      <c r="AC156" s="32"/>
      <c r="AD156" s="21">
        <f>IF(AC156="",0,IF(AC156="優勝",[6]点数換算表!$B$17,IF(AC156="準優勝",[6]点数換算表!$C$17,IF(AC156="ベスト4",[6]点数換算表!$D$17,IF(AC156="ベスト8",[6]点数換算表!$E$17,IF(AC156="ベスト16",[6]点数換算表!$F$17,IF(AC156="ベスト32",[6]点数換算表!$G$17,"")))))))</f>
        <v>0</v>
      </c>
      <c r="AE156" s="23"/>
      <c r="AF156" s="21">
        <f>IF(AE156="",0,IF(AE156="優勝",[6]点数換算表!$B$18,IF(AE156="準優勝",[6]点数換算表!$C$18,IF(AE156="ベスト4",[6]点数換算表!$D$18,IF(AE156="ベスト8",[6]点数換算表!$E$18,[6]点数換算表!$F$18)))))</f>
        <v>0</v>
      </c>
      <c r="AG156" s="23"/>
      <c r="AH156" s="21">
        <f>IF(AG156="",0,IF(AG156="優勝",[6]点数換算表!$B$19,IF(AG156="準優勝",[6]点数換算表!$C$19,IF(AG156="ベスト4",[6]点数換算表!$D$19,IF(AG156="ベスト8",[6]点数換算表!$E$19,[6]点数換算表!$F$19)))))</f>
        <v>0</v>
      </c>
      <c r="AI156" s="21">
        <f t="shared" si="2"/>
        <v>56</v>
      </c>
    </row>
    <row r="157" spans="1:35" x14ac:dyDescent="0.4">
      <c r="A157" s="21">
        <v>154</v>
      </c>
      <c r="B157" s="32" t="s">
        <v>700</v>
      </c>
      <c r="C157" s="32" t="s">
        <v>632</v>
      </c>
      <c r="D157" s="32">
        <v>2</v>
      </c>
      <c r="E157" s="30" t="s">
        <v>620</v>
      </c>
      <c r="F157" s="34" t="s">
        <v>814</v>
      </c>
      <c r="G157" s="23"/>
      <c r="H157" s="21">
        <f>IF(G157="",0,IF(G157="優勝",[6]点数換算表!$B$2,IF(G157="準優勝",[6]点数換算表!$C$2,IF(G157="ベスト4",[6]点数換算表!$D$2,[6]点数換算表!$E$2))))</f>
        <v>0</v>
      </c>
      <c r="I157" s="23"/>
      <c r="J157" s="21">
        <f>IF(I157="",0,IF(I157="優勝",[6]点数換算表!$B$3,IF(I157="準優勝",[6]点数換算表!$C$3,IF(I157="ベスト4",[6]点数換算表!$D$3,[6]点数換算表!$E$3))))</f>
        <v>0</v>
      </c>
      <c r="K157" s="32" t="s">
        <v>9</v>
      </c>
      <c r="L157" s="21">
        <f>IF(K157="",0,IF(K157="優勝",[6]点数換算表!$B$4,IF(K157="準優勝",[6]点数換算表!$C$4,IF(K157="ベスト4",[6]点数換算表!$D$4,IF(K157="ベスト8",[6]点数換算表!$E$4,IF(K157="ベスト16",[6]点数換算表!$F$4,""))))))</f>
        <v>40</v>
      </c>
      <c r="M157" s="32"/>
      <c r="N157" s="21">
        <f>IF(M157="",0,IF(M157="優勝",[6]点数換算表!$B$5,IF(M157="準優勝",[6]点数換算表!$C$5,IF(M157="ベスト4",[6]点数換算表!$D$5,IF(M157="ベスト8",[6]点数換算表!$E$5,IF(M157="ベスト16",[6]点数換算表!$F$5,IF(M157="ベスト32",[6]点数換算表!$G$5,"")))))))</f>
        <v>0</v>
      </c>
      <c r="O157" s="32"/>
      <c r="P157" s="21">
        <f>IF(O157="",0,IF(O157="優勝",[6]点数換算表!$B$6,IF(O157="準優勝",[6]点数換算表!$C$6,IF(O157="ベスト4",[6]点数換算表!$D$6,IF(O157="ベスト8",[6]点数換算表!$E$6,IF(O157="ベスト16",[6]点数換算表!$F$6,IF(O157="ベスト32",[6]点数換算表!$G$6,"")))))))</f>
        <v>0</v>
      </c>
      <c r="Q157" s="23"/>
      <c r="R157" s="21">
        <f>IF(Q157="",0,IF(Q157="優勝",[6]点数換算表!$B$7,IF(Q157="準優勝",[6]点数換算表!$C$7,IF(Q157="ベスト4",[6]点数換算表!$D$7,IF(Q157="ベスト8",[6]点数換算表!$E$7,[6]点数換算表!$F$7)))))</f>
        <v>0</v>
      </c>
      <c r="S157" s="23"/>
      <c r="T157" s="21">
        <f>IF(S157="",0,IF(S157="優勝",[6]点数換算表!$B$8,IF(S157="準優勝",[6]点数換算表!$C$8,IF(S157="ベスト4",[6]点数換算表!$D$8,IF(S157="ベスト8",[6]点数換算表!$E$8,[6]点数換算表!$F$8)))))</f>
        <v>0</v>
      </c>
      <c r="U157" s="23"/>
      <c r="V157" s="21">
        <f>IF(U157="",0,IF(U157="優勝",[6]点数換算表!$B$13,IF(U157="準優勝",[6]点数換算表!$C$13,IF(U157="ベスト4",[6]点数換算表!$D$13,[6]点数換算表!$E$13))))</f>
        <v>0</v>
      </c>
      <c r="W157" s="23"/>
      <c r="X157" s="21">
        <f>IF(W157="",0,IF(W157="優勝",[6]点数換算表!$B$14,IF(W157="準優勝",[6]点数換算表!$C$14,IF(W157="ベスト4",[6]点数換算表!$D$14,[6]点数換算表!$E$14))))</f>
        <v>0</v>
      </c>
      <c r="Y157" s="32" t="s">
        <v>7</v>
      </c>
      <c r="Z157" s="21">
        <f>IF(Y157="",0,IF(Y157="優勝",[6]点数換算表!$B$15,IF(Y157="準優勝",[6]点数換算表!$C$15,IF(Y157="ベスト4",[6]点数換算表!$D$15,IF(Y157="ベスト8",[6]点数換算表!$E$15,IF(Y157="ベスト16",[6]点数換算表!$F$15,""))))))</f>
        <v>16</v>
      </c>
      <c r="AA157" s="32"/>
      <c r="AB157" s="21">
        <f>IF(AA157="",0,IF(AA157="優勝",[6]点数換算表!$B$16,IF(AA157="準優勝",[6]点数換算表!$C$16,IF(AA157="ベスト4",[6]点数換算表!$D$16,IF(AA157="ベスト8",[6]点数換算表!$E$16,IF(AA157="ベスト16",[6]点数換算表!$F$16,IF(AA157="ベスト32",[6]点数換算表!$G$16,"")))))))</f>
        <v>0</v>
      </c>
      <c r="AC157" s="32"/>
      <c r="AD157" s="21">
        <f>IF(AC157="",0,IF(AC157="優勝",[6]点数換算表!$B$17,IF(AC157="準優勝",[6]点数換算表!$C$17,IF(AC157="ベスト4",[6]点数換算表!$D$17,IF(AC157="ベスト8",[6]点数換算表!$E$17,IF(AC157="ベスト16",[6]点数換算表!$F$17,IF(AC157="ベスト32",[6]点数換算表!$G$17,"")))))))</f>
        <v>0</v>
      </c>
      <c r="AE157" s="23"/>
      <c r="AF157" s="21">
        <f>IF(AE157="",0,IF(AE157="優勝",[6]点数換算表!$B$18,IF(AE157="準優勝",[6]点数換算表!$C$18,IF(AE157="ベスト4",[6]点数換算表!$D$18,IF(AE157="ベスト8",[6]点数換算表!$E$18,[6]点数換算表!$F$18)))))</f>
        <v>0</v>
      </c>
      <c r="AG157" s="23"/>
      <c r="AH157" s="21">
        <f>IF(AG157="",0,IF(AG157="優勝",[6]点数換算表!$B$19,IF(AG157="準優勝",[6]点数換算表!$C$19,IF(AG157="ベスト4",[6]点数換算表!$D$19,IF(AG157="ベスト8",[6]点数換算表!$E$19,[6]点数換算表!$F$19)))))</f>
        <v>0</v>
      </c>
      <c r="AI157" s="21">
        <f t="shared" si="2"/>
        <v>56</v>
      </c>
    </row>
    <row r="158" spans="1:35" x14ac:dyDescent="0.4">
      <c r="A158" s="21">
        <v>155</v>
      </c>
      <c r="B158" s="32" t="s">
        <v>702</v>
      </c>
      <c r="C158" s="32" t="s">
        <v>632</v>
      </c>
      <c r="D158" s="32">
        <v>3</v>
      </c>
      <c r="E158" s="30" t="s">
        <v>620</v>
      </c>
      <c r="F158" s="34" t="s">
        <v>814</v>
      </c>
      <c r="G158" s="23"/>
      <c r="H158" s="21">
        <f>IF(G158="",0,IF(G158="優勝",[6]点数換算表!$B$2,IF(G158="準優勝",[6]点数換算表!$C$2,IF(G158="ベスト4",[6]点数換算表!$D$2,[6]点数換算表!$E$2))))</f>
        <v>0</v>
      </c>
      <c r="I158" s="23"/>
      <c r="J158" s="21">
        <f>IF(I158="",0,IF(I158="優勝",[6]点数換算表!$B$3,IF(I158="準優勝",[6]点数換算表!$C$3,IF(I158="ベスト4",[6]点数換算表!$D$3,[6]点数換算表!$E$3))))</f>
        <v>0</v>
      </c>
      <c r="K158" s="32" t="s">
        <v>9</v>
      </c>
      <c r="L158" s="21">
        <f>IF(K158="",0,IF(K158="優勝",[6]点数換算表!$B$4,IF(K158="準優勝",[6]点数換算表!$C$4,IF(K158="ベスト4",[6]点数換算表!$D$4,IF(K158="ベスト8",[6]点数換算表!$E$4,IF(K158="ベスト16",[6]点数換算表!$F$4,""))))))</f>
        <v>40</v>
      </c>
      <c r="M158" s="32"/>
      <c r="N158" s="21">
        <f>IF(M158="",0,IF(M158="優勝",[6]点数換算表!$B$5,IF(M158="準優勝",[6]点数換算表!$C$5,IF(M158="ベスト4",[6]点数換算表!$D$5,IF(M158="ベスト8",[6]点数換算表!$E$5,IF(M158="ベスト16",[6]点数換算表!$F$5,IF(M158="ベスト32",[6]点数換算表!$G$5,"")))))))</f>
        <v>0</v>
      </c>
      <c r="O158" s="32"/>
      <c r="P158" s="21">
        <f>IF(O158="",0,IF(O158="優勝",[6]点数換算表!$B$6,IF(O158="準優勝",[6]点数換算表!$C$6,IF(O158="ベスト4",[6]点数換算表!$D$6,IF(O158="ベスト8",[6]点数換算表!$E$6,IF(O158="ベスト16",[6]点数換算表!$F$6,IF(O158="ベスト32",[6]点数換算表!$G$6,"")))))))</f>
        <v>0</v>
      </c>
      <c r="Q158" s="23"/>
      <c r="R158" s="21">
        <f>IF(Q158="",0,IF(Q158="優勝",[6]点数換算表!$B$7,IF(Q158="準優勝",[6]点数換算表!$C$7,IF(Q158="ベスト4",[6]点数換算表!$D$7,IF(Q158="ベスト8",[6]点数換算表!$E$7,[6]点数換算表!$F$7)))))</f>
        <v>0</v>
      </c>
      <c r="S158" s="23"/>
      <c r="T158" s="21">
        <f>IF(S158="",0,IF(S158="優勝",[6]点数換算表!$B$8,IF(S158="準優勝",[6]点数換算表!$C$8,IF(S158="ベスト4",[6]点数換算表!$D$8,IF(S158="ベスト8",[6]点数換算表!$E$8,[6]点数換算表!$F$8)))))</f>
        <v>0</v>
      </c>
      <c r="U158" s="23"/>
      <c r="V158" s="21">
        <f>IF(U158="",0,IF(U158="優勝",[6]点数換算表!$B$13,IF(U158="準優勝",[6]点数換算表!$C$13,IF(U158="ベスト4",[6]点数換算表!$D$13,[6]点数換算表!$E$13))))</f>
        <v>0</v>
      </c>
      <c r="W158" s="23"/>
      <c r="X158" s="21">
        <f>IF(W158="",0,IF(W158="優勝",[6]点数換算表!$B$14,IF(W158="準優勝",[6]点数換算表!$C$14,IF(W158="ベスト4",[6]点数換算表!$D$14,[6]点数換算表!$E$14))))</f>
        <v>0</v>
      </c>
      <c r="Y158" s="32" t="s">
        <v>7</v>
      </c>
      <c r="Z158" s="21">
        <f>IF(Y158="",0,IF(Y158="優勝",[6]点数換算表!$B$15,IF(Y158="準優勝",[6]点数換算表!$C$15,IF(Y158="ベスト4",[6]点数換算表!$D$15,IF(Y158="ベスト8",[6]点数換算表!$E$15,IF(Y158="ベスト16",[6]点数換算表!$F$15,""))))))</f>
        <v>16</v>
      </c>
      <c r="AA158" s="32"/>
      <c r="AB158" s="21">
        <f>IF(AA158="",0,IF(AA158="優勝",[6]点数換算表!$B$16,IF(AA158="準優勝",[6]点数換算表!$C$16,IF(AA158="ベスト4",[6]点数換算表!$D$16,IF(AA158="ベスト8",[6]点数換算表!$E$16,IF(AA158="ベスト16",[6]点数換算表!$F$16,IF(AA158="ベスト32",[6]点数換算表!$G$16,"")))))))</f>
        <v>0</v>
      </c>
      <c r="AC158" s="32"/>
      <c r="AD158" s="21">
        <f>IF(AC158="",0,IF(AC158="優勝",[6]点数換算表!$B$17,IF(AC158="準優勝",[6]点数換算表!$C$17,IF(AC158="ベスト4",[6]点数換算表!$D$17,IF(AC158="ベスト8",[6]点数換算表!$E$17,IF(AC158="ベスト16",[6]点数換算表!$F$17,IF(AC158="ベスト32",[6]点数換算表!$G$17,"")))))))</f>
        <v>0</v>
      </c>
      <c r="AE158" s="23"/>
      <c r="AF158" s="21">
        <f>IF(AE158="",0,IF(AE158="優勝",[6]点数換算表!$B$18,IF(AE158="準優勝",[6]点数換算表!$C$18,IF(AE158="ベスト4",[6]点数換算表!$D$18,IF(AE158="ベスト8",[6]点数換算表!$E$18,[6]点数換算表!$F$18)))))</f>
        <v>0</v>
      </c>
      <c r="AG158" s="23"/>
      <c r="AH158" s="21">
        <f>IF(AG158="",0,IF(AG158="優勝",[6]点数換算表!$B$19,IF(AG158="準優勝",[6]点数換算表!$C$19,IF(AG158="ベスト4",[6]点数換算表!$D$19,IF(AG158="ベスト8",[6]点数換算表!$E$19,[6]点数換算表!$F$19)))))</f>
        <v>0</v>
      </c>
      <c r="AI158" s="21">
        <f t="shared" si="2"/>
        <v>56</v>
      </c>
    </row>
    <row r="159" spans="1:35" x14ac:dyDescent="0.4">
      <c r="A159" s="21">
        <v>156</v>
      </c>
      <c r="B159" s="32" t="s">
        <v>665</v>
      </c>
      <c r="C159" s="32" t="s">
        <v>619</v>
      </c>
      <c r="D159" s="32">
        <v>3</v>
      </c>
      <c r="E159" s="30" t="s">
        <v>620</v>
      </c>
      <c r="F159" s="34" t="s">
        <v>814</v>
      </c>
      <c r="G159" s="23"/>
      <c r="H159" s="21">
        <f>IF(G159="",0,IF(G159="優勝",[6]点数換算表!$B$2,IF(G159="準優勝",[6]点数換算表!$C$2,IF(G159="ベスト4",[6]点数換算表!$D$2,[6]点数換算表!$E$2))))</f>
        <v>0</v>
      </c>
      <c r="I159" s="23"/>
      <c r="J159" s="21">
        <f>IF(I159="",0,IF(I159="優勝",[6]点数換算表!$B$3,IF(I159="準優勝",[6]点数換算表!$C$3,IF(I159="ベスト4",[6]点数換算表!$D$3,[6]点数換算表!$E$3))))</f>
        <v>0</v>
      </c>
      <c r="K159" s="32" t="s">
        <v>9</v>
      </c>
      <c r="L159" s="21">
        <f>IF(K159="",0,IF(K159="優勝",[6]点数換算表!$B$4,IF(K159="準優勝",[6]点数換算表!$C$4,IF(K159="ベスト4",[6]点数換算表!$D$4,IF(K159="ベスト8",[6]点数換算表!$E$4,IF(K159="ベスト16",[6]点数換算表!$F$4,""))))))</f>
        <v>40</v>
      </c>
      <c r="M159" s="32"/>
      <c r="N159" s="21">
        <f>IF(M159="",0,IF(M159="優勝",[6]点数換算表!$B$5,IF(M159="準優勝",[6]点数換算表!$C$5,IF(M159="ベスト4",[6]点数換算表!$D$5,IF(M159="ベスト8",[6]点数換算表!$E$5,IF(M159="ベスト16",[6]点数換算表!$F$5,IF(M159="ベスト32",[6]点数換算表!$G$5,"")))))))</f>
        <v>0</v>
      </c>
      <c r="O159" s="32"/>
      <c r="P159" s="21">
        <f>IF(O159="",0,IF(O159="優勝",[6]点数換算表!$B$6,IF(O159="準優勝",[6]点数換算表!$C$6,IF(O159="ベスト4",[6]点数換算表!$D$6,IF(O159="ベスト8",[6]点数換算表!$E$6,IF(O159="ベスト16",[6]点数換算表!$F$6,IF(O159="ベスト32",[6]点数換算表!$G$6,"")))))))</f>
        <v>0</v>
      </c>
      <c r="Q159" s="23"/>
      <c r="R159" s="21">
        <f>IF(Q159="",0,IF(Q159="優勝",[6]点数換算表!$B$7,IF(Q159="準優勝",[6]点数換算表!$C$7,IF(Q159="ベスト4",[6]点数換算表!$D$7,IF(Q159="ベスト8",[6]点数換算表!$E$7,[6]点数換算表!$F$7)))))</f>
        <v>0</v>
      </c>
      <c r="S159" s="23"/>
      <c r="T159" s="21">
        <f>IF(S159="",0,IF(S159="優勝",[6]点数換算表!$B$8,IF(S159="準優勝",[6]点数換算表!$C$8,IF(S159="ベスト4",[6]点数換算表!$D$8,IF(S159="ベスト8",[6]点数換算表!$E$8,[6]点数換算表!$F$8)))))</f>
        <v>0</v>
      </c>
      <c r="U159" s="23"/>
      <c r="V159" s="21">
        <f>IF(U159="",0,IF(U159="優勝",[6]点数換算表!$B$13,IF(U159="準優勝",[6]点数換算表!$C$13,IF(U159="ベスト4",[6]点数換算表!$D$13,[6]点数換算表!$E$13))))</f>
        <v>0</v>
      </c>
      <c r="W159" s="23"/>
      <c r="X159" s="21">
        <f>IF(W159="",0,IF(W159="優勝",[6]点数換算表!$B$14,IF(W159="準優勝",[6]点数換算表!$C$14,IF(W159="ベスト4",[6]点数換算表!$D$14,[6]点数換算表!$E$14))))</f>
        <v>0</v>
      </c>
      <c r="Y159" s="32" t="s">
        <v>7</v>
      </c>
      <c r="Z159" s="21">
        <f>IF(Y159="",0,IF(Y159="優勝",[6]点数換算表!$B$15,IF(Y159="準優勝",[6]点数換算表!$C$15,IF(Y159="ベスト4",[6]点数換算表!$D$15,IF(Y159="ベスト8",[6]点数換算表!$E$15,IF(Y159="ベスト16",[6]点数換算表!$F$15,""))))))</f>
        <v>16</v>
      </c>
      <c r="AA159" s="32"/>
      <c r="AB159" s="21">
        <f>IF(AA159="",0,IF(AA159="優勝",[6]点数換算表!$B$16,IF(AA159="準優勝",[6]点数換算表!$C$16,IF(AA159="ベスト4",[6]点数換算表!$D$16,IF(AA159="ベスト8",[6]点数換算表!$E$16,IF(AA159="ベスト16",[6]点数換算表!$F$16,IF(AA159="ベスト32",[6]点数換算表!$G$16,"")))))))</f>
        <v>0</v>
      </c>
      <c r="AC159" s="32"/>
      <c r="AD159" s="21">
        <f>IF(AC159="",0,IF(AC159="優勝",[6]点数換算表!$B$17,IF(AC159="準優勝",[6]点数換算表!$C$17,IF(AC159="ベスト4",[6]点数換算表!$D$17,IF(AC159="ベスト8",[6]点数換算表!$E$17,IF(AC159="ベスト16",[6]点数換算表!$F$17,IF(AC159="ベスト32",[6]点数換算表!$G$17,"")))))))</f>
        <v>0</v>
      </c>
      <c r="AE159" s="23"/>
      <c r="AF159" s="21">
        <f>IF(AE159="",0,IF(AE159="優勝",[6]点数換算表!$B$18,IF(AE159="準優勝",[6]点数換算表!$C$18,IF(AE159="ベスト4",[6]点数換算表!$D$18,IF(AE159="ベスト8",[6]点数換算表!$E$18,[6]点数換算表!$F$18)))))</f>
        <v>0</v>
      </c>
      <c r="AG159" s="23"/>
      <c r="AH159" s="21">
        <f>IF(AG159="",0,IF(AG159="優勝",[6]点数換算表!$B$19,IF(AG159="準優勝",[6]点数換算表!$C$19,IF(AG159="ベスト4",[6]点数換算表!$D$19,IF(AG159="ベスト8",[6]点数換算表!$E$19,[6]点数換算表!$F$19)))))</f>
        <v>0</v>
      </c>
      <c r="AI159" s="21">
        <f t="shared" si="2"/>
        <v>56</v>
      </c>
    </row>
    <row r="160" spans="1:35" x14ac:dyDescent="0.4">
      <c r="A160" s="21">
        <v>157</v>
      </c>
      <c r="B160" s="32" t="s">
        <v>663</v>
      </c>
      <c r="C160" s="32" t="s">
        <v>619</v>
      </c>
      <c r="D160" s="32">
        <v>3</v>
      </c>
      <c r="E160" s="30" t="s">
        <v>620</v>
      </c>
      <c r="F160" s="34" t="s">
        <v>814</v>
      </c>
      <c r="G160" s="23"/>
      <c r="H160" s="21">
        <f>IF(G160="",0,IF(G160="優勝",[6]点数換算表!$B$2,IF(G160="準優勝",[6]点数換算表!$C$2,IF(G160="ベスト4",[6]点数換算表!$D$2,[6]点数換算表!$E$2))))</f>
        <v>0</v>
      </c>
      <c r="I160" s="23"/>
      <c r="J160" s="21">
        <f>IF(I160="",0,IF(I160="優勝",[6]点数換算表!$B$3,IF(I160="準優勝",[6]点数換算表!$C$3,IF(I160="ベスト4",[6]点数換算表!$D$3,[6]点数換算表!$E$3))))</f>
        <v>0</v>
      </c>
      <c r="K160" s="32" t="s">
        <v>9</v>
      </c>
      <c r="L160" s="21">
        <f>IF(K160="",0,IF(K160="優勝",[6]点数換算表!$B$4,IF(K160="準優勝",[6]点数換算表!$C$4,IF(K160="ベスト4",[6]点数換算表!$D$4,IF(K160="ベスト8",[6]点数換算表!$E$4,IF(K160="ベスト16",[6]点数換算表!$F$4,""))))))</f>
        <v>40</v>
      </c>
      <c r="M160" s="32"/>
      <c r="N160" s="21">
        <f>IF(M160="",0,IF(M160="優勝",[6]点数換算表!$B$5,IF(M160="準優勝",[6]点数換算表!$C$5,IF(M160="ベスト4",[6]点数換算表!$D$5,IF(M160="ベスト8",[6]点数換算表!$E$5,IF(M160="ベスト16",[6]点数換算表!$F$5,IF(M160="ベスト32",[6]点数換算表!$G$5,"")))))))</f>
        <v>0</v>
      </c>
      <c r="O160" s="32"/>
      <c r="P160" s="21">
        <f>IF(O160="",0,IF(O160="優勝",[6]点数換算表!$B$6,IF(O160="準優勝",[6]点数換算表!$C$6,IF(O160="ベスト4",[6]点数換算表!$D$6,IF(O160="ベスト8",[6]点数換算表!$E$6,IF(O160="ベスト16",[6]点数換算表!$F$6,IF(O160="ベスト32",[6]点数換算表!$G$6,"")))))))</f>
        <v>0</v>
      </c>
      <c r="Q160" s="23"/>
      <c r="R160" s="21">
        <f>IF(Q160="",0,IF(Q160="優勝",[6]点数換算表!$B$7,IF(Q160="準優勝",[6]点数換算表!$C$7,IF(Q160="ベスト4",[6]点数換算表!$D$7,IF(Q160="ベスト8",[6]点数換算表!$E$7,[6]点数換算表!$F$7)))))</f>
        <v>0</v>
      </c>
      <c r="S160" s="23"/>
      <c r="T160" s="21">
        <f>IF(S160="",0,IF(S160="優勝",[6]点数換算表!$B$8,IF(S160="準優勝",[6]点数換算表!$C$8,IF(S160="ベスト4",[6]点数換算表!$D$8,IF(S160="ベスト8",[6]点数換算表!$E$8,[6]点数換算表!$F$8)))))</f>
        <v>0</v>
      </c>
      <c r="U160" s="23"/>
      <c r="V160" s="21">
        <f>IF(U160="",0,IF(U160="優勝",[6]点数換算表!$B$13,IF(U160="準優勝",[6]点数換算表!$C$13,IF(U160="ベスト4",[6]点数換算表!$D$13,[6]点数換算表!$E$13))))</f>
        <v>0</v>
      </c>
      <c r="W160" s="23"/>
      <c r="X160" s="21">
        <f>IF(W160="",0,IF(W160="優勝",[6]点数換算表!$B$14,IF(W160="準優勝",[6]点数換算表!$C$14,IF(W160="ベスト4",[6]点数換算表!$D$14,[6]点数換算表!$E$14))))</f>
        <v>0</v>
      </c>
      <c r="Y160" s="32" t="s">
        <v>7</v>
      </c>
      <c r="Z160" s="21">
        <f>IF(Y160="",0,IF(Y160="優勝",[6]点数換算表!$B$15,IF(Y160="準優勝",[6]点数換算表!$C$15,IF(Y160="ベスト4",[6]点数換算表!$D$15,IF(Y160="ベスト8",[6]点数換算表!$E$15,IF(Y160="ベスト16",[6]点数換算表!$F$15,""))))))</f>
        <v>16</v>
      </c>
      <c r="AA160" s="32"/>
      <c r="AB160" s="21">
        <f>IF(AA160="",0,IF(AA160="優勝",[6]点数換算表!$B$16,IF(AA160="準優勝",[6]点数換算表!$C$16,IF(AA160="ベスト4",[6]点数換算表!$D$16,IF(AA160="ベスト8",[6]点数換算表!$E$16,IF(AA160="ベスト16",[6]点数換算表!$F$16,IF(AA160="ベスト32",[6]点数換算表!$G$16,"")))))))</f>
        <v>0</v>
      </c>
      <c r="AC160" s="32"/>
      <c r="AD160" s="21">
        <f>IF(AC160="",0,IF(AC160="優勝",[6]点数換算表!$B$17,IF(AC160="準優勝",[6]点数換算表!$C$17,IF(AC160="ベスト4",[6]点数換算表!$D$17,IF(AC160="ベスト8",[6]点数換算表!$E$17,IF(AC160="ベスト16",[6]点数換算表!$F$17,IF(AC160="ベスト32",[6]点数換算表!$G$17,"")))))))</f>
        <v>0</v>
      </c>
      <c r="AE160" s="23"/>
      <c r="AF160" s="21">
        <f>IF(AE160="",0,IF(AE160="優勝",[6]点数換算表!$B$18,IF(AE160="準優勝",[6]点数換算表!$C$18,IF(AE160="ベスト4",[6]点数換算表!$D$18,IF(AE160="ベスト8",[6]点数換算表!$E$18,[6]点数換算表!$F$18)))))</f>
        <v>0</v>
      </c>
      <c r="AG160" s="23"/>
      <c r="AH160" s="21">
        <f>IF(AG160="",0,IF(AG160="優勝",[6]点数換算表!$B$19,IF(AG160="準優勝",[6]点数換算表!$C$19,IF(AG160="ベスト4",[6]点数換算表!$D$19,IF(AG160="ベスト8",[6]点数換算表!$E$19,[6]点数換算表!$F$19)))))</f>
        <v>0</v>
      </c>
      <c r="AI160" s="21">
        <f t="shared" si="2"/>
        <v>56</v>
      </c>
    </row>
    <row r="161" spans="1:35" x14ac:dyDescent="0.4">
      <c r="A161" s="21">
        <v>158</v>
      </c>
      <c r="B161" s="32" t="s">
        <v>441</v>
      </c>
      <c r="C161" s="32" t="s">
        <v>386</v>
      </c>
      <c r="D161" s="32">
        <v>3</v>
      </c>
      <c r="E161" s="27" t="s">
        <v>382</v>
      </c>
      <c r="F161" s="35" t="s">
        <v>815</v>
      </c>
      <c r="G161" s="23"/>
      <c r="H161" s="21">
        <f>IF(G161="",0,IF(G161="優勝",[4]点数換算表!$B$2,IF(G161="準優勝",[4]点数換算表!$C$2,IF(G161="ベスト4",[4]点数換算表!$D$2,[4]点数換算表!$E$2))))</f>
        <v>0</v>
      </c>
      <c r="I161" s="23"/>
      <c r="J161" s="21">
        <f>IF(I161="",0,IF(I161="優勝",[4]点数換算表!$B$3,IF(I161="準優勝",[4]点数換算表!$C$3,IF(I161="ベスト4",[4]点数換算表!$D$3,[4]点数換算表!$E$3))))</f>
        <v>0</v>
      </c>
      <c r="K161" s="32" t="s">
        <v>9</v>
      </c>
      <c r="L161" s="21">
        <f>IF(K161="",0,IF(K161="優勝",[4]点数換算表!$B$4,IF(K161="準優勝",[4]点数換算表!$C$4,IF(K161="ベスト4",[4]点数換算表!$D$4,IF(K161="ベスト8",[4]点数換算表!$E$4,IF(K161="ベスト16",[4]点数換算表!$F$4,""))))))</f>
        <v>40</v>
      </c>
      <c r="M161" s="32"/>
      <c r="N161" s="21">
        <f>IF(M161="",0,IF(M161="優勝",[4]点数換算表!$B$5,IF(M161="準優勝",[4]点数換算表!$C$5,IF(M161="ベスト4",[4]点数換算表!$D$5,IF(M161="ベスト8",[4]点数換算表!$E$5,IF(M161="ベスト16",[4]点数換算表!$F$5,IF(M161="ベスト32",[4]点数換算表!$G$5,"")))))))</f>
        <v>0</v>
      </c>
      <c r="O161" s="32"/>
      <c r="P161" s="21">
        <f>IF(O161="",0,IF(O161="優勝",[4]点数換算表!$B$6,IF(O161="準優勝",[4]点数換算表!$C$6,IF(O161="ベスト4",[4]点数換算表!$D$6,IF(O161="ベスト8",[4]点数換算表!$E$6,IF(O161="ベスト16",[4]点数換算表!$F$6,IF(O161="ベスト32",[4]点数換算表!$G$6,"")))))))</f>
        <v>0</v>
      </c>
      <c r="Q161" s="23"/>
      <c r="R161" s="21">
        <f>IF(Q161="",0,IF(Q161="優勝",[4]点数換算表!$B$7,IF(Q161="準優勝",[4]点数換算表!$C$7,IF(Q161="ベスト4",[4]点数換算表!$D$7,IF(Q161="ベスト8",[4]点数換算表!$E$7,[4]点数換算表!$F$7)))))</f>
        <v>0</v>
      </c>
      <c r="S161" s="23"/>
      <c r="T161" s="21">
        <f>IF(S161="",0,IF(S161="優勝",[4]点数換算表!$B$8,IF(S161="準優勝",[4]点数換算表!$C$8,IF(S161="ベスト4",[4]点数換算表!$D$8,IF(S161="ベスト8",[4]点数換算表!$E$8,[4]点数換算表!$F$8)))))</f>
        <v>0</v>
      </c>
      <c r="U161" s="23"/>
      <c r="V161" s="21">
        <f>IF(U161="",0,IF(U161="優勝",[4]点数換算表!$B$13,IF(U161="準優勝",[4]点数換算表!$C$13,IF(U161="ベスト4",[4]点数換算表!$D$13,[4]点数換算表!$E$13))))</f>
        <v>0</v>
      </c>
      <c r="W161" s="23"/>
      <c r="X161" s="21">
        <f>IF(W161="",0,IF(W161="優勝",[4]点数換算表!$B$14,IF(W161="準優勝",[4]点数換算表!$C$14,IF(W161="ベスト4",[4]点数換算表!$D$14,[4]点数換算表!$E$14))))</f>
        <v>0</v>
      </c>
      <c r="Y161" s="32" t="s">
        <v>7</v>
      </c>
      <c r="Z161" s="21">
        <f>IF(Y161="",0,IF(Y161="優勝",[4]点数換算表!$B$15,IF(Y161="準優勝",[4]点数換算表!$C$15,IF(Y161="ベスト4",[4]点数換算表!$D$15,IF(Y161="ベスト8",[4]点数換算表!$E$15,IF(Y161="ベスト16",[4]点数換算表!$F$15,""))))))</f>
        <v>16</v>
      </c>
      <c r="AA161" s="32"/>
      <c r="AB161" s="21">
        <f>IF(AA161="",0,IF(AA161="優勝",[4]点数換算表!$B$16,IF(AA161="準優勝",[4]点数換算表!$C$16,IF(AA161="ベスト4",[4]点数換算表!$D$16,IF(AA161="ベスト8",[4]点数換算表!$E$16,IF(AA161="ベスト16",[4]点数換算表!$F$16,IF(AA161="ベスト32",[4]点数換算表!$G$16,"")))))))</f>
        <v>0</v>
      </c>
      <c r="AC161" s="32"/>
      <c r="AD161" s="21">
        <f>IF(AC161="",0,IF(AC161="優勝",[4]点数換算表!$B$17,IF(AC161="準優勝",[4]点数換算表!$C$17,IF(AC161="ベスト4",[4]点数換算表!$D$17,IF(AC161="ベスト8",[4]点数換算表!$E$17,IF(AC161="ベスト16",[4]点数換算表!$F$17,IF(AC161="ベスト32",[4]点数換算表!$G$17,"")))))))</f>
        <v>0</v>
      </c>
      <c r="AE161" s="23"/>
      <c r="AF161" s="21">
        <f>IF(AE161="",0,IF(AE161="優勝",[4]点数換算表!$B$18,IF(AE161="準優勝",[4]点数換算表!$C$18,IF(AE161="ベスト4",[4]点数換算表!$D$18,IF(AE161="ベスト8",[4]点数換算表!$E$18,[4]点数換算表!$F$18)))))</f>
        <v>0</v>
      </c>
      <c r="AG161" s="23"/>
      <c r="AH161" s="21">
        <f>IF(AG161="",0,IF(AG161="優勝",[4]点数換算表!$B$19,IF(AG161="準優勝",[4]点数換算表!$C$19,IF(AG161="ベスト4",[4]点数換算表!$D$19,IF(AG161="ベスト8",[4]点数換算表!$E$19,[4]点数換算表!$F$19)))))</f>
        <v>0</v>
      </c>
      <c r="AI161" s="21">
        <f t="shared" si="2"/>
        <v>56</v>
      </c>
    </row>
    <row r="162" spans="1:35" x14ac:dyDescent="0.4">
      <c r="A162" s="21">
        <v>159</v>
      </c>
      <c r="B162" s="32" t="s">
        <v>413</v>
      </c>
      <c r="C162" s="32" t="s">
        <v>386</v>
      </c>
      <c r="D162" s="32">
        <v>3</v>
      </c>
      <c r="E162" s="27" t="s">
        <v>382</v>
      </c>
      <c r="F162" s="35" t="s">
        <v>815</v>
      </c>
      <c r="G162" s="23"/>
      <c r="H162" s="21">
        <f>IF(G162="",0,IF(G162="優勝",[4]点数換算表!$B$2,IF(G162="準優勝",[4]点数換算表!$C$2,IF(G162="ベスト4",[4]点数換算表!$D$2,[4]点数換算表!$E$2))))</f>
        <v>0</v>
      </c>
      <c r="I162" s="23"/>
      <c r="J162" s="21">
        <f>IF(I162="",0,IF(I162="優勝",[4]点数換算表!$B$3,IF(I162="準優勝",[4]点数換算表!$C$3,IF(I162="ベスト4",[4]点数換算表!$D$3,[4]点数換算表!$E$3))))</f>
        <v>0</v>
      </c>
      <c r="K162" s="32" t="s">
        <v>9</v>
      </c>
      <c r="L162" s="21">
        <f>IF(K162="",0,IF(K162="優勝",[4]点数換算表!$B$4,IF(K162="準優勝",[4]点数換算表!$C$4,IF(K162="ベスト4",[4]点数換算表!$D$4,IF(K162="ベスト8",[4]点数換算表!$E$4,IF(K162="ベスト16",[4]点数換算表!$F$4,""))))))</f>
        <v>40</v>
      </c>
      <c r="M162" s="32"/>
      <c r="N162" s="21">
        <f>IF(M162="",0,IF(M162="優勝",[4]点数換算表!$B$5,IF(M162="準優勝",[4]点数換算表!$C$5,IF(M162="ベスト4",[4]点数換算表!$D$5,IF(M162="ベスト8",[4]点数換算表!$E$5,IF(M162="ベスト16",[4]点数換算表!$F$5,IF(M162="ベスト32",[4]点数換算表!$G$5,"")))))))</f>
        <v>0</v>
      </c>
      <c r="O162" s="32"/>
      <c r="P162" s="21">
        <f>IF(O162="",0,IF(O162="優勝",[4]点数換算表!$B$6,IF(O162="準優勝",[4]点数換算表!$C$6,IF(O162="ベスト4",[4]点数換算表!$D$6,IF(O162="ベスト8",[4]点数換算表!$E$6,IF(O162="ベスト16",[4]点数換算表!$F$6,IF(O162="ベスト32",[4]点数換算表!$G$6,"")))))))</f>
        <v>0</v>
      </c>
      <c r="Q162" s="23"/>
      <c r="R162" s="21">
        <f>IF(Q162="",0,IF(Q162="優勝",[4]点数換算表!$B$7,IF(Q162="準優勝",[4]点数換算表!$C$7,IF(Q162="ベスト4",[4]点数換算表!$D$7,IF(Q162="ベスト8",[4]点数換算表!$E$7,[4]点数換算表!$F$7)))))</f>
        <v>0</v>
      </c>
      <c r="S162" s="23"/>
      <c r="T162" s="21">
        <f>IF(S162="",0,IF(S162="優勝",[4]点数換算表!$B$8,IF(S162="準優勝",[4]点数換算表!$C$8,IF(S162="ベスト4",[4]点数換算表!$D$8,IF(S162="ベスト8",[4]点数換算表!$E$8,[4]点数換算表!$F$8)))))</f>
        <v>0</v>
      </c>
      <c r="U162" s="23"/>
      <c r="V162" s="21">
        <f>IF(U162="",0,IF(U162="優勝",[4]点数換算表!$B$13,IF(U162="準優勝",[4]点数換算表!$C$13,IF(U162="ベスト4",[4]点数換算表!$D$13,[4]点数換算表!$E$13))))</f>
        <v>0</v>
      </c>
      <c r="W162" s="23"/>
      <c r="X162" s="21">
        <f>IF(W162="",0,IF(W162="優勝",[4]点数換算表!$B$14,IF(W162="準優勝",[4]点数換算表!$C$14,IF(W162="ベスト4",[4]点数換算表!$D$14,[4]点数換算表!$E$14))))</f>
        <v>0</v>
      </c>
      <c r="Y162" s="32" t="s">
        <v>7</v>
      </c>
      <c r="Z162" s="21">
        <f>IF(Y162="",0,IF(Y162="優勝",[4]点数換算表!$B$15,IF(Y162="準優勝",[4]点数換算表!$C$15,IF(Y162="ベスト4",[4]点数換算表!$D$15,IF(Y162="ベスト8",[4]点数換算表!$E$15,IF(Y162="ベスト16",[4]点数換算表!$F$15,""))))))</f>
        <v>16</v>
      </c>
      <c r="AA162" s="32"/>
      <c r="AB162" s="21">
        <f>IF(AA162="",0,IF(AA162="優勝",[4]点数換算表!$B$16,IF(AA162="準優勝",[4]点数換算表!$C$16,IF(AA162="ベスト4",[4]点数換算表!$D$16,IF(AA162="ベスト8",[4]点数換算表!$E$16,IF(AA162="ベスト16",[4]点数換算表!$F$16,IF(AA162="ベスト32",[4]点数換算表!$G$16,"")))))))</f>
        <v>0</v>
      </c>
      <c r="AC162" s="32"/>
      <c r="AD162" s="21">
        <f>IF(AC162="",0,IF(AC162="優勝",[4]点数換算表!$B$17,IF(AC162="準優勝",[4]点数換算表!$C$17,IF(AC162="ベスト4",[4]点数換算表!$D$17,IF(AC162="ベスト8",[4]点数換算表!$E$17,IF(AC162="ベスト16",[4]点数換算表!$F$17,IF(AC162="ベスト32",[4]点数換算表!$G$17,"")))))))</f>
        <v>0</v>
      </c>
      <c r="AE162" s="23"/>
      <c r="AF162" s="21">
        <f>IF(AE162="",0,IF(AE162="優勝",[4]点数換算表!$B$18,IF(AE162="準優勝",[4]点数換算表!$C$18,IF(AE162="ベスト4",[4]点数換算表!$D$18,IF(AE162="ベスト8",[4]点数換算表!$E$18,[4]点数換算表!$F$18)))))</f>
        <v>0</v>
      </c>
      <c r="AG162" s="23"/>
      <c r="AH162" s="21">
        <f>IF(AG162="",0,IF(AG162="優勝",[4]点数換算表!$B$19,IF(AG162="準優勝",[4]点数換算表!$C$19,IF(AG162="ベスト4",[4]点数換算表!$D$19,IF(AG162="ベスト8",[4]点数換算表!$E$19,[4]点数換算表!$F$19)))))</f>
        <v>0</v>
      </c>
      <c r="AI162" s="21">
        <f t="shared" si="2"/>
        <v>56</v>
      </c>
    </row>
    <row r="163" spans="1:35" x14ac:dyDescent="0.4">
      <c r="A163" s="21">
        <v>160</v>
      </c>
      <c r="B163" s="32" t="s">
        <v>402</v>
      </c>
      <c r="C163" s="32" t="s">
        <v>386</v>
      </c>
      <c r="D163" s="32">
        <v>4</v>
      </c>
      <c r="E163" s="27" t="s">
        <v>382</v>
      </c>
      <c r="F163" s="35" t="s">
        <v>815</v>
      </c>
      <c r="G163" s="23"/>
      <c r="H163" s="21">
        <f>IF(G163="",0,IF(G163="優勝",[4]点数換算表!$B$2,IF(G163="準優勝",[4]点数換算表!$C$2,IF(G163="ベスト4",[4]点数換算表!$D$2,[4]点数換算表!$E$2))))</f>
        <v>0</v>
      </c>
      <c r="I163" s="23"/>
      <c r="J163" s="21">
        <f>IF(I163="",0,IF(I163="優勝",[4]点数換算表!$B$3,IF(I163="準優勝",[4]点数換算表!$C$3,IF(I163="ベスト4",[4]点数換算表!$D$3,[4]点数換算表!$E$3))))</f>
        <v>0</v>
      </c>
      <c r="K163" s="32" t="s">
        <v>9</v>
      </c>
      <c r="L163" s="21">
        <f>IF(K163="",0,IF(K163="優勝",[4]点数換算表!$B$4,IF(K163="準優勝",[4]点数換算表!$C$4,IF(K163="ベスト4",[4]点数換算表!$D$4,IF(K163="ベスト8",[4]点数換算表!$E$4,IF(K163="ベスト16",[4]点数換算表!$F$4,""))))))</f>
        <v>40</v>
      </c>
      <c r="M163" s="32"/>
      <c r="N163" s="21">
        <f>IF(M163="",0,IF(M163="優勝",[4]点数換算表!$B$5,IF(M163="準優勝",[4]点数換算表!$C$5,IF(M163="ベスト4",[4]点数換算表!$D$5,IF(M163="ベスト8",[4]点数換算表!$E$5,IF(M163="ベスト16",[4]点数換算表!$F$5,IF(M163="ベスト32",[4]点数換算表!$G$5,"")))))))</f>
        <v>0</v>
      </c>
      <c r="O163" s="32"/>
      <c r="P163" s="21">
        <f>IF(O163="",0,IF(O163="優勝",[4]点数換算表!$B$6,IF(O163="準優勝",[4]点数換算表!$C$6,IF(O163="ベスト4",[4]点数換算表!$D$6,IF(O163="ベスト8",[4]点数換算表!$E$6,IF(O163="ベスト16",[4]点数換算表!$F$6,IF(O163="ベスト32",[4]点数換算表!$G$6,"")))))))</f>
        <v>0</v>
      </c>
      <c r="Q163" s="23"/>
      <c r="R163" s="21">
        <f>IF(Q163="",0,IF(Q163="優勝",[4]点数換算表!$B$7,IF(Q163="準優勝",[4]点数換算表!$C$7,IF(Q163="ベスト4",[4]点数換算表!$D$7,IF(Q163="ベスト8",[4]点数換算表!$E$7,[4]点数換算表!$F$7)))))</f>
        <v>0</v>
      </c>
      <c r="S163" s="23"/>
      <c r="T163" s="21">
        <f>IF(S163="",0,IF(S163="優勝",[4]点数換算表!$B$8,IF(S163="準優勝",[4]点数換算表!$C$8,IF(S163="ベスト4",[4]点数換算表!$D$8,IF(S163="ベスト8",[4]点数換算表!$E$8,[4]点数換算表!$F$8)))))</f>
        <v>0</v>
      </c>
      <c r="U163" s="23"/>
      <c r="V163" s="21">
        <f>IF(U163="",0,IF(U163="優勝",[4]点数換算表!$B$13,IF(U163="準優勝",[4]点数換算表!$C$13,IF(U163="ベスト4",[4]点数換算表!$D$13,[4]点数換算表!$E$13))))</f>
        <v>0</v>
      </c>
      <c r="W163" s="23"/>
      <c r="X163" s="21">
        <f>IF(W163="",0,IF(W163="優勝",[4]点数換算表!$B$14,IF(W163="準優勝",[4]点数換算表!$C$14,IF(W163="ベスト4",[4]点数換算表!$D$14,[4]点数換算表!$E$14))))</f>
        <v>0</v>
      </c>
      <c r="Y163" s="32" t="s">
        <v>7</v>
      </c>
      <c r="Z163" s="21">
        <f>IF(Y163="",0,IF(Y163="優勝",[4]点数換算表!$B$15,IF(Y163="準優勝",[4]点数換算表!$C$15,IF(Y163="ベスト4",[4]点数換算表!$D$15,IF(Y163="ベスト8",[4]点数換算表!$E$15,IF(Y163="ベスト16",[4]点数換算表!$F$15,""))))))</f>
        <v>16</v>
      </c>
      <c r="AA163" s="32"/>
      <c r="AB163" s="21">
        <f>IF(AA163="",0,IF(AA163="優勝",[4]点数換算表!$B$16,IF(AA163="準優勝",[4]点数換算表!$C$16,IF(AA163="ベスト4",[4]点数換算表!$D$16,IF(AA163="ベスト8",[4]点数換算表!$E$16,IF(AA163="ベスト16",[4]点数換算表!$F$16,IF(AA163="ベスト32",[4]点数換算表!$G$16,"")))))))</f>
        <v>0</v>
      </c>
      <c r="AC163" s="32"/>
      <c r="AD163" s="21">
        <f>IF(AC163="",0,IF(AC163="優勝",[4]点数換算表!$B$17,IF(AC163="準優勝",[4]点数換算表!$C$17,IF(AC163="ベスト4",[4]点数換算表!$D$17,IF(AC163="ベスト8",[4]点数換算表!$E$17,IF(AC163="ベスト16",[4]点数換算表!$F$17,IF(AC163="ベスト32",[4]点数換算表!$G$17,"")))))))</f>
        <v>0</v>
      </c>
      <c r="AE163" s="23"/>
      <c r="AF163" s="21">
        <f>IF(AE163="",0,IF(AE163="優勝",[4]点数換算表!$B$18,IF(AE163="準優勝",[4]点数換算表!$C$18,IF(AE163="ベスト4",[4]点数換算表!$D$18,IF(AE163="ベスト8",[4]点数換算表!$E$18,[4]点数換算表!$F$18)))))</f>
        <v>0</v>
      </c>
      <c r="AG163" s="23"/>
      <c r="AH163" s="21">
        <f>IF(AG163="",0,IF(AG163="優勝",[4]点数換算表!$B$19,IF(AG163="準優勝",[4]点数換算表!$C$19,IF(AG163="ベスト4",[4]点数換算表!$D$19,IF(AG163="ベスト8",[4]点数換算表!$E$19,[4]点数換算表!$F$19)))))</f>
        <v>0</v>
      </c>
      <c r="AI163" s="21">
        <f t="shared" si="2"/>
        <v>56</v>
      </c>
    </row>
    <row r="164" spans="1:35" x14ac:dyDescent="0.4">
      <c r="A164" s="21">
        <v>161</v>
      </c>
      <c r="B164" s="32" t="s">
        <v>446</v>
      </c>
      <c r="C164" s="32" t="s">
        <v>386</v>
      </c>
      <c r="D164" s="32">
        <v>3</v>
      </c>
      <c r="E164" s="27" t="s">
        <v>382</v>
      </c>
      <c r="F164" s="35" t="s">
        <v>815</v>
      </c>
      <c r="G164" s="23"/>
      <c r="H164" s="21">
        <f>IF(G164="",0,IF(G164="優勝",[4]点数換算表!$B$2,IF(G164="準優勝",[4]点数換算表!$C$2,IF(G164="ベスト4",[4]点数換算表!$D$2,[4]点数換算表!$E$2))))</f>
        <v>0</v>
      </c>
      <c r="I164" s="23"/>
      <c r="J164" s="21">
        <f>IF(I164="",0,IF(I164="優勝",[4]点数換算表!$B$3,IF(I164="準優勝",[4]点数換算表!$C$3,IF(I164="ベスト4",[4]点数換算表!$D$3,[4]点数換算表!$E$3))))</f>
        <v>0</v>
      </c>
      <c r="K164" s="32" t="s">
        <v>9</v>
      </c>
      <c r="L164" s="21">
        <f>IF(K164="",0,IF(K164="優勝",[4]点数換算表!$B$4,IF(K164="準優勝",[4]点数換算表!$C$4,IF(K164="ベスト4",[4]点数換算表!$D$4,IF(K164="ベスト8",[4]点数換算表!$E$4,IF(K164="ベスト16",[4]点数換算表!$F$4,""))))))</f>
        <v>40</v>
      </c>
      <c r="M164" s="32"/>
      <c r="N164" s="21">
        <f>IF(M164="",0,IF(M164="優勝",[4]点数換算表!$B$5,IF(M164="準優勝",[4]点数換算表!$C$5,IF(M164="ベスト4",[4]点数換算表!$D$5,IF(M164="ベスト8",[4]点数換算表!$E$5,IF(M164="ベスト16",[4]点数換算表!$F$5,IF(M164="ベスト32",[4]点数換算表!$G$5,"")))))))</f>
        <v>0</v>
      </c>
      <c r="O164" s="32"/>
      <c r="P164" s="21">
        <f>IF(O164="",0,IF(O164="優勝",[4]点数換算表!$B$6,IF(O164="準優勝",[4]点数換算表!$C$6,IF(O164="ベスト4",[4]点数換算表!$D$6,IF(O164="ベスト8",[4]点数換算表!$E$6,IF(O164="ベスト16",[4]点数換算表!$F$6,IF(O164="ベスト32",[4]点数換算表!$G$6,"")))))))</f>
        <v>0</v>
      </c>
      <c r="Q164" s="23"/>
      <c r="R164" s="21">
        <f>IF(Q164="",0,IF(Q164="優勝",[4]点数換算表!$B$7,IF(Q164="準優勝",[4]点数換算表!$C$7,IF(Q164="ベスト4",[4]点数換算表!$D$7,IF(Q164="ベスト8",[4]点数換算表!$E$7,[4]点数換算表!$F$7)))))</f>
        <v>0</v>
      </c>
      <c r="S164" s="23"/>
      <c r="T164" s="21">
        <f>IF(S164="",0,IF(S164="優勝",[4]点数換算表!$B$8,IF(S164="準優勝",[4]点数換算表!$C$8,IF(S164="ベスト4",[4]点数換算表!$D$8,IF(S164="ベスト8",[4]点数換算表!$E$8,[4]点数換算表!$F$8)))))</f>
        <v>0</v>
      </c>
      <c r="U164" s="23"/>
      <c r="V164" s="21">
        <f>IF(U164="",0,IF(U164="優勝",[4]点数換算表!$B$13,IF(U164="準優勝",[4]点数換算表!$C$13,IF(U164="ベスト4",[4]点数換算表!$D$13,[4]点数換算表!$E$13))))</f>
        <v>0</v>
      </c>
      <c r="W164" s="23"/>
      <c r="X164" s="21">
        <f>IF(W164="",0,IF(W164="優勝",[4]点数換算表!$B$14,IF(W164="準優勝",[4]点数換算表!$C$14,IF(W164="ベスト4",[4]点数換算表!$D$14,[4]点数換算表!$E$14))))</f>
        <v>0</v>
      </c>
      <c r="Y164" s="32" t="s">
        <v>7</v>
      </c>
      <c r="Z164" s="21">
        <f>IF(Y164="",0,IF(Y164="優勝",[4]点数換算表!$B$15,IF(Y164="準優勝",[4]点数換算表!$C$15,IF(Y164="ベスト4",[4]点数換算表!$D$15,IF(Y164="ベスト8",[4]点数換算表!$E$15,IF(Y164="ベスト16",[4]点数換算表!$F$15,""))))))</f>
        <v>16</v>
      </c>
      <c r="AA164" s="32"/>
      <c r="AB164" s="21">
        <f>IF(AA164="",0,IF(AA164="優勝",[4]点数換算表!$B$16,IF(AA164="準優勝",[4]点数換算表!$C$16,IF(AA164="ベスト4",[4]点数換算表!$D$16,IF(AA164="ベスト8",[4]点数換算表!$E$16,IF(AA164="ベスト16",[4]点数換算表!$F$16,IF(AA164="ベスト32",[4]点数換算表!$G$16,"")))))))</f>
        <v>0</v>
      </c>
      <c r="AC164" s="32"/>
      <c r="AD164" s="21">
        <f>IF(AC164="",0,IF(AC164="優勝",[4]点数換算表!$B$17,IF(AC164="準優勝",[4]点数換算表!$C$17,IF(AC164="ベスト4",[4]点数換算表!$D$17,IF(AC164="ベスト8",[4]点数換算表!$E$17,IF(AC164="ベスト16",[4]点数換算表!$F$17,IF(AC164="ベスト32",[4]点数換算表!$G$17,"")))))))</f>
        <v>0</v>
      </c>
      <c r="AE164" s="23"/>
      <c r="AF164" s="21">
        <f>IF(AE164="",0,IF(AE164="優勝",[4]点数換算表!$B$18,IF(AE164="準優勝",[4]点数換算表!$C$18,IF(AE164="ベスト4",[4]点数換算表!$D$18,IF(AE164="ベスト8",[4]点数換算表!$E$18,[4]点数換算表!$F$18)))))</f>
        <v>0</v>
      </c>
      <c r="AG164" s="23"/>
      <c r="AH164" s="21">
        <f>IF(AG164="",0,IF(AG164="優勝",[4]点数換算表!$B$19,IF(AG164="準優勝",[4]点数換算表!$C$19,IF(AG164="ベスト4",[4]点数換算表!$D$19,IF(AG164="ベスト8",[4]点数換算表!$E$19,[4]点数換算表!$F$19)))))</f>
        <v>0</v>
      </c>
      <c r="AI164" s="21">
        <f t="shared" si="2"/>
        <v>56</v>
      </c>
    </row>
    <row r="165" spans="1:35" x14ac:dyDescent="0.4">
      <c r="A165" s="21">
        <v>162</v>
      </c>
      <c r="B165" s="32" t="s">
        <v>511</v>
      </c>
      <c r="C165" s="32" t="s">
        <v>464</v>
      </c>
      <c r="D165" s="32">
        <v>4</v>
      </c>
      <c r="E165" s="28" t="s">
        <v>451</v>
      </c>
      <c r="F165" s="35" t="s">
        <v>815</v>
      </c>
      <c r="G165" s="23"/>
      <c r="H165" s="21">
        <f>IF(G165="",0,IF(G165="優勝",[7]点数換算表!$B$2,IF(G165="準優勝",[7]点数換算表!$C$2,IF(G165="ベスト4",[7]点数換算表!$D$2,[7]点数換算表!$E$2))))</f>
        <v>0</v>
      </c>
      <c r="I165" s="23"/>
      <c r="J165" s="21">
        <f>IF(I165="",0,IF(I165="優勝",[7]点数換算表!$B$3,IF(I165="準優勝",[7]点数換算表!$C$3,IF(I165="ベスト4",[7]点数換算表!$D$3,[7]点数換算表!$E$3))))</f>
        <v>0</v>
      </c>
      <c r="K165" s="32" t="s">
        <v>7</v>
      </c>
      <c r="L165" s="21">
        <f>IF(K165="",0,IF(K165="優勝",[7]点数換算表!$B$4,IF(K165="準優勝",[7]点数換算表!$C$4,IF(K165="ベスト4",[7]点数換算表!$D$4,IF(K165="ベスト8",[7]点数換算表!$E$4,IF(K165="ベスト16",[7]点数換算表!$F$4,""))))))</f>
        <v>20</v>
      </c>
      <c r="M165" s="32"/>
      <c r="N165" s="21">
        <f>IF(M165="",0,IF(M165="優勝",[7]点数換算表!$B$5,IF(M165="準優勝",[7]点数換算表!$C$5,IF(M165="ベスト4",[7]点数換算表!$D$5,IF(M165="ベスト8",[7]点数換算表!$E$5,IF(M165="ベスト16",[7]点数換算表!$F$5,IF(M165="ベスト32",[7]点数換算表!$G$5,"")))))))</f>
        <v>0</v>
      </c>
      <c r="O165" s="32"/>
      <c r="P165" s="21">
        <f>IF(O165="",0,IF(O165="優勝",[7]点数換算表!$B$6,IF(O165="準優勝",[7]点数換算表!$C$6,IF(O165="ベスト4",[7]点数換算表!$D$6,IF(O165="ベスト8",[7]点数換算表!$E$6,IF(O165="ベスト16",[7]点数換算表!$F$6,IF(O165="ベスト32",[7]点数換算表!$G$6,"")))))))</f>
        <v>0</v>
      </c>
      <c r="Q165" s="23"/>
      <c r="R165" s="21">
        <f>IF(Q165="",0,IF(Q165="優勝",[7]点数換算表!$B$7,IF(Q165="準優勝",[7]点数換算表!$C$7,IF(Q165="ベスト4",[7]点数換算表!$D$7,IF(Q165="ベスト8",[7]点数換算表!$E$7,[7]点数換算表!$F$7)))))</f>
        <v>0</v>
      </c>
      <c r="S165" s="23"/>
      <c r="T165" s="21">
        <f>IF(S165="",0,IF(S165="優勝",[7]点数換算表!$B$8,IF(S165="準優勝",[7]点数換算表!$C$8,IF(S165="ベスト4",[7]点数換算表!$D$8,IF(S165="ベスト8",[7]点数換算表!$E$8,[7]点数換算表!$F$8)))))</f>
        <v>0</v>
      </c>
      <c r="U165" s="23"/>
      <c r="V165" s="21">
        <f>IF(U165="",0,IF(U165="優勝",[7]点数換算表!$B$13,IF(U165="準優勝",[7]点数換算表!$C$13,IF(U165="ベスト4",[7]点数換算表!$D$13,[7]点数換算表!$E$13))))</f>
        <v>0</v>
      </c>
      <c r="W165" s="23"/>
      <c r="X165" s="21">
        <f>IF(W165="",0,IF(W165="優勝",[7]点数換算表!$B$14,IF(W165="準優勝",[7]点数換算表!$C$14,IF(W165="ベスト4",[7]点数換算表!$D$14,[7]点数換算表!$E$14))))</f>
        <v>0</v>
      </c>
      <c r="Y165" s="32" t="s">
        <v>9</v>
      </c>
      <c r="Z165" s="21">
        <f>IF(Y165="",0,IF(Y165="優勝",[7]点数換算表!$B$15,IF(Y165="準優勝",[7]点数換算表!$C$15,IF(Y165="ベスト4",[7]点数換算表!$D$15,IF(Y165="ベスト8",[7]点数換算表!$E$15,IF(Y165="ベスト16",[7]点数換算表!$F$15,""))))))</f>
        <v>32</v>
      </c>
      <c r="AA165" s="32"/>
      <c r="AB165" s="21">
        <f>IF(AA165="",0,IF(AA165="優勝",[7]点数換算表!$B$16,IF(AA165="準優勝",[7]点数換算表!$C$16,IF(AA165="ベスト4",[7]点数換算表!$D$16,IF(AA165="ベスト8",[7]点数換算表!$E$16,IF(AA165="ベスト16",[7]点数換算表!$F$16,IF(AA165="ベスト32",[7]点数換算表!$G$16,"")))))))</f>
        <v>0</v>
      </c>
      <c r="AC165" s="32"/>
      <c r="AD165" s="21">
        <f>IF(AC165="",0,IF(AC165="優勝",[7]点数換算表!$B$17,IF(AC165="準優勝",[7]点数換算表!$C$17,IF(AC165="ベスト4",[7]点数換算表!$D$17,IF(AC165="ベスト8",[7]点数換算表!$E$17,IF(AC165="ベスト16",[7]点数換算表!$F$17,IF(AC165="ベスト32",[7]点数換算表!$G$17,"")))))))</f>
        <v>0</v>
      </c>
      <c r="AE165" s="23"/>
      <c r="AF165" s="21">
        <f>IF(AE165="",0,IF(AE165="優勝",[7]点数換算表!$B$18,IF(AE165="準優勝",[7]点数換算表!$C$18,IF(AE165="ベスト4",[7]点数換算表!$D$18,IF(AE165="ベスト8",[7]点数換算表!$E$18,[7]点数換算表!$F$18)))))</f>
        <v>0</v>
      </c>
      <c r="AG165" s="23"/>
      <c r="AH165" s="21">
        <f>IF(AG165="",0,IF(AG165="優勝",[7]点数換算表!$B$19,IF(AG165="準優勝",[7]点数換算表!$C$19,IF(AG165="ベスト4",[7]点数換算表!$D$19,IF(AG165="ベスト8",[7]点数換算表!$E$19,[7]点数換算表!$F$19)))))</f>
        <v>0</v>
      </c>
      <c r="AI165" s="21">
        <f t="shared" si="2"/>
        <v>52</v>
      </c>
    </row>
    <row r="166" spans="1:35" x14ac:dyDescent="0.4">
      <c r="A166" s="21">
        <v>163</v>
      </c>
      <c r="B166" s="32" t="s">
        <v>325</v>
      </c>
      <c r="C166" s="32" t="s">
        <v>271</v>
      </c>
      <c r="D166" s="32">
        <v>4</v>
      </c>
      <c r="E166" s="26" t="s">
        <v>272</v>
      </c>
      <c r="F166" s="35" t="s">
        <v>815</v>
      </c>
      <c r="G166" s="23"/>
      <c r="H166" s="21">
        <f>IF(G166="",0,IF(G166="優勝",[2]点数換算表!$B$2,IF(G166="準優勝",[2]点数換算表!$C$2,IF(G166="ベスト4",[2]点数換算表!$D$2,[2]点数換算表!$E$2))))</f>
        <v>0</v>
      </c>
      <c r="I166" s="23"/>
      <c r="J166" s="21">
        <f>IF(I166="",0,IF(I166="優勝",[2]点数換算表!$B$3,IF(I166="準優勝",[2]点数換算表!$C$3,IF(I166="ベスト4",[2]点数換算表!$D$3,[2]点数換算表!$E$3))))</f>
        <v>0</v>
      </c>
      <c r="K166" s="32"/>
      <c r="L166" s="21">
        <f>IF(K166="",0,IF(K166="優勝",[2]点数換算表!$B$4,IF(K166="準優勝",[2]点数換算表!$C$4,IF(K166="ベスト4",[2]点数換算表!$D$4,IF(K166="ベスト8",[2]点数換算表!$E$4,IF(K166="ベスト16",[2]点数換算表!$F$4,""))))))</f>
        <v>0</v>
      </c>
      <c r="M166" s="32" t="s">
        <v>214</v>
      </c>
      <c r="N166" s="21">
        <f>IF(M166="",0,IF(M166="優勝",[2]点数換算表!$B$5,IF(M166="準優勝",[2]点数換算表!$C$5,IF(M166="ベスト4",[2]点数換算表!$D$5,IF(M166="ベスト8",[2]点数換算表!$E$5,IF(M166="ベスト16",[2]点数換算表!$F$5,IF(M166="ベスト32",[2]点数換算表!$G$5,"")))))))</f>
        <v>50</v>
      </c>
      <c r="O166" s="32"/>
      <c r="P166" s="21">
        <f>IF(O166="",0,IF(O166="優勝",[2]点数換算表!$B$6,IF(O166="準優勝",[2]点数換算表!$C$6,IF(O166="ベスト4",[2]点数換算表!$D$6,IF(O166="ベスト8",[2]点数換算表!$E$6,IF(O166="ベスト16",[2]点数換算表!$F$6,IF(O166="ベスト32",[2]点数換算表!$G$6,"")))))))</f>
        <v>0</v>
      </c>
      <c r="Q166" s="23"/>
      <c r="R166" s="21">
        <f>IF(Q166="",0,IF(Q166="優勝",[2]点数換算表!$B$7,IF(Q166="準優勝",[2]点数換算表!$C$7,IF(Q166="ベスト4",[2]点数換算表!$D$7,IF(Q166="ベスト8",[2]点数換算表!$E$7,[2]点数換算表!$F$7)))))</f>
        <v>0</v>
      </c>
      <c r="S166" s="23"/>
      <c r="T166" s="21">
        <f>IF(S166="",0,IF(S166="優勝",[2]点数換算表!$B$8,IF(S166="準優勝",[2]点数換算表!$C$8,IF(S166="ベスト4",[2]点数換算表!$D$8,IF(S166="ベスト8",[2]点数換算表!$E$8,[2]点数換算表!$F$8)))))</f>
        <v>0</v>
      </c>
      <c r="U166" s="23"/>
      <c r="V166" s="21">
        <f>IF(U166="",0,IF(U166="優勝",[2]点数換算表!$B$13,IF(U166="準優勝",[2]点数換算表!$C$13,IF(U166="ベスト4",[2]点数換算表!$D$13,[2]点数換算表!$E$13))))</f>
        <v>0</v>
      </c>
      <c r="W166" s="23"/>
      <c r="X166" s="21">
        <f>IF(W166="",0,IF(W166="優勝",[2]点数換算表!$B$14,IF(W166="準優勝",[2]点数換算表!$C$14,IF(W166="ベスト4",[2]点数換算表!$D$14,[2]点数換算表!$E$14))))</f>
        <v>0</v>
      </c>
      <c r="Y166" s="32"/>
      <c r="Z166" s="21">
        <f>IF(Y166="",0,IF(Y166="優勝",[2]点数換算表!$B$15,IF(Y166="準優勝",[2]点数換算表!$C$15,IF(Y166="ベスト4",[2]点数換算表!$D$15,IF(Y166="ベスト8",[2]点数換算表!$E$15,IF(Y166="ベスト16",[2]点数換算表!$F$15,""))))))</f>
        <v>0</v>
      </c>
      <c r="AA166" s="32"/>
      <c r="AB166" s="21">
        <f>IF(AA166="",0,IF(AA166="優勝",[2]点数換算表!$B$16,IF(AA166="準優勝",[2]点数換算表!$C$16,IF(AA166="ベスト4",[2]点数換算表!$D$16,IF(AA166="ベスト8",[2]点数換算表!$E$16,IF(AA166="ベスト16",[2]点数換算表!$F$16,IF(AA166="ベスト32",[2]点数換算表!$G$16,"")))))))</f>
        <v>0</v>
      </c>
      <c r="AC166" s="32"/>
      <c r="AD166" s="21">
        <f>IF(AC166="",0,IF(AC166="優勝",[2]点数換算表!$B$17,IF(AC166="準優勝",[2]点数換算表!$C$17,IF(AC166="ベスト4",[2]点数換算表!$D$17,IF(AC166="ベスト8",[2]点数換算表!$E$17,IF(AC166="ベスト16",[2]点数換算表!$F$17,IF(AC166="ベスト32",[2]点数換算表!$G$17,"")))))))</f>
        <v>0</v>
      </c>
      <c r="AE166" s="23"/>
      <c r="AF166" s="21">
        <f>IF(AE166="",0,IF(AE166="優勝",[2]点数換算表!$B$18,IF(AE166="準優勝",[2]点数換算表!$C$18,IF(AE166="ベスト4",[2]点数換算表!$D$18,IF(AE166="ベスト8",[2]点数換算表!$E$18,[2]点数換算表!$F$18)))))</f>
        <v>0</v>
      </c>
      <c r="AG166" s="23"/>
      <c r="AH166" s="21">
        <f>IF(AG166="",0,IF(AG166="優勝",[2]点数換算表!$B$19,IF(AG166="準優勝",[2]点数換算表!$C$19,IF(AG166="ベスト4",[2]点数換算表!$D$19,IF(AG166="ベスト8",[2]点数換算表!$E$19,[2]点数換算表!$F$19)))))</f>
        <v>0</v>
      </c>
      <c r="AI166" s="21">
        <f t="shared" si="2"/>
        <v>50</v>
      </c>
    </row>
    <row r="167" spans="1:35" x14ac:dyDescent="0.4">
      <c r="A167" s="21">
        <v>164</v>
      </c>
      <c r="B167" s="21" t="s">
        <v>246</v>
      </c>
      <c r="C167" s="21" t="s">
        <v>122</v>
      </c>
      <c r="D167" s="21">
        <v>1</v>
      </c>
      <c r="E167" s="24" t="s">
        <v>269</v>
      </c>
      <c r="F167" s="34" t="s">
        <v>814</v>
      </c>
      <c r="G167" s="23"/>
      <c r="H167" s="21">
        <f>IF(G167="",0,IF(G167="優勝",点数換算表!$B$2,IF(G167="準優勝",点数換算表!$C$2,IF(G167="ベスト4",点数換算表!$D$2,点数換算表!$E$2))))</f>
        <v>0</v>
      </c>
      <c r="I167" s="23" t="s">
        <v>9</v>
      </c>
      <c r="J167" s="21">
        <f>IF(I167="",0,IF(I167="優勝",点数換算表!$B$3,IF(I167="準優勝",点数換算表!$C$3,IF(I167="ベスト4",点数換算表!$D$3,点数換算表!$E$3))))</f>
        <v>50</v>
      </c>
      <c r="K167" s="32"/>
      <c r="L167" s="21">
        <f>IF(K167="",0,IF(K167="優勝",点数換算表!$B$4,IF(K167="準優勝",点数換算表!$C$4,IF(K167="ベスト4",点数換算表!$D$4,IF(K167="ベスト8",点数換算表!$E$4,IF(K167="ベスト16",点数換算表!$F$4,""))))))</f>
        <v>0</v>
      </c>
      <c r="M167" s="32"/>
      <c r="N167" s="21">
        <f>IF(M167="",0,IF(M167="優勝",点数換算表!$B$5,IF(M167="準優勝",点数換算表!$C$5,IF(M167="ベスト4",点数換算表!$D$5,IF(M167="ベスト8",点数換算表!$E$5,IF(M167="ベスト16",点数換算表!$F$5,IF(M167="ベスト32",点数換算表!$G$5,"")))))))</f>
        <v>0</v>
      </c>
      <c r="O167" s="32"/>
      <c r="P167" s="21">
        <f>IF(O167="",0,IF(O167="優勝",点数換算表!$B$6,IF(O167="準優勝",点数換算表!$C$6,IF(O167="ベスト4",点数換算表!$D$6,IF(O167="ベスト8",点数換算表!$E$6,IF(O167="ベスト16",点数換算表!$F$6,IF(O167="ベスト32",点数換算表!$G$6,"")))))))</f>
        <v>0</v>
      </c>
      <c r="Q167" s="23"/>
      <c r="R167" s="21">
        <f>IF(Q167="",0,IF(Q167="優勝",点数換算表!$B$7,IF(Q167="準優勝",点数換算表!$C$7,IF(Q167="ベスト4",点数換算表!$D$7,IF(Q167="ベスト8",点数換算表!$E$7,点数換算表!$F$7)))))</f>
        <v>0</v>
      </c>
      <c r="S167" s="23"/>
      <c r="T167" s="21">
        <f>IF(S167="",0,IF(S167="優勝",点数換算表!$B$8,IF(S167="準優勝",点数換算表!$C$8,IF(S167="ベスト4",点数換算表!$D$8,IF(S167="ベスト8",点数換算表!$E$8,点数換算表!$F$8)))))</f>
        <v>0</v>
      </c>
      <c r="U167" s="23"/>
      <c r="V167" s="21">
        <f>IF(U167="",0,IF(U167="優勝",点数換算表!$B$13,IF(U167="準優勝",点数換算表!$C$13,IF(U167="ベスト4",点数換算表!$D$13,点数換算表!$E$13))))</f>
        <v>0</v>
      </c>
      <c r="W167" s="23"/>
      <c r="X167" s="21">
        <f>IF(W167="",0,IF(W167="優勝",点数換算表!$B$14,IF(W167="準優勝",点数換算表!$C$14,IF(W167="ベスト4",点数換算表!$D$14,点数換算表!$E$14))))</f>
        <v>0</v>
      </c>
      <c r="Y167" s="32"/>
      <c r="Z167" s="21">
        <f>IF(Y167="",0,IF(Y167="優勝",点数換算表!$B$15,IF(Y167="準優勝",点数換算表!$C$15,IF(Y167="ベスト4",点数換算表!$D$15,IF(Y167="ベスト8",点数換算表!$E$15,IF(Y167="ベスト16",点数換算表!$F$15,""))))))</f>
        <v>0</v>
      </c>
      <c r="AA167" s="32"/>
      <c r="AB167" s="21">
        <f>IF(AA167="",0,IF(AA167="優勝",点数換算表!$B$16,IF(AA167="準優勝",点数換算表!$C$16,IF(AA167="ベスト4",点数換算表!$D$16,IF(AA167="ベスト8",点数換算表!$E$16,IF(AA167="ベスト16",点数換算表!$F$16,IF(AA167="ベスト32",点数換算表!$G$16,"")))))))</f>
        <v>0</v>
      </c>
      <c r="AC167" s="32"/>
      <c r="AD167" s="21">
        <f>IF(AC167="",0,IF(AC167="優勝",点数換算表!$B$17,IF(AC167="準優勝",点数換算表!$C$17,IF(AC167="ベスト4",点数換算表!$D$17,IF(AC167="ベスト8",点数換算表!$E$17,IF(AC167="ベスト16",点数換算表!$F$17,IF(AC167="ベスト32",点数換算表!$G$17,"")))))))</f>
        <v>0</v>
      </c>
      <c r="AE167" s="23"/>
      <c r="AF167" s="21">
        <f>IF(AE167="",0,IF(AE167="優勝",点数換算表!$B$18,IF(AE167="準優勝",点数換算表!$C$18,IF(AE167="ベスト4",点数換算表!$D$18,IF(AE167="ベスト8",点数換算表!$E$18,点数換算表!$F$18)))))</f>
        <v>0</v>
      </c>
      <c r="AG167" s="23"/>
      <c r="AH167" s="21">
        <f>IF(AG167="",0,IF(AG167="優勝",点数換算表!$B$19,IF(AG167="準優勝",点数換算表!$C$19,IF(AG167="ベスト4",点数換算表!$D$19,IF(AG167="ベスト8",点数換算表!$E$19,点数換算表!$F$19)))))</f>
        <v>0</v>
      </c>
      <c r="AI167" s="21">
        <f t="shared" si="2"/>
        <v>50</v>
      </c>
    </row>
    <row r="168" spans="1:35" x14ac:dyDescent="0.4">
      <c r="A168" s="21">
        <v>165</v>
      </c>
      <c r="B168" s="21" t="s">
        <v>247</v>
      </c>
      <c r="C168" s="21" t="s">
        <v>79</v>
      </c>
      <c r="D168" s="21">
        <v>1</v>
      </c>
      <c r="E168" s="24" t="s">
        <v>269</v>
      </c>
      <c r="F168" s="34" t="s">
        <v>814</v>
      </c>
      <c r="G168" s="23" t="s">
        <v>9</v>
      </c>
      <c r="H168" s="21">
        <f>IF(G168="",0,IF(G168="優勝",点数換算表!$B$2,IF(G168="準優勝",点数換算表!$C$2,IF(G168="ベスト4",点数換算表!$D$2,点数換算表!$E$2))))</f>
        <v>20</v>
      </c>
      <c r="I168" s="23" t="s">
        <v>9</v>
      </c>
      <c r="J168" s="21">
        <f>IF(I168="",0,IF(I168="優勝",点数換算表!$B$3,IF(I168="準優勝",点数換算表!$C$3,IF(I168="ベスト4",点数換算表!$D$3,点数換算表!$E$3))))</f>
        <v>50</v>
      </c>
      <c r="K168" s="32"/>
      <c r="L168" s="21">
        <f>IF(K168="",0,IF(K168="優勝",点数換算表!$B$4,IF(K168="準優勝",点数換算表!$C$4,IF(K168="ベスト4",点数換算表!$D$4,IF(K168="ベスト8",点数換算表!$E$4,IF(K168="ベスト16",点数換算表!$F$4,""))))))</f>
        <v>0</v>
      </c>
      <c r="M168" s="32"/>
      <c r="N168" s="21">
        <f>IF(M168="",0,IF(M168="優勝",点数換算表!$B$5,IF(M168="準優勝",点数換算表!$C$5,IF(M168="ベスト4",点数換算表!$D$5,IF(M168="ベスト8",点数換算表!$E$5,IF(M168="ベスト16",点数換算表!$F$5,IF(M168="ベスト32",点数換算表!$G$5,"")))))))</f>
        <v>0</v>
      </c>
      <c r="O168" s="32"/>
      <c r="P168" s="21">
        <f>IF(O168="",0,IF(O168="優勝",点数換算表!$B$6,IF(O168="準優勝",点数換算表!$C$6,IF(O168="ベスト4",点数換算表!$D$6,IF(O168="ベスト8",点数換算表!$E$6,IF(O168="ベスト16",点数換算表!$F$6,IF(O168="ベスト32",点数換算表!$G$6,"")))))))</f>
        <v>0</v>
      </c>
      <c r="Q168" s="23"/>
      <c r="R168" s="21">
        <f>IF(Q168="",0,IF(Q168="優勝",点数換算表!$B$7,IF(Q168="準優勝",点数換算表!$C$7,IF(Q168="ベスト4",点数換算表!$D$7,IF(Q168="ベスト8",点数換算表!$E$7,点数換算表!$F$7)))))</f>
        <v>0</v>
      </c>
      <c r="S168" s="23"/>
      <c r="T168" s="21">
        <f>IF(S168="",0,IF(S168="優勝",点数換算表!$B$8,IF(S168="準優勝",点数換算表!$C$8,IF(S168="ベスト4",点数換算表!$D$8,IF(S168="ベスト8",点数換算表!$E$8,点数換算表!$F$8)))))</f>
        <v>0</v>
      </c>
      <c r="U168" s="23"/>
      <c r="V168" s="21">
        <f>IF(U168="",0,IF(U168="優勝",点数換算表!$B$13,IF(U168="準優勝",点数換算表!$C$13,IF(U168="ベスト4",点数換算表!$D$13,点数換算表!$E$13))))</f>
        <v>0</v>
      </c>
      <c r="W168" s="23"/>
      <c r="X168" s="21">
        <f>IF(W168="",0,IF(W168="優勝",点数換算表!$B$14,IF(W168="準優勝",点数換算表!$C$14,IF(W168="ベスト4",点数換算表!$D$14,点数換算表!$E$14))))</f>
        <v>0</v>
      </c>
      <c r="Y168" s="32"/>
      <c r="Z168" s="21">
        <f>IF(Y168="",0,IF(Y168="優勝",点数換算表!$B$15,IF(Y168="準優勝",点数換算表!$C$15,IF(Y168="ベスト4",点数換算表!$D$15,IF(Y168="ベスト8",点数換算表!$E$15,IF(Y168="ベスト16",点数換算表!$F$15,""))))))</f>
        <v>0</v>
      </c>
      <c r="AA168" s="32"/>
      <c r="AB168" s="21">
        <f>IF(AA168="",0,IF(AA168="優勝",点数換算表!$B$16,IF(AA168="準優勝",点数換算表!$C$16,IF(AA168="ベスト4",点数換算表!$D$16,IF(AA168="ベスト8",点数換算表!$E$16,IF(AA168="ベスト16",点数換算表!$F$16,IF(AA168="ベスト32",点数換算表!$G$16,"")))))))</f>
        <v>0</v>
      </c>
      <c r="AC168" s="32"/>
      <c r="AD168" s="21">
        <f>IF(AC168="",0,IF(AC168="優勝",点数換算表!$B$17,IF(AC168="準優勝",点数換算表!$C$17,IF(AC168="ベスト4",点数換算表!$D$17,IF(AC168="ベスト8",点数換算表!$E$17,IF(AC168="ベスト16",点数換算表!$F$17,IF(AC168="ベスト32",点数換算表!$G$17,"")))))))</f>
        <v>0</v>
      </c>
      <c r="AE168" s="23"/>
      <c r="AF168" s="21">
        <f>IF(AE168="",0,IF(AE168="優勝",点数換算表!$B$18,IF(AE168="準優勝",点数換算表!$C$18,IF(AE168="ベスト4",点数換算表!$D$18,IF(AE168="ベスト8",点数換算表!$E$18,点数換算表!$F$18)))))</f>
        <v>0</v>
      </c>
      <c r="AG168" s="23"/>
      <c r="AH168" s="21">
        <f>IF(AG168="",0,IF(AG168="優勝",点数換算表!$B$19,IF(AG168="準優勝",点数換算表!$C$19,IF(AG168="ベスト4",点数換算表!$D$19,IF(AG168="ベスト8",点数換算表!$E$19,点数換算表!$F$19)))))</f>
        <v>0</v>
      </c>
      <c r="AI168" s="21">
        <f t="shared" si="2"/>
        <v>50</v>
      </c>
    </row>
    <row r="169" spans="1:35" x14ac:dyDescent="0.4">
      <c r="A169" s="21">
        <v>166</v>
      </c>
      <c r="B169" s="32" t="s">
        <v>354</v>
      </c>
      <c r="C169" s="32" t="s">
        <v>271</v>
      </c>
      <c r="D169" s="32">
        <v>4</v>
      </c>
      <c r="E169" s="26" t="s">
        <v>272</v>
      </c>
      <c r="F169" s="35" t="s">
        <v>815</v>
      </c>
      <c r="G169" s="23"/>
      <c r="H169" s="21">
        <f>IF(G169="",0,IF(G169="優勝",[2]点数換算表!$B$2,IF(G169="準優勝",[2]点数換算表!$C$2,IF(G169="ベスト4",[2]点数換算表!$D$2,[2]点数換算表!$E$2))))</f>
        <v>0</v>
      </c>
      <c r="I169" s="23"/>
      <c r="J169" s="21">
        <f>IF(I169="",0,IF(I169="優勝",[2]点数換算表!$B$3,IF(I169="準優勝",[2]点数換算表!$C$3,IF(I169="ベスト4",[2]点数換算表!$D$3,[2]点数換算表!$E$3))))</f>
        <v>0</v>
      </c>
      <c r="K169" s="32"/>
      <c r="L169" s="21">
        <f>IF(K169="",0,IF(K169="優勝",[2]点数換算表!$B$4,IF(K169="準優勝",[2]点数換算表!$C$4,IF(K169="ベスト4",[2]点数換算表!$D$4,IF(K169="ベスト8",[2]点数換算表!$E$4,IF(K169="ベスト16",[2]点数換算表!$F$4,""))))))</f>
        <v>0</v>
      </c>
      <c r="M169" s="32" t="s">
        <v>214</v>
      </c>
      <c r="N169" s="21">
        <f>IF(M169="",0,IF(M169="優勝",[2]点数換算表!$B$5,IF(M169="準優勝",[2]点数換算表!$C$5,IF(M169="ベスト4",[2]点数換算表!$D$5,IF(M169="ベスト8",[2]点数換算表!$E$5,IF(M169="ベスト16",[2]点数換算表!$F$5,IF(M169="ベスト32",[2]点数換算表!$G$5,"")))))))</f>
        <v>50</v>
      </c>
      <c r="O169" s="32"/>
      <c r="P169" s="21">
        <f>IF(O169="",0,IF(O169="優勝",[2]点数換算表!$B$6,IF(O169="準優勝",[2]点数換算表!$C$6,IF(O169="ベスト4",[2]点数換算表!$D$6,IF(O169="ベスト8",[2]点数換算表!$E$6,IF(O169="ベスト16",[2]点数換算表!$F$6,IF(O169="ベスト32",[2]点数換算表!$G$6,"")))))))</f>
        <v>0</v>
      </c>
      <c r="Q169" s="23"/>
      <c r="R169" s="21">
        <f>IF(Q169="",0,IF(Q169="優勝",[2]点数換算表!$B$7,IF(Q169="準優勝",[2]点数換算表!$C$7,IF(Q169="ベスト4",[2]点数換算表!$D$7,IF(Q169="ベスト8",[2]点数換算表!$E$7,[2]点数換算表!$F$7)))))</f>
        <v>0</v>
      </c>
      <c r="S169" s="23"/>
      <c r="T169" s="21">
        <f>IF(S169="",0,IF(S169="優勝",[2]点数換算表!$B$8,IF(S169="準優勝",[2]点数換算表!$C$8,IF(S169="ベスト4",[2]点数換算表!$D$8,IF(S169="ベスト8",[2]点数換算表!$E$8,[2]点数換算表!$F$8)))))</f>
        <v>0</v>
      </c>
      <c r="U169" s="23"/>
      <c r="V169" s="21">
        <f>IF(U169="",0,IF(U169="優勝",[2]点数換算表!$B$13,IF(U169="準優勝",[2]点数換算表!$C$13,IF(U169="ベスト4",[2]点数換算表!$D$13,[2]点数換算表!$E$13))))</f>
        <v>0</v>
      </c>
      <c r="W169" s="23"/>
      <c r="X169" s="21">
        <f>IF(W169="",0,IF(W169="優勝",[2]点数換算表!$B$14,IF(W169="準優勝",[2]点数換算表!$C$14,IF(W169="ベスト4",[2]点数換算表!$D$14,[2]点数換算表!$E$14))))</f>
        <v>0</v>
      </c>
      <c r="Y169" s="32"/>
      <c r="Z169" s="21">
        <f>IF(Y169="",0,IF(Y169="優勝",[2]点数換算表!$B$15,IF(Y169="準優勝",[2]点数換算表!$C$15,IF(Y169="ベスト4",[2]点数換算表!$D$15,IF(Y169="ベスト8",[2]点数換算表!$E$15,IF(Y169="ベスト16",[2]点数換算表!$F$15,""))))))</f>
        <v>0</v>
      </c>
      <c r="AA169" s="32"/>
      <c r="AB169" s="21">
        <f>IF(AA169="",0,IF(AA169="優勝",[2]点数換算表!$B$16,IF(AA169="準優勝",[2]点数換算表!$C$16,IF(AA169="ベスト4",[2]点数換算表!$D$16,IF(AA169="ベスト8",[2]点数換算表!$E$16,IF(AA169="ベスト16",[2]点数換算表!$F$16,IF(AA169="ベスト32",[2]点数換算表!$G$16,"")))))))</f>
        <v>0</v>
      </c>
      <c r="AC169" s="32"/>
      <c r="AD169" s="21">
        <f>IF(AC169="",0,IF(AC169="優勝",[2]点数換算表!$B$17,IF(AC169="準優勝",[2]点数換算表!$C$17,IF(AC169="ベスト4",[2]点数換算表!$D$17,IF(AC169="ベスト8",[2]点数換算表!$E$17,IF(AC169="ベスト16",[2]点数換算表!$F$17,IF(AC169="ベスト32",[2]点数換算表!$G$17,"")))))))</f>
        <v>0</v>
      </c>
      <c r="AE169" s="23"/>
      <c r="AF169" s="21">
        <f>IF(AE169="",0,IF(AE169="優勝",[2]点数換算表!$B$18,IF(AE169="準優勝",[2]点数換算表!$C$18,IF(AE169="ベスト4",[2]点数換算表!$D$18,IF(AE169="ベスト8",[2]点数換算表!$E$18,[2]点数換算表!$F$18)))))</f>
        <v>0</v>
      </c>
      <c r="AG169" s="23"/>
      <c r="AH169" s="21">
        <f>IF(AG169="",0,IF(AG169="優勝",[2]点数換算表!$B$19,IF(AG169="準優勝",[2]点数換算表!$C$19,IF(AG169="ベスト4",[2]点数換算表!$D$19,IF(AG169="ベスト8",[2]点数換算表!$E$19,[2]点数換算表!$F$19)))))</f>
        <v>0</v>
      </c>
      <c r="AI169" s="21">
        <f t="shared" si="2"/>
        <v>50</v>
      </c>
    </row>
    <row r="170" spans="1:35" x14ac:dyDescent="0.4">
      <c r="A170" s="21">
        <v>167</v>
      </c>
      <c r="B170" s="32" t="s">
        <v>312</v>
      </c>
      <c r="C170" s="32" t="s">
        <v>271</v>
      </c>
      <c r="D170" s="32">
        <v>4</v>
      </c>
      <c r="E170" s="26" t="s">
        <v>272</v>
      </c>
      <c r="F170" s="35" t="s">
        <v>815</v>
      </c>
      <c r="G170" s="23"/>
      <c r="H170" s="21">
        <f>IF(G170="",0,IF(G170="優勝",[2]点数換算表!$B$2,IF(G170="準優勝",[2]点数換算表!$C$2,IF(G170="ベスト4",[2]点数換算表!$D$2,[2]点数換算表!$E$2))))</f>
        <v>0</v>
      </c>
      <c r="I170" s="23"/>
      <c r="J170" s="21">
        <f>IF(I170="",0,IF(I170="優勝",[2]点数換算表!$B$3,IF(I170="準優勝",[2]点数換算表!$C$3,IF(I170="ベスト4",[2]点数換算表!$D$3,[2]点数換算表!$E$3))))</f>
        <v>0</v>
      </c>
      <c r="K170" s="32"/>
      <c r="L170" s="21">
        <f>IF(K170="",0,IF(K170="優勝",[2]点数換算表!$B$4,IF(K170="準優勝",[2]点数換算表!$C$4,IF(K170="ベスト4",[2]点数換算表!$D$4,IF(K170="ベスト8",[2]点数換算表!$E$4,IF(K170="ベスト16",[2]点数換算表!$F$4,""))))))</f>
        <v>0</v>
      </c>
      <c r="M170" s="32" t="s">
        <v>214</v>
      </c>
      <c r="N170" s="21">
        <f>IF(M170="",0,IF(M170="優勝",[2]点数換算表!$B$5,IF(M170="準優勝",[2]点数換算表!$C$5,IF(M170="ベスト4",[2]点数換算表!$D$5,IF(M170="ベスト8",[2]点数換算表!$E$5,IF(M170="ベスト16",[2]点数換算表!$F$5,IF(M170="ベスト32",[2]点数換算表!$G$5,"")))))))</f>
        <v>50</v>
      </c>
      <c r="O170" s="32"/>
      <c r="P170" s="21">
        <f>IF(O170="",0,IF(O170="優勝",[2]点数換算表!$B$6,IF(O170="準優勝",[2]点数換算表!$C$6,IF(O170="ベスト4",[2]点数換算表!$D$6,IF(O170="ベスト8",[2]点数換算表!$E$6,IF(O170="ベスト16",[2]点数換算表!$F$6,IF(O170="ベスト32",[2]点数換算表!$G$6,"")))))))</f>
        <v>0</v>
      </c>
      <c r="Q170" s="23"/>
      <c r="R170" s="21">
        <f>IF(Q170="",0,IF(Q170="優勝",[2]点数換算表!$B$7,IF(Q170="準優勝",[2]点数換算表!$C$7,IF(Q170="ベスト4",[2]点数換算表!$D$7,IF(Q170="ベスト8",[2]点数換算表!$E$7,[2]点数換算表!$F$7)))))</f>
        <v>0</v>
      </c>
      <c r="S170" s="23"/>
      <c r="T170" s="21">
        <f>IF(S170="",0,IF(S170="優勝",[2]点数換算表!$B$8,IF(S170="準優勝",[2]点数換算表!$C$8,IF(S170="ベスト4",[2]点数換算表!$D$8,IF(S170="ベスト8",[2]点数換算表!$E$8,[2]点数換算表!$F$8)))))</f>
        <v>0</v>
      </c>
      <c r="U170" s="23"/>
      <c r="V170" s="21">
        <f>IF(U170="",0,IF(U170="優勝",[2]点数換算表!$B$13,IF(U170="準優勝",[2]点数換算表!$C$13,IF(U170="ベスト4",[2]点数換算表!$D$13,[2]点数換算表!$E$13))))</f>
        <v>0</v>
      </c>
      <c r="W170" s="23"/>
      <c r="X170" s="21">
        <f>IF(W170="",0,IF(W170="優勝",[2]点数換算表!$B$14,IF(W170="準優勝",[2]点数換算表!$C$14,IF(W170="ベスト4",[2]点数換算表!$D$14,[2]点数換算表!$E$14))))</f>
        <v>0</v>
      </c>
      <c r="Y170" s="32"/>
      <c r="Z170" s="21">
        <f>IF(Y170="",0,IF(Y170="優勝",[2]点数換算表!$B$15,IF(Y170="準優勝",[2]点数換算表!$C$15,IF(Y170="ベスト4",[2]点数換算表!$D$15,IF(Y170="ベスト8",[2]点数換算表!$E$15,IF(Y170="ベスト16",[2]点数換算表!$F$15,""))))))</f>
        <v>0</v>
      </c>
      <c r="AA170" s="32"/>
      <c r="AB170" s="21">
        <f>IF(AA170="",0,IF(AA170="優勝",[2]点数換算表!$B$16,IF(AA170="準優勝",[2]点数換算表!$C$16,IF(AA170="ベスト4",[2]点数換算表!$D$16,IF(AA170="ベスト8",[2]点数換算表!$E$16,IF(AA170="ベスト16",[2]点数換算表!$F$16,IF(AA170="ベスト32",[2]点数換算表!$G$16,"")))))))</f>
        <v>0</v>
      </c>
      <c r="AC170" s="32"/>
      <c r="AD170" s="21">
        <f>IF(AC170="",0,IF(AC170="優勝",[2]点数換算表!$B$17,IF(AC170="準優勝",[2]点数換算表!$C$17,IF(AC170="ベスト4",[2]点数換算表!$D$17,IF(AC170="ベスト8",[2]点数換算表!$E$17,IF(AC170="ベスト16",[2]点数換算表!$F$17,IF(AC170="ベスト32",[2]点数換算表!$G$17,"")))))))</f>
        <v>0</v>
      </c>
      <c r="AE170" s="23"/>
      <c r="AF170" s="21">
        <f>IF(AE170="",0,IF(AE170="優勝",[2]点数換算表!$B$18,IF(AE170="準優勝",[2]点数換算表!$C$18,IF(AE170="ベスト4",[2]点数換算表!$D$18,IF(AE170="ベスト8",[2]点数換算表!$E$18,[2]点数換算表!$F$18)))))</f>
        <v>0</v>
      </c>
      <c r="AG170" s="23"/>
      <c r="AH170" s="21">
        <f>IF(AG170="",0,IF(AG170="優勝",[2]点数換算表!$B$19,IF(AG170="準優勝",[2]点数換算表!$C$19,IF(AG170="ベスト4",[2]点数換算表!$D$19,IF(AG170="ベスト8",[2]点数換算表!$E$19,[2]点数換算表!$F$19)))))</f>
        <v>0</v>
      </c>
      <c r="AI170" s="21">
        <f t="shared" si="2"/>
        <v>50</v>
      </c>
    </row>
    <row r="171" spans="1:35" x14ac:dyDescent="0.4">
      <c r="A171" s="21">
        <v>168</v>
      </c>
      <c r="B171" s="32" t="s">
        <v>378</v>
      </c>
      <c r="C171" s="32" t="s">
        <v>297</v>
      </c>
      <c r="D171" s="32">
        <v>4</v>
      </c>
      <c r="E171" s="26" t="s">
        <v>272</v>
      </c>
      <c r="F171" s="35" t="s">
        <v>815</v>
      </c>
      <c r="G171" s="23"/>
      <c r="H171" s="21">
        <f>IF(G171="",0,IF(G171="優勝",[2]点数換算表!$B$2,IF(G171="準優勝",[2]点数換算表!$C$2,IF(G171="ベスト4",[2]点数換算表!$D$2,[2]点数換算表!$E$2))))</f>
        <v>0</v>
      </c>
      <c r="I171" s="23"/>
      <c r="J171" s="21">
        <f>IF(I171="",0,IF(I171="優勝",[2]点数換算表!$B$3,IF(I171="準優勝",[2]点数換算表!$C$3,IF(I171="ベスト4",[2]点数換算表!$D$3,[2]点数換算表!$E$3))))</f>
        <v>0</v>
      </c>
      <c r="K171" s="32"/>
      <c r="L171" s="21">
        <f>IF(K171="",0,IF(K171="優勝",[2]点数換算表!$B$4,IF(K171="準優勝",[2]点数換算表!$C$4,IF(K171="ベスト4",[2]点数換算表!$D$4,IF(K171="ベスト8",[2]点数換算表!$E$4,IF(K171="ベスト16",[2]点数換算表!$F$4,""))))))</f>
        <v>0</v>
      </c>
      <c r="M171" s="32" t="s">
        <v>214</v>
      </c>
      <c r="N171" s="21">
        <f>IF(M171="",0,IF(M171="優勝",[2]点数換算表!$B$5,IF(M171="準優勝",[2]点数換算表!$C$5,IF(M171="ベスト4",[2]点数換算表!$D$5,IF(M171="ベスト8",[2]点数換算表!$E$5,IF(M171="ベスト16",[2]点数換算表!$F$5,IF(M171="ベスト32",[2]点数換算表!$G$5,"")))))))</f>
        <v>50</v>
      </c>
      <c r="O171" s="32"/>
      <c r="P171" s="21">
        <f>IF(O171="",0,IF(O171="優勝",[2]点数換算表!$B$6,IF(O171="準優勝",[2]点数換算表!$C$6,IF(O171="ベスト4",[2]点数換算表!$D$6,IF(O171="ベスト8",[2]点数換算表!$E$6,IF(O171="ベスト16",[2]点数換算表!$F$6,IF(O171="ベスト32",[2]点数換算表!$G$6,"")))))))</f>
        <v>0</v>
      </c>
      <c r="Q171" s="23"/>
      <c r="R171" s="21">
        <f>IF(Q171="",0,IF(Q171="優勝",[2]点数換算表!$B$7,IF(Q171="準優勝",[2]点数換算表!$C$7,IF(Q171="ベスト4",[2]点数換算表!$D$7,IF(Q171="ベスト8",[2]点数換算表!$E$7,[2]点数換算表!$F$7)))))</f>
        <v>0</v>
      </c>
      <c r="S171" s="23"/>
      <c r="T171" s="21">
        <f>IF(S171="",0,IF(S171="優勝",[2]点数換算表!$B$8,IF(S171="準優勝",[2]点数換算表!$C$8,IF(S171="ベスト4",[2]点数換算表!$D$8,IF(S171="ベスト8",[2]点数換算表!$E$8,[2]点数換算表!$F$8)))))</f>
        <v>0</v>
      </c>
      <c r="U171" s="23"/>
      <c r="V171" s="21">
        <f>IF(U171="",0,IF(U171="優勝",[2]点数換算表!$B$13,IF(U171="準優勝",[2]点数換算表!$C$13,IF(U171="ベスト4",[2]点数換算表!$D$13,[2]点数換算表!$E$13))))</f>
        <v>0</v>
      </c>
      <c r="W171" s="23"/>
      <c r="X171" s="21">
        <f>IF(W171="",0,IF(W171="優勝",[2]点数換算表!$B$14,IF(W171="準優勝",[2]点数換算表!$C$14,IF(W171="ベスト4",[2]点数換算表!$D$14,[2]点数換算表!$E$14))))</f>
        <v>0</v>
      </c>
      <c r="Y171" s="32"/>
      <c r="Z171" s="21">
        <f>IF(Y171="",0,IF(Y171="優勝",[2]点数換算表!$B$15,IF(Y171="準優勝",[2]点数換算表!$C$15,IF(Y171="ベスト4",[2]点数換算表!$D$15,IF(Y171="ベスト8",[2]点数換算表!$E$15,IF(Y171="ベスト16",[2]点数換算表!$F$15,""))))))</f>
        <v>0</v>
      </c>
      <c r="AA171" s="32"/>
      <c r="AB171" s="21">
        <f>IF(AA171="",0,IF(AA171="優勝",[2]点数換算表!$B$16,IF(AA171="準優勝",[2]点数換算表!$C$16,IF(AA171="ベスト4",[2]点数換算表!$D$16,IF(AA171="ベスト8",[2]点数換算表!$E$16,IF(AA171="ベスト16",[2]点数換算表!$F$16,IF(AA171="ベスト32",[2]点数換算表!$G$16,"")))))))</f>
        <v>0</v>
      </c>
      <c r="AC171" s="32"/>
      <c r="AD171" s="21">
        <f>IF(AC171="",0,IF(AC171="優勝",[2]点数換算表!$B$17,IF(AC171="準優勝",[2]点数換算表!$C$17,IF(AC171="ベスト4",[2]点数換算表!$D$17,IF(AC171="ベスト8",[2]点数換算表!$E$17,IF(AC171="ベスト16",[2]点数換算表!$F$17,IF(AC171="ベスト32",[2]点数換算表!$G$17,"")))))))</f>
        <v>0</v>
      </c>
      <c r="AE171" s="23"/>
      <c r="AF171" s="21">
        <f>IF(AE171="",0,IF(AE171="優勝",[2]点数換算表!$B$18,IF(AE171="準優勝",[2]点数換算表!$C$18,IF(AE171="ベスト4",[2]点数換算表!$D$18,IF(AE171="ベスト8",[2]点数換算表!$E$18,[2]点数換算表!$F$18)))))</f>
        <v>0</v>
      </c>
      <c r="AG171" s="23"/>
      <c r="AH171" s="21">
        <f>IF(AG171="",0,IF(AG171="優勝",[2]点数換算表!$B$19,IF(AG171="準優勝",[2]点数換算表!$C$19,IF(AG171="ベスト4",[2]点数換算表!$D$19,IF(AG171="ベスト8",[2]点数換算表!$E$19,[2]点数換算表!$F$19)))))</f>
        <v>0</v>
      </c>
      <c r="AI171" s="21">
        <f t="shared" si="2"/>
        <v>50</v>
      </c>
    </row>
    <row r="172" spans="1:35" x14ac:dyDescent="0.4">
      <c r="A172" s="21">
        <v>169</v>
      </c>
      <c r="B172" s="32" t="s">
        <v>1276</v>
      </c>
      <c r="C172" s="32" t="s">
        <v>857</v>
      </c>
      <c r="D172" s="32">
        <v>4</v>
      </c>
      <c r="E172" s="26" t="s">
        <v>272</v>
      </c>
      <c r="F172" s="35" t="s">
        <v>815</v>
      </c>
      <c r="G172" s="23"/>
      <c r="H172" s="21">
        <f>IF(G172="",0,IF(G172="優勝",[5]点数換算表!$B$2,IF(G172="準優勝",[5]点数換算表!$C$2,IF(G172="ベスト4",[5]点数換算表!$D$2,[5]点数換算表!$E$2))))</f>
        <v>0</v>
      </c>
      <c r="I172" s="23"/>
      <c r="J172" s="21">
        <f>IF(I172="",0,IF(I172="優勝",[5]点数換算表!$B$3,IF(I172="準優勝",[5]点数換算表!$C$3,IF(I172="ベスト4",[5]点数換算表!$D$3,[5]点数換算表!$E$3))))</f>
        <v>0</v>
      </c>
      <c r="K172" s="32"/>
      <c r="L172" s="21">
        <f>IF(K172="",0,IF(K172="優勝",[5]点数換算表!$B$4,IF(K172="準優勝",[5]点数換算表!$C$4,IF(K172="ベスト4",[5]点数換算表!$D$4,IF(K172="ベスト8",[5]点数換算表!$E$4,IF(K172="ベスト16",[5]点数換算表!$F$4,""))))))</f>
        <v>0</v>
      </c>
      <c r="M172" s="32" t="s">
        <v>214</v>
      </c>
      <c r="N172" s="21">
        <f>IF(M172="",0,IF(M172="優勝",[5]点数換算表!$B$5,IF(M172="準優勝",[5]点数換算表!$C$5,IF(M172="ベスト4",[5]点数換算表!$D$5,IF(M172="ベスト8",[5]点数換算表!$E$5,IF(M172="ベスト16",[5]点数換算表!$F$5,IF(M172="ベスト32",[5]点数換算表!$G$5,"")))))))</f>
        <v>50</v>
      </c>
      <c r="O172" s="32"/>
      <c r="P172" s="21">
        <f>IF(O172="",0,IF(O172="優勝",[5]点数換算表!$B$6,IF(O172="準優勝",[5]点数換算表!$C$6,IF(O172="ベスト4",[5]点数換算表!$D$6,IF(O172="ベスト8",[5]点数換算表!$E$6,IF(O172="ベスト16",[5]点数換算表!$F$6,IF(O172="ベスト32",[5]点数換算表!$G$6,"")))))))</f>
        <v>0</v>
      </c>
      <c r="Q172" s="23"/>
      <c r="R172" s="21">
        <f>IF(Q172="",0,IF(Q172="優勝",[5]点数換算表!$B$7,IF(Q172="準優勝",[5]点数換算表!$C$7,IF(Q172="ベスト4",[5]点数換算表!$D$7,IF(Q172="ベスト8",[5]点数換算表!$E$7,[5]点数換算表!$F$7)))))</f>
        <v>0</v>
      </c>
      <c r="S172" s="23"/>
      <c r="T172" s="21">
        <f>IF(S172="",0,IF(S172="優勝",[5]点数換算表!$B$8,IF(S172="準優勝",[5]点数換算表!$C$8,IF(S172="ベスト4",[5]点数換算表!$D$8,IF(S172="ベスト8",[5]点数換算表!$E$8,[5]点数換算表!$F$8)))))</f>
        <v>0</v>
      </c>
      <c r="U172" s="23"/>
      <c r="V172" s="21">
        <f>IF(U172="",0,IF(U172="優勝",[5]点数換算表!$B$13,IF(U172="準優勝",[5]点数換算表!$C$13,IF(U172="ベスト4",[5]点数換算表!$D$13,[5]点数換算表!$E$13))))</f>
        <v>0</v>
      </c>
      <c r="W172" s="23"/>
      <c r="X172" s="21">
        <f>IF(W172="",0,IF(W172="優勝",[5]点数換算表!$B$14,IF(W172="準優勝",[5]点数換算表!$C$14,IF(W172="ベスト4",[5]点数換算表!$D$14,[5]点数換算表!$E$14))))</f>
        <v>0</v>
      </c>
      <c r="Y172" s="32"/>
      <c r="Z172" s="21">
        <f>IF(Y172="",0,IF(Y172="優勝",[5]点数換算表!$B$15,IF(Y172="準優勝",[5]点数換算表!$C$15,IF(Y172="ベスト4",[5]点数換算表!$D$15,IF(Y172="ベスト8",[5]点数換算表!$E$15,IF(Y172="ベスト16",[5]点数換算表!$F$15,""))))))</f>
        <v>0</v>
      </c>
      <c r="AA172" s="32"/>
      <c r="AB172" s="21">
        <f>IF(AA172="",0,IF(AA172="優勝",[5]点数換算表!$B$16,IF(AA172="準優勝",[5]点数換算表!$C$16,IF(AA172="ベスト4",[5]点数換算表!$D$16,IF(AA172="ベスト8",[5]点数換算表!$E$16,IF(AA172="ベスト16",[5]点数換算表!$F$16,IF(AA172="ベスト32",[5]点数換算表!$G$16,"")))))))</f>
        <v>0</v>
      </c>
      <c r="AC172" s="32"/>
      <c r="AD172" s="21">
        <f>IF(AC172="",0,IF(AC172="優勝",[5]点数換算表!$B$17,IF(AC172="準優勝",[5]点数換算表!$C$17,IF(AC172="ベスト4",[5]点数換算表!$D$17,IF(AC172="ベスト8",[5]点数換算表!$E$17,IF(AC172="ベスト16",[5]点数換算表!$F$17,IF(AC172="ベスト32",[5]点数換算表!$G$17,"")))))))</f>
        <v>0</v>
      </c>
      <c r="AE172" s="23"/>
      <c r="AF172" s="21">
        <f>IF(AE172="",0,IF(AE172="優勝",[5]点数換算表!$B$18,IF(AE172="準優勝",[5]点数換算表!$C$18,IF(AE172="ベスト4",[5]点数換算表!$D$18,IF(AE172="ベスト8",[5]点数換算表!$E$18,[5]点数換算表!$F$18)))))</f>
        <v>0</v>
      </c>
      <c r="AG172" s="23"/>
      <c r="AH172" s="21">
        <f>IF(AG172="",0,IF(AG172="優勝",[5]点数換算表!$B$19,IF(AG172="準優勝",[5]点数換算表!$C$19,IF(AG172="ベスト4",[5]点数換算表!$D$19,IF(AG172="ベスト8",[5]点数換算表!$E$19,[5]点数換算表!$F$19)))))</f>
        <v>0</v>
      </c>
      <c r="AI172" s="21">
        <f t="shared" si="2"/>
        <v>50</v>
      </c>
    </row>
    <row r="173" spans="1:35" x14ac:dyDescent="0.4">
      <c r="A173" s="21">
        <v>170</v>
      </c>
      <c r="B173" s="32" t="s">
        <v>1277</v>
      </c>
      <c r="C173" s="32" t="s">
        <v>857</v>
      </c>
      <c r="D173" s="32">
        <v>3</v>
      </c>
      <c r="E173" s="26" t="s">
        <v>272</v>
      </c>
      <c r="F173" s="35" t="s">
        <v>815</v>
      </c>
      <c r="G173" s="23"/>
      <c r="H173" s="21">
        <f>IF(G173="",0,IF(G173="優勝",[5]点数換算表!$B$2,IF(G173="準優勝",[5]点数換算表!$C$2,IF(G173="ベスト4",[5]点数換算表!$D$2,[5]点数換算表!$E$2))))</f>
        <v>0</v>
      </c>
      <c r="I173" s="23"/>
      <c r="J173" s="21">
        <f>IF(I173="",0,IF(I173="優勝",[5]点数換算表!$B$3,IF(I173="準優勝",[5]点数換算表!$C$3,IF(I173="ベスト4",[5]点数換算表!$D$3,[5]点数換算表!$E$3))))</f>
        <v>0</v>
      </c>
      <c r="K173" s="32"/>
      <c r="L173" s="21">
        <f>IF(K173="",0,IF(K173="優勝",[5]点数換算表!$B$4,IF(K173="準優勝",[5]点数換算表!$C$4,IF(K173="ベスト4",[5]点数換算表!$D$4,IF(K173="ベスト8",[5]点数換算表!$E$4,IF(K173="ベスト16",[5]点数換算表!$F$4,""))))))</f>
        <v>0</v>
      </c>
      <c r="M173" s="32" t="s">
        <v>214</v>
      </c>
      <c r="N173" s="21">
        <f>IF(M173="",0,IF(M173="優勝",[5]点数換算表!$B$5,IF(M173="準優勝",[5]点数換算表!$C$5,IF(M173="ベスト4",[5]点数換算表!$D$5,IF(M173="ベスト8",[5]点数換算表!$E$5,IF(M173="ベスト16",[5]点数換算表!$F$5,IF(M173="ベスト32",[5]点数換算表!$G$5,"")))))))</f>
        <v>50</v>
      </c>
      <c r="O173" s="32"/>
      <c r="P173" s="21">
        <f>IF(O173="",0,IF(O173="優勝",[5]点数換算表!$B$6,IF(O173="準優勝",[5]点数換算表!$C$6,IF(O173="ベスト4",[5]点数換算表!$D$6,IF(O173="ベスト8",[5]点数換算表!$E$6,IF(O173="ベスト16",[5]点数換算表!$F$6,IF(O173="ベスト32",[5]点数換算表!$G$6,"")))))))</f>
        <v>0</v>
      </c>
      <c r="Q173" s="23"/>
      <c r="R173" s="21">
        <f>IF(Q173="",0,IF(Q173="優勝",[5]点数換算表!$B$7,IF(Q173="準優勝",[5]点数換算表!$C$7,IF(Q173="ベスト4",[5]点数換算表!$D$7,IF(Q173="ベスト8",[5]点数換算表!$E$7,[5]点数換算表!$F$7)))))</f>
        <v>0</v>
      </c>
      <c r="S173" s="23"/>
      <c r="T173" s="21">
        <f>IF(S173="",0,IF(S173="優勝",[5]点数換算表!$B$8,IF(S173="準優勝",[5]点数換算表!$C$8,IF(S173="ベスト4",[5]点数換算表!$D$8,IF(S173="ベスト8",[5]点数換算表!$E$8,[5]点数換算表!$F$8)))))</f>
        <v>0</v>
      </c>
      <c r="U173" s="23"/>
      <c r="V173" s="21">
        <f>IF(U173="",0,IF(U173="優勝",[5]点数換算表!$B$13,IF(U173="準優勝",[5]点数換算表!$C$13,IF(U173="ベスト4",[5]点数換算表!$D$13,[5]点数換算表!$E$13))))</f>
        <v>0</v>
      </c>
      <c r="W173" s="23"/>
      <c r="X173" s="21">
        <f>IF(W173="",0,IF(W173="優勝",[5]点数換算表!$B$14,IF(W173="準優勝",[5]点数換算表!$C$14,IF(W173="ベスト4",[5]点数換算表!$D$14,[5]点数換算表!$E$14))))</f>
        <v>0</v>
      </c>
      <c r="Y173" s="32"/>
      <c r="Z173" s="21">
        <f>IF(Y173="",0,IF(Y173="優勝",[5]点数換算表!$B$15,IF(Y173="準優勝",[5]点数換算表!$C$15,IF(Y173="ベスト4",[5]点数換算表!$D$15,IF(Y173="ベスト8",[5]点数換算表!$E$15,IF(Y173="ベスト16",[5]点数換算表!$F$15,""))))))</f>
        <v>0</v>
      </c>
      <c r="AA173" s="32"/>
      <c r="AB173" s="21">
        <f>IF(AA173="",0,IF(AA173="優勝",[5]点数換算表!$B$16,IF(AA173="準優勝",[5]点数換算表!$C$16,IF(AA173="ベスト4",[5]点数換算表!$D$16,IF(AA173="ベスト8",[5]点数換算表!$E$16,IF(AA173="ベスト16",[5]点数換算表!$F$16,IF(AA173="ベスト32",[5]点数換算表!$G$16,"")))))))</f>
        <v>0</v>
      </c>
      <c r="AC173" s="32"/>
      <c r="AD173" s="21">
        <f>IF(AC173="",0,IF(AC173="優勝",[5]点数換算表!$B$17,IF(AC173="準優勝",[5]点数換算表!$C$17,IF(AC173="ベスト4",[5]点数換算表!$D$17,IF(AC173="ベスト8",[5]点数換算表!$E$17,IF(AC173="ベスト16",[5]点数換算表!$F$17,IF(AC173="ベスト32",[5]点数換算表!$G$17,"")))))))</f>
        <v>0</v>
      </c>
      <c r="AE173" s="23"/>
      <c r="AF173" s="21">
        <f>IF(AE173="",0,IF(AE173="優勝",[5]点数換算表!$B$18,IF(AE173="準優勝",[5]点数換算表!$C$18,IF(AE173="ベスト4",[5]点数換算表!$D$18,IF(AE173="ベスト8",[5]点数換算表!$E$18,[5]点数換算表!$F$18)))))</f>
        <v>0</v>
      </c>
      <c r="AG173" s="23"/>
      <c r="AH173" s="21">
        <f>IF(AG173="",0,IF(AG173="優勝",[5]点数換算表!$B$19,IF(AG173="準優勝",[5]点数換算表!$C$19,IF(AG173="ベスト4",[5]点数換算表!$D$19,IF(AG173="ベスト8",[5]点数換算表!$E$19,[5]点数換算表!$F$19)))))</f>
        <v>0</v>
      </c>
      <c r="AI173" s="21">
        <f t="shared" si="2"/>
        <v>50</v>
      </c>
    </row>
    <row r="174" spans="1:35" x14ac:dyDescent="0.4">
      <c r="A174" s="21">
        <v>171</v>
      </c>
      <c r="B174" s="32" t="s">
        <v>1278</v>
      </c>
      <c r="C174" s="32" t="s">
        <v>1279</v>
      </c>
      <c r="D174" s="32">
        <v>4</v>
      </c>
      <c r="E174" s="26" t="s">
        <v>272</v>
      </c>
      <c r="F174" s="35" t="s">
        <v>815</v>
      </c>
      <c r="G174" s="23"/>
      <c r="H174" s="21">
        <f>IF(G174="",0,IF(G174="優勝",[5]点数換算表!$B$2,IF(G174="準優勝",[5]点数換算表!$C$2,IF(G174="ベスト4",[5]点数換算表!$D$2,[5]点数換算表!$E$2))))</f>
        <v>0</v>
      </c>
      <c r="I174" s="23"/>
      <c r="J174" s="21">
        <f>IF(I174="",0,IF(I174="優勝",[5]点数換算表!$B$3,IF(I174="準優勝",[5]点数換算表!$C$3,IF(I174="ベスト4",[5]点数換算表!$D$3,[5]点数換算表!$E$3))))</f>
        <v>0</v>
      </c>
      <c r="K174" s="32"/>
      <c r="L174" s="21">
        <f>IF(K174="",0,IF(K174="優勝",[5]点数換算表!$B$4,IF(K174="準優勝",[5]点数換算表!$C$4,IF(K174="ベスト4",[5]点数換算表!$D$4,IF(K174="ベスト8",[5]点数換算表!$E$4,IF(K174="ベスト16",[5]点数換算表!$F$4,""))))))</f>
        <v>0</v>
      </c>
      <c r="M174" s="32" t="s">
        <v>214</v>
      </c>
      <c r="N174" s="21">
        <f>IF(M174="",0,IF(M174="優勝",[5]点数換算表!$B$5,IF(M174="準優勝",[5]点数換算表!$C$5,IF(M174="ベスト4",[5]点数換算表!$D$5,IF(M174="ベスト8",[5]点数換算表!$E$5,IF(M174="ベスト16",[5]点数換算表!$F$5,IF(M174="ベスト32",[5]点数換算表!$G$5,"")))))))</f>
        <v>50</v>
      </c>
      <c r="O174" s="32"/>
      <c r="P174" s="21">
        <f>IF(O174="",0,IF(O174="優勝",[5]点数換算表!$B$6,IF(O174="準優勝",[5]点数換算表!$C$6,IF(O174="ベスト4",[5]点数換算表!$D$6,IF(O174="ベスト8",[5]点数換算表!$E$6,IF(O174="ベスト16",[5]点数換算表!$F$6,IF(O174="ベスト32",[5]点数換算表!$G$6,"")))))))</f>
        <v>0</v>
      </c>
      <c r="Q174" s="23"/>
      <c r="R174" s="21">
        <f>IF(Q174="",0,IF(Q174="優勝",[5]点数換算表!$B$7,IF(Q174="準優勝",[5]点数換算表!$C$7,IF(Q174="ベスト4",[5]点数換算表!$D$7,IF(Q174="ベスト8",[5]点数換算表!$E$7,[5]点数換算表!$F$7)))))</f>
        <v>0</v>
      </c>
      <c r="S174" s="23"/>
      <c r="T174" s="21">
        <f>IF(S174="",0,IF(S174="優勝",[5]点数換算表!$B$8,IF(S174="準優勝",[5]点数換算表!$C$8,IF(S174="ベスト4",[5]点数換算表!$D$8,IF(S174="ベスト8",[5]点数換算表!$E$8,[5]点数換算表!$F$8)))))</f>
        <v>0</v>
      </c>
      <c r="U174" s="23"/>
      <c r="V174" s="21">
        <f>IF(U174="",0,IF(U174="優勝",[5]点数換算表!$B$13,IF(U174="準優勝",[5]点数換算表!$C$13,IF(U174="ベスト4",[5]点数換算表!$D$13,[5]点数換算表!$E$13))))</f>
        <v>0</v>
      </c>
      <c r="W174" s="23"/>
      <c r="X174" s="21">
        <f>IF(W174="",0,IF(W174="優勝",[5]点数換算表!$B$14,IF(W174="準優勝",[5]点数換算表!$C$14,IF(W174="ベスト4",[5]点数換算表!$D$14,[5]点数換算表!$E$14))))</f>
        <v>0</v>
      </c>
      <c r="Y174" s="32"/>
      <c r="Z174" s="21">
        <f>IF(Y174="",0,IF(Y174="優勝",[5]点数換算表!$B$15,IF(Y174="準優勝",[5]点数換算表!$C$15,IF(Y174="ベスト4",[5]点数換算表!$D$15,IF(Y174="ベスト8",[5]点数換算表!$E$15,IF(Y174="ベスト16",[5]点数換算表!$F$15,""))))))</f>
        <v>0</v>
      </c>
      <c r="AA174" s="32"/>
      <c r="AB174" s="21">
        <f>IF(AA174="",0,IF(AA174="優勝",[5]点数換算表!$B$16,IF(AA174="準優勝",[5]点数換算表!$C$16,IF(AA174="ベスト4",[5]点数換算表!$D$16,IF(AA174="ベスト8",[5]点数換算表!$E$16,IF(AA174="ベスト16",[5]点数換算表!$F$16,IF(AA174="ベスト32",[5]点数換算表!$G$16,"")))))))</f>
        <v>0</v>
      </c>
      <c r="AC174" s="32"/>
      <c r="AD174" s="21">
        <f>IF(AC174="",0,IF(AC174="優勝",[5]点数換算表!$B$17,IF(AC174="準優勝",[5]点数換算表!$C$17,IF(AC174="ベスト4",[5]点数換算表!$D$17,IF(AC174="ベスト8",[5]点数換算表!$E$17,IF(AC174="ベスト16",[5]点数換算表!$F$17,IF(AC174="ベスト32",[5]点数換算表!$G$17,"")))))))</f>
        <v>0</v>
      </c>
      <c r="AE174" s="23"/>
      <c r="AF174" s="21">
        <f>IF(AE174="",0,IF(AE174="優勝",[5]点数換算表!$B$18,IF(AE174="準優勝",[5]点数換算表!$C$18,IF(AE174="ベスト4",[5]点数換算表!$D$18,IF(AE174="ベスト8",[5]点数換算表!$E$18,[5]点数換算表!$F$18)))))</f>
        <v>0</v>
      </c>
      <c r="AG174" s="23"/>
      <c r="AH174" s="21">
        <f>IF(AG174="",0,IF(AG174="優勝",[5]点数換算表!$B$19,IF(AG174="準優勝",[5]点数換算表!$C$19,IF(AG174="ベスト4",[5]点数換算表!$D$19,IF(AG174="ベスト8",[5]点数換算表!$E$19,[5]点数換算表!$F$19)))))</f>
        <v>0</v>
      </c>
      <c r="AI174" s="21">
        <f t="shared" si="2"/>
        <v>50</v>
      </c>
    </row>
    <row r="175" spans="1:35" x14ac:dyDescent="0.4">
      <c r="A175" s="21">
        <v>172</v>
      </c>
      <c r="B175" s="32" t="s">
        <v>860</v>
      </c>
      <c r="C175" s="32" t="s">
        <v>853</v>
      </c>
      <c r="D175" s="32">
        <v>3</v>
      </c>
      <c r="E175" s="26" t="s">
        <v>272</v>
      </c>
      <c r="F175" s="35" t="s">
        <v>815</v>
      </c>
      <c r="G175" s="23"/>
      <c r="H175" s="21">
        <f>IF(G175="",0,IF(G175="優勝",[5]点数換算表!$B$2,IF(G175="準優勝",[5]点数換算表!$C$2,IF(G175="ベスト4",[5]点数換算表!$D$2,[5]点数換算表!$E$2))))</f>
        <v>0</v>
      </c>
      <c r="I175" s="23"/>
      <c r="J175" s="21">
        <f>IF(I175="",0,IF(I175="優勝",[5]点数換算表!$B$3,IF(I175="準優勝",[5]点数換算表!$C$3,IF(I175="ベスト4",[5]点数換算表!$D$3,[5]点数換算表!$E$3))))</f>
        <v>0</v>
      </c>
      <c r="K175" s="32"/>
      <c r="L175" s="21">
        <f>IF(K175="",0,IF(K175="優勝",[5]点数換算表!$B$4,IF(K175="準優勝",[5]点数換算表!$C$4,IF(K175="ベスト4",[5]点数換算表!$D$4,IF(K175="ベスト8",[5]点数換算表!$E$4,IF(K175="ベスト16",[5]点数換算表!$F$4,""))))))</f>
        <v>0</v>
      </c>
      <c r="M175" s="32" t="s">
        <v>214</v>
      </c>
      <c r="N175" s="21">
        <f>IF(M175="",0,IF(M175="優勝",[5]点数換算表!$B$5,IF(M175="準優勝",[5]点数換算表!$C$5,IF(M175="ベスト4",[5]点数換算表!$D$5,IF(M175="ベスト8",[5]点数換算表!$E$5,IF(M175="ベスト16",[5]点数換算表!$F$5,IF(M175="ベスト32",[5]点数換算表!$G$5,"")))))))</f>
        <v>50</v>
      </c>
      <c r="O175" s="32"/>
      <c r="P175" s="21">
        <f>IF(O175="",0,IF(O175="優勝",[5]点数換算表!$B$6,IF(O175="準優勝",[5]点数換算表!$C$6,IF(O175="ベスト4",[5]点数換算表!$D$6,IF(O175="ベスト8",[5]点数換算表!$E$6,IF(O175="ベスト16",[5]点数換算表!$F$6,IF(O175="ベスト32",[5]点数換算表!$G$6,"")))))))</f>
        <v>0</v>
      </c>
      <c r="Q175" s="23"/>
      <c r="R175" s="21">
        <f>IF(Q175="",0,IF(Q175="優勝",[5]点数換算表!$B$7,IF(Q175="準優勝",[5]点数換算表!$C$7,IF(Q175="ベスト4",[5]点数換算表!$D$7,IF(Q175="ベスト8",[5]点数換算表!$E$7,[5]点数換算表!$F$7)))))</f>
        <v>0</v>
      </c>
      <c r="S175" s="23"/>
      <c r="T175" s="21">
        <f>IF(S175="",0,IF(S175="優勝",[5]点数換算表!$B$8,IF(S175="準優勝",[5]点数換算表!$C$8,IF(S175="ベスト4",[5]点数換算表!$D$8,IF(S175="ベスト8",[5]点数換算表!$E$8,[5]点数換算表!$F$8)))))</f>
        <v>0</v>
      </c>
      <c r="U175" s="23"/>
      <c r="V175" s="21">
        <f>IF(U175="",0,IF(U175="優勝",[5]点数換算表!$B$13,IF(U175="準優勝",[5]点数換算表!$C$13,IF(U175="ベスト4",[5]点数換算表!$D$13,[5]点数換算表!$E$13))))</f>
        <v>0</v>
      </c>
      <c r="W175" s="23"/>
      <c r="X175" s="21">
        <f>IF(W175="",0,IF(W175="優勝",[5]点数換算表!$B$14,IF(W175="準優勝",[5]点数換算表!$C$14,IF(W175="ベスト4",[5]点数換算表!$D$14,[5]点数換算表!$E$14))))</f>
        <v>0</v>
      </c>
      <c r="Y175" s="32"/>
      <c r="Z175" s="21">
        <f>IF(Y175="",0,IF(Y175="優勝",[5]点数換算表!$B$15,IF(Y175="準優勝",[5]点数換算表!$C$15,IF(Y175="ベスト4",[5]点数換算表!$D$15,IF(Y175="ベスト8",[5]点数換算表!$E$15,IF(Y175="ベスト16",[5]点数換算表!$F$15,""))))))</f>
        <v>0</v>
      </c>
      <c r="AA175" s="32"/>
      <c r="AB175" s="21">
        <f>IF(AA175="",0,IF(AA175="優勝",[5]点数換算表!$B$16,IF(AA175="準優勝",[5]点数換算表!$C$16,IF(AA175="ベスト4",[5]点数換算表!$D$16,IF(AA175="ベスト8",[5]点数換算表!$E$16,IF(AA175="ベスト16",[5]点数換算表!$F$16,IF(AA175="ベスト32",[5]点数換算表!$G$16,"")))))))</f>
        <v>0</v>
      </c>
      <c r="AC175" s="32"/>
      <c r="AD175" s="21">
        <f>IF(AC175="",0,IF(AC175="優勝",[5]点数換算表!$B$17,IF(AC175="準優勝",[5]点数換算表!$C$17,IF(AC175="ベスト4",[5]点数換算表!$D$17,IF(AC175="ベスト8",[5]点数換算表!$E$17,IF(AC175="ベスト16",[5]点数換算表!$F$17,IF(AC175="ベスト32",[5]点数換算表!$G$17,"")))))))</f>
        <v>0</v>
      </c>
      <c r="AE175" s="23"/>
      <c r="AF175" s="21">
        <f>IF(AE175="",0,IF(AE175="優勝",[5]点数換算表!$B$18,IF(AE175="準優勝",[5]点数換算表!$C$18,IF(AE175="ベスト4",[5]点数換算表!$D$18,IF(AE175="ベスト8",[5]点数換算表!$E$18,[5]点数換算表!$F$18)))))</f>
        <v>0</v>
      </c>
      <c r="AG175" s="23"/>
      <c r="AH175" s="21">
        <f>IF(AG175="",0,IF(AG175="優勝",[5]点数換算表!$B$19,IF(AG175="準優勝",[5]点数換算表!$C$19,IF(AG175="ベスト4",[5]点数換算表!$D$19,IF(AG175="ベスト8",[5]点数換算表!$E$19,[5]点数換算表!$F$19)))))</f>
        <v>0</v>
      </c>
      <c r="AI175" s="21">
        <f t="shared" si="2"/>
        <v>50</v>
      </c>
    </row>
    <row r="176" spans="1:35" x14ac:dyDescent="0.4">
      <c r="A176" s="21">
        <v>173</v>
      </c>
      <c r="B176" s="32" t="s">
        <v>1280</v>
      </c>
      <c r="C176" s="32" t="s">
        <v>850</v>
      </c>
      <c r="D176" s="32">
        <v>1</v>
      </c>
      <c r="E176" s="26" t="s">
        <v>272</v>
      </c>
      <c r="F176" s="35" t="s">
        <v>815</v>
      </c>
      <c r="G176" s="23"/>
      <c r="H176" s="21">
        <f>IF(G176="",0,IF(G176="優勝",[5]点数換算表!$B$2,IF(G176="準優勝",[5]点数換算表!$C$2,IF(G176="ベスト4",[5]点数換算表!$D$2,[5]点数換算表!$E$2))))</f>
        <v>0</v>
      </c>
      <c r="I176" s="23"/>
      <c r="J176" s="21">
        <f>IF(I176="",0,IF(I176="優勝",[5]点数換算表!$B$3,IF(I176="準優勝",[5]点数換算表!$C$3,IF(I176="ベスト4",[5]点数換算表!$D$3,[5]点数換算表!$E$3))))</f>
        <v>0</v>
      </c>
      <c r="K176" s="32"/>
      <c r="L176" s="21">
        <f>IF(K176="",0,IF(K176="優勝",[5]点数換算表!$B$4,IF(K176="準優勝",[5]点数換算表!$C$4,IF(K176="ベスト4",[5]点数換算表!$D$4,IF(K176="ベスト8",[5]点数換算表!$E$4,IF(K176="ベスト16",[5]点数換算表!$F$4,""))))))</f>
        <v>0</v>
      </c>
      <c r="M176" s="32" t="s">
        <v>214</v>
      </c>
      <c r="N176" s="21">
        <f>IF(M176="",0,IF(M176="優勝",[5]点数換算表!$B$5,IF(M176="準優勝",[5]点数換算表!$C$5,IF(M176="ベスト4",[5]点数換算表!$D$5,IF(M176="ベスト8",[5]点数換算表!$E$5,IF(M176="ベスト16",[5]点数換算表!$F$5,IF(M176="ベスト32",[5]点数換算表!$G$5,"")))))))</f>
        <v>50</v>
      </c>
      <c r="O176" s="32"/>
      <c r="P176" s="21">
        <f>IF(O176="",0,IF(O176="優勝",[5]点数換算表!$B$6,IF(O176="準優勝",[5]点数換算表!$C$6,IF(O176="ベスト4",[5]点数換算表!$D$6,IF(O176="ベスト8",[5]点数換算表!$E$6,IF(O176="ベスト16",[5]点数換算表!$F$6,IF(O176="ベスト32",[5]点数換算表!$G$6,"")))))))</f>
        <v>0</v>
      </c>
      <c r="Q176" s="23"/>
      <c r="R176" s="21">
        <f>IF(Q176="",0,IF(Q176="優勝",[5]点数換算表!$B$7,IF(Q176="準優勝",[5]点数換算表!$C$7,IF(Q176="ベスト4",[5]点数換算表!$D$7,IF(Q176="ベスト8",[5]点数換算表!$E$7,[5]点数換算表!$F$7)))))</f>
        <v>0</v>
      </c>
      <c r="S176" s="23"/>
      <c r="T176" s="21">
        <f>IF(S176="",0,IF(S176="優勝",[5]点数換算表!$B$8,IF(S176="準優勝",[5]点数換算表!$C$8,IF(S176="ベスト4",[5]点数換算表!$D$8,IF(S176="ベスト8",[5]点数換算表!$E$8,[5]点数換算表!$F$8)))))</f>
        <v>0</v>
      </c>
      <c r="U176" s="23"/>
      <c r="V176" s="21">
        <f>IF(U176="",0,IF(U176="優勝",[5]点数換算表!$B$13,IF(U176="準優勝",[5]点数換算表!$C$13,IF(U176="ベスト4",[5]点数換算表!$D$13,[5]点数換算表!$E$13))))</f>
        <v>0</v>
      </c>
      <c r="W176" s="23"/>
      <c r="X176" s="21">
        <f>IF(W176="",0,IF(W176="優勝",[5]点数換算表!$B$14,IF(W176="準優勝",[5]点数換算表!$C$14,IF(W176="ベスト4",[5]点数換算表!$D$14,[5]点数換算表!$E$14))))</f>
        <v>0</v>
      </c>
      <c r="Y176" s="32"/>
      <c r="Z176" s="21">
        <f>IF(Y176="",0,IF(Y176="優勝",[5]点数換算表!$B$15,IF(Y176="準優勝",[5]点数換算表!$C$15,IF(Y176="ベスト4",[5]点数換算表!$D$15,IF(Y176="ベスト8",[5]点数換算表!$E$15,IF(Y176="ベスト16",[5]点数換算表!$F$15,""))))))</f>
        <v>0</v>
      </c>
      <c r="AA176" s="32"/>
      <c r="AB176" s="21">
        <f>IF(AA176="",0,IF(AA176="優勝",[5]点数換算表!$B$16,IF(AA176="準優勝",[5]点数換算表!$C$16,IF(AA176="ベスト4",[5]点数換算表!$D$16,IF(AA176="ベスト8",[5]点数換算表!$E$16,IF(AA176="ベスト16",[5]点数換算表!$F$16,IF(AA176="ベスト32",[5]点数換算表!$G$16,"")))))))</f>
        <v>0</v>
      </c>
      <c r="AC176" s="32"/>
      <c r="AD176" s="21">
        <f>IF(AC176="",0,IF(AC176="優勝",[5]点数換算表!$B$17,IF(AC176="準優勝",[5]点数換算表!$C$17,IF(AC176="ベスト4",[5]点数換算表!$D$17,IF(AC176="ベスト8",[5]点数換算表!$E$17,IF(AC176="ベスト16",[5]点数換算表!$F$17,IF(AC176="ベスト32",[5]点数換算表!$G$17,"")))))))</f>
        <v>0</v>
      </c>
      <c r="AE176" s="23"/>
      <c r="AF176" s="21">
        <f>IF(AE176="",0,IF(AE176="優勝",[5]点数換算表!$B$18,IF(AE176="準優勝",[5]点数換算表!$C$18,IF(AE176="ベスト4",[5]点数換算表!$D$18,IF(AE176="ベスト8",[5]点数換算表!$E$18,[5]点数換算表!$F$18)))))</f>
        <v>0</v>
      </c>
      <c r="AG176" s="23"/>
      <c r="AH176" s="21">
        <f>IF(AG176="",0,IF(AG176="優勝",[5]点数換算表!$B$19,IF(AG176="準優勝",[5]点数換算表!$C$19,IF(AG176="ベスト4",[5]点数換算表!$D$19,IF(AG176="ベスト8",[5]点数換算表!$E$19,[5]点数換算表!$F$19)))))</f>
        <v>0</v>
      </c>
      <c r="AI176" s="21">
        <f t="shared" si="2"/>
        <v>50</v>
      </c>
    </row>
    <row r="177" spans="1:35" x14ac:dyDescent="0.4">
      <c r="A177" s="21">
        <v>174</v>
      </c>
      <c r="B177" s="21" t="s">
        <v>1329</v>
      </c>
      <c r="C177" s="21" t="s">
        <v>1330</v>
      </c>
      <c r="D177" s="21">
        <v>3</v>
      </c>
      <c r="E177" s="24" t="s">
        <v>269</v>
      </c>
      <c r="F177" s="34" t="s">
        <v>814</v>
      </c>
      <c r="G177" s="23"/>
      <c r="H177" s="21">
        <f>IF(G177="",0,IF(G177="優勝",[5]点数換算表!$B$2,IF(G177="準優勝",[5]点数換算表!$C$2,IF(G177="ベスト4",[5]点数換算表!$D$2,[5]点数換算表!$E$2))))</f>
        <v>0</v>
      </c>
      <c r="I177" s="23"/>
      <c r="J177" s="21">
        <f>IF(I177="",0,IF(I177="優勝",[5]点数換算表!$B$3,IF(I177="準優勝",[5]点数換算表!$C$3,IF(I177="ベスト4",[5]点数換算表!$D$3,[5]点数換算表!$E$3))))</f>
        <v>0</v>
      </c>
      <c r="K177" s="32"/>
      <c r="L177" s="21">
        <f>IF(K177="",0,IF(K177="優勝",[5]点数換算表!$B$4,IF(K177="準優勝",[5]点数換算表!$C$4,IF(K177="ベスト4",[5]点数換算表!$D$4,IF(K177="ベスト8",[5]点数換算表!$E$4,IF(K177="ベスト16",[5]点数換算表!$F$4,""))))))</f>
        <v>0</v>
      </c>
      <c r="M177" s="32" t="s">
        <v>214</v>
      </c>
      <c r="N177" s="21">
        <f>IF(M177="",0,IF(M177="優勝",[5]点数換算表!$B$5,IF(M177="準優勝",[5]点数換算表!$C$5,IF(M177="ベスト4",[5]点数換算表!$D$5,IF(M177="ベスト8",[5]点数換算表!$E$5,IF(M177="ベスト16",[5]点数換算表!$F$5,IF(M177="ベスト32",[5]点数換算表!$G$5,"")))))))</f>
        <v>50</v>
      </c>
      <c r="O177" s="32"/>
      <c r="P177" s="21">
        <f>IF(O177="",0,IF(O177="優勝",[5]点数換算表!$B$6,IF(O177="準優勝",[5]点数換算表!$C$6,IF(O177="ベスト4",[5]点数換算表!$D$6,IF(O177="ベスト8",[5]点数換算表!$E$6,IF(O177="ベスト16",[5]点数換算表!$F$6,IF(O177="ベスト32",[5]点数換算表!$G$6,"")))))))</f>
        <v>0</v>
      </c>
      <c r="Q177" s="23"/>
      <c r="R177" s="21">
        <f>IF(Q177="",0,IF(Q177="優勝",[5]点数換算表!$B$7,IF(Q177="準優勝",[5]点数換算表!$C$7,IF(Q177="ベスト4",[5]点数換算表!$D$7,IF(Q177="ベスト8",[5]点数換算表!$E$7,[5]点数換算表!$F$7)))))</f>
        <v>0</v>
      </c>
      <c r="S177" s="23"/>
      <c r="T177" s="21">
        <f>IF(S177="",0,IF(S177="優勝",[5]点数換算表!$B$8,IF(S177="準優勝",[5]点数換算表!$C$8,IF(S177="ベスト4",[5]点数換算表!$D$8,IF(S177="ベスト8",[5]点数換算表!$E$8,[5]点数換算表!$F$8)))))</f>
        <v>0</v>
      </c>
      <c r="U177" s="23"/>
      <c r="V177" s="21">
        <f>IF(U177="",0,IF(U177="優勝",[5]点数換算表!$B$13,IF(U177="準優勝",[5]点数換算表!$C$13,IF(U177="ベスト4",[5]点数換算表!$D$13,[5]点数換算表!$E$13))))</f>
        <v>0</v>
      </c>
      <c r="W177" s="23"/>
      <c r="X177" s="21">
        <f>IF(W177="",0,IF(W177="優勝",[5]点数換算表!$B$14,IF(W177="準優勝",[5]点数換算表!$C$14,IF(W177="ベスト4",[5]点数換算表!$D$14,[5]点数換算表!$E$14))))</f>
        <v>0</v>
      </c>
      <c r="Y177" s="32"/>
      <c r="Z177" s="21">
        <f>IF(Y177="",0,IF(Y177="優勝",[5]点数換算表!$B$15,IF(Y177="準優勝",[5]点数換算表!$C$15,IF(Y177="ベスト4",[5]点数換算表!$D$15,IF(Y177="ベスト8",[5]点数換算表!$E$15,IF(Y177="ベスト16",[5]点数換算表!$F$15,""))))))</f>
        <v>0</v>
      </c>
      <c r="AA177" s="32"/>
      <c r="AB177" s="21">
        <f>IF(AA177="",0,IF(AA177="優勝",[5]点数換算表!$B$16,IF(AA177="準優勝",[5]点数換算表!$C$16,IF(AA177="ベスト4",[5]点数換算表!$D$16,IF(AA177="ベスト8",[5]点数換算表!$E$16,IF(AA177="ベスト16",[5]点数換算表!$F$16,IF(AA177="ベスト32",[5]点数換算表!$G$16,"")))))))</f>
        <v>0</v>
      </c>
      <c r="AC177" s="32"/>
      <c r="AD177" s="21">
        <f>IF(AC177="",0,IF(AC177="優勝",[5]点数換算表!$B$17,IF(AC177="準優勝",[5]点数換算表!$C$17,IF(AC177="ベスト4",[5]点数換算表!$D$17,IF(AC177="ベスト8",[5]点数換算表!$E$17,IF(AC177="ベスト16",[5]点数換算表!$F$17,IF(AC177="ベスト32",[5]点数換算表!$G$17,"")))))))</f>
        <v>0</v>
      </c>
      <c r="AE177" s="23"/>
      <c r="AF177" s="21">
        <f>IF(AE177="",0,IF(AE177="優勝",[5]点数換算表!$B$18,IF(AE177="準優勝",[5]点数換算表!$C$18,IF(AE177="ベスト4",[5]点数換算表!$D$18,IF(AE177="ベスト8",[5]点数換算表!$E$18,[5]点数換算表!$F$18)))))</f>
        <v>0</v>
      </c>
      <c r="AG177" s="23"/>
      <c r="AH177" s="21">
        <f>IF(AG177="",0,IF(AG177="優勝",[5]点数換算表!$B$19,IF(AG177="準優勝",[5]点数換算表!$C$19,IF(AG177="ベスト4",[5]点数換算表!$D$19,IF(AG177="ベスト8",[5]点数換算表!$E$19,[5]点数換算表!$F$19)))))</f>
        <v>0</v>
      </c>
      <c r="AI177" s="21">
        <f t="shared" si="2"/>
        <v>50</v>
      </c>
    </row>
    <row r="178" spans="1:35" x14ac:dyDescent="0.4">
      <c r="A178" s="21">
        <v>175</v>
      </c>
      <c r="B178" s="21" t="s">
        <v>1331</v>
      </c>
      <c r="C178" s="21" t="s">
        <v>1307</v>
      </c>
      <c r="D178" s="21">
        <v>1</v>
      </c>
      <c r="E178" s="24" t="s">
        <v>269</v>
      </c>
      <c r="F178" s="34" t="s">
        <v>814</v>
      </c>
      <c r="G178" s="23"/>
      <c r="H178" s="21">
        <f>IF(G178="",0,IF(G178="優勝",[5]点数換算表!$B$2,IF(G178="準優勝",[5]点数換算表!$C$2,IF(G178="ベスト4",[5]点数換算表!$D$2,[5]点数換算表!$E$2))))</f>
        <v>0</v>
      </c>
      <c r="I178" s="23"/>
      <c r="J178" s="21">
        <f>IF(I178="",0,IF(I178="優勝",[5]点数換算表!$B$3,IF(I178="準優勝",[5]点数換算表!$C$3,IF(I178="ベスト4",[5]点数換算表!$D$3,[5]点数換算表!$E$3))))</f>
        <v>0</v>
      </c>
      <c r="K178" s="32"/>
      <c r="L178" s="21">
        <f>IF(K178="",0,IF(K178="優勝",[5]点数換算表!$B$4,IF(K178="準優勝",[5]点数換算表!$C$4,IF(K178="ベスト4",[5]点数換算表!$D$4,IF(K178="ベスト8",[5]点数換算表!$E$4,IF(K178="ベスト16",[5]点数換算表!$F$4,""))))))</f>
        <v>0</v>
      </c>
      <c r="M178" s="32" t="s">
        <v>214</v>
      </c>
      <c r="N178" s="21">
        <f>IF(M178="",0,IF(M178="優勝",[5]点数換算表!$B$5,IF(M178="準優勝",[5]点数換算表!$C$5,IF(M178="ベスト4",[5]点数換算表!$D$5,IF(M178="ベスト8",[5]点数換算表!$E$5,IF(M178="ベスト16",[5]点数換算表!$F$5,IF(M178="ベスト32",[5]点数換算表!$G$5,"")))))))</f>
        <v>50</v>
      </c>
      <c r="O178" s="32"/>
      <c r="P178" s="21">
        <f>IF(O178="",0,IF(O178="優勝",[5]点数換算表!$B$6,IF(O178="準優勝",[5]点数換算表!$C$6,IF(O178="ベスト4",[5]点数換算表!$D$6,IF(O178="ベスト8",[5]点数換算表!$E$6,IF(O178="ベスト16",[5]点数換算表!$F$6,IF(O178="ベスト32",[5]点数換算表!$G$6,"")))))))</f>
        <v>0</v>
      </c>
      <c r="Q178" s="23"/>
      <c r="R178" s="21">
        <f>IF(Q178="",0,IF(Q178="優勝",[5]点数換算表!$B$7,IF(Q178="準優勝",[5]点数換算表!$C$7,IF(Q178="ベスト4",[5]点数換算表!$D$7,IF(Q178="ベスト8",[5]点数換算表!$E$7,[5]点数換算表!$F$7)))))</f>
        <v>0</v>
      </c>
      <c r="S178" s="23"/>
      <c r="T178" s="21">
        <f>IF(S178="",0,IF(S178="優勝",[5]点数換算表!$B$8,IF(S178="準優勝",[5]点数換算表!$C$8,IF(S178="ベスト4",[5]点数換算表!$D$8,IF(S178="ベスト8",[5]点数換算表!$E$8,[5]点数換算表!$F$8)))))</f>
        <v>0</v>
      </c>
      <c r="U178" s="23"/>
      <c r="V178" s="21">
        <f>IF(U178="",0,IF(U178="優勝",[5]点数換算表!$B$13,IF(U178="準優勝",[5]点数換算表!$C$13,IF(U178="ベスト4",[5]点数換算表!$D$13,[5]点数換算表!$E$13))))</f>
        <v>0</v>
      </c>
      <c r="W178" s="23"/>
      <c r="X178" s="21">
        <f>IF(W178="",0,IF(W178="優勝",[5]点数換算表!$B$14,IF(W178="準優勝",[5]点数換算表!$C$14,IF(W178="ベスト4",[5]点数換算表!$D$14,[5]点数換算表!$E$14))))</f>
        <v>0</v>
      </c>
      <c r="Y178" s="32"/>
      <c r="Z178" s="21">
        <f>IF(Y178="",0,IF(Y178="優勝",[5]点数換算表!$B$15,IF(Y178="準優勝",[5]点数換算表!$C$15,IF(Y178="ベスト4",[5]点数換算表!$D$15,IF(Y178="ベスト8",[5]点数換算表!$E$15,IF(Y178="ベスト16",[5]点数換算表!$F$15,""))))))</f>
        <v>0</v>
      </c>
      <c r="AA178" s="32"/>
      <c r="AB178" s="21">
        <f>IF(AA178="",0,IF(AA178="優勝",[5]点数換算表!$B$16,IF(AA178="準優勝",[5]点数換算表!$C$16,IF(AA178="ベスト4",[5]点数換算表!$D$16,IF(AA178="ベスト8",[5]点数換算表!$E$16,IF(AA178="ベスト16",[5]点数換算表!$F$16,IF(AA178="ベスト32",[5]点数換算表!$G$16,"")))))))</f>
        <v>0</v>
      </c>
      <c r="AC178" s="32"/>
      <c r="AD178" s="21">
        <f>IF(AC178="",0,IF(AC178="優勝",[5]点数換算表!$B$17,IF(AC178="準優勝",[5]点数換算表!$C$17,IF(AC178="ベスト4",[5]点数換算表!$D$17,IF(AC178="ベスト8",[5]点数換算表!$E$17,IF(AC178="ベスト16",[5]点数換算表!$F$17,IF(AC178="ベスト32",[5]点数換算表!$G$17,"")))))))</f>
        <v>0</v>
      </c>
      <c r="AE178" s="23"/>
      <c r="AF178" s="21">
        <f>IF(AE178="",0,IF(AE178="優勝",[5]点数換算表!$B$18,IF(AE178="準優勝",[5]点数換算表!$C$18,IF(AE178="ベスト4",[5]点数換算表!$D$18,IF(AE178="ベスト8",[5]点数換算表!$E$18,[5]点数換算表!$F$18)))))</f>
        <v>0</v>
      </c>
      <c r="AG178" s="23"/>
      <c r="AH178" s="21">
        <f>IF(AG178="",0,IF(AG178="優勝",[5]点数換算表!$B$19,IF(AG178="準優勝",[5]点数換算表!$C$19,IF(AG178="ベスト4",[5]点数換算表!$D$19,IF(AG178="ベスト8",[5]点数換算表!$E$19,[5]点数換算表!$F$19)))))</f>
        <v>0</v>
      </c>
      <c r="AI178" s="21">
        <f t="shared" si="2"/>
        <v>50</v>
      </c>
    </row>
    <row r="179" spans="1:35" x14ac:dyDescent="0.4">
      <c r="A179" s="21">
        <v>176</v>
      </c>
      <c r="B179" s="21" t="s">
        <v>1332</v>
      </c>
      <c r="C179" s="21" t="s">
        <v>121</v>
      </c>
      <c r="D179" s="21">
        <v>2</v>
      </c>
      <c r="E179" s="24" t="s">
        <v>269</v>
      </c>
      <c r="F179" s="34" t="s">
        <v>814</v>
      </c>
      <c r="G179" s="23"/>
      <c r="H179" s="21">
        <f>IF(G179="",0,IF(G179="優勝",[5]点数換算表!$B$2,IF(G179="準優勝",[5]点数換算表!$C$2,IF(G179="ベスト4",[5]点数換算表!$D$2,[5]点数換算表!$E$2))))</f>
        <v>0</v>
      </c>
      <c r="I179" s="23"/>
      <c r="J179" s="21">
        <f>IF(I179="",0,IF(I179="優勝",[5]点数換算表!$B$3,IF(I179="準優勝",[5]点数換算表!$C$3,IF(I179="ベスト4",[5]点数換算表!$D$3,[5]点数換算表!$E$3))))</f>
        <v>0</v>
      </c>
      <c r="K179" s="32"/>
      <c r="L179" s="21">
        <f>IF(K179="",0,IF(K179="優勝",[5]点数換算表!$B$4,IF(K179="準優勝",[5]点数換算表!$C$4,IF(K179="ベスト4",[5]点数換算表!$D$4,IF(K179="ベスト8",[5]点数換算表!$E$4,IF(K179="ベスト16",[5]点数換算表!$F$4,""))))))</f>
        <v>0</v>
      </c>
      <c r="M179" s="32" t="s">
        <v>214</v>
      </c>
      <c r="N179" s="21">
        <f>IF(M179="",0,IF(M179="優勝",[5]点数換算表!$B$5,IF(M179="準優勝",[5]点数換算表!$C$5,IF(M179="ベスト4",[5]点数換算表!$D$5,IF(M179="ベスト8",[5]点数換算表!$E$5,IF(M179="ベスト16",[5]点数換算表!$F$5,IF(M179="ベスト32",[5]点数換算表!$G$5,"")))))))</f>
        <v>50</v>
      </c>
      <c r="O179" s="32"/>
      <c r="P179" s="21">
        <f>IF(O179="",0,IF(O179="優勝",[5]点数換算表!$B$6,IF(O179="準優勝",[5]点数換算表!$C$6,IF(O179="ベスト4",[5]点数換算表!$D$6,IF(O179="ベスト8",[5]点数換算表!$E$6,IF(O179="ベスト16",[5]点数換算表!$F$6,IF(O179="ベスト32",[5]点数換算表!$G$6,"")))))))</f>
        <v>0</v>
      </c>
      <c r="Q179" s="23"/>
      <c r="R179" s="21">
        <f>IF(Q179="",0,IF(Q179="優勝",[5]点数換算表!$B$7,IF(Q179="準優勝",[5]点数換算表!$C$7,IF(Q179="ベスト4",[5]点数換算表!$D$7,IF(Q179="ベスト8",[5]点数換算表!$E$7,[5]点数換算表!$F$7)))))</f>
        <v>0</v>
      </c>
      <c r="S179" s="23"/>
      <c r="T179" s="21">
        <f>IF(S179="",0,IF(S179="優勝",[5]点数換算表!$B$8,IF(S179="準優勝",[5]点数換算表!$C$8,IF(S179="ベスト4",[5]点数換算表!$D$8,IF(S179="ベスト8",[5]点数換算表!$E$8,[5]点数換算表!$F$8)))))</f>
        <v>0</v>
      </c>
      <c r="U179" s="23"/>
      <c r="V179" s="21">
        <f>IF(U179="",0,IF(U179="優勝",[5]点数換算表!$B$13,IF(U179="準優勝",[5]点数換算表!$C$13,IF(U179="ベスト4",[5]点数換算表!$D$13,[5]点数換算表!$E$13))))</f>
        <v>0</v>
      </c>
      <c r="W179" s="23"/>
      <c r="X179" s="21">
        <f>IF(W179="",0,IF(W179="優勝",[5]点数換算表!$B$14,IF(W179="準優勝",[5]点数換算表!$C$14,IF(W179="ベスト4",[5]点数換算表!$D$14,[5]点数換算表!$E$14))))</f>
        <v>0</v>
      </c>
      <c r="Y179" s="32"/>
      <c r="Z179" s="21">
        <f>IF(Y179="",0,IF(Y179="優勝",[5]点数換算表!$B$15,IF(Y179="準優勝",[5]点数換算表!$C$15,IF(Y179="ベスト4",[5]点数換算表!$D$15,IF(Y179="ベスト8",[5]点数換算表!$E$15,IF(Y179="ベスト16",[5]点数換算表!$F$15,""))))))</f>
        <v>0</v>
      </c>
      <c r="AA179" s="32"/>
      <c r="AB179" s="21">
        <f>IF(AA179="",0,IF(AA179="優勝",[5]点数換算表!$B$16,IF(AA179="準優勝",[5]点数換算表!$C$16,IF(AA179="ベスト4",[5]点数換算表!$D$16,IF(AA179="ベスト8",[5]点数換算表!$E$16,IF(AA179="ベスト16",[5]点数換算表!$F$16,IF(AA179="ベスト32",[5]点数換算表!$G$16,"")))))))</f>
        <v>0</v>
      </c>
      <c r="AC179" s="32"/>
      <c r="AD179" s="21">
        <f>IF(AC179="",0,IF(AC179="優勝",[5]点数換算表!$B$17,IF(AC179="準優勝",[5]点数換算表!$C$17,IF(AC179="ベスト4",[5]点数換算表!$D$17,IF(AC179="ベスト8",[5]点数換算表!$E$17,IF(AC179="ベスト16",[5]点数換算表!$F$17,IF(AC179="ベスト32",[5]点数換算表!$G$17,"")))))))</f>
        <v>0</v>
      </c>
      <c r="AE179" s="23"/>
      <c r="AF179" s="21">
        <f>IF(AE179="",0,IF(AE179="優勝",[5]点数換算表!$B$18,IF(AE179="準優勝",[5]点数換算表!$C$18,IF(AE179="ベスト4",[5]点数換算表!$D$18,IF(AE179="ベスト8",[5]点数換算表!$E$18,[5]点数換算表!$F$18)))))</f>
        <v>0</v>
      </c>
      <c r="AG179" s="23"/>
      <c r="AH179" s="21">
        <f>IF(AG179="",0,IF(AG179="優勝",[5]点数換算表!$B$19,IF(AG179="準優勝",[5]点数換算表!$C$19,IF(AG179="ベスト4",[5]点数換算表!$D$19,IF(AG179="ベスト8",[5]点数換算表!$E$19,[5]点数換算表!$F$19)))))</f>
        <v>0</v>
      </c>
      <c r="AI179" s="21">
        <f t="shared" si="2"/>
        <v>50</v>
      </c>
    </row>
    <row r="180" spans="1:35" x14ac:dyDescent="0.4">
      <c r="A180" s="21">
        <v>177</v>
      </c>
      <c r="B180" s="21" t="s">
        <v>1333</v>
      </c>
      <c r="C180" s="21" t="s">
        <v>1307</v>
      </c>
      <c r="D180" s="21">
        <v>1</v>
      </c>
      <c r="E180" s="24" t="s">
        <v>269</v>
      </c>
      <c r="F180" s="34" t="s">
        <v>814</v>
      </c>
      <c r="G180" s="23"/>
      <c r="H180" s="21">
        <f>IF(G180="",0,IF(G180="優勝",[5]点数換算表!$B$2,IF(G180="準優勝",[5]点数換算表!$C$2,IF(G180="ベスト4",[5]点数換算表!$D$2,[5]点数換算表!$E$2))))</f>
        <v>0</v>
      </c>
      <c r="I180" s="23"/>
      <c r="J180" s="21">
        <f>IF(I180="",0,IF(I180="優勝",[5]点数換算表!$B$3,IF(I180="準優勝",[5]点数換算表!$C$3,IF(I180="ベスト4",[5]点数換算表!$D$3,[5]点数換算表!$E$3))))</f>
        <v>0</v>
      </c>
      <c r="K180" s="32"/>
      <c r="L180" s="21">
        <f>IF(K180="",0,IF(K180="優勝",[5]点数換算表!$B$4,IF(K180="準優勝",[5]点数換算表!$C$4,IF(K180="ベスト4",[5]点数換算表!$D$4,IF(K180="ベスト8",[5]点数換算表!$E$4,IF(K180="ベスト16",[5]点数換算表!$F$4,""))))))</f>
        <v>0</v>
      </c>
      <c r="M180" s="32" t="s">
        <v>214</v>
      </c>
      <c r="N180" s="21">
        <f>IF(M180="",0,IF(M180="優勝",[5]点数換算表!$B$5,IF(M180="準優勝",[5]点数換算表!$C$5,IF(M180="ベスト4",[5]点数換算表!$D$5,IF(M180="ベスト8",[5]点数換算表!$E$5,IF(M180="ベスト16",[5]点数換算表!$F$5,IF(M180="ベスト32",[5]点数換算表!$G$5,"")))))))</f>
        <v>50</v>
      </c>
      <c r="O180" s="32"/>
      <c r="P180" s="21">
        <f>IF(O180="",0,IF(O180="優勝",[5]点数換算表!$B$6,IF(O180="準優勝",[5]点数換算表!$C$6,IF(O180="ベスト4",[5]点数換算表!$D$6,IF(O180="ベスト8",[5]点数換算表!$E$6,IF(O180="ベスト16",[5]点数換算表!$F$6,IF(O180="ベスト32",[5]点数換算表!$G$6,"")))))))</f>
        <v>0</v>
      </c>
      <c r="Q180" s="23"/>
      <c r="R180" s="21">
        <f>IF(Q180="",0,IF(Q180="優勝",[5]点数換算表!$B$7,IF(Q180="準優勝",[5]点数換算表!$C$7,IF(Q180="ベスト4",[5]点数換算表!$D$7,IF(Q180="ベスト8",[5]点数換算表!$E$7,[5]点数換算表!$F$7)))))</f>
        <v>0</v>
      </c>
      <c r="S180" s="23"/>
      <c r="T180" s="21">
        <f>IF(S180="",0,IF(S180="優勝",[5]点数換算表!$B$8,IF(S180="準優勝",[5]点数換算表!$C$8,IF(S180="ベスト4",[5]点数換算表!$D$8,IF(S180="ベスト8",[5]点数換算表!$E$8,[5]点数換算表!$F$8)))))</f>
        <v>0</v>
      </c>
      <c r="U180" s="23"/>
      <c r="V180" s="21">
        <f>IF(U180="",0,IF(U180="優勝",[5]点数換算表!$B$13,IF(U180="準優勝",[5]点数換算表!$C$13,IF(U180="ベスト4",[5]点数換算表!$D$13,[5]点数換算表!$E$13))))</f>
        <v>0</v>
      </c>
      <c r="W180" s="23"/>
      <c r="X180" s="21">
        <f>IF(W180="",0,IF(W180="優勝",[5]点数換算表!$B$14,IF(W180="準優勝",[5]点数換算表!$C$14,IF(W180="ベスト4",[5]点数換算表!$D$14,[5]点数換算表!$E$14))))</f>
        <v>0</v>
      </c>
      <c r="Y180" s="32"/>
      <c r="Z180" s="21">
        <f>IF(Y180="",0,IF(Y180="優勝",[5]点数換算表!$B$15,IF(Y180="準優勝",[5]点数換算表!$C$15,IF(Y180="ベスト4",[5]点数換算表!$D$15,IF(Y180="ベスト8",[5]点数換算表!$E$15,IF(Y180="ベスト16",[5]点数換算表!$F$15,""))))))</f>
        <v>0</v>
      </c>
      <c r="AA180" s="32"/>
      <c r="AB180" s="21">
        <f>IF(AA180="",0,IF(AA180="優勝",[5]点数換算表!$B$16,IF(AA180="準優勝",[5]点数換算表!$C$16,IF(AA180="ベスト4",[5]点数換算表!$D$16,IF(AA180="ベスト8",[5]点数換算表!$E$16,IF(AA180="ベスト16",[5]点数換算表!$F$16,IF(AA180="ベスト32",[5]点数換算表!$G$16,"")))))))</f>
        <v>0</v>
      </c>
      <c r="AC180" s="32"/>
      <c r="AD180" s="21">
        <f>IF(AC180="",0,IF(AC180="優勝",[5]点数換算表!$B$17,IF(AC180="準優勝",[5]点数換算表!$C$17,IF(AC180="ベスト4",[5]点数換算表!$D$17,IF(AC180="ベスト8",[5]点数換算表!$E$17,IF(AC180="ベスト16",[5]点数換算表!$F$17,IF(AC180="ベスト32",[5]点数換算表!$G$17,"")))))))</f>
        <v>0</v>
      </c>
      <c r="AE180" s="23"/>
      <c r="AF180" s="21">
        <f>IF(AE180="",0,IF(AE180="優勝",[5]点数換算表!$B$18,IF(AE180="準優勝",[5]点数換算表!$C$18,IF(AE180="ベスト4",[5]点数換算表!$D$18,IF(AE180="ベスト8",[5]点数換算表!$E$18,[5]点数換算表!$F$18)))))</f>
        <v>0</v>
      </c>
      <c r="AG180" s="23"/>
      <c r="AH180" s="21">
        <f>IF(AG180="",0,IF(AG180="優勝",[5]点数換算表!$B$19,IF(AG180="準優勝",[5]点数換算表!$C$19,IF(AG180="ベスト4",[5]点数換算表!$D$19,IF(AG180="ベスト8",[5]点数換算表!$E$19,[5]点数換算表!$F$19)))))</f>
        <v>0</v>
      </c>
      <c r="AI180" s="21">
        <f t="shared" si="2"/>
        <v>50</v>
      </c>
    </row>
    <row r="181" spans="1:35" x14ac:dyDescent="0.4">
      <c r="A181" s="21">
        <v>178</v>
      </c>
      <c r="B181" s="21" t="s">
        <v>1334</v>
      </c>
      <c r="C181" s="21" t="s">
        <v>1307</v>
      </c>
      <c r="D181" s="21">
        <v>3</v>
      </c>
      <c r="E181" s="24" t="s">
        <v>269</v>
      </c>
      <c r="F181" s="34" t="s">
        <v>814</v>
      </c>
      <c r="G181" s="23"/>
      <c r="H181" s="21">
        <f>IF(G181="",0,IF(G181="優勝",[5]点数換算表!$B$2,IF(G181="準優勝",[5]点数換算表!$C$2,IF(G181="ベスト4",[5]点数換算表!$D$2,[5]点数換算表!$E$2))))</f>
        <v>0</v>
      </c>
      <c r="I181" s="23"/>
      <c r="J181" s="21">
        <f>IF(I181="",0,IF(I181="優勝",[5]点数換算表!$B$3,IF(I181="準優勝",[5]点数換算表!$C$3,IF(I181="ベスト4",[5]点数換算表!$D$3,[5]点数換算表!$E$3))))</f>
        <v>0</v>
      </c>
      <c r="K181" s="32"/>
      <c r="L181" s="21">
        <f>IF(K181="",0,IF(K181="優勝",[5]点数換算表!$B$4,IF(K181="準優勝",[5]点数換算表!$C$4,IF(K181="ベスト4",[5]点数換算表!$D$4,IF(K181="ベスト8",[5]点数換算表!$E$4,IF(K181="ベスト16",[5]点数換算表!$F$4,""))))))</f>
        <v>0</v>
      </c>
      <c r="M181" s="32" t="s">
        <v>214</v>
      </c>
      <c r="N181" s="21">
        <f>IF(M181="",0,IF(M181="優勝",[5]点数換算表!$B$5,IF(M181="準優勝",[5]点数換算表!$C$5,IF(M181="ベスト4",[5]点数換算表!$D$5,IF(M181="ベスト8",[5]点数換算表!$E$5,IF(M181="ベスト16",[5]点数換算表!$F$5,IF(M181="ベスト32",[5]点数換算表!$G$5,"")))))))</f>
        <v>50</v>
      </c>
      <c r="O181" s="32"/>
      <c r="P181" s="21">
        <f>IF(O181="",0,IF(O181="優勝",[5]点数換算表!$B$6,IF(O181="準優勝",[5]点数換算表!$C$6,IF(O181="ベスト4",[5]点数換算表!$D$6,IF(O181="ベスト8",[5]点数換算表!$E$6,IF(O181="ベスト16",[5]点数換算表!$F$6,IF(O181="ベスト32",[5]点数換算表!$G$6,"")))))))</f>
        <v>0</v>
      </c>
      <c r="Q181" s="23"/>
      <c r="R181" s="21">
        <f>IF(Q181="",0,IF(Q181="優勝",[5]点数換算表!$B$7,IF(Q181="準優勝",[5]点数換算表!$C$7,IF(Q181="ベスト4",[5]点数換算表!$D$7,IF(Q181="ベスト8",[5]点数換算表!$E$7,[5]点数換算表!$F$7)))))</f>
        <v>0</v>
      </c>
      <c r="S181" s="23"/>
      <c r="T181" s="21">
        <f>IF(S181="",0,IF(S181="優勝",[5]点数換算表!$B$8,IF(S181="準優勝",[5]点数換算表!$C$8,IF(S181="ベスト4",[5]点数換算表!$D$8,IF(S181="ベスト8",[5]点数換算表!$E$8,[5]点数換算表!$F$8)))))</f>
        <v>0</v>
      </c>
      <c r="U181" s="23"/>
      <c r="V181" s="21">
        <f>IF(U181="",0,IF(U181="優勝",[5]点数換算表!$B$13,IF(U181="準優勝",[5]点数換算表!$C$13,IF(U181="ベスト4",[5]点数換算表!$D$13,[5]点数換算表!$E$13))))</f>
        <v>0</v>
      </c>
      <c r="W181" s="23"/>
      <c r="X181" s="21">
        <f>IF(W181="",0,IF(W181="優勝",[5]点数換算表!$B$14,IF(W181="準優勝",[5]点数換算表!$C$14,IF(W181="ベスト4",[5]点数換算表!$D$14,[5]点数換算表!$E$14))))</f>
        <v>0</v>
      </c>
      <c r="Y181" s="32"/>
      <c r="Z181" s="21">
        <f>IF(Y181="",0,IF(Y181="優勝",[5]点数換算表!$B$15,IF(Y181="準優勝",[5]点数換算表!$C$15,IF(Y181="ベスト4",[5]点数換算表!$D$15,IF(Y181="ベスト8",[5]点数換算表!$E$15,IF(Y181="ベスト16",[5]点数換算表!$F$15,""))))))</f>
        <v>0</v>
      </c>
      <c r="AA181" s="32"/>
      <c r="AB181" s="21">
        <f>IF(AA181="",0,IF(AA181="優勝",[5]点数換算表!$B$16,IF(AA181="準優勝",[5]点数換算表!$C$16,IF(AA181="ベスト4",[5]点数換算表!$D$16,IF(AA181="ベスト8",[5]点数換算表!$E$16,IF(AA181="ベスト16",[5]点数換算表!$F$16,IF(AA181="ベスト32",[5]点数換算表!$G$16,"")))))))</f>
        <v>0</v>
      </c>
      <c r="AC181" s="32"/>
      <c r="AD181" s="21">
        <f>IF(AC181="",0,IF(AC181="優勝",[5]点数換算表!$B$17,IF(AC181="準優勝",[5]点数換算表!$C$17,IF(AC181="ベスト4",[5]点数換算表!$D$17,IF(AC181="ベスト8",[5]点数換算表!$E$17,IF(AC181="ベスト16",[5]点数換算表!$F$17,IF(AC181="ベスト32",[5]点数換算表!$G$17,"")))))))</f>
        <v>0</v>
      </c>
      <c r="AE181" s="23"/>
      <c r="AF181" s="21">
        <f>IF(AE181="",0,IF(AE181="優勝",[5]点数換算表!$B$18,IF(AE181="準優勝",[5]点数換算表!$C$18,IF(AE181="ベスト4",[5]点数換算表!$D$18,IF(AE181="ベスト8",[5]点数換算表!$E$18,[5]点数換算表!$F$18)))))</f>
        <v>0</v>
      </c>
      <c r="AG181" s="23"/>
      <c r="AH181" s="21">
        <f>IF(AG181="",0,IF(AG181="優勝",[5]点数換算表!$B$19,IF(AG181="準優勝",[5]点数換算表!$C$19,IF(AG181="ベスト4",[5]点数換算表!$D$19,IF(AG181="ベスト8",[5]点数換算表!$E$19,[5]点数換算表!$F$19)))))</f>
        <v>0</v>
      </c>
      <c r="AI181" s="21">
        <f t="shared" si="2"/>
        <v>50</v>
      </c>
    </row>
    <row r="182" spans="1:35" x14ac:dyDescent="0.4">
      <c r="A182" s="21">
        <v>179</v>
      </c>
      <c r="B182" s="21" t="s">
        <v>1335</v>
      </c>
      <c r="C182" s="21" t="s">
        <v>1307</v>
      </c>
      <c r="D182" s="21">
        <v>1</v>
      </c>
      <c r="E182" s="24" t="s">
        <v>269</v>
      </c>
      <c r="F182" s="34" t="s">
        <v>814</v>
      </c>
      <c r="G182" s="23"/>
      <c r="H182" s="21">
        <f>IF(G182="",0,IF(G182="優勝",[5]点数換算表!$B$2,IF(G182="準優勝",[5]点数換算表!$C$2,IF(G182="ベスト4",[5]点数換算表!$D$2,[5]点数換算表!$E$2))))</f>
        <v>0</v>
      </c>
      <c r="I182" s="23"/>
      <c r="J182" s="21">
        <f>IF(I182="",0,IF(I182="優勝",[5]点数換算表!$B$3,IF(I182="準優勝",[5]点数換算表!$C$3,IF(I182="ベスト4",[5]点数換算表!$D$3,[5]点数換算表!$E$3))))</f>
        <v>0</v>
      </c>
      <c r="K182" s="32"/>
      <c r="L182" s="21">
        <f>IF(K182="",0,IF(K182="優勝",[5]点数換算表!$B$4,IF(K182="準優勝",[5]点数換算表!$C$4,IF(K182="ベスト4",[5]点数換算表!$D$4,IF(K182="ベスト8",[5]点数換算表!$E$4,IF(K182="ベスト16",[5]点数換算表!$F$4,""))))))</f>
        <v>0</v>
      </c>
      <c r="M182" s="32" t="s">
        <v>214</v>
      </c>
      <c r="N182" s="21">
        <f>IF(M182="",0,IF(M182="優勝",[5]点数換算表!$B$5,IF(M182="準優勝",[5]点数換算表!$C$5,IF(M182="ベスト4",[5]点数換算表!$D$5,IF(M182="ベスト8",[5]点数換算表!$E$5,IF(M182="ベスト16",[5]点数換算表!$F$5,IF(M182="ベスト32",[5]点数換算表!$G$5,"")))))))</f>
        <v>50</v>
      </c>
      <c r="O182" s="32"/>
      <c r="P182" s="21">
        <f>IF(O182="",0,IF(O182="優勝",[5]点数換算表!$B$6,IF(O182="準優勝",[5]点数換算表!$C$6,IF(O182="ベスト4",[5]点数換算表!$D$6,IF(O182="ベスト8",[5]点数換算表!$E$6,IF(O182="ベスト16",[5]点数換算表!$F$6,IF(O182="ベスト32",[5]点数換算表!$G$6,"")))))))</f>
        <v>0</v>
      </c>
      <c r="Q182" s="23"/>
      <c r="R182" s="21">
        <f>IF(Q182="",0,IF(Q182="優勝",[5]点数換算表!$B$7,IF(Q182="準優勝",[5]点数換算表!$C$7,IF(Q182="ベスト4",[5]点数換算表!$D$7,IF(Q182="ベスト8",[5]点数換算表!$E$7,[5]点数換算表!$F$7)))))</f>
        <v>0</v>
      </c>
      <c r="S182" s="23"/>
      <c r="T182" s="21">
        <f>IF(S182="",0,IF(S182="優勝",[5]点数換算表!$B$8,IF(S182="準優勝",[5]点数換算表!$C$8,IF(S182="ベスト4",[5]点数換算表!$D$8,IF(S182="ベスト8",[5]点数換算表!$E$8,[5]点数換算表!$F$8)))))</f>
        <v>0</v>
      </c>
      <c r="U182" s="23"/>
      <c r="V182" s="21">
        <f>IF(U182="",0,IF(U182="優勝",[5]点数換算表!$B$13,IF(U182="準優勝",[5]点数換算表!$C$13,IF(U182="ベスト4",[5]点数換算表!$D$13,[5]点数換算表!$E$13))))</f>
        <v>0</v>
      </c>
      <c r="W182" s="23"/>
      <c r="X182" s="21">
        <f>IF(W182="",0,IF(W182="優勝",[5]点数換算表!$B$14,IF(W182="準優勝",[5]点数換算表!$C$14,IF(W182="ベスト4",[5]点数換算表!$D$14,[5]点数換算表!$E$14))))</f>
        <v>0</v>
      </c>
      <c r="Y182" s="32"/>
      <c r="Z182" s="21">
        <f>IF(Y182="",0,IF(Y182="優勝",[5]点数換算表!$B$15,IF(Y182="準優勝",[5]点数換算表!$C$15,IF(Y182="ベスト4",[5]点数換算表!$D$15,IF(Y182="ベスト8",[5]点数換算表!$E$15,IF(Y182="ベスト16",[5]点数換算表!$F$15,""))))))</f>
        <v>0</v>
      </c>
      <c r="AA182" s="32"/>
      <c r="AB182" s="21">
        <f>IF(AA182="",0,IF(AA182="優勝",[5]点数換算表!$B$16,IF(AA182="準優勝",[5]点数換算表!$C$16,IF(AA182="ベスト4",[5]点数換算表!$D$16,IF(AA182="ベスト8",[5]点数換算表!$E$16,IF(AA182="ベスト16",[5]点数換算表!$F$16,IF(AA182="ベスト32",[5]点数換算表!$G$16,"")))))))</f>
        <v>0</v>
      </c>
      <c r="AC182" s="32"/>
      <c r="AD182" s="21">
        <f>IF(AC182="",0,IF(AC182="優勝",[5]点数換算表!$B$17,IF(AC182="準優勝",[5]点数換算表!$C$17,IF(AC182="ベスト4",[5]点数換算表!$D$17,IF(AC182="ベスト8",[5]点数換算表!$E$17,IF(AC182="ベスト16",[5]点数換算表!$F$17,IF(AC182="ベスト32",[5]点数換算表!$G$17,"")))))))</f>
        <v>0</v>
      </c>
      <c r="AE182" s="23"/>
      <c r="AF182" s="21">
        <f>IF(AE182="",0,IF(AE182="優勝",[5]点数換算表!$B$18,IF(AE182="準優勝",[5]点数換算表!$C$18,IF(AE182="ベスト4",[5]点数換算表!$D$18,IF(AE182="ベスト8",[5]点数換算表!$E$18,[5]点数換算表!$F$18)))))</f>
        <v>0</v>
      </c>
      <c r="AG182" s="23"/>
      <c r="AH182" s="21">
        <f>IF(AG182="",0,IF(AG182="優勝",[5]点数換算表!$B$19,IF(AG182="準優勝",[5]点数換算表!$C$19,IF(AG182="ベスト4",[5]点数換算表!$D$19,IF(AG182="ベスト8",[5]点数換算表!$E$19,[5]点数換算表!$F$19)))))</f>
        <v>0</v>
      </c>
      <c r="AI182" s="21">
        <f t="shared" si="2"/>
        <v>50</v>
      </c>
    </row>
    <row r="183" spans="1:35" x14ac:dyDescent="0.4">
      <c r="A183" s="21">
        <v>180</v>
      </c>
      <c r="B183" s="21" t="s">
        <v>1336</v>
      </c>
      <c r="C183" s="21" t="s">
        <v>1307</v>
      </c>
      <c r="D183" s="21">
        <v>3</v>
      </c>
      <c r="E183" s="24" t="s">
        <v>269</v>
      </c>
      <c r="F183" s="34" t="s">
        <v>814</v>
      </c>
      <c r="G183" s="23"/>
      <c r="H183" s="21">
        <f>IF(G183="",0,IF(G183="優勝",[5]点数換算表!$B$2,IF(G183="準優勝",[5]点数換算表!$C$2,IF(G183="ベスト4",[5]点数換算表!$D$2,[5]点数換算表!$E$2))))</f>
        <v>0</v>
      </c>
      <c r="I183" s="23"/>
      <c r="J183" s="21">
        <f>IF(I183="",0,IF(I183="優勝",[5]点数換算表!$B$3,IF(I183="準優勝",[5]点数換算表!$C$3,IF(I183="ベスト4",[5]点数換算表!$D$3,[5]点数換算表!$E$3))))</f>
        <v>0</v>
      </c>
      <c r="K183" s="32"/>
      <c r="L183" s="21">
        <f>IF(K183="",0,IF(K183="優勝",[5]点数換算表!$B$4,IF(K183="準優勝",[5]点数換算表!$C$4,IF(K183="ベスト4",[5]点数換算表!$D$4,IF(K183="ベスト8",[5]点数換算表!$E$4,IF(K183="ベスト16",[5]点数換算表!$F$4,""))))))</f>
        <v>0</v>
      </c>
      <c r="M183" s="32" t="s">
        <v>214</v>
      </c>
      <c r="N183" s="21">
        <f>IF(M183="",0,IF(M183="優勝",[5]点数換算表!$B$5,IF(M183="準優勝",[5]点数換算表!$C$5,IF(M183="ベスト4",[5]点数換算表!$D$5,IF(M183="ベスト8",[5]点数換算表!$E$5,IF(M183="ベスト16",[5]点数換算表!$F$5,IF(M183="ベスト32",[5]点数換算表!$G$5,"")))))))</f>
        <v>50</v>
      </c>
      <c r="O183" s="32"/>
      <c r="P183" s="21">
        <f>IF(O183="",0,IF(O183="優勝",[5]点数換算表!$B$6,IF(O183="準優勝",[5]点数換算表!$C$6,IF(O183="ベスト4",[5]点数換算表!$D$6,IF(O183="ベスト8",[5]点数換算表!$E$6,IF(O183="ベスト16",[5]点数換算表!$F$6,IF(O183="ベスト32",[5]点数換算表!$G$6,"")))))))</f>
        <v>0</v>
      </c>
      <c r="Q183" s="23"/>
      <c r="R183" s="21">
        <f>IF(Q183="",0,IF(Q183="優勝",[5]点数換算表!$B$7,IF(Q183="準優勝",[5]点数換算表!$C$7,IF(Q183="ベスト4",[5]点数換算表!$D$7,IF(Q183="ベスト8",[5]点数換算表!$E$7,[5]点数換算表!$F$7)))))</f>
        <v>0</v>
      </c>
      <c r="S183" s="23"/>
      <c r="T183" s="21">
        <f>IF(S183="",0,IF(S183="優勝",[5]点数換算表!$B$8,IF(S183="準優勝",[5]点数換算表!$C$8,IF(S183="ベスト4",[5]点数換算表!$D$8,IF(S183="ベスト8",[5]点数換算表!$E$8,[5]点数換算表!$F$8)))))</f>
        <v>0</v>
      </c>
      <c r="U183" s="23"/>
      <c r="V183" s="21">
        <f>IF(U183="",0,IF(U183="優勝",[5]点数換算表!$B$13,IF(U183="準優勝",[5]点数換算表!$C$13,IF(U183="ベスト4",[5]点数換算表!$D$13,[5]点数換算表!$E$13))))</f>
        <v>0</v>
      </c>
      <c r="W183" s="23"/>
      <c r="X183" s="21">
        <f>IF(W183="",0,IF(W183="優勝",[5]点数換算表!$B$14,IF(W183="準優勝",[5]点数換算表!$C$14,IF(W183="ベスト4",[5]点数換算表!$D$14,[5]点数換算表!$E$14))))</f>
        <v>0</v>
      </c>
      <c r="Y183" s="32"/>
      <c r="Z183" s="21">
        <f>IF(Y183="",0,IF(Y183="優勝",[5]点数換算表!$B$15,IF(Y183="準優勝",[5]点数換算表!$C$15,IF(Y183="ベスト4",[5]点数換算表!$D$15,IF(Y183="ベスト8",[5]点数換算表!$E$15,IF(Y183="ベスト16",[5]点数換算表!$F$15,""))))))</f>
        <v>0</v>
      </c>
      <c r="AA183" s="32"/>
      <c r="AB183" s="21">
        <f>IF(AA183="",0,IF(AA183="優勝",[5]点数換算表!$B$16,IF(AA183="準優勝",[5]点数換算表!$C$16,IF(AA183="ベスト4",[5]点数換算表!$D$16,IF(AA183="ベスト8",[5]点数換算表!$E$16,IF(AA183="ベスト16",[5]点数換算表!$F$16,IF(AA183="ベスト32",[5]点数換算表!$G$16,"")))))))</f>
        <v>0</v>
      </c>
      <c r="AC183" s="32"/>
      <c r="AD183" s="21">
        <f>IF(AC183="",0,IF(AC183="優勝",[5]点数換算表!$B$17,IF(AC183="準優勝",[5]点数換算表!$C$17,IF(AC183="ベスト4",[5]点数換算表!$D$17,IF(AC183="ベスト8",[5]点数換算表!$E$17,IF(AC183="ベスト16",[5]点数換算表!$F$17,IF(AC183="ベスト32",[5]点数換算表!$G$17,"")))))))</f>
        <v>0</v>
      </c>
      <c r="AE183" s="23"/>
      <c r="AF183" s="21">
        <f>IF(AE183="",0,IF(AE183="優勝",[5]点数換算表!$B$18,IF(AE183="準優勝",[5]点数換算表!$C$18,IF(AE183="ベスト4",[5]点数換算表!$D$18,IF(AE183="ベスト8",[5]点数換算表!$E$18,[5]点数換算表!$F$18)))))</f>
        <v>0</v>
      </c>
      <c r="AG183" s="23"/>
      <c r="AH183" s="21">
        <f>IF(AG183="",0,IF(AG183="優勝",[5]点数換算表!$B$19,IF(AG183="準優勝",[5]点数換算表!$C$19,IF(AG183="ベスト4",[5]点数換算表!$D$19,IF(AG183="ベスト8",[5]点数換算表!$E$19,[5]点数換算表!$F$19)))))</f>
        <v>0</v>
      </c>
      <c r="AI183" s="21">
        <f t="shared" si="2"/>
        <v>50</v>
      </c>
    </row>
    <row r="184" spans="1:35" x14ac:dyDescent="0.4">
      <c r="A184" s="21">
        <v>181</v>
      </c>
      <c r="B184" s="21" t="s">
        <v>1337</v>
      </c>
      <c r="C184" s="21" t="s">
        <v>1307</v>
      </c>
      <c r="D184" s="21">
        <v>2</v>
      </c>
      <c r="E184" s="24" t="s">
        <v>269</v>
      </c>
      <c r="F184" s="34" t="s">
        <v>814</v>
      </c>
      <c r="G184" s="23"/>
      <c r="H184" s="21">
        <f>IF(G184="",0,IF(G184="優勝",[5]点数換算表!$B$2,IF(G184="準優勝",[5]点数換算表!$C$2,IF(G184="ベスト4",[5]点数換算表!$D$2,[5]点数換算表!$E$2))))</f>
        <v>0</v>
      </c>
      <c r="I184" s="23"/>
      <c r="J184" s="21">
        <f>IF(I184="",0,IF(I184="優勝",[5]点数換算表!$B$3,IF(I184="準優勝",[5]点数換算表!$C$3,IF(I184="ベスト4",[5]点数換算表!$D$3,[5]点数換算表!$E$3))))</f>
        <v>0</v>
      </c>
      <c r="K184" s="32"/>
      <c r="L184" s="21">
        <f>IF(K184="",0,IF(K184="優勝",[5]点数換算表!$B$4,IF(K184="準優勝",[5]点数換算表!$C$4,IF(K184="ベスト4",[5]点数換算表!$D$4,IF(K184="ベスト8",[5]点数換算表!$E$4,IF(K184="ベスト16",[5]点数換算表!$F$4,""))))))</f>
        <v>0</v>
      </c>
      <c r="M184" s="32" t="s">
        <v>214</v>
      </c>
      <c r="N184" s="21">
        <f>IF(M184="",0,IF(M184="優勝",[5]点数換算表!$B$5,IF(M184="準優勝",[5]点数換算表!$C$5,IF(M184="ベスト4",[5]点数換算表!$D$5,IF(M184="ベスト8",[5]点数換算表!$E$5,IF(M184="ベスト16",[5]点数換算表!$F$5,IF(M184="ベスト32",[5]点数換算表!$G$5,"")))))))</f>
        <v>50</v>
      </c>
      <c r="O184" s="32"/>
      <c r="P184" s="21">
        <f>IF(O184="",0,IF(O184="優勝",[5]点数換算表!$B$6,IF(O184="準優勝",[5]点数換算表!$C$6,IF(O184="ベスト4",[5]点数換算表!$D$6,IF(O184="ベスト8",[5]点数換算表!$E$6,IF(O184="ベスト16",[5]点数換算表!$F$6,IF(O184="ベスト32",[5]点数換算表!$G$6,"")))))))</f>
        <v>0</v>
      </c>
      <c r="Q184" s="23"/>
      <c r="R184" s="21">
        <f>IF(Q184="",0,IF(Q184="優勝",[5]点数換算表!$B$7,IF(Q184="準優勝",[5]点数換算表!$C$7,IF(Q184="ベスト4",[5]点数換算表!$D$7,IF(Q184="ベスト8",[5]点数換算表!$E$7,[5]点数換算表!$F$7)))))</f>
        <v>0</v>
      </c>
      <c r="S184" s="23"/>
      <c r="T184" s="21">
        <f>IF(S184="",0,IF(S184="優勝",[5]点数換算表!$B$8,IF(S184="準優勝",[5]点数換算表!$C$8,IF(S184="ベスト4",[5]点数換算表!$D$8,IF(S184="ベスト8",[5]点数換算表!$E$8,[5]点数換算表!$F$8)))))</f>
        <v>0</v>
      </c>
      <c r="U184" s="23"/>
      <c r="V184" s="21">
        <f>IF(U184="",0,IF(U184="優勝",[5]点数換算表!$B$13,IF(U184="準優勝",[5]点数換算表!$C$13,IF(U184="ベスト4",[5]点数換算表!$D$13,[5]点数換算表!$E$13))))</f>
        <v>0</v>
      </c>
      <c r="W184" s="23"/>
      <c r="X184" s="21">
        <f>IF(W184="",0,IF(W184="優勝",[5]点数換算表!$B$14,IF(W184="準優勝",[5]点数換算表!$C$14,IF(W184="ベスト4",[5]点数換算表!$D$14,[5]点数換算表!$E$14))))</f>
        <v>0</v>
      </c>
      <c r="Y184" s="32"/>
      <c r="Z184" s="21">
        <f>IF(Y184="",0,IF(Y184="優勝",[5]点数換算表!$B$15,IF(Y184="準優勝",[5]点数換算表!$C$15,IF(Y184="ベスト4",[5]点数換算表!$D$15,IF(Y184="ベスト8",[5]点数換算表!$E$15,IF(Y184="ベスト16",[5]点数換算表!$F$15,""))))))</f>
        <v>0</v>
      </c>
      <c r="AA184" s="32"/>
      <c r="AB184" s="21">
        <f>IF(AA184="",0,IF(AA184="優勝",[5]点数換算表!$B$16,IF(AA184="準優勝",[5]点数換算表!$C$16,IF(AA184="ベスト4",[5]点数換算表!$D$16,IF(AA184="ベスト8",[5]点数換算表!$E$16,IF(AA184="ベスト16",[5]点数換算表!$F$16,IF(AA184="ベスト32",[5]点数換算表!$G$16,"")))))))</f>
        <v>0</v>
      </c>
      <c r="AC184" s="32"/>
      <c r="AD184" s="21">
        <f>IF(AC184="",0,IF(AC184="優勝",[5]点数換算表!$B$17,IF(AC184="準優勝",[5]点数換算表!$C$17,IF(AC184="ベスト4",[5]点数換算表!$D$17,IF(AC184="ベスト8",[5]点数換算表!$E$17,IF(AC184="ベスト16",[5]点数換算表!$F$17,IF(AC184="ベスト32",[5]点数換算表!$G$17,"")))))))</f>
        <v>0</v>
      </c>
      <c r="AE184" s="23"/>
      <c r="AF184" s="21">
        <f>IF(AE184="",0,IF(AE184="優勝",[5]点数換算表!$B$18,IF(AE184="準優勝",[5]点数換算表!$C$18,IF(AE184="ベスト4",[5]点数換算表!$D$18,IF(AE184="ベスト8",[5]点数換算表!$E$18,[5]点数換算表!$F$18)))))</f>
        <v>0</v>
      </c>
      <c r="AG184" s="23"/>
      <c r="AH184" s="21">
        <f>IF(AG184="",0,IF(AG184="優勝",[5]点数換算表!$B$19,IF(AG184="準優勝",[5]点数換算表!$C$19,IF(AG184="ベスト4",[5]点数換算表!$D$19,IF(AG184="ベスト8",[5]点数換算表!$E$19,[5]点数換算表!$F$19)))))</f>
        <v>0</v>
      </c>
      <c r="AI184" s="21">
        <f t="shared" si="2"/>
        <v>50</v>
      </c>
    </row>
    <row r="185" spans="1:35" x14ac:dyDescent="0.4">
      <c r="A185" s="21">
        <v>182</v>
      </c>
      <c r="B185" s="21" t="s">
        <v>1338</v>
      </c>
      <c r="C185" s="21" t="s">
        <v>114</v>
      </c>
      <c r="D185" s="21">
        <v>4</v>
      </c>
      <c r="E185" s="24" t="s">
        <v>269</v>
      </c>
      <c r="F185" s="34" t="s">
        <v>814</v>
      </c>
      <c r="G185" s="23"/>
      <c r="H185" s="21">
        <f>IF(G185="",0,IF(G185="優勝",[5]点数換算表!$B$2,IF(G185="準優勝",[5]点数換算表!$C$2,IF(G185="ベスト4",[5]点数換算表!$D$2,[5]点数換算表!$E$2))))</f>
        <v>0</v>
      </c>
      <c r="I185" s="23"/>
      <c r="J185" s="21">
        <f>IF(I185="",0,IF(I185="優勝",[5]点数換算表!$B$3,IF(I185="準優勝",[5]点数換算表!$C$3,IF(I185="ベスト4",[5]点数換算表!$D$3,[5]点数換算表!$E$3))))</f>
        <v>0</v>
      </c>
      <c r="K185" s="32"/>
      <c r="L185" s="21">
        <f>IF(K185="",0,IF(K185="優勝",[5]点数換算表!$B$4,IF(K185="準優勝",[5]点数換算表!$C$4,IF(K185="ベスト4",[5]点数換算表!$D$4,IF(K185="ベスト8",[5]点数換算表!$E$4,IF(K185="ベスト16",[5]点数換算表!$F$4,""))))))</f>
        <v>0</v>
      </c>
      <c r="M185" s="32" t="s">
        <v>214</v>
      </c>
      <c r="N185" s="21">
        <f>IF(M185="",0,IF(M185="優勝",[5]点数換算表!$B$5,IF(M185="準優勝",[5]点数換算表!$C$5,IF(M185="ベスト4",[5]点数換算表!$D$5,IF(M185="ベスト8",[5]点数換算表!$E$5,IF(M185="ベスト16",[5]点数換算表!$F$5,IF(M185="ベスト32",[5]点数換算表!$G$5,"")))))))</f>
        <v>50</v>
      </c>
      <c r="O185" s="32"/>
      <c r="P185" s="21">
        <f>IF(O185="",0,IF(O185="優勝",[5]点数換算表!$B$6,IF(O185="準優勝",[5]点数換算表!$C$6,IF(O185="ベスト4",[5]点数換算表!$D$6,IF(O185="ベスト8",[5]点数換算表!$E$6,IF(O185="ベスト16",[5]点数換算表!$F$6,IF(O185="ベスト32",[5]点数換算表!$G$6,"")))))))</f>
        <v>0</v>
      </c>
      <c r="Q185" s="23"/>
      <c r="R185" s="21">
        <f>IF(Q185="",0,IF(Q185="優勝",[5]点数換算表!$B$7,IF(Q185="準優勝",[5]点数換算表!$C$7,IF(Q185="ベスト4",[5]点数換算表!$D$7,IF(Q185="ベスト8",[5]点数換算表!$E$7,[5]点数換算表!$F$7)))))</f>
        <v>0</v>
      </c>
      <c r="S185" s="23"/>
      <c r="T185" s="21">
        <f>IF(S185="",0,IF(S185="優勝",[5]点数換算表!$B$8,IF(S185="準優勝",[5]点数換算表!$C$8,IF(S185="ベスト4",[5]点数換算表!$D$8,IF(S185="ベスト8",[5]点数換算表!$E$8,[5]点数換算表!$F$8)))))</f>
        <v>0</v>
      </c>
      <c r="U185" s="23"/>
      <c r="V185" s="21">
        <f>IF(U185="",0,IF(U185="優勝",[5]点数換算表!$B$13,IF(U185="準優勝",[5]点数換算表!$C$13,IF(U185="ベスト4",[5]点数換算表!$D$13,[5]点数換算表!$E$13))))</f>
        <v>0</v>
      </c>
      <c r="W185" s="23"/>
      <c r="X185" s="21">
        <f>IF(W185="",0,IF(W185="優勝",[5]点数換算表!$B$14,IF(W185="準優勝",[5]点数換算表!$C$14,IF(W185="ベスト4",[5]点数換算表!$D$14,[5]点数換算表!$E$14))))</f>
        <v>0</v>
      </c>
      <c r="Y185" s="32"/>
      <c r="Z185" s="21">
        <f>IF(Y185="",0,IF(Y185="優勝",[5]点数換算表!$B$15,IF(Y185="準優勝",[5]点数換算表!$C$15,IF(Y185="ベスト4",[5]点数換算表!$D$15,IF(Y185="ベスト8",[5]点数換算表!$E$15,IF(Y185="ベスト16",[5]点数換算表!$F$15,""))))))</f>
        <v>0</v>
      </c>
      <c r="AA185" s="32"/>
      <c r="AB185" s="21">
        <f>IF(AA185="",0,IF(AA185="優勝",[5]点数換算表!$B$16,IF(AA185="準優勝",[5]点数換算表!$C$16,IF(AA185="ベスト4",[5]点数換算表!$D$16,IF(AA185="ベスト8",[5]点数換算表!$E$16,IF(AA185="ベスト16",[5]点数換算表!$F$16,IF(AA185="ベスト32",[5]点数換算表!$G$16,"")))))))</f>
        <v>0</v>
      </c>
      <c r="AC185" s="32"/>
      <c r="AD185" s="21">
        <f>IF(AC185="",0,IF(AC185="優勝",[5]点数換算表!$B$17,IF(AC185="準優勝",[5]点数換算表!$C$17,IF(AC185="ベスト4",[5]点数換算表!$D$17,IF(AC185="ベスト8",[5]点数換算表!$E$17,IF(AC185="ベスト16",[5]点数換算表!$F$17,IF(AC185="ベスト32",[5]点数換算表!$G$17,"")))))))</f>
        <v>0</v>
      </c>
      <c r="AE185" s="23"/>
      <c r="AF185" s="21">
        <f>IF(AE185="",0,IF(AE185="優勝",[5]点数換算表!$B$18,IF(AE185="準優勝",[5]点数換算表!$C$18,IF(AE185="ベスト4",[5]点数換算表!$D$18,IF(AE185="ベスト8",[5]点数換算表!$E$18,[5]点数換算表!$F$18)))))</f>
        <v>0</v>
      </c>
      <c r="AG185" s="23"/>
      <c r="AH185" s="21">
        <f>IF(AG185="",0,IF(AG185="優勝",[5]点数換算表!$B$19,IF(AG185="準優勝",[5]点数換算表!$C$19,IF(AG185="ベスト4",[5]点数換算表!$D$19,IF(AG185="ベスト8",[5]点数換算表!$E$19,[5]点数換算表!$F$19)))))</f>
        <v>0</v>
      </c>
      <c r="AI185" s="21">
        <f t="shared" si="2"/>
        <v>50</v>
      </c>
    </row>
    <row r="186" spans="1:35" x14ac:dyDescent="0.4">
      <c r="A186" s="21">
        <v>183</v>
      </c>
      <c r="B186" s="21" t="s">
        <v>1339</v>
      </c>
      <c r="C186" s="21" t="s">
        <v>114</v>
      </c>
      <c r="D186" s="21">
        <v>4</v>
      </c>
      <c r="E186" s="24" t="s">
        <v>269</v>
      </c>
      <c r="F186" s="34" t="s">
        <v>814</v>
      </c>
      <c r="G186" s="23"/>
      <c r="H186" s="21">
        <f>IF(G186="",0,IF(G186="優勝",[5]点数換算表!$B$2,IF(G186="準優勝",[5]点数換算表!$C$2,IF(G186="ベスト4",[5]点数換算表!$D$2,[5]点数換算表!$E$2))))</f>
        <v>0</v>
      </c>
      <c r="I186" s="23"/>
      <c r="J186" s="21">
        <f>IF(I186="",0,IF(I186="優勝",[5]点数換算表!$B$3,IF(I186="準優勝",[5]点数換算表!$C$3,IF(I186="ベスト4",[5]点数換算表!$D$3,[5]点数換算表!$E$3))))</f>
        <v>0</v>
      </c>
      <c r="K186" s="32"/>
      <c r="L186" s="21">
        <f>IF(K186="",0,IF(K186="優勝",[5]点数換算表!$B$4,IF(K186="準優勝",[5]点数換算表!$C$4,IF(K186="ベスト4",[5]点数換算表!$D$4,IF(K186="ベスト8",[5]点数換算表!$E$4,IF(K186="ベスト16",[5]点数換算表!$F$4,""))))))</f>
        <v>0</v>
      </c>
      <c r="M186" s="32" t="s">
        <v>214</v>
      </c>
      <c r="N186" s="21">
        <f>IF(M186="",0,IF(M186="優勝",[5]点数換算表!$B$5,IF(M186="準優勝",[5]点数換算表!$C$5,IF(M186="ベスト4",[5]点数換算表!$D$5,IF(M186="ベスト8",[5]点数換算表!$E$5,IF(M186="ベスト16",[5]点数換算表!$F$5,IF(M186="ベスト32",[5]点数換算表!$G$5,"")))))))</f>
        <v>50</v>
      </c>
      <c r="O186" s="32"/>
      <c r="P186" s="21">
        <f>IF(O186="",0,IF(O186="優勝",[5]点数換算表!$B$6,IF(O186="準優勝",[5]点数換算表!$C$6,IF(O186="ベスト4",[5]点数換算表!$D$6,IF(O186="ベスト8",[5]点数換算表!$E$6,IF(O186="ベスト16",[5]点数換算表!$F$6,IF(O186="ベスト32",[5]点数換算表!$G$6,"")))))))</f>
        <v>0</v>
      </c>
      <c r="Q186" s="23"/>
      <c r="R186" s="21">
        <f>IF(Q186="",0,IF(Q186="優勝",[5]点数換算表!$B$7,IF(Q186="準優勝",[5]点数換算表!$C$7,IF(Q186="ベスト4",[5]点数換算表!$D$7,IF(Q186="ベスト8",[5]点数換算表!$E$7,[5]点数換算表!$F$7)))))</f>
        <v>0</v>
      </c>
      <c r="S186" s="23"/>
      <c r="T186" s="21">
        <f>IF(S186="",0,IF(S186="優勝",[5]点数換算表!$B$8,IF(S186="準優勝",[5]点数換算表!$C$8,IF(S186="ベスト4",[5]点数換算表!$D$8,IF(S186="ベスト8",[5]点数換算表!$E$8,[5]点数換算表!$F$8)))))</f>
        <v>0</v>
      </c>
      <c r="U186" s="23"/>
      <c r="V186" s="21">
        <f>IF(U186="",0,IF(U186="優勝",[5]点数換算表!$B$13,IF(U186="準優勝",[5]点数換算表!$C$13,IF(U186="ベスト4",[5]点数換算表!$D$13,[5]点数換算表!$E$13))))</f>
        <v>0</v>
      </c>
      <c r="W186" s="23"/>
      <c r="X186" s="21">
        <f>IF(W186="",0,IF(W186="優勝",[5]点数換算表!$B$14,IF(W186="準優勝",[5]点数換算表!$C$14,IF(W186="ベスト4",[5]点数換算表!$D$14,[5]点数換算表!$E$14))))</f>
        <v>0</v>
      </c>
      <c r="Y186" s="32"/>
      <c r="Z186" s="21">
        <f>IF(Y186="",0,IF(Y186="優勝",[5]点数換算表!$B$15,IF(Y186="準優勝",[5]点数換算表!$C$15,IF(Y186="ベスト4",[5]点数換算表!$D$15,IF(Y186="ベスト8",[5]点数換算表!$E$15,IF(Y186="ベスト16",[5]点数換算表!$F$15,""))))))</f>
        <v>0</v>
      </c>
      <c r="AA186" s="32"/>
      <c r="AB186" s="21">
        <f>IF(AA186="",0,IF(AA186="優勝",[5]点数換算表!$B$16,IF(AA186="準優勝",[5]点数換算表!$C$16,IF(AA186="ベスト4",[5]点数換算表!$D$16,IF(AA186="ベスト8",[5]点数換算表!$E$16,IF(AA186="ベスト16",[5]点数換算表!$F$16,IF(AA186="ベスト32",[5]点数換算表!$G$16,"")))))))</f>
        <v>0</v>
      </c>
      <c r="AC186" s="32"/>
      <c r="AD186" s="21">
        <f>IF(AC186="",0,IF(AC186="優勝",[5]点数換算表!$B$17,IF(AC186="準優勝",[5]点数換算表!$C$17,IF(AC186="ベスト4",[5]点数換算表!$D$17,IF(AC186="ベスト8",[5]点数換算表!$E$17,IF(AC186="ベスト16",[5]点数換算表!$F$17,IF(AC186="ベスト32",[5]点数換算表!$G$17,"")))))))</f>
        <v>0</v>
      </c>
      <c r="AE186" s="23"/>
      <c r="AF186" s="21">
        <f>IF(AE186="",0,IF(AE186="優勝",[5]点数換算表!$B$18,IF(AE186="準優勝",[5]点数換算表!$C$18,IF(AE186="ベスト4",[5]点数換算表!$D$18,IF(AE186="ベスト8",[5]点数換算表!$E$18,[5]点数換算表!$F$18)))))</f>
        <v>0</v>
      </c>
      <c r="AG186" s="23"/>
      <c r="AH186" s="21">
        <f>IF(AG186="",0,IF(AG186="優勝",[5]点数換算表!$B$19,IF(AG186="準優勝",[5]点数換算表!$C$19,IF(AG186="ベスト4",[5]点数換算表!$D$19,IF(AG186="ベスト8",[5]点数換算表!$E$19,[5]点数換算表!$F$19)))))</f>
        <v>0</v>
      </c>
      <c r="AI186" s="21">
        <f t="shared" si="2"/>
        <v>50</v>
      </c>
    </row>
    <row r="187" spans="1:35" x14ac:dyDescent="0.4">
      <c r="A187" s="21">
        <v>184</v>
      </c>
      <c r="B187" s="32" t="s">
        <v>373</v>
      </c>
      <c r="C187" s="32" t="s">
        <v>311</v>
      </c>
      <c r="D187" s="32">
        <v>4</v>
      </c>
      <c r="E187" s="26" t="s">
        <v>272</v>
      </c>
      <c r="F187" s="35" t="s">
        <v>815</v>
      </c>
      <c r="G187" s="23"/>
      <c r="H187" s="21">
        <f>IF(G187="",0,IF(G187="優勝",[2]点数換算表!$B$2,IF(G187="準優勝",[2]点数換算表!$C$2,IF(G187="ベスト4",[2]点数換算表!$D$2,[2]点数換算表!$E$2))))</f>
        <v>0</v>
      </c>
      <c r="I187" s="23"/>
      <c r="J187" s="21">
        <f>IF(I187="",0,IF(I187="優勝",[2]点数換算表!$B$3,IF(I187="準優勝",[2]点数換算表!$C$3,IF(I187="ベスト4",[2]点数換算表!$D$3,[2]点数換算表!$E$3))))</f>
        <v>0</v>
      </c>
      <c r="K187" s="32"/>
      <c r="L187" s="21">
        <f>IF(K187="",0,IF(K187="優勝",[2]点数換算表!$B$4,IF(K187="準優勝",[2]点数換算表!$C$4,IF(K187="ベスト4",[2]点数換算表!$D$4,IF(K187="ベスト8",[2]点数換算表!$E$4,IF(K187="ベスト16",[2]点数換算表!$F$4,""))))))</f>
        <v>0</v>
      </c>
      <c r="M187" s="32"/>
      <c r="N187" s="21">
        <f>IF(M187="",0,IF(M187="優勝",[2]点数換算表!$B$5,IF(M187="準優勝",[2]点数換算表!$C$5,IF(M187="ベスト4",[2]点数換算表!$D$5,IF(M187="ベスト8",[2]点数換算表!$E$5,IF(M187="ベスト16",[2]点数換算表!$F$5,IF(M187="ベスト32",[2]点数換算表!$G$5,"")))))))</f>
        <v>0</v>
      </c>
      <c r="O187" s="32"/>
      <c r="P187" s="21">
        <f>IF(O187="",0,IF(O187="優勝",[2]点数換算表!$B$6,IF(O187="準優勝",[2]点数換算表!$C$6,IF(O187="ベスト4",[2]点数換算表!$D$6,IF(O187="ベスト8",[2]点数換算表!$E$6,IF(O187="ベスト16",[2]点数換算表!$F$6,IF(O187="ベスト32",[2]点数換算表!$G$6,"")))))))</f>
        <v>0</v>
      </c>
      <c r="Q187" s="23"/>
      <c r="R187" s="21">
        <f>IF(Q187="",0,IF(Q187="優勝",[2]点数換算表!$B$7,IF(Q187="準優勝",[2]点数換算表!$C$7,IF(Q187="ベスト4",[2]点数換算表!$D$7,IF(Q187="ベスト8",[2]点数換算表!$E$7,[2]点数換算表!$F$7)))))</f>
        <v>0</v>
      </c>
      <c r="S187" s="23"/>
      <c r="T187" s="21">
        <f>IF(S187="",0,IF(S187="優勝",[2]点数換算表!$B$8,IF(S187="準優勝",[2]点数換算表!$C$8,IF(S187="ベスト4",[2]点数換算表!$D$8,IF(S187="ベスト8",[2]点数換算表!$E$8,[2]点数換算表!$F$8)))))</f>
        <v>0</v>
      </c>
      <c r="U187" s="23"/>
      <c r="V187" s="21">
        <f>IF(U187="",0,IF(U187="優勝",[2]点数換算表!$B$13,IF(U187="準優勝",[2]点数換算表!$C$13,IF(U187="ベスト4",[2]点数換算表!$D$13,[2]点数換算表!$E$13))))</f>
        <v>0</v>
      </c>
      <c r="W187" s="23"/>
      <c r="X187" s="21">
        <f>IF(W187="",0,IF(W187="優勝",[2]点数換算表!$B$14,IF(W187="準優勝",[2]点数換算表!$C$14,IF(W187="ベスト4",[2]点数換算表!$D$14,[2]点数換算表!$E$14))))</f>
        <v>0</v>
      </c>
      <c r="Y187" s="32"/>
      <c r="Z187" s="21">
        <f>IF(Y187="",0,IF(Y187="優勝",[2]点数換算表!$B$15,IF(Y187="準優勝",[2]点数換算表!$C$15,IF(Y187="ベスト4",[2]点数換算表!$D$15,IF(Y187="ベスト8",[2]点数換算表!$E$15,IF(Y187="ベスト16",[2]点数換算表!$F$15,""))))))</f>
        <v>0</v>
      </c>
      <c r="AA187" s="32" t="s">
        <v>214</v>
      </c>
      <c r="AB187" s="21">
        <f>IF(AA187="",0,IF(AA187="優勝",[2]点数換算表!$B$16,IF(AA187="準優勝",[2]点数換算表!$C$16,IF(AA187="ベスト4",[2]点数換算表!$D$16,IF(AA187="ベスト8",[2]点数換算表!$E$16,IF(AA187="ベスト16",[2]点数換算表!$F$16,IF(AA187="ベスト32",[2]点数換算表!$G$16,"")))))))</f>
        <v>40</v>
      </c>
      <c r="AC187" s="32"/>
      <c r="AD187" s="21">
        <f>IF(AC187="",0,IF(AC187="優勝",[2]点数換算表!$B$17,IF(AC187="準優勝",[2]点数換算表!$C$17,IF(AC187="ベスト4",[2]点数換算表!$D$17,IF(AC187="ベスト8",[2]点数換算表!$E$17,IF(AC187="ベスト16",[2]点数換算表!$F$17,IF(AC187="ベスト32",[2]点数換算表!$G$17,"")))))))</f>
        <v>0</v>
      </c>
      <c r="AE187" s="23"/>
      <c r="AF187" s="21">
        <f>IF(AE187="",0,IF(AE187="優勝",[2]点数換算表!$B$18,IF(AE187="準優勝",[2]点数換算表!$C$18,IF(AE187="ベスト4",[2]点数換算表!$D$18,IF(AE187="ベスト8",[2]点数換算表!$E$18,[2]点数換算表!$F$18)))))</f>
        <v>0</v>
      </c>
      <c r="AG187" s="23"/>
      <c r="AH187" s="21">
        <f>IF(AG187="",0,IF(AG187="優勝",[2]点数換算表!$B$19,IF(AG187="準優勝",[2]点数換算表!$C$19,IF(AG187="ベスト4",[2]点数換算表!$D$19,IF(AG187="ベスト8",[2]点数換算表!$E$19,[2]点数換算表!$F$19)))))</f>
        <v>0</v>
      </c>
      <c r="AI187" s="21">
        <f t="shared" si="2"/>
        <v>40</v>
      </c>
    </row>
    <row r="188" spans="1:35" x14ac:dyDescent="0.4">
      <c r="A188" s="21">
        <v>185</v>
      </c>
      <c r="B188" s="32" t="s">
        <v>374</v>
      </c>
      <c r="C188" s="32" t="s">
        <v>311</v>
      </c>
      <c r="D188" s="32">
        <v>4</v>
      </c>
      <c r="E188" s="26" t="s">
        <v>272</v>
      </c>
      <c r="F188" s="35" t="s">
        <v>815</v>
      </c>
      <c r="G188" s="23"/>
      <c r="H188" s="21">
        <f>IF(G188="",0,IF(G188="優勝",[2]点数換算表!$B$2,IF(G188="準優勝",[2]点数換算表!$C$2,IF(G188="ベスト4",[2]点数換算表!$D$2,[2]点数換算表!$E$2))))</f>
        <v>0</v>
      </c>
      <c r="I188" s="23"/>
      <c r="J188" s="21">
        <f>IF(I188="",0,IF(I188="優勝",[2]点数換算表!$B$3,IF(I188="準優勝",[2]点数換算表!$C$3,IF(I188="ベスト4",[2]点数換算表!$D$3,[2]点数換算表!$E$3))))</f>
        <v>0</v>
      </c>
      <c r="K188" s="32"/>
      <c r="L188" s="21">
        <f>IF(K188="",0,IF(K188="優勝",[2]点数換算表!$B$4,IF(K188="準優勝",[2]点数換算表!$C$4,IF(K188="ベスト4",[2]点数換算表!$D$4,IF(K188="ベスト8",[2]点数換算表!$E$4,IF(K188="ベスト16",[2]点数換算表!$F$4,""))))))</f>
        <v>0</v>
      </c>
      <c r="M188" s="32"/>
      <c r="N188" s="21">
        <f>IF(M188="",0,IF(M188="優勝",[2]点数換算表!$B$5,IF(M188="準優勝",[2]点数換算表!$C$5,IF(M188="ベスト4",[2]点数換算表!$D$5,IF(M188="ベスト8",[2]点数換算表!$E$5,IF(M188="ベスト16",[2]点数換算表!$F$5,IF(M188="ベスト32",[2]点数換算表!$G$5,"")))))))</f>
        <v>0</v>
      </c>
      <c r="O188" s="32"/>
      <c r="P188" s="21">
        <f>IF(O188="",0,IF(O188="優勝",[2]点数換算表!$B$6,IF(O188="準優勝",[2]点数換算表!$C$6,IF(O188="ベスト4",[2]点数換算表!$D$6,IF(O188="ベスト8",[2]点数換算表!$E$6,IF(O188="ベスト16",[2]点数換算表!$F$6,IF(O188="ベスト32",[2]点数換算表!$G$6,"")))))))</f>
        <v>0</v>
      </c>
      <c r="Q188" s="23"/>
      <c r="R188" s="21">
        <f>IF(Q188="",0,IF(Q188="優勝",[2]点数換算表!$B$7,IF(Q188="準優勝",[2]点数換算表!$C$7,IF(Q188="ベスト4",[2]点数換算表!$D$7,IF(Q188="ベスト8",[2]点数換算表!$E$7,[2]点数換算表!$F$7)))))</f>
        <v>0</v>
      </c>
      <c r="S188" s="23"/>
      <c r="T188" s="21">
        <f>IF(S188="",0,IF(S188="優勝",[2]点数換算表!$B$8,IF(S188="準優勝",[2]点数換算表!$C$8,IF(S188="ベスト4",[2]点数換算表!$D$8,IF(S188="ベスト8",[2]点数換算表!$E$8,[2]点数換算表!$F$8)))))</f>
        <v>0</v>
      </c>
      <c r="U188" s="23"/>
      <c r="V188" s="21">
        <f>IF(U188="",0,IF(U188="優勝",[2]点数換算表!$B$13,IF(U188="準優勝",[2]点数換算表!$C$13,IF(U188="ベスト4",[2]点数換算表!$D$13,[2]点数換算表!$E$13))))</f>
        <v>0</v>
      </c>
      <c r="W188" s="23"/>
      <c r="X188" s="21">
        <f>IF(W188="",0,IF(W188="優勝",[2]点数換算表!$B$14,IF(W188="準優勝",[2]点数換算表!$C$14,IF(W188="ベスト4",[2]点数換算表!$D$14,[2]点数換算表!$E$14))))</f>
        <v>0</v>
      </c>
      <c r="Y188" s="32"/>
      <c r="Z188" s="21">
        <f>IF(Y188="",0,IF(Y188="優勝",[2]点数換算表!$B$15,IF(Y188="準優勝",[2]点数換算表!$C$15,IF(Y188="ベスト4",[2]点数換算表!$D$15,IF(Y188="ベスト8",[2]点数換算表!$E$15,IF(Y188="ベスト16",[2]点数換算表!$F$15,""))))))</f>
        <v>0</v>
      </c>
      <c r="AA188" s="32" t="s">
        <v>214</v>
      </c>
      <c r="AB188" s="21">
        <f>IF(AA188="",0,IF(AA188="優勝",[2]点数換算表!$B$16,IF(AA188="準優勝",[2]点数換算表!$C$16,IF(AA188="ベスト4",[2]点数換算表!$D$16,IF(AA188="ベスト8",[2]点数換算表!$E$16,IF(AA188="ベスト16",[2]点数換算表!$F$16,IF(AA188="ベスト32",[2]点数換算表!$G$16,"")))))))</f>
        <v>40</v>
      </c>
      <c r="AC188" s="32"/>
      <c r="AD188" s="21">
        <f>IF(AC188="",0,IF(AC188="優勝",[2]点数換算表!$B$17,IF(AC188="準優勝",[2]点数換算表!$C$17,IF(AC188="ベスト4",[2]点数換算表!$D$17,IF(AC188="ベスト8",[2]点数換算表!$E$17,IF(AC188="ベスト16",[2]点数換算表!$F$17,IF(AC188="ベスト32",[2]点数換算表!$G$17,"")))))))</f>
        <v>0</v>
      </c>
      <c r="AE188" s="23"/>
      <c r="AF188" s="21">
        <f>IF(AE188="",0,IF(AE188="優勝",[2]点数換算表!$B$18,IF(AE188="準優勝",[2]点数換算表!$C$18,IF(AE188="ベスト4",[2]点数換算表!$D$18,IF(AE188="ベスト8",[2]点数換算表!$E$18,[2]点数換算表!$F$18)))))</f>
        <v>0</v>
      </c>
      <c r="AG188" s="23"/>
      <c r="AH188" s="21">
        <f>IF(AG188="",0,IF(AG188="優勝",[2]点数換算表!$B$19,IF(AG188="準優勝",[2]点数換算表!$C$19,IF(AG188="ベスト4",[2]点数換算表!$D$19,IF(AG188="ベスト8",[2]点数換算表!$E$19,[2]点数換算表!$F$19)))))</f>
        <v>0</v>
      </c>
      <c r="AI188" s="21">
        <f t="shared" si="2"/>
        <v>40</v>
      </c>
    </row>
    <row r="189" spans="1:35" x14ac:dyDescent="0.4">
      <c r="A189" s="21">
        <v>186</v>
      </c>
      <c r="B189" s="32" t="s">
        <v>190</v>
      </c>
      <c r="C189" s="32" t="s">
        <v>111</v>
      </c>
      <c r="D189" s="32">
        <v>4</v>
      </c>
      <c r="E189" s="24" t="s">
        <v>269</v>
      </c>
      <c r="F189" s="34" t="s">
        <v>814</v>
      </c>
      <c r="G189" s="23"/>
      <c r="H189" s="21">
        <f>IF(G189="",0,IF(G189="優勝",点数換算表!$B$2,IF(G189="準優勝",点数換算表!$C$2,IF(G189="ベスト4",点数換算表!$D$2,点数換算表!$E$2))))</f>
        <v>0</v>
      </c>
      <c r="I189" s="23"/>
      <c r="J189" s="21">
        <f>IF(I189="",0,IF(I189="優勝",点数換算表!$B$3,IF(I189="準優勝",点数換算表!$C$3,IF(I189="ベスト4",点数換算表!$D$3,点数換算表!$E$3))))</f>
        <v>0</v>
      </c>
      <c r="K189" s="32"/>
      <c r="L189" s="21">
        <f>IF(K189="",0,IF(K189="優勝",点数換算表!$B$4,IF(K189="準優勝",点数換算表!$C$4,IF(K189="ベスト4",点数換算表!$D$4,IF(K189="ベスト8",点数換算表!$E$4,IF(K189="ベスト16",点数換算表!$F$4,""))))))</f>
        <v>0</v>
      </c>
      <c r="M189" s="32"/>
      <c r="N189" s="21">
        <f>IF(M189="",0,IF(M189="優勝",点数換算表!$B$5,IF(M189="準優勝",点数換算表!$C$5,IF(M189="ベスト4",点数換算表!$D$5,IF(M189="ベスト8",点数換算表!$E$5,IF(M189="ベスト16",点数換算表!$F$5,IF(M189="ベスト32",点数換算表!$G$5,"")))))))</f>
        <v>0</v>
      </c>
      <c r="O189" s="32"/>
      <c r="P189" s="21">
        <f>IF(O189="",0,IF(O189="優勝",点数換算表!$B$6,IF(O189="準優勝",点数換算表!$C$6,IF(O189="ベスト4",点数換算表!$D$6,IF(O189="ベスト8",点数換算表!$E$6,IF(O189="ベスト16",点数換算表!$F$6,IF(O189="ベスト32",点数換算表!$G$6,"")))))))</f>
        <v>0</v>
      </c>
      <c r="Q189" s="23"/>
      <c r="R189" s="21">
        <f>IF(Q189="",0,IF(Q189="優勝",点数換算表!$B$7,IF(Q189="準優勝",点数換算表!$C$7,IF(Q189="ベスト4",点数換算表!$D$7,IF(Q189="ベスト8",点数換算表!$E$7,点数換算表!$F$7)))))</f>
        <v>0</v>
      </c>
      <c r="S189" s="23"/>
      <c r="T189" s="21">
        <f>IF(S189="",0,IF(S189="優勝",点数換算表!$B$8,IF(S189="準優勝",点数換算表!$C$8,IF(S189="ベスト4",点数換算表!$D$8,IF(S189="ベスト8",点数換算表!$E$8,点数換算表!$F$8)))))</f>
        <v>0</v>
      </c>
      <c r="U189" s="23"/>
      <c r="V189" s="21">
        <f>IF(U189="",0,IF(U189="優勝",点数換算表!$B$13,IF(U189="準優勝",点数換算表!$C$13,IF(U189="ベスト4",点数換算表!$D$13,点数換算表!$E$13))))</f>
        <v>0</v>
      </c>
      <c r="W189" s="23"/>
      <c r="X189" s="21">
        <f>IF(W189="",0,IF(W189="優勝",点数換算表!$B$14,IF(W189="準優勝",点数換算表!$C$14,IF(W189="ベスト4",点数換算表!$D$14,点数換算表!$E$14))))</f>
        <v>0</v>
      </c>
      <c r="Y189" s="32"/>
      <c r="Z189" s="21">
        <f>IF(Y189="",0,IF(Y189="優勝",点数換算表!$B$15,IF(Y189="準優勝",点数換算表!$C$15,IF(Y189="ベスト4",点数換算表!$D$15,IF(Y189="ベスト8",点数換算表!$E$15,IF(Y189="ベスト16",点数換算表!$F$15,""))))))</f>
        <v>0</v>
      </c>
      <c r="AA189" s="32" t="s">
        <v>214</v>
      </c>
      <c r="AB189" s="21">
        <f>IF(AA189="",0,IF(AA189="優勝",点数換算表!$B$16,IF(AA189="準優勝",点数換算表!$C$16,IF(AA189="ベスト4",点数換算表!$D$16,IF(AA189="ベスト8",点数換算表!$E$16,IF(AA189="ベスト16",点数換算表!$F$16,IF(AA189="ベスト32",点数換算表!$G$16,"")))))))</f>
        <v>40</v>
      </c>
      <c r="AC189" s="32"/>
      <c r="AD189" s="21">
        <f>IF(AC189="",0,IF(AC189="優勝",点数換算表!$B$17,IF(AC189="準優勝",点数換算表!$C$17,IF(AC189="ベスト4",点数換算表!$D$17,IF(AC189="ベスト8",点数換算表!$E$17,IF(AC189="ベスト16",点数換算表!$F$17,IF(AC189="ベスト32",点数換算表!$G$17,"")))))))</f>
        <v>0</v>
      </c>
      <c r="AE189" s="23"/>
      <c r="AF189" s="21">
        <f>IF(AE189="",0,IF(AE189="優勝",点数換算表!$B$18,IF(AE189="準優勝",点数換算表!$C$18,IF(AE189="ベスト4",点数換算表!$D$18,IF(AE189="ベスト8",点数換算表!$E$18,点数換算表!$F$18)))))</f>
        <v>0</v>
      </c>
      <c r="AG189" s="23"/>
      <c r="AH189" s="21">
        <f>IF(AG189="",0,IF(AG189="優勝",点数換算表!$B$19,IF(AG189="準優勝",点数換算表!$C$19,IF(AG189="ベスト4",点数換算表!$D$19,IF(AG189="ベスト8",点数換算表!$E$19,点数換算表!$F$19)))))</f>
        <v>0</v>
      </c>
      <c r="AI189" s="21">
        <f t="shared" si="2"/>
        <v>40</v>
      </c>
    </row>
    <row r="190" spans="1:35" x14ac:dyDescent="0.4">
      <c r="A190" s="21">
        <v>187</v>
      </c>
      <c r="B190" s="32" t="s">
        <v>203</v>
      </c>
      <c r="C190" s="32" t="s">
        <v>116</v>
      </c>
      <c r="D190" s="32">
        <v>4</v>
      </c>
      <c r="E190" s="24" t="s">
        <v>269</v>
      </c>
      <c r="F190" s="34" t="s">
        <v>814</v>
      </c>
      <c r="G190" s="23"/>
      <c r="H190" s="21">
        <f>IF(G190="",0,IF(G190="優勝",点数換算表!$B$2,IF(G190="準優勝",点数換算表!$C$2,IF(G190="ベスト4",点数換算表!$D$2,点数換算表!$E$2))))</f>
        <v>0</v>
      </c>
      <c r="I190" s="23"/>
      <c r="J190" s="21">
        <f>IF(I190="",0,IF(I190="優勝",点数換算表!$B$3,IF(I190="準優勝",点数換算表!$C$3,IF(I190="ベスト4",点数換算表!$D$3,点数換算表!$E$3))))</f>
        <v>0</v>
      </c>
      <c r="K190" s="32"/>
      <c r="L190" s="21">
        <f>IF(K190="",0,IF(K190="優勝",点数換算表!$B$4,IF(K190="準優勝",点数換算表!$C$4,IF(K190="ベスト4",点数換算表!$D$4,IF(K190="ベスト8",点数換算表!$E$4,IF(K190="ベスト16",点数換算表!$F$4,""))))))</f>
        <v>0</v>
      </c>
      <c r="M190" s="32"/>
      <c r="N190" s="21">
        <f>IF(M190="",0,IF(M190="優勝",点数換算表!$B$5,IF(M190="準優勝",点数換算表!$C$5,IF(M190="ベスト4",点数換算表!$D$5,IF(M190="ベスト8",点数換算表!$E$5,IF(M190="ベスト16",点数換算表!$F$5,IF(M190="ベスト32",点数換算表!$G$5,"")))))))</f>
        <v>0</v>
      </c>
      <c r="O190" s="32"/>
      <c r="P190" s="21">
        <f>IF(O190="",0,IF(O190="優勝",点数換算表!$B$6,IF(O190="準優勝",点数換算表!$C$6,IF(O190="ベスト4",点数換算表!$D$6,IF(O190="ベスト8",点数換算表!$E$6,IF(O190="ベスト16",点数換算表!$F$6,IF(O190="ベスト32",点数換算表!$G$6,"")))))))</f>
        <v>0</v>
      </c>
      <c r="Q190" s="23"/>
      <c r="R190" s="21">
        <f>IF(Q190="",0,IF(Q190="優勝",点数換算表!$B$7,IF(Q190="準優勝",点数換算表!$C$7,IF(Q190="ベスト4",点数換算表!$D$7,IF(Q190="ベスト8",点数換算表!$E$7,点数換算表!$F$7)))))</f>
        <v>0</v>
      </c>
      <c r="S190" s="23"/>
      <c r="T190" s="21">
        <f>IF(S190="",0,IF(S190="優勝",点数換算表!$B$8,IF(S190="準優勝",点数換算表!$C$8,IF(S190="ベスト4",点数換算表!$D$8,IF(S190="ベスト8",点数換算表!$E$8,点数換算表!$F$8)))))</f>
        <v>0</v>
      </c>
      <c r="U190" s="23"/>
      <c r="V190" s="21">
        <f>IF(U190="",0,IF(U190="優勝",点数換算表!$B$13,IF(U190="準優勝",点数換算表!$C$13,IF(U190="ベスト4",点数換算表!$D$13,点数換算表!$E$13))))</f>
        <v>0</v>
      </c>
      <c r="W190" s="23"/>
      <c r="X190" s="21">
        <f>IF(W190="",0,IF(W190="優勝",点数換算表!$B$14,IF(W190="準優勝",点数換算表!$C$14,IF(W190="ベスト4",点数換算表!$D$14,点数換算表!$E$14))))</f>
        <v>0</v>
      </c>
      <c r="Y190" s="32"/>
      <c r="Z190" s="21">
        <f>IF(Y190="",0,IF(Y190="優勝",点数換算表!$B$15,IF(Y190="準優勝",点数換算表!$C$15,IF(Y190="ベスト4",点数換算表!$D$15,IF(Y190="ベスト8",点数換算表!$E$15,IF(Y190="ベスト16",点数換算表!$F$15,""))))))</f>
        <v>0</v>
      </c>
      <c r="AA190" s="32" t="s">
        <v>214</v>
      </c>
      <c r="AB190" s="21">
        <f>IF(AA190="",0,IF(AA190="優勝",点数換算表!$B$16,IF(AA190="準優勝",点数換算表!$C$16,IF(AA190="ベスト4",点数換算表!$D$16,IF(AA190="ベスト8",点数換算表!$E$16,IF(AA190="ベスト16",点数換算表!$F$16,IF(AA190="ベスト32",点数換算表!$G$16,"")))))))</f>
        <v>40</v>
      </c>
      <c r="AC190" s="32"/>
      <c r="AD190" s="21">
        <f>IF(AC190="",0,IF(AC190="優勝",点数換算表!$B$17,IF(AC190="準優勝",点数換算表!$C$17,IF(AC190="ベスト4",点数換算表!$D$17,IF(AC190="ベスト8",点数換算表!$E$17,IF(AC190="ベスト16",点数換算表!$F$17,IF(AC190="ベスト32",点数換算表!$G$17,"")))))))</f>
        <v>0</v>
      </c>
      <c r="AE190" s="23"/>
      <c r="AF190" s="21">
        <f>IF(AE190="",0,IF(AE190="優勝",点数換算表!$B$18,IF(AE190="準優勝",点数換算表!$C$18,IF(AE190="ベスト4",点数換算表!$D$18,IF(AE190="ベスト8",点数換算表!$E$18,点数換算表!$F$18)))))</f>
        <v>0</v>
      </c>
      <c r="AG190" s="23"/>
      <c r="AH190" s="21">
        <f>IF(AG190="",0,IF(AG190="優勝",点数換算表!$B$19,IF(AG190="準優勝",点数換算表!$C$19,IF(AG190="ベスト4",点数換算表!$D$19,IF(AG190="ベスト8",点数換算表!$E$19,点数換算表!$F$19)))))</f>
        <v>0</v>
      </c>
      <c r="AI190" s="21">
        <f t="shared" si="2"/>
        <v>40</v>
      </c>
    </row>
    <row r="191" spans="1:35" x14ac:dyDescent="0.4">
      <c r="A191" s="21">
        <v>188</v>
      </c>
      <c r="B191" s="32" t="s">
        <v>204</v>
      </c>
      <c r="C191" s="32" t="s">
        <v>117</v>
      </c>
      <c r="D191" s="32">
        <v>2</v>
      </c>
      <c r="E191" s="24" t="s">
        <v>269</v>
      </c>
      <c r="F191" s="34" t="s">
        <v>814</v>
      </c>
      <c r="G191" s="23"/>
      <c r="H191" s="21">
        <f>IF(G191="",0,IF(G191="優勝",点数換算表!$B$2,IF(G191="準優勝",点数換算表!$C$2,IF(G191="ベスト4",点数換算表!$D$2,点数換算表!$E$2))))</f>
        <v>0</v>
      </c>
      <c r="I191" s="23"/>
      <c r="J191" s="21">
        <f>IF(I191="",0,IF(I191="優勝",点数換算表!$B$3,IF(I191="準優勝",点数換算表!$C$3,IF(I191="ベスト4",点数換算表!$D$3,点数換算表!$E$3))))</f>
        <v>0</v>
      </c>
      <c r="K191" s="32"/>
      <c r="L191" s="21">
        <f>IF(K191="",0,IF(K191="優勝",点数換算表!$B$4,IF(K191="準優勝",点数換算表!$C$4,IF(K191="ベスト4",点数換算表!$D$4,IF(K191="ベスト8",点数換算表!$E$4,IF(K191="ベスト16",点数換算表!$F$4,""))))))</f>
        <v>0</v>
      </c>
      <c r="M191" s="32"/>
      <c r="N191" s="21">
        <f>IF(M191="",0,IF(M191="優勝",点数換算表!$B$5,IF(M191="準優勝",点数換算表!$C$5,IF(M191="ベスト4",点数換算表!$D$5,IF(M191="ベスト8",点数換算表!$E$5,IF(M191="ベスト16",点数換算表!$F$5,IF(M191="ベスト32",点数換算表!$G$5,"")))))))</f>
        <v>0</v>
      </c>
      <c r="O191" s="32"/>
      <c r="P191" s="21">
        <f>IF(O191="",0,IF(O191="優勝",点数換算表!$B$6,IF(O191="準優勝",点数換算表!$C$6,IF(O191="ベスト4",点数換算表!$D$6,IF(O191="ベスト8",点数換算表!$E$6,IF(O191="ベスト16",点数換算表!$F$6,IF(O191="ベスト32",点数換算表!$G$6,"")))))))</f>
        <v>0</v>
      </c>
      <c r="Q191" s="23"/>
      <c r="R191" s="21">
        <f>IF(Q191="",0,IF(Q191="優勝",点数換算表!$B$7,IF(Q191="準優勝",点数換算表!$C$7,IF(Q191="ベスト4",点数換算表!$D$7,IF(Q191="ベスト8",点数換算表!$E$7,点数換算表!$F$7)))))</f>
        <v>0</v>
      </c>
      <c r="S191" s="23"/>
      <c r="T191" s="21">
        <f>IF(S191="",0,IF(S191="優勝",点数換算表!$B$8,IF(S191="準優勝",点数換算表!$C$8,IF(S191="ベスト4",点数換算表!$D$8,IF(S191="ベスト8",点数換算表!$E$8,点数換算表!$F$8)))))</f>
        <v>0</v>
      </c>
      <c r="U191" s="23"/>
      <c r="V191" s="21">
        <f>IF(U191="",0,IF(U191="優勝",点数換算表!$B$13,IF(U191="準優勝",点数換算表!$C$13,IF(U191="ベスト4",点数換算表!$D$13,点数換算表!$E$13))))</f>
        <v>0</v>
      </c>
      <c r="W191" s="23"/>
      <c r="X191" s="21">
        <f>IF(W191="",0,IF(W191="優勝",点数換算表!$B$14,IF(W191="準優勝",点数換算表!$C$14,IF(W191="ベスト4",点数換算表!$D$14,点数換算表!$E$14))))</f>
        <v>0</v>
      </c>
      <c r="Y191" s="32"/>
      <c r="Z191" s="21">
        <f>IF(Y191="",0,IF(Y191="優勝",点数換算表!$B$15,IF(Y191="準優勝",点数換算表!$C$15,IF(Y191="ベスト4",点数換算表!$D$15,IF(Y191="ベスト8",点数換算表!$E$15,IF(Y191="ベスト16",点数換算表!$F$15,""))))))</f>
        <v>0</v>
      </c>
      <c r="AA191" s="32" t="s">
        <v>214</v>
      </c>
      <c r="AB191" s="21">
        <f>IF(AA191="",0,IF(AA191="優勝",点数換算表!$B$16,IF(AA191="準優勝",点数換算表!$C$16,IF(AA191="ベスト4",点数換算表!$D$16,IF(AA191="ベスト8",点数換算表!$E$16,IF(AA191="ベスト16",点数換算表!$F$16,IF(AA191="ベスト32",点数換算表!$G$16,"")))))))</f>
        <v>40</v>
      </c>
      <c r="AC191" s="32"/>
      <c r="AD191" s="21">
        <f>IF(AC191="",0,IF(AC191="優勝",点数換算表!$B$17,IF(AC191="準優勝",点数換算表!$C$17,IF(AC191="ベスト4",点数換算表!$D$17,IF(AC191="ベスト8",点数換算表!$E$17,IF(AC191="ベスト16",点数換算表!$F$17,IF(AC191="ベスト32",点数換算表!$G$17,"")))))))</f>
        <v>0</v>
      </c>
      <c r="AE191" s="23"/>
      <c r="AF191" s="21">
        <f>IF(AE191="",0,IF(AE191="優勝",点数換算表!$B$18,IF(AE191="準優勝",点数換算表!$C$18,IF(AE191="ベスト4",点数換算表!$D$18,IF(AE191="ベスト8",点数換算表!$E$18,点数換算表!$F$18)))))</f>
        <v>0</v>
      </c>
      <c r="AG191" s="23"/>
      <c r="AH191" s="21">
        <f>IF(AG191="",0,IF(AG191="優勝",点数換算表!$B$19,IF(AG191="準優勝",点数換算表!$C$19,IF(AG191="ベスト4",点数換算表!$D$19,IF(AG191="ベスト8",点数換算表!$E$19,点数換算表!$F$19)))))</f>
        <v>0</v>
      </c>
      <c r="AI191" s="21">
        <f t="shared" si="2"/>
        <v>40</v>
      </c>
    </row>
    <row r="192" spans="1:35" x14ac:dyDescent="0.4">
      <c r="A192" s="21">
        <v>189</v>
      </c>
      <c r="B192" s="32" t="s">
        <v>209</v>
      </c>
      <c r="C192" s="32" t="s">
        <v>64</v>
      </c>
      <c r="D192" s="32">
        <v>2</v>
      </c>
      <c r="E192" s="24" t="s">
        <v>269</v>
      </c>
      <c r="F192" s="34" t="s">
        <v>814</v>
      </c>
      <c r="G192" s="23"/>
      <c r="H192" s="21">
        <f>IF(G192="",0,IF(G192="優勝",点数換算表!$B$2,IF(G192="準優勝",点数換算表!$C$2,IF(G192="ベスト4",点数換算表!$D$2,点数換算表!$E$2))))</f>
        <v>0</v>
      </c>
      <c r="I192" s="23"/>
      <c r="J192" s="21">
        <f>IF(I192="",0,IF(I192="優勝",点数換算表!$B$3,IF(I192="準優勝",点数換算表!$C$3,IF(I192="ベスト4",点数換算表!$D$3,点数換算表!$E$3))))</f>
        <v>0</v>
      </c>
      <c r="K192" s="32"/>
      <c r="L192" s="21">
        <f>IF(K192="",0,IF(K192="優勝",点数換算表!$B$4,IF(K192="準優勝",点数換算表!$C$4,IF(K192="ベスト4",点数換算表!$D$4,IF(K192="ベスト8",点数換算表!$E$4,IF(K192="ベスト16",点数換算表!$F$4,""))))))</f>
        <v>0</v>
      </c>
      <c r="M192" s="32"/>
      <c r="N192" s="21">
        <f>IF(M192="",0,IF(M192="優勝",点数換算表!$B$5,IF(M192="準優勝",点数換算表!$C$5,IF(M192="ベスト4",点数換算表!$D$5,IF(M192="ベスト8",点数換算表!$E$5,IF(M192="ベスト16",点数換算表!$F$5,IF(M192="ベスト32",点数換算表!$G$5,"")))))))</f>
        <v>0</v>
      </c>
      <c r="O192" s="32"/>
      <c r="P192" s="21">
        <f>IF(O192="",0,IF(O192="優勝",点数換算表!$B$6,IF(O192="準優勝",点数換算表!$C$6,IF(O192="ベスト4",点数換算表!$D$6,IF(O192="ベスト8",点数換算表!$E$6,IF(O192="ベスト16",点数換算表!$F$6,IF(O192="ベスト32",点数換算表!$G$6,"")))))))</f>
        <v>0</v>
      </c>
      <c r="Q192" s="23"/>
      <c r="R192" s="21">
        <f>IF(Q192="",0,IF(Q192="優勝",点数換算表!$B$7,IF(Q192="準優勝",点数換算表!$C$7,IF(Q192="ベスト4",点数換算表!$D$7,IF(Q192="ベスト8",点数換算表!$E$7,点数換算表!$F$7)))))</f>
        <v>0</v>
      </c>
      <c r="S192" s="23"/>
      <c r="T192" s="21">
        <f>IF(S192="",0,IF(S192="優勝",点数換算表!$B$8,IF(S192="準優勝",点数換算表!$C$8,IF(S192="ベスト4",点数換算表!$D$8,IF(S192="ベスト8",点数換算表!$E$8,点数換算表!$F$8)))))</f>
        <v>0</v>
      </c>
      <c r="U192" s="23"/>
      <c r="V192" s="21">
        <f>IF(U192="",0,IF(U192="優勝",点数換算表!$B$13,IF(U192="準優勝",点数換算表!$C$13,IF(U192="ベスト4",点数換算表!$D$13,点数換算表!$E$13))))</f>
        <v>0</v>
      </c>
      <c r="W192" s="23"/>
      <c r="X192" s="21">
        <f>IF(W192="",0,IF(W192="優勝",点数換算表!$B$14,IF(W192="準優勝",点数換算表!$C$14,IF(W192="ベスト4",点数換算表!$D$14,点数換算表!$E$14))))</f>
        <v>0</v>
      </c>
      <c r="Y192" s="32"/>
      <c r="Z192" s="21">
        <f>IF(Y192="",0,IF(Y192="優勝",点数換算表!$B$15,IF(Y192="準優勝",点数換算表!$C$15,IF(Y192="ベスト4",点数換算表!$D$15,IF(Y192="ベスト8",点数換算表!$E$15,IF(Y192="ベスト16",点数換算表!$F$15,""))))))</f>
        <v>0</v>
      </c>
      <c r="AA192" s="32" t="s">
        <v>214</v>
      </c>
      <c r="AB192" s="21">
        <f>IF(AA192="",0,IF(AA192="優勝",点数換算表!$B$16,IF(AA192="準優勝",点数換算表!$C$16,IF(AA192="ベスト4",点数換算表!$D$16,IF(AA192="ベスト8",点数換算表!$E$16,IF(AA192="ベスト16",点数換算表!$F$16,IF(AA192="ベスト32",点数換算表!$G$16,"")))))))</f>
        <v>40</v>
      </c>
      <c r="AC192" s="32"/>
      <c r="AD192" s="21">
        <f>IF(AC192="",0,IF(AC192="優勝",点数換算表!$B$17,IF(AC192="準優勝",点数換算表!$C$17,IF(AC192="ベスト4",点数換算表!$D$17,IF(AC192="ベスト8",点数換算表!$E$17,IF(AC192="ベスト16",点数換算表!$F$17,IF(AC192="ベスト32",点数換算表!$G$17,"")))))))</f>
        <v>0</v>
      </c>
      <c r="AE192" s="23"/>
      <c r="AF192" s="21">
        <f>IF(AE192="",0,IF(AE192="優勝",点数換算表!$B$18,IF(AE192="準優勝",点数換算表!$C$18,IF(AE192="ベスト4",点数換算表!$D$18,IF(AE192="ベスト8",点数換算表!$E$18,点数換算表!$F$18)))))</f>
        <v>0</v>
      </c>
      <c r="AG192" s="23"/>
      <c r="AH192" s="21">
        <f>IF(AG192="",0,IF(AG192="優勝",点数換算表!$B$19,IF(AG192="準優勝",点数換算表!$C$19,IF(AG192="ベスト4",点数換算表!$D$19,IF(AG192="ベスト8",点数換算表!$E$19,点数換算表!$F$19)))))</f>
        <v>0</v>
      </c>
      <c r="AI192" s="21">
        <f t="shared" si="2"/>
        <v>40</v>
      </c>
    </row>
    <row r="193" spans="1:35" x14ac:dyDescent="0.4">
      <c r="A193" s="21">
        <v>190</v>
      </c>
      <c r="B193" s="32" t="s">
        <v>375</v>
      </c>
      <c r="C193" s="32" t="s">
        <v>376</v>
      </c>
      <c r="D193" s="32">
        <v>2</v>
      </c>
      <c r="E193" s="26" t="s">
        <v>272</v>
      </c>
      <c r="F193" s="35" t="s">
        <v>815</v>
      </c>
      <c r="G193" s="23"/>
      <c r="H193" s="21">
        <f>IF(G193="",0,IF(G193="優勝",[2]点数換算表!$B$2,IF(G193="準優勝",[2]点数換算表!$C$2,IF(G193="ベスト4",[2]点数換算表!$D$2,[2]点数換算表!$E$2))))</f>
        <v>0</v>
      </c>
      <c r="I193" s="23"/>
      <c r="J193" s="21">
        <f>IF(I193="",0,IF(I193="優勝",[2]点数換算表!$B$3,IF(I193="準優勝",[2]点数換算表!$C$3,IF(I193="ベスト4",[2]点数換算表!$D$3,[2]点数換算表!$E$3))))</f>
        <v>0</v>
      </c>
      <c r="K193" s="32"/>
      <c r="L193" s="21">
        <f>IF(K193="",0,IF(K193="優勝",[2]点数換算表!$B$4,IF(K193="準優勝",[2]点数換算表!$C$4,IF(K193="ベスト4",[2]点数換算表!$D$4,IF(K193="ベスト8",[2]点数換算表!$E$4,IF(K193="ベスト16",[2]点数換算表!$F$4,""))))))</f>
        <v>0</v>
      </c>
      <c r="M193" s="32"/>
      <c r="N193" s="21">
        <f>IF(M193="",0,IF(M193="優勝",[2]点数換算表!$B$5,IF(M193="準優勝",[2]点数換算表!$C$5,IF(M193="ベスト4",[2]点数換算表!$D$5,IF(M193="ベスト8",[2]点数換算表!$E$5,IF(M193="ベスト16",[2]点数換算表!$F$5,IF(M193="ベスト32",[2]点数換算表!$G$5,"")))))))</f>
        <v>0</v>
      </c>
      <c r="O193" s="32"/>
      <c r="P193" s="21">
        <f>IF(O193="",0,IF(O193="優勝",[2]点数換算表!$B$6,IF(O193="準優勝",[2]点数換算表!$C$6,IF(O193="ベスト4",[2]点数換算表!$D$6,IF(O193="ベスト8",[2]点数換算表!$E$6,IF(O193="ベスト16",[2]点数換算表!$F$6,IF(O193="ベスト32",[2]点数換算表!$G$6,"")))))))</f>
        <v>0</v>
      </c>
      <c r="Q193" s="23"/>
      <c r="R193" s="21">
        <f>IF(Q193="",0,IF(Q193="優勝",[2]点数換算表!$B$7,IF(Q193="準優勝",[2]点数換算表!$C$7,IF(Q193="ベスト4",[2]点数換算表!$D$7,IF(Q193="ベスト8",[2]点数換算表!$E$7,[2]点数換算表!$F$7)))))</f>
        <v>0</v>
      </c>
      <c r="S193" s="23"/>
      <c r="T193" s="21">
        <f>IF(S193="",0,IF(S193="優勝",[2]点数換算表!$B$8,IF(S193="準優勝",[2]点数換算表!$C$8,IF(S193="ベスト4",[2]点数換算表!$D$8,IF(S193="ベスト8",[2]点数換算表!$E$8,[2]点数換算表!$F$8)))))</f>
        <v>0</v>
      </c>
      <c r="U193" s="23"/>
      <c r="V193" s="21">
        <f>IF(U193="",0,IF(U193="優勝",[2]点数換算表!$B$13,IF(U193="準優勝",[2]点数換算表!$C$13,IF(U193="ベスト4",[2]点数換算表!$D$13,[2]点数換算表!$E$13))))</f>
        <v>0</v>
      </c>
      <c r="W193" s="23"/>
      <c r="X193" s="21">
        <f>IF(W193="",0,IF(W193="優勝",[2]点数換算表!$B$14,IF(W193="準優勝",[2]点数換算表!$C$14,IF(W193="ベスト4",[2]点数換算表!$D$14,[2]点数換算表!$E$14))))</f>
        <v>0</v>
      </c>
      <c r="Y193" s="32"/>
      <c r="Z193" s="21">
        <f>IF(Y193="",0,IF(Y193="優勝",[2]点数換算表!$B$15,IF(Y193="準優勝",[2]点数換算表!$C$15,IF(Y193="ベスト4",[2]点数換算表!$D$15,IF(Y193="ベスト8",[2]点数換算表!$E$15,IF(Y193="ベスト16",[2]点数換算表!$F$15,""))))))</f>
        <v>0</v>
      </c>
      <c r="AA193" s="32" t="s">
        <v>214</v>
      </c>
      <c r="AB193" s="21">
        <f>IF(AA193="",0,IF(AA193="優勝",[2]点数換算表!$B$16,IF(AA193="準優勝",[2]点数換算表!$C$16,IF(AA193="ベスト4",[2]点数換算表!$D$16,IF(AA193="ベスト8",[2]点数換算表!$E$16,IF(AA193="ベスト16",[2]点数換算表!$F$16,IF(AA193="ベスト32",[2]点数換算表!$G$16,"")))))))</f>
        <v>40</v>
      </c>
      <c r="AC193" s="32"/>
      <c r="AD193" s="21">
        <f>IF(AC193="",0,IF(AC193="優勝",[2]点数換算表!$B$17,IF(AC193="準優勝",[2]点数換算表!$C$17,IF(AC193="ベスト4",[2]点数換算表!$D$17,IF(AC193="ベスト8",[2]点数換算表!$E$17,IF(AC193="ベスト16",[2]点数換算表!$F$17,IF(AC193="ベスト32",[2]点数換算表!$G$17,"")))))))</f>
        <v>0</v>
      </c>
      <c r="AE193" s="23"/>
      <c r="AF193" s="21">
        <f>IF(AE193="",0,IF(AE193="優勝",[2]点数換算表!$B$18,IF(AE193="準優勝",[2]点数換算表!$C$18,IF(AE193="ベスト4",[2]点数換算表!$D$18,IF(AE193="ベスト8",[2]点数換算表!$E$18,[2]点数換算表!$F$18)))))</f>
        <v>0</v>
      </c>
      <c r="AG193" s="23"/>
      <c r="AH193" s="21">
        <f>IF(AG193="",0,IF(AG193="優勝",[2]点数換算表!$B$19,IF(AG193="準優勝",[2]点数換算表!$C$19,IF(AG193="ベスト4",[2]点数換算表!$D$19,IF(AG193="ベスト8",[2]点数換算表!$E$19,[2]点数換算表!$F$19)))))</f>
        <v>0</v>
      </c>
      <c r="AI193" s="21">
        <f t="shared" si="2"/>
        <v>40</v>
      </c>
    </row>
    <row r="194" spans="1:35" x14ac:dyDescent="0.4">
      <c r="A194" s="21">
        <v>191</v>
      </c>
      <c r="B194" s="32" t="s">
        <v>377</v>
      </c>
      <c r="C194" s="32" t="s">
        <v>376</v>
      </c>
      <c r="D194" s="32">
        <v>2</v>
      </c>
      <c r="E194" s="26" t="s">
        <v>272</v>
      </c>
      <c r="F194" s="35" t="s">
        <v>815</v>
      </c>
      <c r="G194" s="23"/>
      <c r="H194" s="21">
        <f>IF(G194="",0,IF(G194="優勝",[2]点数換算表!$B$2,IF(G194="準優勝",[2]点数換算表!$C$2,IF(G194="ベスト4",[2]点数換算表!$D$2,[2]点数換算表!$E$2))))</f>
        <v>0</v>
      </c>
      <c r="I194" s="23"/>
      <c r="J194" s="21">
        <f>IF(I194="",0,IF(I194="優勝",[2]点数換算表!$B$3,IF(I194="準優勝",[2]点数換算表!$C$3,IF(I194="ベスト4",[2]点数換算表!$D$3,[2]点数換算表!$E$3))))</f>
        <v>0</v>
      </c>
      <c r="K194" s="32"/>
      <c r="L194" s="21">
        <f>IF(K194="",0,IF(K194="優勝",[2]点数換算表!$B$4,IF(K194="準優勝",[2]点数換算表!$C$4,IF(K194="ベスト4",[2]点数換算表!$D$4,IF(K194="ベスト8",[2]点数換算表!$E$4,IF(K194="ベスト16",[2]点数換算表!$F$4,""))))))</f>
        <v>0</v>
      </c>
      <c r="M194" s="32"/>
      <c r="N194" s="21">
        <f>IF(M194="",0,IF(M194="優勝",[2]点数換算表!$B$5,IF(M194="準優勝",[2]点数換算表!$C$5,IF(M194="ベスト4",[2]点数換算表!$D$5,IF(M194="ベスト8",[2]点数換算表!$E$5,IF(M194="ベスト16",[2]点数換算表!$F$5,IF(M194="ベスト32",[2]点数換算表!$G$5,"")))))))</f>
        <v>0</v>
      </c>
      <c r="O194" s="32"/>
      <c r="P194" s="21">
        <f>IF(O194="",0,IF(O194="優勝",[2]点数換算表!$B$6,IF(O194="準優勝",[2]点数換算表!$C$6,IF(O194="ベスト4",[2]点数換算表!$D$6,IF(O194="ベスト8",[2]点数換算表!$E$6,IF(O194="ベスト16",[2]点数換算表!$F$6,IF(O194="ベスト32",[2]点数換算表!$G$6,"")))))))</f>
        <v>0</v>
      </c>
      <c r="Q194" s="23"/>
      <c r="R194" s="21">
        <f>IF(Q194="",0,IF(Q194="優勝",[2]点数換算表!$B$7,IF(Q194="準優勝",[2]点数換算表!$C$7,IF(Q194="ベスト4",[2]点数換算表!$D$7,IF(Q194="ベスト8",[2]点数換算表!$E$7,[2]点数換算表!$F$7)))))</f>
        <v>0</v>
      </c>
      <c r="S194" s="23"/>
      <c r="T194" s="21">
        <f>IF(S194="",0,IF(S194="優勝",[2]点数換算表!$B$8,IF(S194="準優勝",[2]点数換算表!$C$8,IF(S194="ベスト4",[2]点数換算表!$D$8,IF(S194="ベスト8",[2]点数換算表!$E$8,[2]点数換算表!$F$8)))))</f>
        <v>0</v>
      </c>
      <c r="U194" s="23"/>
      <c r="V194" s="21">
        <f>IF(U194="",0,IF(U194="優勝",[2]点数換算表!$B$13,IF(U194="準優勝",[2]点数換算表!$C$13,IF(U194="ベスト4",[2]点数換算表!$D$13,[2]点数換算表!$E$13))))</f>
        <v>0</v>
      </c>
      <c r="W194" s="23"/>
      <c r="X194" s="21">
        <f>IF(W194="",0,IF(W194="優勝",[2]点数換算表!$B$14,IF(W194="準優勝",[2]点数換算表!$C$14,IF(W194="ベスト4",[2]点数換算表!$D$14,[2]点数換算表!$E$14))))</f>
        <v>0</v>
      </c>
      <c r="Y194" s="32"/>
      <c r="Z194" s="21">
        <f>IF(Y194="",0,IF(Y194="優勝",[2]点数換算表!$B$15,IF(Y194="準優勝",[2]点数換算表!$C$15,IF(Y194="ベスト4",[2]点数換算表!$D$15,IF(Y194="ベスト8",[2]点数換算表!$E$15,IF(Y194="ベスト16",[2]点数換算表!$F$15,""))))))</f>
        <v>0</v>
      </c>
      <c r="AA194" s="32" t="s">
        <v>214</v>
      </c>
      <c r="AB194" s="21">
        <f>IF(AA194="",0,IF(AA194="優勝",[2]点数換算表!$B$16,IF(AA194="準優勝",[2]点数換算表!$C$16,IF(AA194="ベスト4",[2]点数換算表!$D$16,IF(AA194="ベスト8",[2]点数換算表!$E$16,IF(AA194="ベスト16",[2]点数換算表!$F$16,IF(AA194="ベスト32",[2]点数換算表!$G$16,"")))))))</f>
        <v>40</v>
      </c>
      <c r="AC194" s="32"/>
      <c r="AD194" s="21">
        <f>IF(AC194="",0,IF(AC194="優勝",[2]点数換算表!$B$17,IF(AC194="準優勝",[2]点数換算表!$C$17,IF(AC194="ベスト4",[2]点数換算表!$D$17,IF(AC194="ベスト8",[2]点数換算表!$E$17,IF(AC194="ベスト16",[2]点数換算表!$F$17,IF(AC194="ベスト32",[2]点数換算表!$G$17,"")))))))</f>
        <v>0</v>
      </c>
      <c r="AE194" s="23"/>
      <c r="AF194" s="21">
        <f>IF(AE194="",0,IF(AE194="優勝",[2]点数換算表!$B$18,IF(AE194="準優勝",[2]点数換算表!$C$18,IF(AE194="ベスト4",[2]点数換算表!$D$18,IF(AE194="ベスト8",[2]点数換算表!$E$18,[2]点数換算表!$F$18)))))</f>
        <v>0</v>
      </c>
      <c r="AG194" s="23"/>
      <c r="AH194" s="21">
        <f>IF(AG194="",0,IF(AG194="優勝",[2]点数換算表!$B$19,IF(AG194="準優勝",[2]点数換算表!$C$19,IF(AG194="ベスト4",[2]点数換算表!$D$19,IF(AG194="ベスト8",[2]点数換算表!$E$19,[2]点数換算表!$F$19)))))</f>
        <v>0</v>
      </c>
      <c r="AI194" s="21">
        <f t="shared" si="2"/>
        <v>40</v>
      </c>
    </row>
    <row r="195" spans="1:35" x14ac:dyDescent="0.4">
      <c r="A195" s="21">
        <v>192</v>
      </c>
      <c r="B195" s="32" t="s">
        <v>113</v>
      </c>
      <c r="C195" s="32" t="s">
        <v>120</v>
      </c>
      <c r="D195" s="32">
        <v>2</v>
      </c>
      <c r="E195" s="24" t="s">
        <v>269</v>
      </c>
      <c r="F195" s="34" t="s">
        <v>814</v>
      </c>
      <c r="G195" s="23"/>
      <c r="H195" s="21">
        <f>IF(G195="",0,IF(G195="優勝",点数換算表!$B$2,IF(G195="準優勝",点数換算表!$C$2,IF(G195="ベスト4",点数換算表!$D$2,点数換算表!$E$2))))</f>
        <v>0</v>
      </c>
      <c r="I195" s="23"/>
      <c r="J195" s="21">
        <f>IF(I195="",0,IF(I195="優勝",点数換算表!$B$3,IF(I195="準優勝",点数換算表!$C$3,IF(I195="ベスト4",点数換算表!$D$3,点数換算表!$E$3))))</f>
        <v>0</v>
      </c>
      <c r="K195" s="32"/>
      <c r="L195" s="21">
        <f>IF(K195="",0,IF(K195="優勝",点数換算表!$B$4,IF(K195="準優勝",点数換算表!$C$4,IF(K195="ベスト4",点数換算表!$D$4,IF(K195="ベスト8",点数換算表!$E$4,IF(K195="ベスト16",点数換算表!$F$4,""))))))</f>
        <v>0</v>
      </c>
      <c r="M195" s="32"/>
      <c r="N195" s="21">
        <f>IF(M195="",0,IF(M195="優勝",点数換算表!$B$5,IF(M195="準優勝",点数換算表!$C$5,IF(M195="ベスト4",点数換算表!$D$5,IF(M195="ベスト8",点数換算表!$E$5,IF(M195="ベスト16",点数換算表!$F$5,IF(M195="ベスト32",点数換算表!$G$5,"")))))))</f>
        <v>0</v>
      </c>
      <c r="O195" s="32"/>
      <c r="P195" s="21">
        <f>IF(O195="",0,IF(O195="優勝",点数換算表!$B$6,IF(O195="準優勝",点数換算表!$C$6,IF(O195="ベスト4",点数換算表!$D$6,IF(O195="ベスト8",点数換算表!$E$6,IF(O195="ベスト16",点数換算表!$F$6,IF(O195="ベスト32",点数換算表!$G$6,"")))))))</f>
        <v>0</v>
      </c>
      <c r="Q195" s="23"/>
      <c r="R195" s="21">
        <f>IF(Q195="",0,IF(Q195="優勝",点数換算表!$B$7,IF(Q195="準優勝",点数換算表!$C$7,IF(Q195="ベスト4",点数換算表!$D$7,IF(Q195="ベスト8",点数換算表!$E$7,点数換算表!$F$7)))))</f>
        <v>0</v>
      </c>
      <c r="S195" s="23"/>
      <c r="T195" s="21">
        <f>IF(S195="",0,IF(S195="優勝",点数換算表!$B$8,IF(S195="準優勝",点数換算表!$C$8,IF(S195="ベスト4",点数換算表!$D$8,IF(S195="ベスト8",点数換算表!$E$8,点数換算表!$F$8)))))</f>
        <v>0</v>
      </c>
      <c r="U195" s="23"/>
      <c r="V195" s="21">
        <f>IF(U195="",0,IF(U195="優勝",点数換算表!$B$13,IF(U195="準優勝",点数換算表!$C$13,IF(U195="ベスト4",点数換算表!$D$13,点数換算表!$E$13))))</f>
        <v>0</v>
      </c>
      <c r="W195" s="23" t="s">
        <v>9</v>
      </c>
      <c r="X195" s="21">
        <f>IF(W195="",0,IF(W195="優勝",点数換算表!$B$14,IF(W195="準優勝",点数換算表!$C$14,IF(W195="ベスト4",点数換算表!$D$14,点数換算表!$E$14))))</f>
        <v>40</v>
      </c>
      <c r="Y195" s="32"/>
      <c r="Z195" s="21">
        <f>IF(Y195="",0,IF(Y195="優勝",点数換算表!$B$15,IF(Y195="準優勝",点数換算表!$C$15,IF(Y195="ベスト4",点数換算表!$D$15,IF(Y195="ベスト8",点数換算表!$E$15,IF(Y195="ベスト16",点数換算表!$F$15,""))))))</f>
        <v>0</v>
      </c>
      <c r="AA195" s="32"/>
      <c r="AB195" s="21">
        <f>IF(AA195="",0,IF(AA195="優勝",点数換算表!$B$16,IF(AA195="準優勝",点数換算表!$C$16,IF(AA195="ベスト4",点数換算表!$D$16,IF(AA195="ベスト8",点数換算表!$E$16,IF(AA195="ベスト16",点数換算表!$F$16,IF(AA195="ベスト32",点数換算表!$G$16,"")))))))</f>
        <v>0</v>
      </c>
      <c r="AC195" s="32"/>
      <c r="AD195" s="21">
        <f>IF(AC195="",0,IF(AC195="優勝",点数換算表!$B$17,IF(AC195="準優勝",点数換算表!$C$17,IF(AC195="ベスト4",点数換算表!$D$17,IF(AC195="ベスト8",点数換算表!$E$17,IF(AC195="ベスト16",点数換算表!$F$17,IF(AC195="ベスト32",点数換算表!$G$17,"")))))))</f>
        <v>0</v>
      </c>
      <c r="AE195" s="23"/>
      <c r="AF195" s="21">
        <f>IF(AE195="",0,IF(AE195="優勝",点数換算表!$B$18,IF(AE195="準優勝",点数換算表!$C$18,IF(AE195="ベスト4",点数換算表!$D$18,IF(AE195="ベスト8",点数換算表!$E$18,点数換算表!$F$18)))))</f>
        <v>0</v>
      </c>
      <c r="AG195" s="23"/>
      <c r="AH195" s="21">
        <f>IF(AG195="",0,IF(AG195="優勝",点数換算表!$B$19,IF(AG195="準優勝",点数換算表!$C$19,IF(AG195="ベスト4",点数換算表!$D$19,IF(AG195="ベスト8",点数換算表!$E$19,点数換算表!$F$19)))))</f>
        <v>0</v>
      </c>
      <c r="AI195" s="21">
        <f t="shared" si="2"/>
        <v>40</v>
      </c>
    </row>
    <row r="196" spans="1:35" x14ac:dyDescent="0.4">
      <c r="A196" s="21">
        <v>193</v>
      </c>
      <c r="B196" s="32" t="s">
        <v>598</v>
      </c>
      <c r="C196" s="32" t="s">
        <v>528</v>
      </c>
      <c r="D196" s="32">
        <v>1</v>
      </c>
      <c r="E196" s="29" t="s">
        <v>526</v>
      </c>
      <c r="F196" s="35" t="s">
        <v>815</v>
      </c>
      <c r="G196" s="23"/>
      <c r="H196" s="21">
        <f>IF(G196="",0,IF(G196="優勝",[8]点数換算表!$B$2,IF(G196="準優勝",[8]点数換算表!$C$2,IF(G196="ベスト4",[8]点数換算表!$D$2,[8]点数換算表!$E$2))))</f>
        <v>0</v>
      </c>
      <c r="I196" s="23"/>
      <c r="J196" s="21">
        <f>IF(I196="",0,IF(I196="優勝",[8]点数換算表!$B$3,IF(I196="準優勝",[8]点数換算表!$C$3,IF(I196="ベスト4",[8]点数換算表!$D$3,[8]点数換算表!$E$3))))</f>
        <v>0</v>
      </c>
      <c r="K196" s="32" t="s">
        <v>9</v>
      </c>
      <c r="L196" s="21">
        <f>IF(K196="",0,IF(K196="優勝",[8]点数換算表!$B$4,IF(K196="準優勝",[8]点数換算表!$C$4,IF(K196="ベスト4",[8]点数換算表!$D$4,IF(K196="ベスト8",[8]点数換算表!$E$4,IF(K196="ベスト16",[8]点数換算表!$F$4,""))))))</f>
        <v>40</v>
      </c>
      <c r="M196" s="32"/>
      <c r="N196" s="21">
        <f>IF(M196="",0,IF(M196="優勝",[8]点数換算表!$B$5,IF(M196="準優勝",[8]点数換算表!$C$5,IF(M196="ベスト4",[8]点数換算表!$D$5,IF(M196="ベスト8",[8]点数換算表!$E$5,IF(M196="ベスト16",[8]点数換算表!$F$5,IF(M196="ベスト32",[8]点数換算表!$G$5,"")))))))</f>
        <v>0</v>
      </c>
      <c r="O196" s="32"/>
      <c r="P196" s="21">
        <f>IF(O196="",0,IF(O196="優勝",[8]点数換算表!$B$6,IF(O196="準優勝",[8]点数換算表!$C$6,IF(O196="ベスト4",[8]点数換算表!$D$6,IF(O196="ベスト8",[8]点数換算表!$E$6,IF(O196="ベスト16",[8]点数換算表!$F$6,IF(O196="ベスト32",[8]点数換算表!$G$6,"")))))))</f>
        <v>0</v>
      </c>
      <c r="Q196" s="23"/>
      <c r="R196" s="21">
        <f>IF(Q196="",0,IF(Q196="優勝",[8]点数換算表!$B$7,IF(Q196="準優勝",[8]点数換算表!$C$7,IF(Q196="ベスト4",[8]点数換算表!$D$7,IF(Q196="ベスト8",[8]点数換算表!$E$7,[8]点数換算表!$F$7)))))</f>
        <v>0</v>
      </c>
      <c r="S196" s="23"/>
      <c r="T196" s="21">
        <f>IF(S196="",0,IF(S196="優勝",[8]点数換算表!$B$8,IF(S196="準優勝",[8]点数換算表!$C$8,IF(S196="ベスト4",[8]点数換算表!$D$8,IF(S196="ベスト8",[8]点数換算表!$E$8,[8]点数換算表!$F$8)))))</f>
        <v>0</v>
      </c>
      <c r="U196" s="23"/>
      <c r="V196" s="21">
        <f>IF(U196="",0,IF(U196="優勝",[8]点数換算表!$B$13,IF(U196="準優勝",[8]点数換算表!$C$13,IF(U196="ベスト4",[8]点数換算表!$D$13,[8]点数換算表!$E$13))))</f>
        <v>0</v>
      </c>
      <c r="W196" s="23"/>
      <c r="X196" s="21">
        <f>IF(W196="",0,IF(W196="優勝",[8]点数換算表!$B$14,IF(W196="準優勝",[8]点数換算表!$C$14,IF(W196="ベスト4",[8]点数換算表!$D$14,[8]点数換算表!$E$14))))</f>
        <v>0</v>
      </c>
      <c r="Y196" s="32"/>
      <c r="Z196" s="21">
        <f>IF(Y196="",0,IF(Y196="優勝",[8]点数換算表!$B$15,IF(Y196="準優勝",[8]点数換算表!$C$15,IF(Y196="ベスト4",[8]点数換算表!$D$15,IF(Y196="ベスト8",[8]点数換算表!$E$15,IF(Y196="ベスト16",[8]点数換算表!$F$15,""))))))</f>
        <v>0</v>
      </c>
      <c r="AA196" s="32"/>
      <c r="AB196" s="21">
        <f>IF(AA196="",0,IF(AA196="優勝",[8]点数換算表!$B$16,IF(AA196="準優勝",[8]点数換算表!$C$16,IF(AA196="ベスト4",[8]点数換算表!$D$16,IF(AA196="ベスト8",[8]点数換算表!$E$16,IF(AA196="ベスト16",[8]点数換算表!$F$16,IF(AA196="ベスト32",[8]点数換算表!$G$16,"")))))))</f>
        <v>0</v>
      </c>
      <c r="AC196" s="32"/>
      <c r="AD196" s="21">
        <f>IF(AC196="",0,IF(AC196="優勝",[8]点数換算表!$B$17,IF(AC196="準優勝",[8]点数換算表!$C$17,IF(AC196="ベスト4",[8]点数換算表!$D$17,IF(AC196="ベスト8",[8]点数換算表!$E$17,IF(AC196="ベスト16",[8]点数換算表!$F$17,IF(AC196="ベスト32",[8]点数換算表!$G$17,"")))))))</f>
        <v>0</v>
      </c>
      <c r="AE196" s="23"/>
      <c r="AF196" s="21">
        <f>IF(AE196="",0,IF(AE196="優勝",[8]点数換算表!$B$18,IF(AE196="準優勝",[8]点数換算表!$C$18,IF(AE196="ベスト4",[8]点数換算表!$D$18,IF(AE196="ベスト8",[8]点数換算表!$E$18,[8]点数換算表!$F$18)))))</f>
        <v>0</v>
      </c>
      <c r="AG196" s="23"/>
      <c r="AH196" s="21">
        <f>IF(AG196="",0,IF(AG196="優勝",[8]点数換算表!$B$19,IF(AG196="準優勝",[8]点数換算表!$C$19,IF(AG196="ベスト4",[8]点数換算表!$D$19,IF(AG196="ベスト8",[8]点数換算表!$E$19,[8]点数換算表!$F$19)))))</f>
        <v>0</v>
      </c>
      <c r="AI196" s="21">
        <f t="shared" ref="AI196:AI259" si="3">MAX(H196,J196)+SUM(L196:T196)+MAX(V196,X196)+SUM(Z196:AH196)</f>
        <v>40</v>
      </c>
    </row>
    <row r="197" spans="1:35" x14ac:dyDescent="0.4">
      <c r="A197" s="21">
        <v>194</v>
      </c>
      <c r="B197" s="32" t="s">
        <v>701</v>
      </c>
      <c r="C197" s="32" t="s">
        <v>632</v>
      </c>
      <c r="D197" s="32">
        <v>4</v>
      </c>
      <c r="E197" s="30" t="s">
        <v>620</v>
      </c>
      <c r="F197" s="34" t="s">
        <v>814</v>
      </c>
      <c r="G197" s="23"/>
      <c r="H197" s="21">
        <f>IF(G197="",0,IF(G197="優勝",[6]点数換算表!$B$2,IF(G197="準優勝",[6]点数換算表!$C$2,IF(G197="ベスト4",[6]点数換算表!$D$2,[6]点数換算表!$E$2))))</f>
        <v>0</v>
      </c>
      <c r="I197" s="23"/>
      <c r="J197" s="21">
        <f>IF(I197="",0,IF(I197="優勝",[6]点数換算表!$B$3,IF(I197="準優勝",[6]点数換算表!$C$3,IF(I197="ベスト4",[6]点数換算表!$D$3,[6]点数換算表!$E$3))))</f>
        <v>0</v>
      </c>
      <c r="K197" s="32" t="s">
        <v>9</v>
      </c>
      <c r="L197" s="21">
        <f>IF(K197="",0,IF(K197="優勝",[6]点数換算表!$B$4,IF(K197="準優勝",[6]点数換算表!$C$4,IF(K197="ベスト4",[6]点数換算表!$D$4,IF(K197="ベスト8",[6]点数換算表!$E$4,IF(K197="ベスト16",[6]点数換算表!$F$4,""))))))</f>
        <v>40</v>
      </c>
      <c r="M197" s="32"/>
      <c r="N197" s="21">
        <f>IF(M197="",0,IF(M197="優勝",[6]点数換算表!$B$5,IF(M197="準優勝",[6]点数換算表!$C$5,IF(M197="ベスト4",[6]点数換算表!$D$5,IF(M197="ベスト8",[6]点数換算表!$E$5,IF(M197="ベスト16",[6]点数換算表!$F$5,IF(M197="ベスト32",[6]点数換算表!$G$5,"")))))))</f>
        <v>0</v>
      </c>
      <c r="O197" s="32"/>
      <c r="P197" s="21">
        <f>IF(O197="",0,IF(O197="優勝",[6]点数換算表!$B$6,IF(O197="準優勝",[6]点数換算表!$C$6,IF(O197="ベスト4",[6]点数換算表!$D$6,IF(O197="ベスト8",[6]点数換算表!$E$6,IF(O197="ベスト16",[6]点数換算表!$F$6,IF(O197="ベスト32",[6]点数換算表!$G$6,"")))))))</f>
        <v>0</v>
      </c>
      <c r="Q197" s="23"/>
      <c r="R197" s="21">
        <f>IF(Q197="",0,IF(Q197="優勝",[6]点数換算表!$B$7,IF(Q197="準優勝",[6]点数換算表!$C$7,IF(Q197="ベスト4",[6]点数換算表!$D$7,IF(Q197="ベスト8",[6]点数換算表!$E$7,[6]点数換算表!$F$7)))))</f>
        <v>0</v>
      </c>
      <c r="S197" s="23"/>
      <c r="T197" s="21">
        <f>IF(S197="",0,IF(S197="優勝",[6]点数換算表!$B$8,IF(S197="準優勝",[6]点数換算表!$C$8,IF(S197="ベスト4",[6]点数換算表!$D$8,IF(S197="ベスト8",[6]点数換算表!$E$8,[6]点数換算表!$F$8)))))</f>
        <v>0</v>
      </c>
      <c r="U197" s="23"/>
      <c r="V197" s="21">
        <f>IF(U197="",0,IF(U197="優勝",[6]点数換算表!$B$13,IF(U197="準優勝",[6]点数換算表!$C$13,IF(U197="ベスト4",[6]点数換算表!$D$13,[6]点数換算表!$E$13))))</f>
        <v>0</v>
      </c>
      <c r="W197" s="23"/>
      <c r="X197" s="21">
        <f>IF(W197="",0,IF(W197="優勝",[6]点数換算表!$B$14,IF(W197="準優勝",[6]点数換算表!$C$14,IF(W197="ベスト4",[6]点数換算表!$D$14,[6]点数換算表!$E$14))))</f>
        <v>0</v>
      </c>
      <c r="Y197" s="32"/>
      <c r="Z197" s="21">
        <f>IF(Y197="",0,IF(Y197="優勝",[6]点数換算表!$B$15,IF(Y197="準優勝",[6]点数換算表!$C$15,IF(Y197="ベスト4",[6]点数換算表!$D$15,IF(Y197="ベスト8",[6]点数換算表!$E$15,IF(Y197="ベスト16",[6]点数換算表!$F$15,""))))))</f>
        <v>0</v>
      </c>
      <c r="AA197" s="32"/>
      <c r="AB197" s="21">
        <f>IF(AA197="",0,IF(AA197="優勝",[6]点数換算表!$B$16,IF(AA197="準優勝",[6]点数換算表!$C$16,IF(AA197="ベスト4",[6]点数換算表!$D$16,IF(AA197="ベスト8",[6]点数換算表!$E$16,IF(AA197="ベスト16",[6]点数換算表!$F$16,IF(AA197="ベスト32",[6]点数換算表!$G$16,"")))))))</f>
        <v>0</v>
      </c>
      <c r="AC197" s="32"/>
      <c r="AD197" s="21">
        <f>IF(AC197="",0,IF(AC197="優勝",[6]点数換算表!$B$17,IF(AC197="準優勝",[6]点数換算表!$C$17,IF(AC197="ベスト4",[6]点数換算表!$D$17,IF(AC197="ベスト8",[6]点数換算表!$E$17,IF(AC197="ベスト16",[6]点数換算表!$F$17,IF(AC197="ベスト32",[6]点数換算表!$G$17,"")))))))</f>
        <v>0</v>
      </c>
      <c r="AE197" s="23"/>
      <c r="AF197" s="21">
        <f>IF(AE197="",0,IF(AE197="優勝",[6]点数換算表!$B$18,IF(AE197="準優勝",[6]点数換算表!$C$18,IF(AE197="ベスト4",[6]点数換算表!$D$18,IF(AE197="ベスト8",[6]点数換算表!$E$18,[6]点数換算表!$F$18)))))</f>
        <v>0</v>
      </c>
      <c r="AG197" s="23"/>
      <c r="AH197" s="21">
        <f>IF(AG197="",0,IF(AG197="優勝",[6]点数換算表!$B$19,IF(AG197="準優勝",[6]点数換算表!$C$19,IF(AG197="ベスト4",[6]点数換算表!$D$19,IF(AG197="ベスト8",[6]点数換算表!$E$19,[6]点数換算表!$F$19)))))</f>
        <v>0</v>
      </c>
      <c r="AI197" s="21">
        <f t="shared" si="3"/>
        <v>40</v>
      </c>
    </row>
    <row r="198" spans="1:35" x14ac:dyDescent="0.4">
      <c r="A198" s="21">
        <v>195</v>
      </c>
      <c r="B198" s="32" t="s">
        <v>655</v>
      </c>
      <c r="C198" s="32" t="s">
        <v>637</v>
      </c>
      <c r="D198" s="32">
        <v>1</v>
      </c>
      <c r="E198" s="30" t="s">
        <v>620</v>
      </c>
      <c r="F198" s="34" t="s">
        <v>814</v>
      </c>
      <c r="G198" s="23"/>
      <c r="H198" s="21">
        <f>IF(G198="",0,IF(G198="優勝",[6]点数換算表!$B$2,IF(G198="準優勝",[6]点数換算表!$C$2,IF(G198="ベスト4",[6]点数換算表!$D$2,[6]点数換算表!$E$2))))</f>
        <v>0</v>
      </c>
      <c r="I198" s="23"/>
      <c r="J198" s="21">
        <f>IF(I198="",0,IF(I198="優勝",[6]点数換算表!$B$3,IF(I198="準優勝",[6]点数換算表!$C$3,IF(I198="ベスト4",[6]点数換算表!$D$3,[6]点数換算表!$E$3))))</f>
        <v>0</v>
      </c>
      <c r="K198" s="32" t="s">
        <v>9</v>
      </c>
      <c r="L198" s="21">
        <f>IF(K198="",0,IF(K198="優勝",[6]点数換算表!$B$4,IF(K198="準優勝",[6]点数換算表!$C$4,IF(K198="ベスト4",[6]点数換算表!$D$4,IF(K198="ベスト8",[6]点数換算表!$E$4,IF(K198="ベスト16",[6]点数換算表!$F$4,""))))))</f>
        <v>40</v>
      </c>
      <c r="M198" s="32"/>
      <c r="N198" s="21">
        <f>IF(M198="",0,IF(M198="優勝",[6]点数換算表!$B$5,IF(M198="準優勝",[6]点数換算表!$C$5,IF(M198="ベスト4",[6]点数換算表!$D$5,IF(M198="ベスト8",[6]点数換算表!$E$5,IF(M198="ベスト16",[6]点数換算表!$F$5,IF(M198="ベスト32",[6]点数換算表!$G$5,"")))))))</f>
        <v>0</v>
      </c>
      <c r="O198" s="32"/>
      <c r="P198" s="21">
        <f>IF(O198="",0,IF(O198="優勝",[6]点数換算表!$B$6,IF(O198="準優勝",[6]点数換算表!$C$6,IF(O198="ベスト4",[6]点数換算表!$D$6,IF(O198="ベスト8",[6]点数換算表!$E$6,IF(O198="ベスト16",[6]点数換算表!$F$6,IF(O198="ベスト32",[6]点数換算表!$G$6,"")))))))</f>
        <v>0</v>
      </c>
      <c r="Q198" s="23"/>
      <c r="R198" s="21">
        <f>IF(Q198="",0,IF(Q198="優勝",[6]点数換算表!$B$7,IF(Q198="準優勝",[6]点数換算表!$C$7,IF(Q198="ベスト4",[6]点数換算表!$D$7,IF(Q198="ベスト8",[6]点数換算表!$E$7,[6]点数換算表!$F$7)))))</f>
        <v>0</v>
      </c>
      <c r="S198" s="23"/>
      <c r="T198" s="21">
        <f>IF(S198="",0,IF(S198="優勝",[6]点数換算表!$B$8,IF(S198="準優勝",[6]点数換算表!$C$8,IF(S198="ベスト4",[6]点数換算表!$D$8,IF(S198="ベスト8",[6]点数換算表!$E$8,[6]点数換算表!$F$8)))))</f>
        <v>0</v>
      </c>
      <c r="U198" s="23"/>
      <c r="V198" s="21">
        <f>IF(U198="",0,IF(U198="優勝",[6]点数換算表!$B$13,IF(U198="準優勝",[6]点数換算表!$C$13,IF(U198="ベスト4",[6]点数換算表!$D$13,[6]点数換算表!$E$13))))</f>
        <v>0</v>
      </c>
      <c r="W198" s="23"/>
      <c r="X198" s="21">
        <f>IF(W198="",0,IF(W198="優勝",[6]点数換算表!$B$14,IF(W198="準優勝",[6]点数換算表!$C$14,IF(W198="ベスト4",[6]点数換算表!$D$14,[6]点数換算表!$E$14))))</f>
        <v>0</v>
      </c>
      <c r="Y198" s="32"/>
      <c r="Z198" s="21">
        <f>IF(Y198="",0,IF(Y198="優勝",[6]点数換算表!$B$15,IF(Y198="準優勝",[6]点数換算表!$C$15,IF(Y198="ベスト4",[6]点数換算表!$D$15,IF(Y198="ベスト8",[6]点数換算表!$E$15,IF(Y198="ベスト16",[6]点数換算表!$F$15,""))))))</f>
        <v>0</v>
      </c>
      <c r="AA198" s="32"/>
      <c r="AB198" s="21">
        <f>IF(AA198="",0,IF(AA198="優勝",[6]点数換算表!$B$16,IF(AA198="準優勝",[6]点数換算表!$C$16,IF(AA198="ベスト4",[6]点数換算表!$D$16,IF(AA198="ベスト8",[6]点数換算表!$E$16,IF(AA198="ベスト16",[6]点数換算表!$F$16,IF(AA198="ベスト32",[6]点数換算表!$G$16,"")))))))</f>
        <v>0</v>
      </c>
      <c r="AC198" s="32"/>
      <c r="AD198" s="21">
        <f>IF(AC198="",0,IF(AC198="優勝",[6]点数換算表!$B$17,IF(AC198="準優勝",[6]点数換算表!$C$17,IF(AC198="ベスト4",[6]点数換算表!$D$17,IF(AC198="ベスト8",[6]点数換算表!$E$17,IF(AC198="ベスト16",[6]点数換算表!$F$17,IF(AC198="ベスト32",[6]点数換算表!$G$17,"")))))))</f>
        <v>0</v>
      </c>
      <c r="AE198" s="23"/>
      <c r="AF198" s="21">
        <f>IF(AE198="",0,IF(AE198="優勝",[6]点数換算表!$B$18,IF(AE198="準優勝",[6]点数換算表!$C$18,IF(AE198="ベスト4",[6]点数換算表!$D$18,IF(AE198="ベスト8",[6]点数換算表!$E$18,[6]点数換算表!$F$18)))))</f>
        <v>0</v>
      </c>
      <c r="AG198" s="23"/>
      <c r="AH198" s="21">
        <f>IF(AG198="",0,IF(AG198="優勝",[6]点数換算表!$B$19,IF(AG198="準優勝",[6]点数換算表!$C$19,IF(AG198="ベスト4",[6]点数換算表!$D$19,IF(AG198="ベスト8",[6]点数換算表!$E$19,[6]点数換算表!$F$19)))))</f>
        <v>0</v>
      </c>
      <c r="AI198" s="21">
        <f t="shared" si="3"/>
        <v>40</v>
      </c>
    </row>
    <row r="199" spans="1:35" x14ac:dyDescent="0.4">
      <c r="A199" s="21">
        <v>196</v>
      </c>
      <c r="B199" s="32" t="s">
        <v>777</v>
      </c>
      <c r="C199" s="32" t="s">
        <v>716</v>
      </c>
      <c r="D199" s="32">
        <v>1</v>
      </c>
      <c r="E199" s="33" t="s">
        <v>717</v>
      </c>
      <c r="F199" s="34" t="s">
        <v>814</v>
      </c>
      <c r="G199" s="23"/>
      <c r="H199" s="21">
        <f>IF(G199="",0,IF(G199="優勝",[5]点数換算表!$B$2,IF(G199="準優勝",[5]点数換算表!$C$2,IF(G199="ベスト4",[5]点数換算表!$D$2,[5]点数換算表!$E$2))))</f>
        <v>0</v>
      </c>
      <c r="I199" s="23"/>
      <c r="J199" s="21">
        <f>IF(I199="",0,IF(I199="優勝",[5]点数換算表!$B$3,IF(I199="準優勝",[5]点数換算表!$C$3,IF(I199="ベスト4",[5]点数換算表!$D$3,[5]点数換算表!$E$3))))</f>
        <v>0</v>
      </c>
      <c r="K199" s="32" t="s">
        <v>9</v>
      </c>
      <c r="L199" s="21">
        <f>IF(K199="",0,IF(K199="優勝",[5]点数換算表!$B$4,IF(K199="準優勝",[5]点数換算表!$C$4,IF(K199="ベスト4",[5]点数換算表!$D$4,IF(K199="ベスト8",[5]点数換算表!$E$4,IF(K199="ベスト16",[5]点数換算表!$F$4,""))))))</f>
        <v>40</v>
      </c>
      <c r="M199" s="32"/>
      <c r="N199" s="21">
        <f>IF(M199="",0,IF(M199="優勝",[5]点数換算表!$B$5,IF(M199="準優勝",[5]点数換算表!$C$5,IF(M199="ベスト4",[5]点数換算表!$D$5,IF(M199="ベスト8",[5]点数換算表!$E$5,IF(M199="ベスト16",[5]点数換算表!$F$5,IF(M199="ベスト32",[5]点数換算表!$G$5,"")))))))</f>
        <v>0</v>
      </c>
      <c r="O199" s="32"/>
      <c r="P199" s="21">
        <f>IF(O199="",0,IF(O199="優勝",[5]点数換算表!$B$6,IF(O199="準優勝",[5]点数換算表!$C$6,IF(O199="ベスト4",[5]点数換算表!$D$6,IF(O199="ベスト8",[5]点数換算表!$E$6,IF(O199="ベスト16",[5]点数換算表!$F$6,IF(O199="ベスト32",[5]点数換算表!$G$6,"")))))))</f>
        <v>0</v>
      </c>
      <c r="Q199" s="23"/>
      <c r="R199" s="21">
        <f>IF(Q199="",0,IF(Q199="優勝",[5]点数換算表!$B$7,IF(Q199="準優勝",[5]点数換算表!$C$7,IF(Q199="ベスト4",[5]点数換算表!$D$7,IF(Q199="ベスト8",[5]点数換算表!$E$7,[5]点数換算表!$F$7)))))</f>
        <v>0</v>
      </c>
      <c r="S199" s="23"/>
      <c r="T199" s="21">
        <f>IF(S199="",0,IF(S199="優勝",[5]点数換算表!$B$8,IF(S199="準優勝",[5]点数換算表!$C$8,IF(S199="ベスト4",[5]点数換算表!$D$8,IF(S199="ベスト8",[5]点数換算表!$E$8,[5]点数換算表!$F$8)))))</f>
        <v>0</v>
      </c>
      <c r="U199" s="23"/>
      <c r="V199" s="21">
        <f>IF(U199="",0,IF(U199="優勝",[5]点数換算表!$B$13,IF(U199="準優勝",[5]点数換算表!$C$13,IF(U199="ベスト4",[5]点数換算表!$D$13,[5]点数換算表!$E$13))))</f>
        <v>0</v>
      </c>
      <c r="W199" s="23"/>
      <c r="X199" s="21">
        <f>IF(W199="",0,IF(W199="優勝",[5]点数換算表!$B$14,IF(W199="準優勝",[5]点数換算表!$C$14,IF(W199="ベスト4",[5]点数換算表!$D$14,[5]点数換算表!$E$14))))</f>
        <v>0</v>
      </c>
      <c r="Y199" s="32"/>
      <c r="Z199" s="21">
        <f>IF(Y199="",0,IF(Y199="優勝",[5]点数換算表!$B$15,IF(Y199="準優勝",[5]点数換算表!$C$15,IF(Y199="ベスト4",[5]点数換算表!$D$15,IF(Y199="ベスト8",[5]点数換算表!$E$15,IF(Y199="ベスト16",[5]点数換算表!$F$15,""))))))</f>
        <v>0</v>
      </c>
      <c r="AA199" s="32"/>
      <c r="AB199" s="21">
        <f>IF(AA199="",0,IF(AA199="優勝",[5]点数換算表!$B$16,IF(AA199="準優勝",[5]点数換算表!$C$16,IF(AA199="ベスト4",[5]点数換算表!$D$16,IF(AA199="ベスト8",[5]点数換算表!$E$16,IF(AA199="ベスト16",[5]点数換算表!$F$16,IF(AA199="ベスト32",[5]点数換算表!$G$16,"")))))))</f>
        <v>0</v>
      </c>
      <c r="AC199" s="32"/>
      <c r="AD199" s="21">
        <f>IF(AC199="",0,IF(AC199="優勝",[5]点数換算表!$B$17,IF(AC199="準優勝",[5]点数換算表!$C$17,IF(AC199="ベスト4",[5]点数換算表!$D$17,IF(AC199="ベスト8",[5]点数換算表!$E$17,IF(AC199="ベスト16",[5]点数換算表!$F$17,IF(AC199="ベスト32",[5]点数換算表!$G$17,"")))))))</f>
        <v>0</v>
      </c>
      <c r="AE199" s="23"/>
      <c r="AF199" s="21">
        <f>IF(AE199="",0,IF(AE199="優勝",[5]点数換算表!$B$18,IF(AE199="準優勝",[5]点数換算表!$C$18,IF(AE199="ベスト4",[5]点数換算表!$D$18,IF(AE199="ベスト8",[5]点数換算表!$E$18,[5]点数換算表!$F$18)))))</f>
        <v>0</v>
      </c>
      <c r="AG199" s="23"/>
      <c r="AH199" s="21">
        <f>IF(AG199="",0,IF(AG199="優勝",[5]点数換算表!$B$19,IF(AG199="準優勝",[5]点数換算表!$C$19,IF(AG199="ベスト4",[5]点数換算表!$D$19,IF(AG199="ベスト8",[5]点数換算表!$E$19,[5]点数換算表!$F$19)))))</f>
        <v>0</v>
      </c>
      <c r="AI199" s="21">
        <f t="shared" si="3"/>
        <v>40</v>
      </c>
    </row>
    <row r="200" spans="1:35" x14ac:dyDescent="0.4">
      <c r="A200" s="21">
        <v>197</v>
      </c>
      <c r="B200" s="32" t="s">
        <v>750</v>
      </c>
      <c r="C200" s="32" t="s">
        <v>716</v>
      </c>
      <c r="D200" s="32">
        <v>1</v>
      </c>
      <c r="E200" s="33" t="s">
        <v>717</v>
      </c>
      <c r="F200" s="34" t="s">
        <v>814</v>
      </c>
      <c r="G200" s="23"/>
      <c r="H200" s="21">
        <f>IF(G200="",0,IF(G200="優勝",[5]点数換算表!$B$2,IF(G200="準優勝",[5]点数換算表!$C$2,IF(G200="ベスト4",[5]点数換算表!$D$2,[5]点数換算表!$E$2))))</f>
        <v>0</v>
      </c>
      <c r="I200" s="23"/>
      <c r="J200" s="21">
        <f>IF(I200="",0,IF(I200="優勝",[5]点数換算表!$B$3,IF(I200="準優勝",[5]点数換算表!$C$3,IF(I200="ベスト4",[5]点数換算表!$D$3,[5]点数換算表!$E$3))))</f>
        <v>0</v>
      </c>
      <c r="K200" s="32" t="s">
        <v>9</v>
      </c>
      <c r="L200" s="21">
        <f>IF(K200="",0,IF(K200="優勝",[5]点数換算表!$B$4,IF(K200="準優勝",[5]点数換算表!$C$4,IF(K200="ベスト4",[5]点数換算表!$D$4,IF(K200="ベスト8",[5]点数換算表!$E$4,IF(K200="ベスト16",[5]点数換算表!$F$4,""))))))</f>
        <v>40</v>
      </c>
      <c r="M200" s="32"/>
      <c r="N200" s="21">
        <f>IF(M200="",0,IF(M200="優勝",[5]点数換算表!$B$5,IF(M200="準優勝",[5]点数換算表!$C$5,IF(M200="ベスト4",[5]点数換算表!$D$5,IF(M200="ベスト8",[5]点数換算表!$E$5,IF(M200="ベスト16",[5]点数換算表!$F$5,IF(M200="ベスト32",[5]点数換算表!$G$5,"")))))))</f>
        <v>0</v>
      </c>
      <c r="O200" s="32"/>
      <c r="P200" s="21">
        <f>IF(O200="",0,IF(O200="優勝",[5]点数換算表!$B$6,IF(O200="準優勝",[5]点数換算表!$C$6,IF(O200="ベスト4",[5]点数換算表!$D$6,IF(O200="ベスト8",[5]点数換算表!$E$6,IF(O200="ベスト16",[5]点数換算表!$F$6,IF(O200="ベスト32",[5]点数換算表!$G$6,"")))))))</f>
        <v>0</v>
      </c>
      <c r="Q200" s="23"/>
      <c r="R200" s="21">
        <f>IF(Q200="",0,IF(Q200="優勝",[5]点数換算表!$B$7,IF(Q200="準優勝",[5]点数換算表!$C$7,IF(Q200="ベスト4",[5]点数換算表!$D$7,IF(Q200="ベスト8",[5]点数換算表!$E$7,[5]点数換算表!$F$7)))))</f>
        <v>0</v>
      </c>
      <c r="S200" s="23"/>
      <c r="T200" s="21">
        <f>IF(S200="",0,IF(S200="優勝",[5]点数換算表!$B$8,IF(S200="準優勝",[5]点数換算表!$C$8,IF(S200="ベスト4",[5]点数換算表!$D$8,IF(S200="ベスト8",[5]点数換算表!$E$8,[5]点数換算表!$F$8)))))</f>
        <v>0</v>
      </c>
      <c r="U200" s="23"/>
      <c r="V200" s="21">
        <f>IF(U200="",0,IF(U200="優勝",[5]点数換算表!$B$13,IF(U200="準優勝",[5]点数換算表!$C$13,IF(U200="ベスト4",[5]点数換算表!$D$13,[5]点数換算表!$E$13))))</f>
        <v>0</v>
      </c>
      <c r="W200" s="23"/>
      <c r="X200" s="21">
        <f>IF(W200="",0,IF(W200="優勝",[5]点数換算表!$B$14,IF(W200="準優勝",[5]点数換算表!$C$14,IF(W200="ベスト4",[5]点数換算表!$D$14,[5]点数換算表!$E$14))))</f>
        <v>0</v>
      </c>
      <c r="Y200" s="32"/>
      <c r="Z200" s="21">
        <f>IF(Y200="",0,IF(Y200="優勝",[5]点数換算表!$B$15,IF(Y200="準優勝",[5]点数換算表!$C$15,IF(Y200="ベスト4",[5]点数換算表!$D$15,IF(Y200="ベスト8",[5]点数換算表!$E$15,IF(Y200="ベスト16",[5]点数換算表!$F$15,""))))))</f>
        <v>0</v>
      </c>
      <c r="AA200" s="32"/>
      <c r="AB200" s="21">
        <f>IF(AA200="",0,IF(AA200="優勝",[5]点数換算表!$B$16,IF(AA200="準優勝",[5]点数換算表!$C$16,IF(AA200="ベスト4",[5]点数換算表!$D$16,IF(AA200="ベスト8",[5]点数換算表!$E$16,IF(AA200="ベスト16",[5]点数換算表!$F$16,IF(AA200="ベスト32",[5]点数換算表!$G$16,"")))))))</f>
        <v>0</v>
      </c>
      <c r="AC200" s="32"/>
      <c r="AD200" s="21">
        <f>IF(AC200="",0,IF(AC200="優勝",[5]点数換算表!$B$17,IF(AC200="準優勝",[5]点数換算表!$C$17,IF(AC200="ベスト4",[5]点数換算表!$D$17,IF(AC200="ベスト8",[5]点数換算表!$E$17,IF(AC200="ベスト16",[5]点数換算表!$F$17,IF(AC200="ベスト32",[5]点数換算表!$G$17,"")))))))</f>
        <v>0</v>
      </c>
      <c r="AE200" s="23"/>
      <c r="AF200" s="21">
        <f>IF(AE200="",0,IF(AE200="優勝",[5]点数換算表!$B$18,IF(AE200="準優勝",[5]点数換算表!$C$18,IF(AE200="ベスト4",[5]点数換算表!$D$18,IF(AE200="ベスト8",[5]点数換算表!$E$18,[5]点数換算表!$F$18)))))</f>
        <v>0</v>
      </c>
      <c r="AG200" s="23"/>
      <c r="AH200" s="21">
        <f>IF(AG200="",0,IF(AG200="優勝",[5]点数換算表!$B$19,IF(AG200="準優勝",[5]点数換算表!$C$19,IF(AG200="ベスト4",[5]点数換算表!$D$19,IF(AG200="ベスト8",[5]点数換算表!$E$19,[5]点数換算表!$F$19)))))</f>
        <v>0</v>
      </c>
      <c r="AI200" s="21">
        <f t="shared" si="3"/>
        <v>40</v>
      </c>
    </row>
    <row r="201" spans="1:35" x14ac:dyDescent="0.4">
      <c r="A201" s="21">
        <v>198</v>
      </c>
      <c r="B201" s="32" t="s">
        <v>746</v>
      </c>
      <c r="C201" s="32" t="s">
        <v>722</v>
      </c>
      <c r="D201" s="32">
        <v>4</v>
      </c>
      <c r="E201" s="33" t="s">
        <v>717</v>
      </c>
      <c r="F201" s="34" t="s">
        <v>814</v>
      </c>
      <c r="G201" s="23"/>
      <c r="H201" s="21">
        <f>IF(G201="",0,IF(G201="優勝",[5]点数換算表!$B$2,IF(G201="準優勝",[5]点数換算表!$C$2,IF(G201="ベスト4",[5]点数換算表!$D$2,[5]点数換算表!$E$2))))</f>
        <v>0</v>
      </c>
      <c r="I201" s="23"/>
      <c r="J201" s="21">
        <f>IF(I201="",0,IF(I201="優勝",[5]点数換算表!$B$3,IF(I201="準優勝",[5]点数換算表!$C$3,IF(I201="ベスト4",[5]点数換算表!$D$3,[5]点数換算表!$E$3))))</f>
        <v>0</v>
      </c>
      <c r="K201" s="32" t="s">
        <v>9</v>
      </c>
      <c r="L201" s="21">
        <f>IF(K201="",0,IF(K201="優勝",[5]点数換算表!$B$4,IF(K201="準優勝",[5]点数換算表!$C$4,IF(K201="ベスト4",[5]点数換算表!$D$4,IF(K201="ベスト8",[5]点数換算表!$E$4,IF(K201="ベスト16",[5]点数換算表!$F$4,""))))))</f>
        <v>40</v>
      </c>
      <c r="M201" s="32"/>
      <c r="N201" s="21">
        <f>IF(M201="",0,IF(M201="優勝",[5]点数換算表!$B$5,IF(M201="準優勝",[5]点数換算表!$C$5,IF(M201="ベスト4",[5]点数換算表!$D$5,IF(M201="ベスト8",[5]点数換算表!$E$5,IF(M201="ベスト16",[5]点数換算表!$F$5,IF(M201="ベスト32",[5]点数換算表!$G$5,"")))))))</f>
        <v>0</v>
      </c>
      <c r="O201" s="32"/>
      <c r="P201" s="21">
        <f>IF(O201="",0,IF(O201="優勝",[5]点数換算表!$B$6,IF(O201="準優勝",[5]点数換算表!$C$6,IF(O201="ベスト4",[5]点数換算表!$D$6,IF(O201="ベスト8",[5]点数換算表!$E$6,IF(O201="ベスト16",[5]点数換算表!$F$6,IF(O201="ベスト32",[5]点数換算表!$G$6,"")))))))</f>
        <v>0</v>
      </c>
      <c r="Q201" s="23"/>
      <c r="R201" s="21">
        <f>IF(Q201="",0,IF(Q201="優勝",[5]点数換算表!$B$7,IF(Q201="準優勝",[5]点数換算表!$C$7,IF(Q201="ベスト4",[5]点数換算表!$D$7,IF(Q201="ベスト8",[5]点数換算表!$E$7,[5]点数換算表!$F$7)))))</f>
        <v>0</v>
      </c>
      <c r="S201" s="23"/>
      <c r="T201" s="21">
        <f>IF(S201="",0,IF(S201="優勝",[5]点数換算表!$B$8,IF(S201="準優勝",[5]点数換算表!$C$8,IF(S201="ベスト4",[5]点数換算表!$D$8,IF(S201="ベスト8",[5]点数換算表!$E$8,[5]点数換算表!$F$8)))))</f>
        <v>0</v>
      </c>
      <c r="U201" s="23"/>
      <c r="V201" s="21">
        <f>IF(U201="",0,IF(U201="優勝",[5]点数換算表!$B$13,IF(U201="準優勝",[5]点数換算表!$C$13,IF(U201="ベスト4",[5]点数換算表!$D$13,[5]点数換算表!$E$13))))</f>
        <v>0</v>
      </c>
      <c r="W201" s="23"/>
      <c r="X201" s="21">
        <f>IF(W201="",0,IF(W201="優勝",[5]点数換算表!$B$14,IF(W201="準優勝",[5]点数換算表!$C$14,IF(W201="ベスト4",[5]点数換算表!$D$14,[5]点数換算表!$E$14))))</f>
        <v>0</v>
      </c>
      <c r="Y201" s="32"/>
      <c r="Z201" s="21">
        <f>IF(Y201="",0,IF(Y201="優勝",[5]点数換算表!$B$15,IF(Y201="準優勝",[5]点数換算表!$C$15,IF(Y201="ベスト4",[5]点数換算表!$D$15,IF(Y201="ベスト8",[5]点数換算表!$E$15,IF(Y201="ベスト16",[5]点数換算表!$F$15,""))))))</f>
        <v>0</v>
      </c>
      <c r="AA201" s="32"/>
      <c r="AB201" s="21">
        <f>IF(AA201="",0,IF(AA201="優勝",[5]点数換算表!$B$16,IF(AA201="準優勝",[5]点数換算表!$C$16,IF(AA201="ベスト4",[5]点数換算表!$D$16,IF(AA201="ベスト8",[5]点数換算表!$E$16,IF(AA201="ベスト16",[5]点数換算表!$F$16,IF(AA201="ベスト32",[5]点数換算表!$G$16,"")))))))</f>
        <v>0</v>
      </c>
      <c r="AC201" s="32"/>
      <c r="AD201" s="21">
        <f>IF(AC201="",0,IF(AC201="優勝",[5]点数換算表!$B$17,IF(AC201="準優勝",[5]点数換算表!$C$17,IF(AC201="ベスト4",[5]点数換算表!$D$17,IF(AC201="ベスト8",[5]点数換算表!$E$17,IF(AC201="ベスト16",[5]点数換算表!$F$17,IF(AC201="ベスト32",[5]点数換算表!$G$17,"")))))))</f>
        <v>0</v>
      </c>
      <c r="AE201" s="23"/>
      <c r="AF201" s="21">
        <f>IF(AE201="",0,IF(AE201="優勝",[5]点数換算表!$B$18,IF(AE201="準優勝",[5]点数換算表!$C$18,IF(AE201="ベスト4",[5]点数換算表!$D$18,IF(AE201="ベスト8",[5]点数換算表!$E$18,[5]点数換算表!$F$18)))))</f>
        <v>0</v>
      </c>
      <c r="AG201" s="23"/>
      <c r="AH201" s="21">
        <f>IF(AG201="",0,IF(AG201="優勝",[5]点数換算表!$B$19,IF(AG201="準優勝",[5]点数換算表!$C$19,IF(AG201="ベスト4",[5]点数換算表!$D$19,IF(AG201="ベスト8",[5]点数換算表!$E$19,[5]点数換算表!$F$19)))))</f>
        <v>0</v>
      </c>
      <c r="AI201" s="21">
        <f t="shared" si="3"/>
        <v>40</v>
      </c>
    </row>
    <row r="202" spans="1:35" x14ac:dyDescent="0.4">
      <c r="A202" s="21">
        <v>199</v>
      </c>
      <c r="B202" s="32" t="s">
        <v>753</v>
      </c>
      <c r="C202" s="32" t="s">
        <v>722</v>
      </c>
      <c r="D202" s="32">
        <v>1</v>
      </c>
      <c r="E202" s="33" t="s">
        <v>717</v>
      </c>
      <c r="F202" s="34" t="s">
        <v>814</v>
      </c>
      <c r="G202" s="23"/>
      <c r="H202" s="21">
        <f>IF(G202="",0,IF(G202="優勝",[5]点数換算表!$B$2,IF(G202="準優勝",[5]点数換算表!$C$2,IF(G202="ベスト4",[5]点数換算表!$D$2,[5]点数換算表!$E$2))))</f>
        <v>0</v>
      </c>
      <c r="I202" s="23"/>
      <c r="J202" s="21">
        <f>IF(I202="",0,IF(I202="優勝",[5]点数換算表!$B$3,IF(I202="準優勝",[5]点数換算表!$C$3,IF(I202="ベスト4",[5]点数換算表!$D$3,[5]点数換算表!$E$3))))</f>
        <v>0</v>
      </c>
      <c r="K202" s="32" t="s">
        <v>9</v>
      </c>
      <c r="L202" s="21">
        <f>IF(K202="",0,IF(K202="優勝",[5]点数換算表!$B$4,IF(K202="準優勝",[5]点数換算表!$C$4,IF(K202="ベスト4",[5]点数換算表!$D$4,IF(K202="ベスト8",[5]点数換算表!$E$4,IF(K202="ベスト16",[5]点数換算表!$F$4,""))))))</f>
        <v>40</v>
      </c>
      <c r="M202" s="32"/>
      <c r="N202" s="21">
        <f>IF(M202="",0,IF(M202="優勝",[5]点数換算表!$B$5,IF(M202="準優勝",[5]点数換算表!$C$5,IF(M202="ベスト4",[5]点数換算表!$D$5,IF(M202="ベスト8",[5]点数換算表!$E$5,IF(M202="ベスト16",[5]点数換算表!$F$5,IF(M202="ベスト32",[5]点数換算表!$G$5,"")))))))</f>
        <v>0</v>
      </c>
      <c r="O202" s="32"/>
      <c r="P202" s="21">
        <f>IF(O202="",0,IF(O202="優勝",[5]点数換算表!$B$6,IF(O202="準優勝",[5]点数換算表!$C$6,IF(O202="ベスト4",[5]点数換算表!$D$6,IF(O202="ベスト8",[5]点数換算表!$E$6,IF(O202="ベスト16",[5]点数換算表!$F$6,IF(O202="ベスト32",[5]点数換算表!$G$6,"")))))))</f>
        <v>0</v>
      </c>
      <c r="Q202" s="23"/>
      <c r="R202" s="21">
        <f>IF(Q202="",0,IF(Q202="優勝",[5]点数換算表!$B$7,IF(Q202="準優勝",[5]点数換算表!$C$7,IF(Q202="ベスト4",[5]点数換算表!$D$7,IF(Q202="ベスト8",[5]点数換算表!$E$7,[5]点数換算表!$F$7)))))</f>
        <v>0</v>
      </c>
      <c r="S202" s="23"/>
      <c r="T202" s="21">
        <f>IF(S202="",0,IF(S202="優勝",[5]点数換算表!$B$8,IF(S202="準優勝",[5]点数換算表!$C$8,IF(S202="ベスト4",[5]点数換算表!$D$8,IF(S202="ベスト8",[5]点数換算表!$E$8,[5]点数換算表!$F$8)))))</f>
        <v>0</v>
      </c>
      <c r="U202" s="23"/>
      <c r="V202" s="21">
        <f>IF(U202="",0,IF(U202="優勝",[5]点数換算表!$B$13,IF(U202="準優勝",[5]点数換算表!$C$13,IF(U202="ベスト4",[5]点数換算表!$D$13,[5]点数換算表!$E$13))))</f>
        <v>0</v>
      </c>
      <c r="W202" s="23"/>
      <c r="X202" s="21">
        <f>IF(W202="",0,IF(W202="優勝",[5]点数換算表!$B$14,IF(W202="準優勝",[5]点数換算表!$C$14,IF(W202="ベスト4",[5]点数換算表!$D$14,[5]点数換算表!$E$14))))</f>
        <v>0</v>
      </c>
      <c r="Y202" s="32"/>
      <c r="Z202" s="21">
        <f>IF(Y202="",0,IF(Y202="優勝",[5]点数換算表!$B$15,IF(Y202="準優勝",[5]点数換算表!$C$15,IF(Y202="ベスト4",[5]点数換算表!$D$15,IF(Y202="ベスト8",[5]点数換算表!$E$15,IF(Y202="ベスト16",[5]点数換算表!$F$15,""))))))</f>
        <v>0</v>
      </c>
      <c r="AA202" s="32"/>
      <c r="AB202" s="21">
        <f>IF(AA202="",0,IF(AA202="優勝",[5]点数換算表!$B$16,IF(AA202="準優勝",[5]点数換算表!$C$16,IF(AA202="ベスト4",[5]点数換算表!$D$16,IF(AA202="ベスト8",[5]点数換算表!$E$16,IF(AA202="ベスト16",[5]点数換算表!$F$16,IF(AA202="ベスト32",[5]点数換算表!$G$16,"")))))))</f>
        <v>0</v>
      </c>
      <c r="AC202" s="32"/>
      <c r="AD202" s="21">
        <f>IF(AC202="",0,IF(AC202="優勝",[5]点数換算表!$B$17,IF(AC202="準優勝",[5]点数換算表!$C$17,IF(AC202="ベスト4",[5]点数換算表!$D$17,IF(AC202="ベスト8",[5]点数換算表!$E$17,IF(AC202="ベスト16",[5]点数換算表!$F$17,IF(AC202="ベスト32",[5]点数換算表!$G$17,"")))))))</f>
        <v>0</v>
      </c>
      <c r="AE202" s="23"/>
      <c r="AF202" s="21">
        <f>IF(AE202="",0,IF(AE202="優勝",[5]点数換算表!$B$18,IF(AE202="準優勝",[5]点数換算表!$C$18,IF(AE202="ベスト4",[5]点数換算表!$D$18,IF(AE202="ベスト8",[5]点数換算表!$E$18,[5]点数換算表!$F$18)))))</f>
        <v>0</v>
      </c>
      <c r="AG202" s="23"/>
      <c r="AH202" s="21">
        <f>IF(AG202="",0,IF(AG202="優勝",[5]点数換算表!$B$19,IF(AG202="準優勝",[5]点数換算表!$C$19,IF(AG202="ベスト4",[5]点数換算表!$D$19,IF(AG202="ベスト8",[5]点数換算表!$E$19,[5]点数換算表!$F$19)))))</f>
        <v>0</v>
      </c>
      <c r="AI202" s="21">
        <f t="shared" si="3"/>
        <v>40</v>
      </c>
    </row>
    <row r="203" spans="1:35" x14ac:dyDescent="0.4">
      <c r="A203" s="21">
        <v>200</v>
      </c>
      <c r="B203" s="32" t="s">
        <v>874</v>
      </c>
      <c r="C203" s="32" t="s">
        <v>853</v>
      </c>
      <c r="D203" s="32">
        <v>3</v>
      </c>
      <c r="E203" s="26" t="s">
        <v>272</v>
      </c>
      <c r="F203" s="35" t="s">
        <v>815</v>
      </c>
      <c r="G203" s="23"/>
      <c r="H203" s="21">
        <f>IF(G203="",0,IF(G203="優勝",点数換算表!$B$2,IF(G203="準優勝",点数換算表!$C$2,IF(G203="ベスト4",点数換算表!$D$2,点数換算表!$E$2))))</f>
        <v>0</v>
      </c>
      <c r="I203" s="23"/>
      <c r="J203" s="21">
        <f>IF(I203="",0,IF(I203="優勝",点数換算表!$B$3,IF(I203="準優勝",点数換算表!$C$3,IF(I203="ベスト4",点数換算表!$D$3,点数換算表!$E$3))))</f>
        <v>0</v>
      </c>
      <c r="K203" s="32" t="s">
        <v>9</v>
      </c>
      <c r="L203" s="21">
        <f>IF(K203="",0,IF(K203="優勝",点数換算表!$B$4,IF(K203="準優勝",点数換算表!$C$4,IF(K203="ベスト4",点数換算表!$D$4,IF(K203="ベスト8",点数換算表!$E$4,IF(K203="ベスト16",点数換算表!$F$4,""))))))</f>
        <v>40</v>
      </c>
      <c r="M203" s="32"/>
      <c r="N203" s="21">
        <f>IF(M203="",0,IF(M203="優勝",点数換算表!$B$5,IF(M203="準優勝",点数換算表!$C$5,IF(M203="ベスト4",点数換算表!$D$5,IF(M203="ベスト8",点数換算表!$E$5,IF(M203="ベスト16",点数換算表!$F$5,IF(M203="ベスト32",点数換算表!$G$5,"")))))))</f>
        <v>0</v>
      </c>
      <c r="O203" s="32"/>
      <c r="P203" s="21">
        <f>IF(O203="",0,IF(O203="優勝",点数換算表!$B$6,IF(O203="準優勝",点数換算表!$C$6,IF(O203="ベスト4",点数換算表!$D$6,IF(O203="ベスト8",点数換算表!$E$6,IF(O203="ベスト16",点数換算表!$F$6,IF(O203="ベスト32",点数換算表!$G$6,"")))))))</f>
        <v>0</v>
      </c>
      <c r="Q203" s="23"/>
      <c r="R203" s="21">
        <f>IF(Q203="",0,IF(Q203="優勝",点数換算表!$B$7,IF(Q203="準優勝",点数換算表!$C$7,IF(Q203="ベスト4",点数換算表!$D$7,IF(Q203="ベスト8",点数換算表!$E$7,点数換算表!$F$7)))))</f>
        <v>0</v>
      </c>
      <c r="S203" s="23"/>
      <c r="T203" s="21">
        <f>IF(S203="",0,IF(S203="優勝",点数換算表!$B$8,IF(S203="準優勝",点数換算表!$C$8,IF(S203="ベスト4",点数換算表!$D$8,IF(S203="ベスト8",点数換算表!$E$8,点数換算表!$F$8)))))</f>
        <v>0</v>
      </c>
      <c r="U203" s="23"/>
      <c r="V203" s="21">
        <f>IF(U203="",0,IF(U203="優勝",点数換算表!$B$13,IF(U203="準優勝",点数換算表!$C$13,IF(U203="ベスト4",点数換算表!$D$13,点数換算表!$E$13))))</f>
        <v>0</v>
      </c>
      <c r="W203" s="23"/>
      <c r="X203" s="21">
        <f>IF(W203="",0,IF(W203="優勝",点数換算表!$B$14,IF(W203="準優勝",点数換算表!$C$14,IF(W203="ベスト4",点数換算表!$D$14,点数換算表!$E$14))))</f>
        <v>0</v>
      </c>
      <c r="Y203" s="32"/>
      <c r="Z203" s="21">
        <f>IF(Y203="",0,IF(Y203="優勝",点数換算表!$B$15,IF(Y203="準優勝",点数換算表!$C$15,IF(Y203="ベスト4",点数換算表!$D$15,IF(Y203="ベスト8",点数換算表!$E$15,IF(Y203="ベスト16",点数換算表!$F$15,""))))))</f>
        <v>0</v>
      </c>
      <c r="AA203" s="32"/>
      <c r="AB203" s="21">
        <f>IF(AA203="",0,IF(AA203="優勝",点数換算表!$B$16,IF(AA203="準優勝",点数換算表!$C$16,IF(AA203="ベスト4",点数換算表!$D$16,IF(AA203="ベスト8",点数換算表!$E$16,IF(AA203="ベスト16",点数換算表!$F$16,IF(AA203="ベスト32",点数換算表!$G$16,"")))))))</f>
        <v>0</v>
      </c>
      <c r="AC203" s="32"/>
      <c r="AD203" s="21">
        <f>IF(AC203="",0,IF(AC203="優勝",点数換算表!$B$17,IF(AC203="準優勝",点数換算表!$C$17,IF(AC203="ベスト4",点数換算表!$D$17,IF(AC203="ベスト8",点数換算表!$E$17,IF(AC203="ベスト16",点数換算表!$F$17,IF(AC203="ベスト32",点数換算表!$G$17,"")))))))</f>
        <v>0</v>
      </c>
      <c r="AE203" s="23"/>
      <c r="AF203" s="21">
        <f>IF(AE203="",0,IF(AE203="優勝",点数換算表!$B$18,IF(AE203="準優勝",点数換算表!$C$18,IF(AE203="ベスト4",点数換算表!$D$18,IF(AE203="ベスト8",点数換算表!$E$18,点数換算表!$F$18)))))</f>
        <v>0</v>
      </c>
      <c r="AG203" s="23"/>
      <c r="AH203" s="21">
        <f>IF(AG203="",0,IF(AG203="優勝",点数換算表!$B$19,IF(AG203="準優勝",点数換算表!$C$19,IF(AG203="ベスト4",点数換算表!$D$19,IF(AG203="ベスト8",点数換算表!$E$19,点数換算表!$F$19)))))</f>
        <v>0</v>
      </c>
      <c r="AI203" s="21">
        <f t="shared" si="3"/>
        <v>40</v>
      </c>
    </row>
    <row r="204" spans="1:35" x14ac:dyDescent="0.4">
      <c r="A204" s="21">
        <v>201</v>
      </c>
      <c r="B204" s="32" t="s">
        <v>875</v>
      </c>
      <c r="C204" s="32" t="s">
        <v>853</v>
      </c>
      <c r="D204" s="32">
        <v>2</v>
      </c>
      <c r="E204" s="26" t="s">
        <v>272</v>
      </c>
      <c r="F204" s="35" t="s">
        <v>815</v>
      </c>
      <c r="G204" s="23"/>
      <c r="H204" s="21">
        <f>IF(G204="",0,IF(G204="優勝",点数換算表!$B$2,IF(G204="準優勝",点数換算表!$C$2,IF(G204="ベスト4",点数換算表!$D$2,点数換算表!$E$2))))</f>
        <v>0</v>
      </c>
      <c r="I204" s="23"/>
      <c r="J204" s="21">
        <f>IF(I204="",0,IF(I204="優勝",点数換算表!$B$3,IF(I204="準優勝",点数換算表!$C$3,IF(I204="ベスト4",点数換算表!$D$3,点数換算表!$E$3))))</f>
        <v>0</v>
      </c>
      <c r="K204" s="32" t="s">
        <v>9</v>
      </c>
      <c r="L204" s="21">
        <f>IF(K204="",0,IF(K204="優勝",点数換算表!$B$4,IF(K204="準優勝",点数換算表!$C$4,IF(K204="ベスト4",点数換算表!$D$4,IF(K204="ベスト8",点数換算表!$E$4,IF(K204="ベスト16",点数換算表!$F$4,""))))))</f>
        <v>40</v>
      </c>
      <c r="M204" s="32"/>
      <c r="N204" s="21">
        <f>IF(M204="",0,IF(M204="優勝",点数換算表!$B$5,IF(M204="準優勝",点数換算表!$C$5,IF(M204="ベスト4",点数換算表!$D$5,IF(M204="ベスト8",点数換算表!$E$5,IF(M204="ベスト16",点数換算表!$F$5,IF(M204="ベスト32",点数換算表!$G$5,"")))))))</f>
        <v>0</v>
      </c>
      <c r="O204" s="32"/>
      <c r="P204" s="21">
        <f>IF(O204="",0,IF(O204="優勝",点数換算表!$B$6,IF(O204="準優勝",点数換算表!$C$6,IF(O204="ベスト4",点数換算表!$D$6,IF(O204="ベスト8",点数換算表!$E$6,IF(O204="ベスト16",点数換算表!$F$6,IF(O204="ベスト32",点数換算表!$G$6,"")))))))</f>
        <v>0</v>
      </c>
      <c r="Q204" s="23"/>
      <c r="R204" s="21">
        <f>IF(Q204="",0,IF(Q204="優勝",点数換算表!$B$7,IF(Q204="準優勝",点数換算表!$C$7,IF(Q204="ベスト4",点数換算表!$D$7,IF(Q204="ベスト8",点数換算表!$E$7,点数換算表!$F$7)))))</f>
        <v>0</v>
      </c>
      <c r="S204" s="23"/>
      <c r="T204" s="21">
        <f>IF(S204="",0,IF(S204="優勝",点数換算表!$B$8,IF(S204="準優勝",点数換算表!$C$8,IF(S204="ベスト4",点数換算表!$D$8,IF(S204="ベスト8",点数換算表!$E$8,点数換算表!$F$8)))))</f>
        <v>0</v>
      </c>
      <c r="U204" s="23"/>
      <c r="V204" s="21">
        <f>IF(U204="",0,IF(U204="優勝",点数換算表!$B$13,IF(U204="準優勝",点数換算表!$C$13,IF(U204="ベスト4",点数換算表!$D$13,点数換算表!$E$13))))</f>
        <v>0</v>
      </c>
      <c r="W204" s="23"/>
      <c r="X204" s="21">
        <f>IF(W204="",0,IF(W204="優勝",点数換算表!$B$14,IF(W204="準優勝",点数換算表!$C$14,IF(W204="ベスト4",点数換算表!$D$14,点数換算表!$E$14))))</f>
        <v>0</v>
      </c>
      <c r="Y204" s="32"/>
      <c r="Z204" s="21">
        <f>IF(Y204="",0,IF(Y204="優勝",点数換算表!$B$15,IF(Y204="準優勝",点数換算表!$C$15,IF(Y204="ベスト4",点数換算表!$D$15,IF(Y204="ベスト8",点数換算表!$E$15,IF(Y204="ベスト16",点数換算表!$F$15,""))))))</f>
        <v>0</v>
      </c>
      <c r="AA204" s="32"/>
      <c r="AB204" s="21">
        <f>IF(AA204="",0,IF(AA204="優勝",点数換算表!$B$16,IF(AA204="準優勝",点数換算表!$C$16,IF(AA204="ベスト4",点数換算表!$D$16,IF(AA204="ベスト8",点数換算表!$E$16,IF(AA204="ベスト16",点数換算表!$F$16,IF(AA204="ベスト32",点数換算表!$G$16,"")))))))</f>
        <v>0</v>
      </c>
      <c r="AC204" s="32"/>
      <c r="AD204" s="21">
        <f>IF(AC204="",0,IF(AC204="優勝",点数換算表!$B$17,IF(AC204="準優勝",点数換算表!$C$17,IF(AC204="ベスト4",点数換算表!$D$17,IF(AC204="ベスト8",点数換算表!$E$17,IF(AC204="ベスト16",点数換算表!$F$17,IF(AC204="ベスト32",点数換算表!$G$17,"")))))))</f>
        <v>0</v>
      </c>
      <c r="AE204" s="23"/>
      <c r="AF204" s="21">
        <f>IF(AE204="",0,IF(AE204="優勝",点数換算表!$B$18,IF(AE204="準優勝",点数換算表!$C$18,IF(AE204="ベスト4",点数換算表!$D$18,IF(AE204="ベスト8",点数換算表!$E$18,点数換算表!$F$18)))))</f>
        <v>0</v>
      </c>
      <c r="AG204" s="23"/>
      <c r="AH204" s="21">
        <f>IF(AG204="",0,IF(AG204="優勝",点数換算表!$B$19,IF(AG204="準優勝",点数換算表!$C$19,IF(AG204="ベスト4",点数換算表!$D$19,IF(AG204="ベスト8",点数換算表!$E$19,点数換算表!$F$19)))))</f>
        <v>0</v>
      </c>
      <c r="AI204" s="21">
        <f t="shared" si="3"/>
        <v>40</v>
      </c>
    </row>
    <row r="205" spans="1:35" x14ac:dyDescent="0.4">
      <c r="A205" s="21">
        <v>202</v>
      </c>
      <c r="B205" s="21" t="s">
        <v>977</v>
      </c>
      <c r="C205" s="21" t="s">
        <v>937</v>
      </c>
      <c r="D205" s="21">
        <v>1</v>
      </c>
      <c r="E205" s="28" t="s">
        <v>451</v>
      </c>
      <c r="F205" s="35" t="s">
        <v>815</v>
      </c>
      <c r="G205" s="23"/>
      <c r="H205" s="21">
        <f>IF(G205="",0,IF(G205="優勝",点数換算表!$B$2,IF(G205="準優勝",点数換算表!$C$2,IF(G205="ベスト4",点数換算表!$D$2,点数換算表!$E$2))))</f>
        <v>0</v>
      </c>
      <c r="I205" s="23"/>
      <c r="J205" s="21">
        <f>IF(I205="",0,IF(I205="優勝",点数換算表!$B$3,IF(I205="準優勝",点数換算表!$C$3,IF(I205="ベスト4",点数換算表!$D$3,点数換算表!$E$3))))</f>
        <v>0</v>
      </c>
      <c r="K205" s="32" t="s">
        <v>9</v>
      </c>
      <c r="L205" s="21">
        <f>IF(K205="",0,IF(K205="優勝",点数換算表!$B$4,IF(K205="準優勝",点数換算表!$C$4,IF(K205="ベスト4",点数換算表!$D$4,IF(K205="ベスト8",点数換算表!$E$4,IF(K205="ベスト16",点数換算表!$F$4,""))))))</f>
        <v>40</v>
      </c>
      <c r="M205" s="32"/>
      <c r="N205" s="21">
        <f>IF(M205="",0,IF(M205="優勝",点数換算表!$B$5,IF(M205="準優勝",点数換算表!$C$5,IF(M205="ベスト4",点数換算表!$D$5,IF(M205="ベスト8",点数換算表!$E$5,IF(M205="ベスト16",点数換算表!$F$5,IF(M205="ベスト32",点数換算表!$G$5,"")))))))</f>
        <v>0</v>
      </c>
      <c r="O205" s="32"/>
      <c r="P205" s="21">
        <f>IF(O205="",0,IF(O205="優勝",点数換算表!$B$6,IF(O205="準優勝",点数換算表!$C$6,IF(O205="ベスト4",点数換算表!$D$6,IF(O205="ベスト8",点数換算表!$E$6,IF(O205="ベスト16",点数換算表!$F$6,IF(O205="ベスト32",点数換算表!$G$6,"")))))))</f>
        <v>0</v>
      </c>
      <c r="Q205" s="23"/>
      <c r="R205" s="21">
        <f>IF(Q205="",0,IF(Q205="優勝",点数換算表!$B$7,IF(Q205="準優勝",点数換算表!$C$7,IF(Q205="ベスト4",点数換算表!$D$7,IF(Q205="ベスト8",点数換算表!$E$7,点数換算表!$F$7)))))</f>
        <v>0</v>
      </c>
      <c r="S205" s="23"/>
      <c r="T205" s="21">
        <f>IF(S205="",0,IF(S205="優勝",点数換算表!$B$8,IF(S205="準優勝",点数換算表!$C$8,IF(S205="ベスト4",点数換算表!$D$8,IF(S205="ベスト8",点数換算表!$E$8,点数換算表!$F$8)))))</f>
        <v>0</v>
      </c>
      <c r="U205" s="23"/>
      <c r="V205" s="21">
        <f>IF(U205="",0,IF(U205="優勝",点数換算表!$B$13,IF(U205="準優勝",点数換算表!$C$13,IF(U205="ベスト4",点数換算表!$D$13,点数換算表!$E$13))))</f>
        <v>0</v>
      </c>
      <c r="W205" s="23"/>
      <c r="X205" s="21">
        <f>IF(W205="",0,IF(W205="優勝",点数換算表!$B$14,IF(W205="準優勝",点数換算表!$C$14,IF(W205="ベスト4",点数換算表!$D$14,点数換算表!$E$14))))</f>
        <v>0</v>
      </c>
      <c r="Y205" s="32"/>
      <c r="Z205" s="21">
        <f>IF(Y205="",0,IF(Y205="優勝",点数換算表!$B$15,IF(Y205="準優勝",点数換算表!$C$15,IF(Y205="ベスト4",点数換算表!$D$15,IF(Y205="ベスト8",点数換算表!$E$15,IF(Y205="ベスト16",点数換算表!$F$15,""))))))</f>
        <v>0</v>
      </c>
      <c r="AA205" s="32"/>
      <c r="AB205" s="21">
        <f>IF(AA205="",0,IF(AA205="優勝",点数換算表!$B$16,IF(AA205="準優勝",点数換算表!$C$16,IF(AA205="ベスト4",点数換算表!$D$16,IF(AA205="ベスト8",点数換算表!$E$16,IF(AA205="ベスト16",点数換算表!$F$16,IF(AA205="ベスト32",点数換算表!$G$16,"")))))))</f>
        <v>0</v>
      </c>
      <c r="AC205" s="32"/>
      <c r="AD205" s="21">
        <f>IF(AC205="",0,IF(AC205="優勝",点数換算表!$B$17,IF(AC205="準優勝",点数換算表!$C$17,IF(AC205="ベスト4",点数換算表!$D$17,IF(AC205="ベスト8",点数換算表!$E$17,IF(AC205="ベスト16",点数換算表!$F$17,IF(AC205="ベスト32",点数換算表!$G$17,"")))))))</f>
        <v>0</v>
      </c>
      <c r="AE205" s="23"/>
      <c r="AF205" s="21">
        <f>IF(AE205="",0,IF(AE205="優勝",点数換算表!$B$18,IF(AE205="準優勝",点数換算表!$C$18,IF(AE205="ベスト4",点数換算表!$D$18,IF(AE205="ベスト8",点数換算表!$E$18,点数換算表!$F$18)))))</f>
        <v>0</v>
      </c>
      <c r="AG205" s="23"/>
      <c r="AH205" s="21">
        <f>IF(AG205="",0,IF(AG205="優勝",点数換算表!$B$19,IF(AG205="準優勝",点数換算表!$C$19,IF(AG205="ベスト4",点数換算表!$D$19,IF(AG205="ベスト8",点数換算表!$E$19,点数換算表!$F$19)))))</f>
        <v>0</v>
      </c>
      <c r="AI205" s="21">
        <f t="shared" si="3"/>
        <v>40</v>
      </c>
    </row>
    <row r="206" spans="1:35" x14ac:dyDescent="0.4">
      <c r="A206" s="21">
        <v>203</v>
      </c>
      <c r="B206" s="21" t="s">
        <v>978</v>
      </c>
      <c r="C206" s="21" t="s">
        <v>937</v>
      </c>
      <c r="D206" s="21">
        <v>1</v>
      </c>
      <c r="E206" s="28" t="s">
        <v>451</v>
      </c>
      <c r="F206" s="35" t="s">
        <v>815</v>
      </c>
      <c r="G206" s="23"/>
      <c r="H206" s="21">
        <f>IF(G206="",0,IF(G206="優勝",点数換算表!$B$2,IF(G206="準優勝",点数換算表!$C$2,IF(G206="ベスト4",点数換算表!$D$2,点数換算表!$E$2))))</f>
        <v>0</v>
      </c>
      <c r="I206" s="23"/>
      <c r="J206" s="21">
        <f>IF(I206="",0,IF(I206="優勝",点数換算表!$B$3,IF(I206="準優勝",点数換算表!$C$3,IF(I206="ベスト4",点数換算表!$D$3,点数換算表!$E$3))))</f>
        <v>0</v>
      </c>
      <c r="K206" s="32" t="s">
        <v>9</v>
      </c>
      <c r="L206" s="21">
        <f>IF(K206="",0,IF(K206="優勝",点数換算表!$B$4,IF(K206="準優勝",点数換算表!$C$4,IF(K206="ベスト4",点数換算表!$D$4,IF(K206="ベスト8",点数換算表!$E$4,IF(K206="ベスト16",点数換算表!$F$4,""))))))</f>
        <v>40</v>
      </c>
      <c r="M206" s="32"/>
      <c r="N206" s="21">
        <f>IF(M206="",0,IF(M206="優勝",点数換算表!$B$5,IF(M206="準優勝",点数換算表!$C$5,IF(M206="ベスト4",点数換算表!$D$5,IF(M206="ベスト8",点数換算表!$E$5,IF(M206="ベスト16",点数換算表!$F$5,IF(M206="ベスト32",点数換算表!$G$5,"")))))))</f>
        <v>0</v>
      </c>
      <c r="O206" s="32"/>
      <c r="P206" s="21">
        <f>IF(O206="",0,IF(O206="優勝",点数換算表!$B$6,IF(O206="準優勝",点数換算表!$C$6,IF(O206="ベスト4",点数換算表!$D$6,IF(O206="ベスト8",点数換算表!$E$6,IF(O206="ベスト16",点数換算表!$F$6,IF(O206="ベスト32",点数換算表!$G$6,"")))))))</f>
        <v>0</v>
      </c>
      <c r="Q206" s="23"/>
      <c r="R206" s="21">
        <f>IF(Q206="",0,IF(Q206="優勝",点数換算表!$B$7,IF(Q206="準優勝",点数換算表!$C$7,IF(Q206="ベスト4",点数換算表!$D$7,IF(Q206="ベスト8",点数換算表!$E$7,点数換算表!$F$7)))))</f>
        <v>0</v>
      </c>
      <c r="S206" s="23"/>
      <c r="T206" s="21">
        <f>IF(S206="",0,IF(S206="優勝",点数換算表!$B$8,IF(S206="準優勝",点数換算表!$C$8,IF(S206="ベスト4",点数換算表!$D$8,IF(S206="ベスト8",点数換算表!$E$8,点数換算表!$F$8)))))</f>
        <v>0</v>
      </c>
      <c r="U206" s="23"/>
      <c r="V206" s="21">
        <f>IF(U206="",0,IF(U206="優勝",点数換算表!$B$13,IF(U206="準優勝",点数換算表!$C$13,IF(U206="ベスト4",点数換算表!$D$13,点数換算表!$E$13))))</f>
        <v>0</v>
      </c>
      <c r="W206" s="23"/>
      <c r="X206" s="21">
        <f>IF(W206="",0,IF(W206="優勝",点数換算表!$B$14,IF(W206="準優勝",点数換算表!$C$14,IF(W206="ベスト4",点数換算表!$D$14,点数換算表!$E$14))))</f>
        <v>0</v>
      </c>
      <c r="Y206" s="32"/>
      <c r="Z206" s="21">
        <f>IF(Y206="",0,IF(Y206="優勝",点数換算表!$B$15,IF(Y206="準優勝",点数換算表!$C$15,IF(Y206="ベスト4",点数換算表!$D$15,IF(Y206="ベスト8",点数換算表!$E$15,IF(Y206="ベスト16",点数換算表!$F$15,""))))))</f>
        <v>0</v>
      </c>
      <c r="AA206" s="32"/>
      <c r="AB206" s="21">
        <f>IF(AA206="",0,IF(AA206="優勝",点数換算表!$B$16,IF(AA206="準優勝",点数換算表!$C$16,IF(AA206="ベスト4",点数換算表!$D$16,IF(AA206="ベスト8",点数換算表!$E$16,IF(AA206="ベスト16",点数換算表!$F$16,IF(AA206="ベスト32",点数換算表!$G$16,"")))))))</f>
        <v>0</v>
      </c>
      <c r="AC206" s="32"/>
      <c r="AD206" s="21">
        <f>IF(AC206="",0,IF(AC206="優勝",点数換算表!$B$17,IF(AC206="準優勝",点数換算表!$C$17,IF(AC206="ベスト4",点数換算表!$D$17,IF(AC206="ベスト8",点数換算表!$E$17,IF(AC206="ベスト16",点数換算表!$F$17,IF(AC206="ベスト32",点数換算表!$G$17,"")))))))</f>
        <v>0</v>
      </c>
      <c r="AE206" s="23"/>
      <c r="AF206" s="21">
        <f>IF(AE206="",0,IF(AE206="優勝",点数換算表!$B$18,IF(AE206="準優勝",点数換算表!$C$18,IF(AE206="ベスト4",点数換算表!$D$18,IF(AE206="ベスト8",点数換算表!$E$18,点数換算表!$F$18)))))</f>
        <v>0</v>
      </c>
      <c r="AG206" s="23"/>
      <c r="AH206" s="21">
        <f>IF(AG206="",0,IF(AG206="優勝",点数換算表!$B$19,IF(AG206="準優勝",点数換算表!$C$19,IF(AG206="ベスト4",点数換算表!$D$19,IF(AG206="ベスト8",点数換算表!$E$19,点数換算表!$F$19)))))</f>
        <v>0</v>
      </c>
      <c r="AI206" s="21">
        <f t="shared" si="3"/>
        <v>40</v>
      </c>
    </row>
    <row r="207" spans="1:35" x14ac:dyDescent="0.4">
      <c r="A207" s="21">
        <v>204</v>
      </c>
      <c r="B207" s="21" t="s">
        <v>979</v>
      </c>
      <c r="C207" s="21" t="s">
        <v>937</v>
      </c>
      <c r="D207" s="21">
        <v>1</v>
      </c>
      <c r="E207" s="28" t="s">
        <v>451</v>
      </c>
      <c r="F207" s="35" t="s">
        <v>815</v>
      </c>
      <c r="G207" s="23"/>
      <c r="H207" s="21">
        <f>IF(G207="",0,IF(G207="優勝",点数換算表!$B$2,IF(G207="準優勝",点数換算表!$C$2,IF(G207="ベスト4",点数換算表!$D$2,点数換算表!$E$2))))</f>
        <v>0</v>
      </c>
      <c r="I207" s="23"/>
      <c r="J207" s="21">
        <f>IF(I207="",0,IF(I207="優勝",点数換算表!$B$3,IF(I207="準優勝",点数換算表!$C$3,IF(I207="ベスト4",点数換算表!$D$3,点数換算表!$E$3))))</f>
        <v>0</v>
      </c>
      <c r="K207" s="32" t="s">
        <v>9</v>
      </c>
      <c r="L207" s="21">
        <f>IF(K207="",0,IF(K207="優勝",点数換算表!$B$4,IF(K207="準優勝",点数換算表!$C$4,IF(K207="ベスト4",点数換算表!$D$4,IF(K207="ベスト8",点数換算表!$E$4,IF(K207="ベスト16",点数換算表!$F$4,""))))))</f>
        <v>40</v>
      </c>
      <c r="M207" s="32"/>
      <c r="N207" s="21">
        <f>IF(M207="",0,IF(M207="優勝",点数換算表!$B$5,IF(M207="準優勝",点数換算表!$C$5,IF(M207="ベスト4",点数換算表!$D$5,IF(M207="ベスト8",点数換算表!$E$5,IF(M207="ベスト16",点数換算表!$F$5,IF(M207="ベスト32",点数換算表!$G$5,"")))))))</f>
        <v>0</v>
      </c>
      <c r="O207" s="32"/>
      <c r="P207" s="21">
        <f>IF(O207="",0,IF(O207="優勝",点数換算表!$B$6,IF(O207="準優勝",点数換算表!$C$6,IF(O207="ベスト4",点数換算表!$D$6,IF(O207="ベスト8",点数換算表!$E$6,IF(O207="ベスト16",点数換算表!$F$6,IF(O207="ベスト32",点数換算表!$G$6,"")))))))</f>
        <v>0</v>
      </c>
      <c r="Q207" s="23"/>
      <c r="R207" s="21">
        <f>IF(Q207="",0,IF(Q207="優勝",点数換算表!$B$7,IF(Q207="準優勝",点数換算表!$C$7,IF(Q207="ベスト4",点数換算表!$D$7,IF(Q207="ベスト8",点数換算表!$E$7,点数換算表!$F$7)))))</f>
        <v>0</v>
      </c>
      <c r="S207" s="23"/>
      <c r="T207" s="21">
        <f>IF(S207="",0,IF(S207="優勝",点数換算表!$B$8,IF(S207="準優勝",点数換算表!$C$8,IF(S207="ベスト4",点数換算表!$D$8,IF(S207="ベスト8",点数換算表!$E$8,点数換算表!$F$8)))))</f>
        <v>0</v>
      </c>
      <c r="U207" s="23"/>
      <c r="V207" s="21">
        <f>IF(U207="",0,IF(U207="優勝",点数換算表!$B$13,IF(U207="準優勝",点数換算表!$C$13,IF(U207="ベスト4",点数換算表!$D$13,点数換算表!$E$13))))</f>
        <v>0</v>
      </c>
      <c r="W207" s="23"/>
      <c r="X207" s="21">
        <f>IF(W207="",0,IF(W207="優勝",点数換算表!$B$14,IF(W207="準優勝",点数換算表!$C$14,IF(W207="ベスト4",点数換算表!$D$14,点数換算表!$E$14))))</f>
        <v>0</v>
      </c>
      <c r="Y207" s="32"/>
      <c r="Z207" s="21">
        <f>IF(Y207="",0,IF(Y207="優勝",点数換算表!$B$15,IF(Y207="準優勝",点数換算表!$C$15,IF(Y207="ベスト4",点数換算表!$D$15,IF(Y207="ベスト8",点数換算表!$E$15,IF(Y207="ベスト16",点数換算表!$F$15,""))))))</f>
        <v>0</v>
      </c>
      <c r="AA207" s="32"/>
      <c r="AB207" s="21">
        <f>IF(AA207="",0,IF(AA207="優勝",点数換算表!$B$16,IF(AA207="準優勝",点数換算表!$C$16,IF(AA207="ベスト4",点数換算表!$D$16,IF(AA207="ベスト8",点数換算表!$E$16,IF(AA207="ベスト16",点数換算表!$F$16,IF(AA207="ベスト32",点数換算表!$G$16,"")))))))</f>
        <v>0</v>
      </c>
      <c r="AC207" s="32"/>
      <c r="AD207" s="21">
        <f>IF(AC207="",0,IF(AC207="優勝",点数換算表!$B$17,IF(AC207="準優勝",点数換算表!$C$17,IF(AC207="ベスト4",点数換算表!$D$17,IF(AC207="ベスト8",点数換算表!$E$17,IF(AC207="ベスト16",点数換算表!$F$17,IF(AC207="ベスト32",点数換算表!$G$17,"")))))))</f>
        <v>0</v>
      </c>
      <c r="AE207" s="23"/>
      <c r="AF207" s="21">
        <f>IF(AE207="",0,IF(AE207="優勝",点数換算表!$B$18,IF(AE207="準優勝",点数換算表!$C$18,IF(AE207="ベスト4",点数換算表!$D$18,IF(AE207="ベスト8",点数換算表!$E$18,点数換算表!$F$18)))))</f>
        <v>0</v>
      </c>
      <c r="AG207" s="23"/>
      <c r="AH207" s="21">
        <f>IF(AG207="",0,IF(AG207="優勝",点数換算表!$B$19,IF(AG207="準優勝",点数換算表!$C$19,IF(AG207="ベスト4",点数換算表!$D$19,IF(AG207="ベスト8",点数換算表!$E$19,点数換算表!$F$19)))))</f>
        <v>0</v>
      </c>
      <c r="AI207" s="21">
        <f t="shared" si="3"/>
        <v>40</v>
      </c>
    </row>
    <row r="208" spans="1:35" ht="19.5" x14ac:dyDescent="0.4">
      <c r="A208" s="21">
        <v>205</v>
      </c>
      <c r="B208" s="15" t="s">
        <v>1085</v>
      </c>
      <c r="C208" s="15" t="s">
        <v>396</v>
      </c>
      <c r="D208" s="15">
        <v>1</v>
      </c>
      <c r="E208" s="27" t="s">
        <v>382</v>
      </c>
      <c r="F208" s="35" t="s">
        <v>815</v>
      </c>
      <c r="G208" s="23"/>
      <c r="H208" s="21">
        <f>IF(G208="",0,IF(G208="優勝",点数換算表!$B$2,IF(G208="準優勝",点数換算表!$C$2,IF(G208="ベスト4",点数換算表!$D$2,点数換算表!$E$2))))</f>
        <v>0</v>
      </c>
      <c r="I208" s="23"/>
      <c r="J208" s="21">
        <f>IF(I208="",0,IF(I208="優勝",点数換算表!$B$3,IF(I208="準優勝",点数換算表!$C$3,IF(I208="ベスト4",点数換算表!$D$3,点数換算表!$E$3))))</f>
        <v>0</v>
      </c>
      <c r="K208" s="32" t="s">
        <v>9</v>
      </c>
      <c r="L208" s="21">
        <f>IF(K208="",0,IF(K208="優勝",点数換算表!$B$4,IF(K208="準優勝",点数換算表!$C$4,IF(K208="ベスト4",点数換算表!$D$4,IF(K208="ベスト8",点数換算表!$E$4,IF(K208="ベスト16",点数換算表!$F$4,""))))))</f>
        <v>40</v>
      </c>
      <c r="M208" s="32"/>
      <c r="N208" s="21">
        <f>IF(M208="",0,IF(M208="優勝",点数換算表!$B$5,IF(M208="準優勝",点数換算表!$C$5,IF(M208="ベスト4",点数換算表!$D$5,IF(M208="ベスト8",点数換算表!$E$5,IF(M208="ベスト16",点数換算表!$F$5,IF(M208="ベスト32",点数換算表!$G$5,"")))))))</f>
        <v>0</v>
      </c>
      <c r="O208" s="32"/>
      <c r="P208" s="21">
        <f>IF(O208="",0,IF(O208="優勝",点数換算表!$B$6,IF(O208="準優勝",点数換算表!$C$6,IF(O208="ベスト4",点数換算表!$D$6,IF(O208="ベスト8",点数換算表!$E$6,IF(O208="ベスト16",点数換算表!$F$6,IF(O208="ベスト32",点数換算表!$G$6,"")))))))</f>
        <v>0</v>
      </c>
      <c r="Q208" s="23"/>
      <c r="R208" s="21">
        <f>IF(Q208="",0,IF(Q208="優勝",点数換算表!$B$7,IF(Q208="準優勝",点数換算表!$C$7,IF(Q208="ベスト4",点数換算表!$D$7,IF(Q208="ベスト8",点数換算表!$E$7,点数換算表!$F$7)))))</f>
        <v>0</v>
      </c>
      <c r="S208" s="23"/>
      <c r="T208" s="21">
        <f>IF(S208="",0,IF(S208="優勝",点数換算表!$B$8,IF(S208="準優勝",点数換算表!$C$8,IF(S208="ベスト4",点数換算表!$D$8,IF(S208="ベスト8",点数換算表!$E$8,点数換算表!$F$8)))))</f>
        <v>0</v>
      </c>
      <c r="U208" s="23"/>
      <c r="V208" s="21">
        <f>IF(U208="",0,IF(U208="優勝",点数換算表!$B$13,IF(U208="準優勝",点数換算表!$C$13,IF(U208="ベスト4",点数換算表!$D$13,点数換算表!$E$13))))</f>
        <v>0</v>
      </c>
      <c r="W208" s="23"/>
      <c r="X208" s="21">
        <f>IF(W208="",0,IF(W208="優勝",点数換算表!$B$14,IF(W208="準優勝",点数換算表!$C$14,IF(W208="ベスト4",点数換算表!$D$14,点数換算表!$E$14))))</f>
        <v>0</v>
      </c>
      <c r="Y208" s="32"/>
      <c r="Z208" s="21">
        <f>IF(Y208="",0,IF(Y208="優勝",点数換算表!$B$15,IF(Y208="準優勝",点数換算表!$C$15,IF(Y208="ベスト4",点数換算表!$D$15,IF(Y208="ベスト8",点数換算表!$E$15,IF(Y208="ベスト16",点数換算表!$F$15,""))))))</f>
        <v>0</v>
      </c>
      <c r="AA208" s="32"/>
      <c r="AB208" s="21">
        <f>IF(AA208="",0,IF(AA208="優勝",点数換算表!$B$16,IF(AA208="準優勝",点数換算表!$C$16,IF(AA208="ベスト4",点数換算表!$D$16,IF(AA208="ベスト8",点数換算表!$E$16,IF(AA208="ベスト16",点数換算表!$F$16,IF(AA208="ベスト32",点数換算表!$G$16,"")))))))</f>
        <v>0</v>
      </c>
      <c r="AC208" s="32"/>
      <c r="AD208" s="21">
        <f>IF(AC208="",0,IF(AC208="優勝",点数換算表!$B$17,IF(AC208="準優勝",点数換算表!$C$17,IF(AC208="ベスト4",点数換算表!$D$17,IF(AC208="ベスト8",点数換算表!$E$17,IF(AC208="ベスト16",点数換算表!$F$17,IF(AC208="ベスト32",点数換算表!$G$17,"")))))))</f>
        <v>0</v>
      </c>
      <c r="AE208" s="23"/>
      <c r="AF208" s="21">
        <f>IF(AE208="",0,IF(AE208="優勝",点数換算表!$B$18,IF(AE208="準優勝",点数換算表!$C$18,IF(AE208="ベスト4",点数換算表!$D$18,IF(AE208="ベスト8",点数換算表!$E$18,点数換算表!$F$18)))))</f>
        <v>0</v>
      </c>
      <c r="AG208" s="23"/>
      <c r="AH208" s="21">
        <f>IF(AG208="",0,IF(AG208="優勝",点数換算表!$B$19,IF(AG208="準優勝",点数換算表!$C$19,IF(AG208="ベスト4",点数換算表!$D$19,IF(AG208="ベスト8",点数換算表!$E$19,点数換算表!$F$19)))))</f>
        <v>0</v>
      </c>
      <c r="AI208" s="21">
        <f t="shared" si="3"/>
        <v>40</v>
      </c>
    </row>
    <row r="209" spans="1:35" ht="19.5" x14ac:dyDescent="0.4">
      <c r="A209" s="21">
        <v>206</v>
      </c>
      <c r="B209" s="15" t="s">
        <v>1086</v>
      </c>
      <c r="C209" s="15" t="s">
        <v>386</v>
      </c>
      <c r="D209" s="15">
        <v>1</v>
      </c>
      <c r="E209" s="27" t="s">
        <v>382</v>
      </c>
      <c r="F209" s="35" t="s">
        <v>815</v>
      </c>
      <c r="G209" s="23"/>
      <c r="H209" s="21">
        <f>IF(G209="",0,IF(G209="優勝",点数換算表!$B$2,IF(G209="準優勝",点数換算表!$C$2,IF(G209="ベスト4",点数換算表!$D$2,点数換算表!$E$2))))</f>
        <v>0</v>
      </c>
      <c r="I209" s="23"/>
      <c r="J209" s="21">
        <f>IF(I209="",0,IF(I209="優勝",点数換算表!$B$3,IF(I209="準優勝",点数換算表!$C$3,IF(I209="ベスト4",点数換算表!$D$3,点数換算表!$E$3))))</f>
        <v>0</v>
      </c>
      <c r="K209" s="32" t="s">
        <v>9</v>
      </c>
      <c r="L209" s="21">
        <f>IF(K209="",0,IF(K209="優勝",点数換算表!$B$4,IF(K209="準優勝",点数換算表!$C$4,IF(K209="ベスト4",点数換算表!$D$4,IF(K209="ベスト8",点数換算表!$E$4,IF(K209="ベスト16",点数換算表!$F$4,""))))))</f>
        <v>40</v>
      </c>
      <c r="M209" s="32"/>
      <c r="N209" s="21">
        <f>IF(M209="",0,IF(M209="優勝",点数換算表!$B$5,IF(M209="準優勝",点数換算表!$C$5,IF(M209="ベスト4",点数換算表!$D$5,IF(M209="ベスト8",点数換算表!$E$5,IF(M209="ベスト16",点数換算表!$F$5,IF(M209="ベスト32",点数換算表!$G$5,"")))))))</f>
        <v>0</v>
      </c>
      <c r="O209" s="32"/>
      <c r="P209" s="21">
        <f>IF(O209="",0,IF(O209="優勝",点数換算表!$B$6,IF(O209="準優勝",点数換算表!$C$6,IF(O209="ベスト4",点数換算表!$D$6,IF(O209="ベスト8",点数換算表!$E$6,IF(O209="ベスト16",点数換算表!$F$6,IF(O209="ベスト32",点数換算表!$G$6,"")))))))</f>
        <v>0</v>
      </c>
      <c r="Q209" s="23"/>
      <c r="R209" s="21">
        <f>IF(Q209="",0,IF(Q209="優勝",点数換算表!$B$7,IF(Q209="準優勝",点数換算表!$C$7,IF(Q209="ベスト4",点数換算表!$D$7,IF(Q209="ベスト8",点数換算表!$E$7,点数換算表!$F$7)))))</f>
        <v>0</v>
      </c>
      <c r="S209" s="23"/>
      <c r="T209" s="21">
        <f>IF(S209="",0,IF(S209="優勝",点数換算表!$B$8,IF(S209="準優勝",点数換算表!$C$8,IF(S209="ベスト4",点数換算表!$D$8,IF(S209="ベスト8",点数換算表!$E$8,点数換算表!$F$8)))))</f>
        <v>0</v>
      </c>
      <c r="U209" s="23"/>
      <c r="V209" s="21">
        <f>IF(U209="",0,IF(U209="優勝",点数換算表!$B$13,IF(U209="準優勝",点数換算表!$C$13,IF(U209="ベスト4",点数換算表!$D$13,点数換算表!$E$13))))</f>
        <v>0</v>
      </c>
      <c r="W209" s="23"/>
      <c r="X209" s="21">
        <f>IF(W209="",0,IF(W209="優勝",点数換算表!$B$14,IF(W209="準優勝",点数換算表!$C$14,IF(W209="ベスト4",点数換算表!$D$14,点数換算表!$E$14))))</f>
        <v>0</v>
      </c>
      <c r="Y209" s="32"/>
      <c r="Z209" s="21">
        <f>IF(Y209="",0,IF(Y209="優勝",点数換算表!$B$15,IF(Y209="準優勝",点数換算表!$C$15,IF(Y209="ベスト4",点数換算表!$D$15,IF(Y209="ベスト8",点数換算表!$E$15,IF(Y209="ベスト16",点数換算表!$F$15,""))))))</f>
        <v>0</v>
      </c>
      <c r="AA209" s="32"/>
      <c r="AB209" s="21">
        <f>IF(AA209="",0,IF(AA209="優勝",点数換算表!$B$16,IF(AA209="準優勝",点数換算表!$C$16,IF(AA209="ベスト4",点数換算表!$D$16,IF(AA209="ベスト8",点数換算表!$E$16,IF(AA209="ベスト16",点数換算表!$F$16,IF(AA209="ベスト32",点数換算表!$G$16,"")))))))</f>
        <v>0</v>
      </c>
      <c r="AC209" s="32"/>
      <c r="AD209" s="21">
        <f>IF(AC209="",0,IF(AC209="優勝",点数換算表!$B$17,IF(AC209="準優勝",点数換算表!$C$17,IF(AC209="ベスト4",点数換算表!$D$17,IF(AC209="ベスト8",点数換算表!$E$17,IF(AC209="ベスト16",点数換算表!$F$17,IF(AC209="ベスト32",点数換算表!$G$17,"")))))))</f>
        <v>0</v>
      </c>
      <c r="AE209" s="23"/>
      <c r="AF209" s="21">
        <f>IF(AE209="",0,IF(AE209="優勝",点数換算表!$B$18,IF(AE209="準優勝",点数換算表!$C$18,IF(AE209="ベスト4",点数換算表!$D$18,IF(AE209="ベスト8",点数換算表!$E$18,点数換算表!$F$18)))))</f>
        <v>0</v>
      </c>
      <c r="AG209" s="23"/>
      <c r="AH209" s="21">
        <f>IF(AG209="",0,IF(AG209="優勝",点数換算表!$B$19,IF(AG209="準優勝",点数換算表!$C$19,IF(AG209="ベスト4",点数換算表!$D$19,IF(AG209="ベスト8",点数換算表!$E$19,点数換算表!$F$19)))))</f>
        <v>0</v>
      </c>
      <c r="AI209" s="21">
        <f t="shared" si="3"/>
        <v>40</v>
      </c>
    </row>
    <row r="210" spans="1:35" x14ac:dyDescent="0.4">
      <c r="A210" s="21">
        <v>207</v>
      </c>
      <c r="B210" s="32" t="s">
        <v>492</v>
      </c>
      <c r="C210" s="32" t="s">
        <v>465</v>
      </c>
      <c r="D210" s="32">
        <v>4</v>
      </c>
      <c r="E210" s="28" t="s">
        <v>451</v>
      </c>
      <c r="F210" s="35" t="s">
        <v>815</v>
      </c>
      <c r="G210" s="23"/>
      <c r="H210" s="21">
        <f>IF(G210="",0,IF(G210="優勝",[7]点数換算表!$B$2,IF(G210="準優勝",[7]点数換算表!$C$2,IF(G210="ベスト4",[7]点数換算表!$D$2,[7]点数換算表!$E$2))))</f>
        <v>0</v>
      </c>
      <c r="I210" s="23"/>
      <c r="J210" s="21">
        <f>IF(I210="",0,IF(I210="優勝",[7]点数換算表!$B$3,IF(I210="準優勝",[7]点数換算表!$C$3,IF(I210="ベスト4",[7]点数換算表!$D$3,[7]点数換算表!$E$3))))</f>
        <v>0</v>
      </c>
      <c r="K210" s="32" t="s">
        <v>7</v>
      </c>
      <c r="L210" s="21">
        <f>IF(K210="",0,IF(K210="優勝",[7]点数換算表!$B$4,IF(K210="準優勝",[7]点数換算表!$C$4,IF(K210="ベスト4",[7]点数換算表!$D$4,IF(K210="ベスト8",[7]点数換算表!$E$4,IF(K210="ベスト16",[7]点数換算表!$F$4,""))))))</f>
        <v>20</v>
      </c>
      <c r="M210" s="32"/>
      <c r="N210" s="21">
        <f>IF(M210="",0,IF(M210="優勝",[7]点数換算表!$B$5,IF(M210="準優勝",[7]点数換算表!$C$5,IF(M210="ベスト4",[7]点数換算表!$D$5,IF(M210="ベスト8",[7]点数換算表!$E$5,IF(M210="ベスト16",[7]点数換算表!$F$5,IF(M210="ベスト32",[7]点数換算表!$G$5,"")))))))</f>
        <v>0</v>
      </c>
      <c r="O210" s="32"/>
      <c r="P210" s="21">
        <f>IF(O210="",0,IF(O210="優勝",[7]点数換算表!$B$6,IF(O210="準優勝",[7]点数換算表!$C$6,IF(O210="ベスト4",[7]点数換算表!$D$6,IF(O210="ベスト8",[7]点数換算表!$E$6,IF(O210="ベスト16",[7]点数換算表!$F$6,IF(O210="ベスト32",[7]点数換算表!$G$6,"")))))))</f>
        <v>0</v>
      </c>
      <c r="Q210" s="23"/>
      <c r="R210" s="21">
        <f>IF(Q210="",0,IF(Q210="優勝",[7]点数換算表!$B$7,IF(Q210="準優勝",[7]点数換算表!$C$7,IF(Q210="ベスト4",[7]点数換算表!$D$7,IF(Q210="ベスト8",[7]点数換算表!$E$7,[7]点数換算表!$F$7)))))</f>
        <v>0</v>
      </c>
      <c r="S210" s="23"/>
      <c r="T210" s="21">
        <f>IF(S210="",0,IF(S210="優勝",[7]点数換算表!$B$8,IF(S210="準優勝",[7]点数換算表!$C$8,IF(S210="ベスト4",[7]点数換算表!$D$8,IF(S210="ベスト8",[7]点数換算表!$E$8,[7]点数換算表!$F$8)))))</f>
        <v>0</v>
      </c>
      <c r="U210" s="23"/>
      <c r="V210" s="21">
        <f>IF(U210="",0,IF(U210="優勝",[7]点数換算表!$B$13,IF(U210="準優勝",[7]点数換算表!$C$13,IF(U210="ベスト4",[7]点数換算表!$D$13,[7]点数換算表!$E$13))))</f>
        <v>0</v>
      </c>
      <c r="W210" s="23"/>
      <c r="X210" s="21">
        <f>IF(W210="",0,IF(W210="優勝",[7]点数換算表!$B$14,IF(W210="準優勝",[7]点数換算表!$C$14,IF(W210="ベスト4",[7]点数換算表!$D$14,[7]点数換算表!$E$14))))</f>
        <v>0</v>
      </c>
      <c r="Y210" s="32" t="s">
        <v>7</v>
      </c>
      <c r="Z210" s="21">
        <f>IF(Y210="",0,IF(Y210="優勝",[7]点数換算表!$B$15,IF(Y210="準優勝",[7]点数換算表!$C$15,IF(Y210="ベスト4",[7]点数換算表!$D$15,IF(Y210="ベスト8",[7]点数換算表!$E$15,IF(Y210="ベスト16",[7]点数換算表!$F$15,""))))))</f>
        <v>16</v>
      </c>
      <c r="AA210" s="32"/>
      <c r="AB210" s="21">
        <f>IF(AA210="",0,IF(AA210="優勝",[7]点数換算表!$B$16,IF(AA210="準優勝",[7]点数換算表!$C$16,IF(AA210="ベスト4",[7]点数換算表!$D$16,IF(AA210="ベスト8",[7]点数換算表!$E$16,IF(AA210="ベスト16",[7]点数換算表!$F$16,IF(AA210="ベスト32",[7]点数換算表!$G$16,"")))))))</f>
        <v>0</v>
      </c>
      <c r="AC210" s="32"/>
      <c r="AD210" s="21">
        <f>IF(AC210="",0,IF(AC210="優勝",[7]点数換算表!$B$17,IF(AC210="準優勝",[7]点数換算表!$C$17,IF(AC210="ベスト4",[7]点数換算表!$D$17,IF(AC210="ベスト8",[7]点数換算表!$E$17,IF(AC210="ベスト16",[7]点数換算表!$F$17,IF(AC210="ベスト32",[7]点数換算表!$G$17,"")))))))</f>
        <v>0</v>
      </c>
      <c r="AE210" s="23"/>
      <c r="AF210" s="21">
        <f>IF(AE210="",0,IF(AE210="優勝",[7]点数換算表!$B$18,IF(AE210="準優勝",[7]点数換算表!$C$18,IF(AE210="ベスト4",[7]点数換算表!$D$18,IF(AE210="ベスト8",[7]点数換算表!$E$18,[7]点数換算表!$F$18)))))</f>
        <v>0</v>
      </c>
      <c r="AG210" s="23"/>
      <c r="AH210" s="21">
        <f>IF(AG210="",0,IF(AG210="優勝",[7]点数換算表!$B$19,IF(AG210="準優勝",[7]点数換算表!$C$19,IF(AG210="ベスト4",[7]点数換算表!$D$19,IF(AG210="ベスト8",[7]点数換算表!$E$19,[7]点数換算表!$F$19)))))</f>
        <v>0</v>
      </c>
      <c r="AI210" s="21">
        <f t="shared" si="3"/>
        <v>36</v>
      </c>
    </row>
    <row r="211" spans="1:35" x14ac:dyDescent="0.4">
      <c r="A211" s="21">
        <v>208</v>
      </c>
      <c r="B211" s="32" t="s">
        <v>601</v>
      </c>
      <c r="C211" s="32" t="s">
        <v>563</v>
      </c>
      <c r="D211" s="32">
        <v>3</v>
      </c>
      <c r="E211" s="29" t="s">
        <v>526</v>
      </c>
      <c r="F211" s="35" t="s">
        <v>815</v>
      </c>
      <c r="G211" s="23"/>
      <c r="H211" s="21">
        <f>IF(G211="",0,IF(G211="優勝",[8]点数換算表!$B$2,IF(G211="準優勝",[8]点数換算表!$C$2,IF(G211="ベスト4",[8]点数換算表!$D$2,[8]点数換算表!$E$2))))</f>
        <v>0</v>
      </c>
      <c r="I211" s="23"/>
      <c r="J211" s="21">
        <f>IF(I211="",0,IF(I211="優勝",[8]点数換算表!$B$3,IF(I211="準優勝",[8]点数換算表!$C$3,IF(I211="ベスト4",[8]点数換算表!$D$3,[8]点数換算表!$E$3))))</f>
        <v>0</v>
      </c>
      <c r="K211" s="32" t="s">
        <v>7</v>
      </c>
      <c r="L211" s="21">
        <f>IF(K211="",0,IF(K211="優勝",[8]点数換算表!$B$4,IF(K211="準優勝",[8]点数換算表!$C$4,IF(K211="ベスト4",[8]点数換算表!$D$4,IF(K211="ベスト8",[8]点数換算表!$E$4,IF(K211="ベスト16",[8]点数換算表!$F$4,""))))))</f>
        <v>20</v>
      </c>
      <c r="M211" s="32"/>
      <c r="N211" s="21">
        <f>IF(M211="",0,IF(M211="優勝",[8]点数換算表!$B$5,IF(M211="準優勝",[8]点数換算表!$C$5,IF(M211="ベスト4",[8]点数換算表!$D$5,IF(M211="ベスト8",[8]点数換算表!$E$5,IF(M211="ベスト16",[8]点数換算表!$F$5,IF(M211="ベスト32",[8]点数換算表!$G$5,"")))))))</f>
        <v>0</v>
      </c>
      <c r="O211" s="32"/>
      <c r="P211" s="21">
        <f>IF(O211="",0,IF(O211="優勝",[8]点数換算表!$B$6,IF(O211="準優勝",[8]点数換算表!$C$6,IF(O211="ベスト4",[8]点数換算表!$D$6,IF(O211="ベスト8",[8]点数換算表!$E$6,IF(O211="ベスト16",[8]点数換算表!$F$6,IF(O211="ベスト32",[8]点数換算表!$G$6,"")))))))</f>
        <v>0</v>
      </c>
      <c r="Q211" s="23"/>
      <c r="R211" s="21">
        <f>IF(Q211="",0,IF(Q211="優勝",[8]点数換算表!$B$7,IF(Q211="準優勝",[8]点数換算表!$C$7,IF(Q211="ベスト4",[8]点数換算表!$D$7,IF(Q211="ベスト8",[8]点数換算表!$E$7,[8]点数換算表!$F$7)))))</f>
        <v>0</v>
      </c>
      <c r="S211" s="23"/>
      <c r="T211" s="21">
        <f>IF(S211="",0,IF(S211="優勝",[8]点数換算表!$B$8,IF(S211="準優勝",[8]点数換算表!$C$8,IF(S211="ベスト4",[8]点数換算表!$D$8,IF(S211="ベスト8",[8]点数換算表!$E$8,[8]点数換算表!$F$8)))))</f>
        <v>0</v>
      </c>
      <c r="U211" s="23"/>
      <c r="V211" s="21">
        <f>IF(U211="",0,IF(U211="優勝",[8]点数換算表!$B$13,IF(U211="準優勝",[8]点数換算表!$C$13,IF(U211="ベスト4",[8]点数換算表!$D$13,[8]点数換算表!$E$13))))</f>
        <v>0</v>
      </c>
      <c r="W211" s="23"/>
      <c r="X211" s="21">
        <f>IF(W211="",0,IF(W211="優勝",[8]点数換算表!$B$14,IF(W211="準優勝",[8]点数換算表!$C$14,IF(W211="ベスト4",[8]点数換算表!$D$14,[8]点数換算表!$E$14))))</f>
        <v>0</v>
      </c>
      <c r="Y211" s="32" t="s">
        <v>7</v>
      </c>
      <c r="Z211" s="21">
        <f>IF(Y211="",0,IF(Y211="優勝",[8]点数換算表!$B$15,IF(Y211="準優勝",[8]点数換算表!$C$15,IF(Y211="ベスト4",[8]点数換算表!$D$15,IF(Y211="ベスト8",[8]点数換算表!$E$15,IF(Y211="ベスト16",[8]点数換算表!$F$15,""))))))</f>
        <v>16</v>
      </c>
      <c r="AA211" s="32"/>
      <c r="AB211" s="21">
        <f>IF(AA211="",0,IF(AA211="優勝",[8]点数換算表!$B$16,IF(AA211="準優勝",[8]点数換算表!$C$16,IF(AA211="ベスト4",[8]点数換算表!$D$16,IF(AA211="ベスト8",[8]点数換算表!$E$16,IF(AA211="ベスト16",[8]点数換算表!$F$16,IF(AA211="ベスト32",[8]点数換算表!$G$16,"")))))))</f>
        <v>0</v>
      </c>
      <c r="AC211" s="32"/>
      <c r="AD211" s="21">
        <f>IF(AC211="",0,IF(AC211="優勝",[8]点数換算表!$B$17,IF(AC211="準優勝",[8]点数換算表!$C$17,IF(AC211="ベスト4",[8]点数換算表!$D$17,IF(AC211="ベスト8",[8]点数換算表!$E$17,IF(AC211="ベスト16",[8]点数換算表!$F$17,IF(AC211="ベスト32",[8]点数換算表!$G$17,"")))))))</f>
        <v>0</v>
      </c>
      <c r="AE211" s="23"/>
      <c r="AF211" s="21">
        <f>IF(AE211="",0,IF(AE211="優勝",[8]点数換算表!$B$18,IF(AE211="準優勝",[8]点数換算表!$C$18,IF(AE211="ベスト4",[8]点数換算表!$D$18,IF(AE211="ベスト8",[8]点数換算表!$E$18,[8]点数換算表!$F$18)))))</f>
        <v>0</v>
      </c>
      <c r="AG211" s="23"/>
      <c r="AH211" s="21">
        <f>IF(AG211="",0,IF(AG211="優勝",[8]点数換算表!$B$19,IF(AG211="準優勝",[8]点数換算表!$C$19,IF(AG211="ベスト4",[8]点数換算表!$D$19,IF(AG211="ベスト8",[8]点数換算表!$E$19,[8]点数換算表!$F$19)))))</f>
        <v>0</v>
      </c>
      <c r="AI211" s="21">
        <f t="shared" si="3"/>
        <v>36</v>
      </c>
    </row>
    <row r="212" spans="1:35" x14ac:dyDescent="0.4">
      <c r="A212" s="21">
        <v>209</v>
      </c>
      <c r="B212" s="32" t="s">
        <v>602</v>
      </c>
      <c r="C212" s="32" t="s">
        <v>563</v>
      </c>
      <c r="D212" s="32">
        <v>3</v>
      </c>
      <c r="E212" s="29" t="s">
        <v>526</v>
      </c>
      <c r="F212" s="35" t="s">
        <v>815</v>
      </c>
      <c r="G212" s="23"/>
      <c r="H212" s="21">
        <f>IF(G212="",0,IF(G212="優勝",[8]点数換算表!$B$2,IF(G212="準優勝",[8]点数換算表!$C$2,IF(G212="ベスト4",[8]点数換算表!$D$2,[8]点数換算表!$E$2))))</f>
        <v>0</v>
      </c>
      <c r="I212" s="23"/>
      <c r="J212" s="21">
        <f>IF(I212="",0,IF(I212="優勝",[8]点数換算表!$B$3,IF(I212="準優勝",[8]点数換算表!$C$3,IF(I212="ベスト4",[8]点数換算表!$D$3,[8]点数換算表!$E$3))))</f>
        <v>0</v>
      </c>
      <c r="K212" s="32" t="s">
        <v>7</v>
      </c>
      <c r="L212" s="21">
        <f>IF(K212="",0,IF(K212="優勝",[8]点数換算表!$B$4,IF(K212="準優勝",[8]点数換算表!$C$4,IF(K212="ベスト4",[8]点数換算表!$D$4,IF(K212="ベスト8",[8]点数換算表!$E$4,IF(K212="ベスト16",[8]点数換算表!$F$4,""))))))</f>
        <v>20</v>
      </c>
      <c r="M212" s="32"/>
      <c r="N212" s="21">
        <f>IF(M212="",0,IF(M212="優勝",[8]点数換算表!$B$5,IF(M212="準優勝",[8]点数換算表!$C$5,IF(M212="ベスト4",[8]点数換算表!$D$5,IF(M212="ベスト8",[8]点数換算表!$E$5,IF(M212="ベスト16",[8]点数換算表!$F$5,IF(M212="ベスト32",[8]点数換算表!$G$5,"")))))))</f>
        <v>0</v>
      </c>
      <c r="O212" s="32"/>
      <c r="P212" s="21">
        <f>IF(O212="",0,IF(O212="優勝",[8]点数換算表!$B$6,IF(O212="準優勝",[8]点数換算表!$C$6,IF(O212="ベスト4",[8]点数換算表!$D$6,IF(O212="ベスト8",[8]点数換算表!$E$6,IF(O212="ベスト16",[8]点数換算表!$F$6,IF(O212="ベスト32",[8]点数換算表!$G$6,"")))))))</f>
        <v>0</v>
      </c>
      <c r="Q212" s="23"/>
      <c r="R212" s="21">
        <f>IF(Q212="",0,IF(Q212="優勝",[8]点数換算表!$B$7,IF(Q212="準優勝",[8]点数換算表!$C$7,IF(Q212="ベスト4",[8]点数換算表!$D$7,IF(Q212="ベスト8",[8]点数換算表!$E$7,[8]点数換算表!$F$7)))))</f>
        <v>0</v>
      </c>
      <c r="S212" s="23"/>
      <c r="T212" s="21">
        <f>IF(S212="",0,IF(S212="優勝",[8]点数換算表!$B$8,IF(S212="準優勝",[8]点数換算表!$C$8,IF(S212="ベスト4",[8]点数換算表!$D$8,IF(S212="ベスト8",[8]点数換算表!$E$8,[8]点数換算表!$F$8)))))</f>
        <v>0</v>
      </c>
      <c r="U212" s="23"/>
      <c r="V212" s="21">
        <f>IF(U212="",0,IF(U212="優勝",[8]点数換算表!$B$13,IF(U212="準優勝",[8]点数換算表!$C$13,IF(U212="ベスト4",[8]点数換算表!$D$13,[8]点数換算表!$E$13))))</f>
        <v>0</v>
      </c>
      <c r="W212" s="23"/>
      <c r="X212" s="21">
        <f>IF(W212="",0,IF(W212="優勝",[8]点数換算表!$B$14,IF(W212="準優勝",[8]点数換算表!$C$14,IF(W212="ベスト4",[8]点数換算表!$D$14,[8]点数換算表!$E$14))))</f>
        <v>0</v>
      </c>
      <c r="Y212" s="32" t="s">
        <v>7</v>
      </c>
      <c r="Z212" s="21">
        <f>IF(Y212="",0,IF(Y212="優勝",[8]点数換算表!$B$15,IF(Y212="準優勝",[8]点数換算表!$C$15,IF(Y212="ベスト4",[8]点数換算表!$D$15,IF(Y212="ベスト8",[8]点数換算表!$E$15,IF(Y212="ベスト16",[8]点数換算表!$F$15,""))))))</f>
        <v>16</v>
      </c>
      <c r="AA212" s="32"/>
      <c r="AB212" s="21">
        <f>IF(AA212="",0,IF(AA212="優勝",[8]点数換算表!$B$16,IF(AA212="準優勝",[8]点数換算表!$C$16,IF(AA212="ベスト4",[8]点数換算表!$D$16,IF(AA212="ベスト8",[8]点数換算表!$E$16,IF(AA212="ベスト16",[8]点数換算表!$F$16,IF(AA212="ベスト32",[8]点数換算表!$G$16,"")))))))</f>
        <v>0</v>
      </c>
      <c r="AC212" s="32"/>
      <c r="AD212" s="21">
        <f>IF(AC212="",0,IF(AC212="優勝",[8]点数換算表!$B$17,IF(AC212="準優勝",[8]点数換算表!$C$17,IF(AC212="ベスト4",[8]点数換算表!$D$17,IF(AC212="ベスト8",[8]点数換算表!$E$17,IF(AC212="ベスト16",[8]点数換算表!$F$17,IF(AC212="ベスト32",[8]点数換算表!$G$17,"")))))))</f>
        <v>0</v>
      </c>
      <c r="AE212" s="23"/>
      <c r="AF212" s="21">
        <f>IF(AE212="",0,IF(AE212="優勝",[8]点数換算表!$B$18,IF(AE212="準優勝",[8]点数換算表!$C$18,IF(AE212="ベスト4",[8]点数換算表!$D$18,IF(AE212="ベスト8",[8]点数換算表!$E$18,[8]点数換算表!$F$18)))))</f>
        <v>0</v>
      </c>
      <c r="AG212" s="23"/>
      <c r="AH212" s="21">
        <f>IF(AG212="",0,IF(AG212="優勝",[8]点数換算表!$B$19,IF(AG212="準優勝",[8]点数換算表!$C$19,IF(AG212="ベスト4",[8]点数換算表!$D$19,IF(AG212="ベスト8",[8]点数換算表!$E$19,[8]点数換算表!$F$19)))))</f>
        <v>0</v>
      </c>
      <c r="AI212" s="21">
        <f t="shared" si="3"/>
        <v>36</v>
      </c>
    </row>
    <row r="213" spans="1:35" x14ac:dyDescent="0.4">
      <c r="A213" s="21">
        <v>210</v>
      </c>
      <c r="B213" s="32" t="s">
        <v>562</v>
      </c>
      <c r="C213" s="32" t="s">
        <v>563</v>
      </c>
      <c r="D213" s="32">
        <v>4</v>
      </c>
      <c r="E213" s="29" t="s">
        <v>526</v>
      </c>
      <c r="F213" s="35" t="s">
        <v>815</v>
      </c>
      <c r="G213" s="23"/>
      <c r="H213" s="21">
        <f>IF(G213="",0,IF(G213="優勝",[8]点数換算表!$B$2,IF(G213="準優勝",[8]点数換算表!$C$2,IF(G213="ベスト4",[8]点数換算表!$D$2,[8]点数換算表!$E$2))))</f>
        <v>0</v>
      </c>
      <c r="I213" s="23"/>
      <c r="J213" s="21">
        <f>IF(I213="",0,IF(I213="優勝",[8]点数換算表!$B$3,IF(I213="準優勝",[8]点数換算表!$C$3,IF(I213="ベスト4",[8]点数換算表!$D$3,[8]点数換算表!$E$3))))</f>
        <v>0</v>
      </c>
      <c r="K213" s="32" t="s">
        <v>7</v>
      </c>
      <c r="L213" s="21">
        <f>IF(K213="",0,IF(K213="優勝",[8]点数換算表!$B$4,IF(K213="準優勝",[8]点数換算表!$C$4,IF(K213="ベスト4",[8]点数換算表!$D$4,IF(K213="ベスト8",[8]点数換算表!$E$4,IF(K213="ベスト16",[8]点数換算表!$F$4,""))))))</f>
        <v>20</v>
      </c>
      <c r="M213" s="32"/>
      <c r="N213" s="21">
        <f>IF(M213="",0,IF(M213="優勝",[8]点数換算表!$B$5,IF(M213="準優勝",[8]点数換算表!$C$5,IF(M213="ベスト4",[8]点数換算表!$D$5,IF(M213="ベスト8",[8]点数換算表!$E$5,IF(M213="ベスト16",[8]点数換算表!$F$5,IF(M213="ベスト32",[8]点数換算表!$G$5,"")))))))</f>
        <v>0</v>
      </c>
      <c r="O213" s="32"/>
      <c r="P213" s="21">
        <f>IF(O213="",0,IF(O213="優勝",[8]点数換算表!$B$6,IF(O213="準優勝",[8]点数換算表!$C$6,IF(O213="ベスト4",[8]点数換算表!$D$6,IF(O213="ベスト8",[8]点数換算表!$E$6,IF(O213="ベスト16",[8]点数換算表!$F$6,IF(O213="ベスト32",[8]点数換算表!$G$6,"")))))))</f>
        <v>0</v>
      </c>
      <c r="Q213" s="23"/>
      <c r="R213" s="21">
        <f>IF(Q213="",0,IF(Q213="優勝",[8]点数換算表!$B$7,IF(Q213="準優勝",[8]点数換算表!$C$7,IF(Q213="ベスト4",[8]点数換算表!$D$7,IF(Q213="ベスト8",[8]点数換算表!$E$7,[8]点数換算表!$F$7)))))</f>
        <v>0</v>
      </c>
      <c r="S213" s="23"/>
      <c r="T213" s="21">
        <f>IF(S213="",0,IF(S213="優勝",[8]点数換算表!$B$8,IF(S213="準優勝",[8]点数換算表!$C$8,IF(S213="ベスト4",[8]点数換算表!$D$8,IF(S213="ベスト8",[8]点数換算表!$E$8,[8]点数換算表!$F$8)))))</f>
        <v>0</v>
      </c>
      <c r="U213" s="23"/>
      <c r="V213" s="21">
        <f>IF(U213="",0,IF(U213="優勝",[8]点数換算表!$B$13,IF(U213="準優勝",[8]点数換算表!$C$13,IF(U213="ベスト4",[8]点数換算表!$D$13,[8]点数換算表!$E$13))))</f>
        <v>0</v>
      </c>
      <c r="W213" s="23"/>
      <c r="X213" s="21">
        <f>IF(W213="",0,IF(W213="優勝",[8]点数換算表!$B$14,IF(W213="準優勝",[8]点数換算表!$C$14,IF(W213="ベスト4",[8]点数換算表!$D$14,[8]点数換算表!$E$14))))</f>
        <v>0</v>
      </c>
      <c r="Y213" s="32" t="s">
        <v>7</v>
      </c>
      <c r="Z213" s="21">
        <f>IF(Y213="",0,IF(Y213="優勝",[8]点数換算表!$B$15,IF(Y213="準優勝",[8]点数換算表!$C$15,IF(Y213="ベスト4",[8]点数換算表!$D$15,IF(Y213="ベスト8",[8]点数換算表!$E$15,IF(Y213="ベスト16",[8]点数換算表!$F$15,""))))))</f>
        <v>16</v>
      </c>
      <c r="AA213" s="32"/>
      <c r="AB213" s="21">
        <f>IF(AA213="",0,IF(AA213="優勝",[8]点数換算表!$B$16,IF(AA213="準優勝",[8]点数換算表!$C$16,IF(AA213="ベスト4",[8]点数換算表!$D$16,IF(AA213="ベスト8",[8]点数換算表!$E$16,IF(AA213="ベスト16",[8]点数換算表!$F$16,IF(AA213="ベスト32",[8]点数換算表!$G$16,"")))))))</f>
        <v>0</v>
      </c>
      <c r="AC213" s="32"/>
      <c r="AD213" s="21">
        <f>IF(AC213="",0,IF(AC213="優勝",[8]点数換算表!$B$17,IF(AC213="準優勝",[8]点数換算表!$C$17,IF(AC213="ベスト4",[8]点数換算表!$D$17,IF(AC213="ベスト8",[8]点数換算表!$E$17,IF(AC213="ベスト16",[8]点数換算表!$F$17,IF(AC213="ベスト32",[8]点数換算表!$G$17,"")))))))</f>
        <v>0</v>
      </c>
      <c r="AE213" s="23"/>
      <c r="AF213" s="21">
        <f>IF(AE213="",0,IF(AE213="優勝",[8]点数換算表!$B$18,IF(AE213="準優勝",[8]点数換算表!$C$18,IF(AE213="ベスト4",[8]点数換算表!$D$18,IF(AE213="ベスト8",[8]点数換算表!$E$18,[8]点数換算表!$F$18)))))</f>
        <v>0</v>
      </c>
      <c r="AG213" s="23"/>
      <c r="AH213" s="21">
        <f>IF(AG213="",0,IF(AG213="優勝",[8]点数換算表!$B$19,IF(AG213="準優勝",[8]点数換算表!$C$19,IF(AG213="ベスト4",[8]点数換算表!$D$19,IF(AG213="ベスト8",[8]点数換算表!$E$19,[8]点数換算表!$F$19)))))</f>
        <v>0</v>
      </c>
      <c r="AI213" s="21">
        <f t="shared" si="3"/>
        <v>36</v>
      </c>
    </row>
    <row r="214" spans="1:35" x14ac:dyDescent="0.4">
      <c r="A214" s="21">
        <v>211</v>
      </c>
      <c r="B214" s="32" t="s">
        <v>609</v>
      </c>
      <c r="C214" s="32" t="s">
        <v>563</v>
      </c>
      <c r="D214" s="32">
        <v>4</v>
      </c>
      <c r="E214" s="29" t="s">
        <v>526</v>
      </c>
      <c r="F214" s="35" t="s">
        <v>815</v>
      </c>
      <c r="G214" s="23"/>
      <c r="H214" s="21">
        <f>IF(G214="",0,IF(G214="優勝",[8]点数換算表!$B$2,IF(G214="準優勝",[8]点数換算表!$C$2,IF(G214="ベスト4",[8]点数換算表!$D$2,[8]点数換算表!$E$2))))</f>
        <v>0</v>
      </c>
      <c r="I214" s="23"/>
      <c r="J214" s="21">
        <f>IF(I214="",0,IF(I214="優勝",[8]点数換算表!$B$3,IF(I214="準優勝",[8]点数換算表!$C$3,IF(I214="ベスト4",[8]点数換算表!$D$3,[8]点数換算表!$E$3))))</f>
        <v>0</v>
      </c>
      <c r="K214" s="32" t="s">
        <v>7</v>
      </c>
      <c r="L214" s="21">
        <f>IF(K214="",0,IF(K214="優勝",[8]点数換算表!$B$4,IF(K214="準優勝",[8]点数換算表!$C$4,IF(K214="ベスト4",[8]点数換算表!$D$4,IF(K214="ベスト8",[8]点数換算表!$E$4,IF(K214="ベスト16",[8]点数換算表!$F$4,""))))))</f>
        <v>20</v>
      </c>
      <c r="M214" s="32"/>
      <c r="N214" s="21">
        <f>IF(M214="",0,IF(M214="優勝",[8]点数換算表!$B$5,IF(M214="準優勝",[8]点数換算表!$C$5,IF(M214="ベスト4",[8]点数換算表!$D$5,IF(M214="ベスト8",[8]点数換算表!$E$5,IF(M214="ベスト16",[8]点数換算表!$F$5,IF(M214="ベスト32",[8]点数換算表!$G$5,"")))))))</f>
        <v>0</v>
      </c>
      <c r="O214" s="32"/>
      <c r="P214" s="21">
        <f>IF(O214="",0,IF(O214="優勝",[8]点数換算表!$B$6,IF(O214="準優勝",[8]点数換算表!$C$6,IF(O214="ベスト4",[8]点数換算表!$D$6,IF(O214="ベスト8",[8]点数換算表!$E$6,IF(O214="ベスト16",[8]点数換算表!$F$6,IF(O214="ベスト32",[8]点数換算表!$G$6,"")))))))</f>
        <v>0</v>
      </c>
      <c r="Q214" s="23"/>
      <c r="R214" s="21">
        <f>IF(Q214="",0,IF(Q214="優勝",[8]点数換算表!$B$7,IF(Q214="準優勝",[8]点数換算表!$C$7,IF(Q214="ベスト4",[8]点数換算表!$D$7,IF(Q214="ベスト8",[8]点数換算表!$E$7,[8]点数換算表!$F$7)))))</f>
        <v>0</v>
      </c>
      <c r="S214" s="23"/>
      <c r="T214" s="21">
        <f>IF(S214="",0,IF(S214="優勝",[8]点数換算表!$B$8,IF(S214="準優勝",[8]点数換算表!$C$8,IF(S214="ベスト4",[8]点数換算表!$D$8,IF(S214="ベスト8",[8]点数換算表!$E$8,[8]点数換算表!$F$8)))))</f>
        <v>0</v>
      </c>
      <c r="U214" s="23"/>
      <c r="V214" s="21">
        <f>IF(U214="",0,IF(U214="優勝",[8]点数換算表!$B$13,IF(U214="準優勝",[8]点数換算表!$C$13,IF(U214="ベスト4",[8]点数換算表!$D$13,[8]点数換算表!$E$13))))</f>
        <v>0</v>
      </c>
      <c r="W214" s="23"/>
      <c r="X214" s="21">
        <f>IF(W214="",0,IF(W214="優勝",[8]点数換算表!$B$14,IF(W214="準優勝",[8]点数換算表!$C$14,IF(W214="ベスト4",[8]点数換算表!$D$14,[8]点数換算表!$E$14))))</f>
        <v>0</v>
      </c>
      <c r="Y214" s="32" t="s">
        <v>7</v>
      </c>
      <c r="Z214" s="21">
        <f>IF(Y214="",0,IF(Y214="優勝",[8]点数換算表!$B$15,IF(Y214="準優勝",[8]点数換算表!$C$15,IF(Y214="ベスト4",[8]点数換算表!$D$15,IF(Y214="ベスト8",[8]点数換算表!$E$15,IF(Y214="ベスト16",[8]点数換算表!$F$15,""))))))</f>
        <v>16</v>
      </c>
      <c r="AA214" s="32"/>
      <c r="AB214" s="21">
        <f>IF(AA214="",0,IF(AA214="優勝",[8]点数換算表!$B$16,IF(AA214="準優勝",[8]点数換算表!$C$16,IF(AA214="ベスト4",[8]点数換算表!$D$16,IF(AA214="ベスト8",[8]点数換算表!$E$16,IF(AA214="ベスト16",[8]点数換算表!$F$16,IF(AA214="ベスト32",[8]点数換算表!$G$16,"")))))))</f>
        <v>0</v>
      </c>
      <c r="AC214" s="32"/>
      <c r="AD214" s="21">
        <f>IF(AC214="",0,IF(AC214="優勝",[8]点数換算表!$B$17,IF(AC214="準優勝",[8]点数換算表!$C$17,IF(AC214="ベスト4",[8]点数換算表!$D$17,IF(AC214="ベスト8",[8]点数換算表!$E$17,IF(AC214="ベスト16",[8]点数換算表!$F$17,IF(AC214="ベスト32",[8]点数換算表!$G$17,"")))))))</f>
        <v>0</v>
      </c>
      <c r="AE214" s="23"/>
      <c r="AF214" s="21">
        <f>IF(AE214="",0,IF(AE214="優勝",[8]点数換算表!$B$18,IF(AE214="準優勝",[8]点数換算表!$C$18,IF(AE214="ベスト4",[8]点数換算表!$D$18,IF(AE214="ベスト8",[8]点数換算表!$E$18,[8]点数換算表!$F$18)))))</f>
        <v>0</v>
      </c>
      <c r="AG214" s="23"/>
      <c r="AH214" s="21">
        <f>IF(AG214="",0,IF(AG214="優勝",[8]点数換算表!$B$19,IF(AG214="準優勝",[8]点数換算表!$C$19,IF(AG214="ベスト4",[8]点数換算表!$D$19,IF(AG214="ベスト8",[8]点数換算表!$E$19,[8]点数換算表!$F$19)))))</f>
        <v>0</v>
      </c>
      <c r="AI214" s="21">
        <f t="shared" si="3"/>
        <v>36</v>
      </c>
    </row>
    <row r="215" spans="1:35" x14ac:dyDescent="0.4">
      <c r="A215" s="21">
        <v>212</v>
      </c>
      <c r="B215" s="32" t="s">
        <v>666</v>
      </c>
      <c r="C215" s="32" t="s">
        <v>658</v>
      </c>
      <c r="D215" s="32">
        <v>3</v>
      </c>
      <c r="E215" s="30" t="s">
        <v>620</v>
      </c>
      <c r="F215" s="34" t="s">
        <v>814</v>
      </c>
      <c r="G215" s="23"/>
      <c r="H215" s="21">
        <f>IF(G215="",0,IF(G215="優勝",[6]点数換算表!$B$2,IF(G215="準優勝",[6]点数換算表!$C$2,IF(G215="ベスト4",[6]点数換算表!$D$2,[6]点数換算表!$E$2))))</f>
        <v>0</v>
      </c>
      <c r="I215" s="23"/>
      <c r="J215" s="21">
        <f>IF(I215="",0,IF(I215="優勝",[6]点数換算表!$B$3,IF(I215="準優勝",[6]点数換算表!$C$3,IF(I215="ベスト4",[6]点数換算表!$D$3,[6]点数換算表!$E$3))))</f>
        <v>0</v>
      </c>
      <c r="K215" s="32" t="s">
        <v>7</v>
      </c>
      <c r="L215" s="21">
        <f>IF(K215="",0,IF(K215="優勝",[6]点数換算表!$B$4,IF(K215="準優勝",[6]点数換算表!$C$4,IF(K215="ベスト4",[6]点数換算表!$D$4,IF(K215="ベスト8",[6]点数換算表!$E$4,IF(K215="ベスト16",[6]点数換算表!$F$4,""))))))</f>
        <v>20</v>
      </c>
      <c r="M215" s="32"/>
      <c r="N215" s="21">
        <f>IF(M215="",0,IF(M215="優勝",[6]点数換算表!$B$5,IF(M215="準優勝",[6]点数換算表!$C$5,IF(M215="ベスト4",[6]点数換算表!$D$5,IF(M215="ベスト8",[6]点数換算表!$E$5,IF(M215="ベスト16",[6]点数換算表!$F$5,IF(M215="ベスト32",[6]点数換算表!$G$5,"")))))))</f>
        <v>0</v>
      </c>
      <c r="O215" s="32"/>
      <c r="P215" s="21">
        <f>IF(O215="",0,IF(O215="優勝",[6]点数換算表!$B$6,IF(O215="準優勝",[6]点数換算表!$C$6,IF(O215="ベスト4",[6]点数換算表!$D$6,IF(O215="ベスト8",[6]点数換算表!$E$6,IF(O215="ベスト16",[6]点数換算表!$F$6,IF(O215="ベスト32",[6]点数換算表!$G$6,"")))))))</f>
        <v>0</v>
      </c>
      <c r="Q215" s="23"/>
      <c r="R215" s="21">
        <f>IF(Q215="",0,IF(Q215="優勝",[6]点数換算表!$B$7,IF(Q215="準優勝",[6]点数換算表!$C$7,IF(Q215="ベスト4",[6]点数換算表!$D$7,IF(Q215="ベスト8",[6]点数換算表!$E$7,[6]点数換算表!$F$7)))))</f>
        <v>0</v>
      </c>
      <c r="S215" s="23"/>
      <c r="T215" s="21">
        <f>IF(S215="",0,IF(S215="優勝",[6]点数換算表!$B$8,IF(S215="準優勝",[6]点数換算表!$C$8,IF(S215="ベスト4",[6]点数換算表!$D$8,IF(S215="ベスト8",[6]点数換算表!$E$8,[6]点数換算表!$F$8)))))</f>
        <v>0</v>
      </c>
      <c r="U215" s="23"/>
      <c r="V215" s="21">
        <f>IF(U215="",0,IF(U215="優勝",[6]点数換算表!$B$13,IF(U215="準優勝",[6]点数換算表!$C$13,IF(U215="ベスト4",[6]点数換算表!$D$13,[6]点数換算表!$E$13))))</f>
        <v>0</v>
      </c>
      <c r="W215" s="23"/>
      <c r="X215" s="21">
        <f>IF(W215="",0,IF(W215="優勝",[6]点数換算表!$B$14,IF(W215="準優勝",[6]点数換算表!$C$14,IF(W215="ベスト4",[6]点数換算表!$D$14,[6]点数換算表!$E$14))))</f>
        <v>0</v>
      </c>
      <c r="Y215" s="32" t="s">
        <v>7</v>
      </c>
      <c r="Z215" s="21">
        <f>IF(Y215="",0,IF(Y215="優勝",[6]点数換算表!$B$15,IF(Y215="準優勝",[6]点数換算表!$C$15,IF(Y215="ベスト4",[6]点数換算表!$D$15,IF(Y215="ベスト8",[6]点数換算表!$E$15,IF(Y215="ベスト16",[6]点数換算表!$F$15,""))))))</f>
        <v>16</v>
      </c>
      <c r="AA215" s="32"/>
      <c r="AB215" s="21">
        <f>IF(AA215="",0,IF(AA215="優勝",[6]点数換算表!$B$16,IF(AA215="準優勝",[6]点数換算表!$C$16,IF(AA215="ベスト4",[6]点数換算表!$D$16,IF(AA215="ベスト8",[6]点数換算表!$E$16,IF(AA215="ベスト16",[6]点数換算表!$F$16,IF(AA215="ベスト32",[6]点数換算表!$G$16,"")))))))</f>
        <v>0</v>
      </c>
      <c r="AC215" s="32"/>
      <c r="AD215" s="21">
        <f>IF(AC215="",0,IF(AC215="優勝",[6]点数換算表!$B$17,IF(AC215="準優勝",[6]点数換算表!$C$17,IF(AC215="ベスト4",[6]点数換算表!$D$17,IF(AC215="ベスト8",[6]点数換算表!$E$17,IF(AC215="ベスト16",[6]点数換算表!$F$17,IF(AC215="ベスト32",[6]点数換算表!$G$17,"")))))))</f>
        <v>0</v>
      </c>
      <c r="AE215" s="23"/>
      <c r="AF215" s="21">
        <f>IF(AE215="",0,IF(AE215="優勝",[6]点数換算表!$B$18,IF(AE215="準優勝",[6]点数換算表!$C$18,IF(AE215="ベスト4",[6]点数換算表!$D$18,IF(AE215="ベスト8",[6]点数換算表!$E$18,[6]点数換算表!$F$18)))))</f>
        <v>0</v>
      </c>
      <c r="AG215" s="23"/>
      <c r="AH215" s="21">
        <f>IF(AG215="",0,IF(AG215="優勝",[6]点数換算表!$B$19,IF(AG215="準優勝",[6]点数換算表!$C$19,IF(AG215="ベスト4",[6]点数換算表!$D$19,IF(AG215="ベスト8",[6]点数換算表!$E$19,[6]点数換算表!$F$19)))))</f>
        <v>0</v>
      </c>
      <c r="AI215" s="21">
        <f t="shared" si="3"/>
        <v>36</v>
      </c>
    </row>
    <row r="216" spans="1:35" x14ac:dyDescent="0.4">
      <c r="A216" s="21">
        <v>213</v>
      </c>
      <c r="B216" s="32" t="s">
        <v>708</v>
      </c>
      <c r="C216" s="32" t="s">
        <v>658</v>
      </c>
      <c r="D216" s="32">
        <v>3</v>
      </c>
      <c r="E216" s="30" t="s">
        <v>620</v>
      </c>
      <c r="F216" s="34" t="s">
        <v>814</v>
      </c>
      <c r="G216" s="23"/>
      <c r="H216" s="21">
        <f>IF(G216="",0,IF(G216="優勝",[6]点数換算表!$B$2,IF(G216="準優勝",[6]点数換算表!$C$2,IF(G216="ベスト4",[6]点数換算表!$D$2,[6]点数換算表!$E$2))))</f>
        <v>0</v>
      </c>
      <c r="I216" s="23"/>
      <c r="J216" s="21">
        <f>IF(I216="",0,IF(I216="優勝",[6]点数換算表!$B$3,IF(I216="準優勝",[6]点数換算表!$C$3,IF(I216="ベスト4",[6]点数換算表!$D$3,[6]点数換算表!$E$3))))</f>
        <v>0</v>
      </c>
      <c r="K216" s="32" t="s">
        <v>7</v>
      </c>
      <c r="L216" s="21">
        <f>IF(K216="",0,IF(K216="優勝",[6]点数換算表!$B$4,IF(K216="準優勝",[6]点数換算表!$C$4,IF(K216="ベスト4",[6]点数換算表!$D$4,IF(K216="ベスト8",[6]点数換算表!$E$4,IF(K216="ベスト16",[6]点数換算表!$F$4,""))))))</f>
        <v>20</v>
      </c>
      <c r="M216" s="32"/>
      <c r="N216" s="21">
        <f>IF(M216="",0,IF(M216="優勝",[6]点数換算表!$B$5,IF(M216="準優勝",[6]点数換算表!$C$5,IF(M216="ベスト4",[6]点数換算表!$D$5,IF(M216="ベスト8",[6]点数換算表!$E$5,IF(M216="ベスト16",[6]点数換算表!$F$5,IF(M216="ベスト32",[6]点数換算表!$G$5,"")))))))</f>
        <v>0</v>
      </c>
      <c r="O216" s="32"/>
      <c r="P216" s="21">
        <f>IF(O216="",0,IF(O216="優勝",[6]点数換算表!$B$6,IF(O216="準優勝",[6]点数換算表!$C$6,IF(O216="ベスト4",[6]点数換算表!$D$6,IF(O216="ベスト8",[6]点数換算表!$E$6,IF(O216="ベスト16",[6]点数換算表!$F$6,IF(O216="ベスト32",[6]点数換算表!$G$6,"")))))))</f>
        <v>0</v>
      </c>
      <c r="Q216" s="23"/>
      <c r="R216" s="21">
        <f>IF(Q216="",0,IF(Q216="優勝",[6]点数換算表!$B$7,IF(Q216="準優勝",[6]点数換算表!$C$7,IF(Q216="ベスト4",[6]点数換算表!$D$7,IF(Q216="ベスト8",[6]点数換算表!$E$7,[6]点数換算表!$F$7)))))</f>
        <v>0</v>
      </c>
      <c r="S216" s="23"/>
      <c r="T216" s="21">
        <f>IF(S216="",0,IF(S216="優勝",[6]点数換算表!$B$8,IF(S216="準優勝",[6]点数換算表!$C$8,IF(S216="ベスト4",[6]点数換算表!$D$8,IF(S216="ベスト8",[6]点数換算表!$E$8,[6]点数換算表!$F$8)))))</f>
        <v>0</v>
      </c>
      <c r="U216" s="23"/>
      <c r="V216" s="21">
        <f>IF(U216="",0,IF(U216="優勝",[6]点数換算表!$B$13,IF(U216="準優勝",[6]点数換算表!$C$13,IF(U216="ベスト4",[6]点数換算表!$D$13,[6]点数換算表!$E$13))))</f>
        <v>0</v>
      </c>
      <c r="W216" s="23"/>
      <c r="X216" s="21">
        <f>IF(W216="",0,IF(W216="優勝",[6]点数換算表!$B$14,IF(W216="準優勝",[6]点数換算表!$C$14,IF(W216="ベスト4",[6]点数換算表!$D$14,[6]点数換算表!$E$14))))</f>
        <v>0</v>
      </c>
      <c r="Y216" s="32" t="s">
        <v>7</v>
      </c>
      <c r="Z216" s="21">
        <f>IF(Y216="",0,IF(Y216="優勝",[6]点数換算表!$B$15,IF(Y216="準優勝",[6]点数換算表!$C$15,IF(Y216="ベスト4",[6]点数換算表!$D$15,IF(Y216="ベスト8",[6]点数換算表!$E$15,IF(Y216="ベスト16",[6]点数換算表!$F$15,""))))))</f>
        <v>16</v>
      </c>
      <c r="AA216" s="32"/>
      <c r="AB216" s="21">
        <f>IF(AA216="",0,IF(AA216="優勝",[6]点数換算表!$B$16,IF(AA216="準優勝",[6]点数換算表!$C$16,IF(AA216="ベスト4",[6]点数換算表!$D$16,IF(AA216="ベスト8",[6]点数換算表!$E$16,IF(AA216="ベスト16",[6]点数換算表!$F$16,IF(AA216="ベスト32",[6]点数換算表!$G$16,"")))))))</f>
        <v>0</v>
      </c>
      <c r="AC216" s="32"/>
      <c r="AD216" s="21">
        <f>IF(AC216="",0,IF(AC216="優勝",[6]点数換算表!$B$17,IF(AC216="準優勝",[6]点数換算表!$C$17,IF(AC216="ベスト4",[6]点数換算表!$D$17,IF(AC216="ベスト8",[6]点数換算表!$E$17,IF(AC216="ベスト16",[6]点数換算表!$F$17,IF(AC216="ベスト32",[6]点数換算表!$G$17,"")))))))</f>
        <v>0</v>
      </c>
      <c r="AE216" s="23"/>
      <c r="AF216" s="21">
        <f>IF(AE216="",0,IF(AE216="優勝",[6]点数換算表!$B$18,IF(AE216="準優勝",[6]点数換算表!$C$18,IF(AE216="ベスト4",[6]点数換算表!$D$18,IF(AE216="ベスト8",[6]点数換算表!$E$18,[6]点数換算表!$F$18)))))</f>
        <v>0</v>
      </c>
      <c r="AG216" s="23"/>
      <c r="AH216" s="21">
        <f>IF(AG216="",0,IF(AG216="優勝",[6]点数換算表!$B$19,IF(AG216="準優勝",[6]点数換算表!$C$19,IF(AG216="ベスト4",[6]点数換算表!$D$19,IF(AG216="ベスト8",[6]点数換算表!$E$19,[6]点数換算表!$F$19)))))</f>
        <v>0</v>
      </c>
      <c r="AI216" s="21">
        <f t="shared" si="3"/>
        <v>36</v>
      </c>
    </row>
    <row r="217" spans="1:35" x14ac:dyDescent="0.4">
      <c r="A217" s="21">
        <v>214</v>
      </c>
      <c r="B217" s="32" t="s">
        <v>712</v>
      </c>
      <c r="C217" s="32" t="s">
        <v>632</v>
      </c>
      <c r="D217" s="32">
        <v>4</v>
      </c>
      <c r="E217" s="30" t="s">
        <v>620</v>
      </c>
      <c r="F217" s="34" t="s">
        <v>814</v>
      </c>
      <c r="G217" s="23"/>
      <c r="H217" s="21">
        <f>IF(G217="",0,IF(G217="優勝",[6]点数換算表!$B$2,IF(G217="準優勝",[6]点数換算表!$C$2,IF(G217="ベスト4",[6]点数換算表!$D$2,[6]点数換算表!$E$2))))</f>
        <v>0</v>
      </c>
      <c r="I217" s="23"/>
      <c r="J217" s="21">
        <f>IF(I217="",0,IF(I217="優勝",[6]点数換算表!$B$3,IF(I217="準優勝",[6]点数換算表!$C$3,IF(I217="ベスト4",[6]点数換算表!$D$3,[6]点数換算表!$E$3))))</f>
        <v>0</v>
      </c>
      <c r="K217" s="32" t="s">
        <v>7</v>
      </c>
      <c r="L217" s="21">
        <f>IF(K217="",0,IF(K217="優勝",[6]点数換算表!$B$4,IF(K217="準優勝",[6]点数換算表!$C$4,IF(K217="ベスト4",[6]点数換算表!$D$4,IF(K217="ベスト8",[6]点数換算表!$E$4,IF(K217="ベスト16",[6]点数換算表!$F$4,""))))))</f>
        <v>20</v>
      </c>
      <c r="M217" s="32"/>
      <c r="N217" s="21">
        <f>IF(M217="",0,IF(M217="優勝",[6]点数換算表!$B$5,IF(M217="準優勝",[6]点数換算表!$C$5,IF(M217="ベスト4",[6]点数換算表!$D$5,IF(M217="ベスト8",[6]点数換算表!$E$5,IF(M217="ベスト16",[6]点数換算表!$F$5,IF(M217="ベスト32",[6]点数換算表!$G$5,"")))))))</f>
        <v>0</v>
      </c>
      <c r="O217" s="32"/>
      <c r="P217" s="21">
        <f>IF(O217="",0,IF(O217="優勝",[6]点数換算表!$B$6,IF(O217="準優勝",[6]点数換算表!$C$6,IF(O217="ベスト4",[6]点数換算表!$D$6,IF(O217="ベスト8",[6]点数換算表!$E$6,IF(O217="ベスト16",[6]点数換算表!$F$6,IF(O217="ベスト32",[6]点数換算表!$G$6,"")))))))</f>
        <v>0</v>
      </c>
      <c r="Q217" s="23"/>
      <c r="R217" s="21">
        <f>IF(Q217="",0,IF(Q217="優勝",[6]点数換算表!$B$7,IF(Q217="準優勝",[6]点数換算表!$C$7,IF(Q217="ベスト4",[6]点数換算表!$D$7,IF(Q217="ベスト8",[6]点数換算表!$E$7,[6]点数換算表!$F$7)))))</f>
        <v>0</v>
      </c>
      <c r="S217" s="23"/>
      <c r="T217" s="21">
        <f>IF(S217="",0,IF(S217="優勝",[6]点数換算表!$B$8,IF(S217="準優勝",[6]点数換算表!$C$8,IF(S217="ベスト4",[6]点数換算表!$D$8,IF(S217="ベスト8",[6]点数換算表!$E$8,[6]点数換算表!$F$8)))))</f>
        <v>0</v>
      </c>
      <c r="U217" s="23"/>
      <c r="V217" s="21">
        <f>IF(U217="",0,IF(U217="優勝",[6]点数換算表!$B$13,IF(U217="準優勝",[6]点数換算表!$C$13,IF(U217="ベスト4",[6]点数換算表!$D$13,[6]点数換算表!$E$13))))</f>
        <v>0</v>
      </c>
      <c r="W217" s="23"/>
      <c r="X217" s="21">
        <f>IF(W217="",0,IF(W217="優勝",[6]点数換算表!$B$14,IF(W217="準優勝",[6]点数換算表!$C$14,IF(W217="ベスト4",[6]点数換算表!$D$14,[6]点数換算表!$E$14))))</f>
        <v>0</v>
      </c>
      <c r="Y217" s="32" t="s">
        <v>7</v>
      </c>
      <c r="Z217" s="21">
        <f>IF(Y217="",0,IF(Y217="優勝",[6]点数換算表!$B$15,IF(Y217="準優勝",[6]点数換算表!$C$15,IF(Y217="ベスト4",[6]点数換算表!$D$15,IF(Y217="ベスト8",[6]点数換算表!$E$15,IF(Y217="ベスト16",[6]点数換算表!$F$15,""))))))</f>
        <v>16</v>
      </c>
      <c r="AA217" s="32"/>
      <c r="AB217" s="21">
        <f>IF(AA217="",0,IF(AA217="優勝",[6]点数換算表!$B$16,IF(AA217="準優勝",[6]点数換算表!$C$16,IF(AA217="ベスト4",[6]点数換算表!$D$16,IF(AA217="ベスト8",[6]点数換算表!$E$16,IF(AA217="ベスト16",[6]点数換算表!$F$16,IF(AA217="ベスト32",[6]点数換算表!$G$16,"")))))))</f>
        <v>0</v>
      </c>
      <c r="AC217" s="32"/>
      <c r="AD217" s="21">
        <f>IF(AC217="",0,IF(AC217="優勝",[6]点数換算表!$B$17,IF(AC217="準優勝",[6]点数換算表!$C$17,IF(AC217="ベスト4",[6]点数換算表!$D$17,IF(AC217="ベスト8",[6]点数換算表!$E$17,IF(AC217="ベスト16",[6]点数換算表!$F$17,IF(AC217="ベスト32",[6]点数換算表!$G$17,"")))))))</f>
        <v>0</v>
      </c>
      <c r="AE217" s="23"/>
      <c r="AF217" s="21">
        <f>IF(AE217="",0,IF(AE217="優勝",[6]点数換算表!$B$18,IF(AE217="準優勝",[6]点数換算表!$C$18,IF(AE217="ベスト4",[6]点数換算表!$D$18,IF(AE217="ベスト8",[6]点数換算表!$E$18,[6]点数換算表!$F$18)))))</f>
        <v>0</v>
      </c>
      <c r="AG217" s="23"/>
      <c r="AH217" s="21">
        <f>IF(AG217="",0,IF(AG217="優勝",[6]点数換算表!$B$19,IF(AG217="準優勝",[6]点数換算表!$C$19,IF(AG217="ベスト4",[6]点数換算表!$D$19,IF(AG217="ベスト8",[6]点数換算表!$E$19,[6]点数換算表!$F$19)))))</f>
        <v>0</v>
      </c>
      <c r="AI217" s="21">
        <f t="shared" si="3"/>
        <v>36</v>
      </c>
    </row>
    <row r="218" spans="1:35" x14ac:dyDescent="0.4">
      <c r="A218" s="21">
        <v>215</v>
      </c>
      <c r="B218" s="32" t="s">
        <v>779</v>
      </c>
      <c r="C218" s="32" t="s">
        <v>737</v>
      </c>
      <c r="D218" s="32">
        <v>4</v>
      </c>
      <c r="E218" s="33" t="s">
        <v>717</v>
      </c>
      <c r="F218" s="34" t="s">
        <v>814</v>
      </c>
      <c r="G218" s="23"/>
      <c r="H218" s="21">
        <f>IF(G218="",0,IF(G218="優勝",[5]点数換算表!$B$2,IF(G218="準優勝",[5]点数換算表!$C$2,IF(G218="ベスト4",[5]点数換算表!$D$2,[5]点数換算表!$E$2))))</f>
        <v>0</v>
      </c>
      <c r="I218" s="23"/>
      <c r="J218" s="21">
        <f>IF(I218="",0,IF(I218="優勝",[5]点数換算表!$B$3,IF(I218="準優勝",[5]点数換算表!$C$3,IF(I218="ベスト4",[5]点数換算表!$D$3,[5]点数換算表!$E$3))))</f>
        <v>0</v>
      </c>
      <c r="K218" s="32" t="s">
        <v>7</v>
      </c>
      <c r="L218" s="21">
        <f>IF(K218="",0,IF(K218="優勝",[5]点数換算表!$B$4,IF(K218="準優勝",[5]点数換算表!$C$4,IF(K218="ベスト4",[5]点数換算表!$D$4,IF(K218="ベスト8",[5]点数換算表!$E$4,IF(K218="ベスト16",[5]点数換算表!$F$4,""))))))</f>
        <v>20</v>
      </c>
      <c r="M218" s="32"/>
      <c r="N218" s="21">
        <f>IF(M218="",0,IF(M218="優勝",[5]点数換算表!$B$5,IF(M218="準優勝",[5]点数換算表!$C$5,IF(M218="ベスト4",[5]点数換算表!$D$5,IF(M218="ベスト8",[5]点数換算表!$E$5,IF(M218="ベスト16",[5]点数換算表!$F$5,IF(M218="ベスト32",[5]点数換算表!$G$5,"")))))))</f>
        <v>0</v>
      </c>
      <c r="O218" s="32"/>
      <c r="P218" s="21">
        <f>IF(O218="",0,IF(O218="優勝",[5]点数換算表!$B$6,IF(O218="準優勝",[5]点数換算表!$C$6,IF(O218="ベスト4",[5]点数換算表!$D$6,IF(O218="ベスト8",[5]点数換算表!$E$6,IF(O218="ベスト16",[5]点数換算表!$F$6,IF(O218="ベスト32",[5]点数換算表!$G$6,"")))))))</f>
        <v>0</v>
      </c>
      <c r="Q218" s="23"/>
      <c r="R218" s="21">
        <f>IF(Q218="",0,IF(Q218="優勝",[5]点数換算表!$B$7,IF(Q218="準優勝",[5]点数換算表!$C$7,IF(Q218="ベスト4",[5]点数換算表!$D$7,IF(Q218="ベスト8",[5]点数換算表!$E$7,[5]点数換算表!$F$7)))))</f>
        <v>0</v>
      </c>
      <c r="S218" s="23"/>
      <c r="T218" s="21">
        <f>IF(S218="",0,IF(S218="優勝",[5]点数換算表!$B$8,IF(S218="準優勝",[5]点数換算表!$C$8,IF(S218="ベスト4",[5]点数換算表!$D$8,IF(S218="ベスト8",[5]点数換算表!$E$8,[5]点数換算表!$F$8)))))</f>
        <v>0</v>
      </c>
      <c r="U218" s="23"/>
      <c r="V218" s="21">
        <f>IF(U218="",0,IF(U218="優勝",[5]点数換算表!$B$13,IF(U218="準優勝",[5]点数換算表!$C$13,IF(U218="ベスト4",[5]点数換算表!$D$13,[5]点数換算表!$E$13))))</f>
        <v>0</v>
      </c>
      <c r="W218" s="23"/>
      <c r="X218" s="21">
        <f>IF(W218="",0,IF(W218="優勝",[5]点数換算表!$B$14,IF(W218="準優勝",[5]点数換算表!$C$14,IF(W218="ベスト4",[5]点数換算表!$D$14,[5]点数換算表!$E$14))))</f>
        <v>0</v>
      </c>
      <c r="Y218" s="32" t="s">
        <v>7</v>
      </c>
      <c r="Z218" s="21">
        <f>IF(Y218="",0,IF(Y218="優勝",[5]点数換算表!$B$15,IF(Y218="準優勝",[5]点数換算表!$C$15,IF(Y218="ベスト4",[5]点数換算表!$D$15,IF(Y218="ベスト8",[5]点数換算表!$E$15,IF(Y218="ベスト16",[5]点数換算表!$F$15,""))))))</f>
        <v>16</v>
      </c>
      <c r="AA218" s="32"/>
      <c r="AB218" s="21">
        <f>IF(AA218="",0,IF(AA218="優勝",[5]点数換算表!$B$16,IF(AA218="準優勝",[5]点数換算表!$C$16,IF(AA218="ベスト4",[5]点数換算表!$D$16,IF(AA218="ベスト8",[5]点数換算表!$E$16,IF(AA218="ベスト16",[5]点数換算表!$F$16,IF(AA218="ベスト32",[5]点数換算表!$G$16,"")))))))</f>
        <v>0</v>
      </c>
      <c r="AC218" s="32"/>
      <c r="AD218" s="21">
        <f>IF(AC218="",0,IF(AC218="優勝",[5]点数換算表!$B$17,IF(AC218="準優勝",[5]点数換算表!$C$17,IF(AC218="ベスト4",[5]点数換算表!$D$17,IF(AC218="ベスト8",[5]点数換算表!$E$17,IF(AC218="ベスト16",[5]点数換算表!$F$17,IF(AC218="ベスト32",[5]点数換算表!$G$17,"")))))))</f>
        <v>0</v>
      </c>
      <c r="AE218" s="23"/>
      <c r="AF218" s="21">
        <f>IF(AE218="",0,IF(AE218="優勝",[5]点数換算表!$B$18,IF(AE218="準優勝",[5]点数換算表!$C$18,IF(AE218="ベスト4",[5]点数換算表!$D$18,IF(AE218="ベスト8",[5]点数換算表!$E$18,[5]点数換算表!$F$18)))))</f>
        <v>0</v>
      </c>
      <c r="AG218" s="23"/>
      <c r="AH218" s="21">
        <f>IF(AG218="",0,IF(AG218="優勝",[5]点数換算表!$B$19,IF(AG218="準優勝",[5]点数換算表!$C$19,IF(AG218="ベスト4",[5]点数換算表!$D$19,IF(AG218="ベスト8",[5]点数換算表!$E$19,[5]点数換算表!$F$19)))))</f>
        <v>0</v>
      </c>
      <c r="AI218" s="21">
        <f t="shared" si="3"/>
        <v>36</v>
      </c>
    </row>
    <row r="219" spans="1:35" x14ac:dyDescent="0.4">
      <c r="A219" s="21">
        <v>216</v>
      </c>
      <c r="B219" s="32" t="s">
        <v>780</v>
      </c>
      <c r="C219" s="32" t="s">
        <v>737</v>
      </c>
      <c r="D219" s="32">
        <v>3</v>
      </c>
      <c r="E219" s="33" t="s">
        <v>717</v>
      </c>
      <c r="F219" s="34" t="s">
        <v>814</v>
      </c>
      <c r="G219" s="23"/>
      <c r="H219" s="21">
        <f>IF(G219="",0,IF(G219="優勝",[5]点数換算表!$B$2,IF(G219="準優勝",[5]点数換算表!$C$2,IF(G219="ベスト4",[5]点数換算表!$D$2,[5]点数換算表!$E$2))))</f>
        <v>0</v>
      </c>
      <c r="I219" s="23"/>
      <c r="J219" s="21">
        <f>IF(I219="",0,IF(I219="優勝",[5]点数換算表!$B$3,IF(I219="準優勝",[5]点数換算表!$C$3,IF(I219="ベスト4",[5]点数換算表!$D$3,[5]点数換算表!$E$3))))</f>
        <v>0</v>
      </c>
      <c r="K219" s="32" t="s">
        <v>7</v>
      </c>
      <c r="L219" s="21">
        <f>IF(K219="",0,IF(K219="優勝",[5]点数換算表!$B$4,IF(K219="準優勝",[5]点数換算表!$C$4,IF(K219="ベスト4",[5]点数換算表!$D$4,IF(K219="ベスト8",[5]点数換算表!$E$4,IF(K219="ベスト16",[5]点数換算表!$F$4,""))))))</f>
        <v>20</v>
      </c>
      <c r="M219" s="32"/>
      <c r="N219" s="21">
        <f>IF(M219="",0,IF(M219="優勝",[5]点数換算表!$B$5,IF(M219="準優勝",[5]点数換算表!$C$5,IF(M219="ベスト4",[5]点数換算表!$D$5,IF(M219="ベスト8",[5]点数換算表!$E$5,IF(M219="ベスト16",[5]点数換算表!$F$5,IF(M219="ベスト32",[5]点数換算表!$G$5,"")))))))</f>
        <v>0</v>
      </c>
      <c r="O219" s="32"/>
      <c r="P219" s="21">
        <f>IF(O219="",0,IF(O219="優勝",[5]点数換算表!$B$6,IF(O219="準優勝",[5]点数換算表!$C$6,IF(O219="ベスト4",[5]点数換算表!$D$6,IF(O219="ベスト8",[5]点数換算表!$E$6,IF(O219="ベスト16",[5]点数換算表!$F$6,IF(O219="ベスト32",[5]点数換算表!$G$6,"")))))))</f>
        <v>0</v>
      </c>
      <c r="Q219" s="23"/>
      <c r="R219" s="21">
        <f>IF(Q219="",0,IF(Q219="優勝",[5]点数換算表!$B$7,IF(Q219="準優勝",[5]点数換算表!$C$7,IF(Q219="ベスト4",[5]点数換算表!$D$7,IF(Q219="ベスト8",[5]点数換算表!$E$7,[5]点数換算表!$F$7)))))</f>
        <v>0</v>
      </c>
      <c r="S219" s="23"/>
      <c r="T219" s="21">
        <f>IF(S219="",0,IF(S219="優勝",[5]点数換算表!$B$8,IF(S219="準優勝",[5]点数換算表!$C$8,IF(S219="ベスト4",[5]点数換算表!$D$8,IF(S219="ベスト8",[5]点数換算表!$E$8,[5]点数換算表!$F$8)))))</f>
        <v>0</v>
      </c>
      <c r="U219" s="23"/>
      <c r="V219" s="21">
        <f>IF(U219="",0,IF(U219="優勝",[5]点数換算表!$B$13,IF(U219="準優勝",[5]点数換算表!$C$13,IF(U219="ベスト4",[5]点数換算表!$D$13,[5]点数換算表!$E$13))))</f>
        <v>0</v>
      </c>
      <c r="W219" s="23"/>
      <c r="X219" s="21">
        <f>IF(W219="",0,IF(W219="優勝",[5]点数換算表!$B$14,IF(W219="準優勝",[5]点数換算表!$C$14,IF(W219="ベスト4",[5]点数換算表!$D$14,[5]点数換算表!$E$14))))</f>
        <v>0</v>
      </c>
      <c r="Y219" s="32" t="s">
        <v>7</v>
      </c>
      <c r="Z219" s="21">
        <f>IF(Y219="",0,IF(Y219="優勝",[5]点数換算表!$B$15,IF(Y219="準優勝",[5]点数換算表!$C$15,IF(Y219="ベスト4",[5]点数換算表!$D$15,IF(Y219="ベスト8",[5]点数換算表!$E$15,IF(Y219="ベスト16",[5]点数換算表!$F$15,""))))))</f>
        <v>16</v>
      </c>
      <c r="AA219" s="32"/>
      <c r="AB219" s="21">
        <f>IF(AA219="",0,IF(AA219="優勝",[5]点数換算表!$B$16,IF(AA219="準優勝",[5]点数換算表!$C$16,IF(AA219="ベスト4",[5]点数換算表!$D$16,IF(AA219="ベスト8",[5]点数換算表!$E$16,IF(AA219="ベスト16",[5]点数換算表!$F$16,IF(AA219="ベスト32",[5]点数換算表!$G$16,"")))))))</f>
        <v>0</v>
      </c>
      <c r="AC219" s="32"/>
      <c r="AD219" s="21">
        <f>IF(AC219="",0,IF(AC219="優勝",[5]点数換算表!$B$17,IF(AC219="準優勝",[5]点数換算表!$C$17,IF(AC219="ベスト4",[5]点数換算表!$D$17,IF(AC219="ベスト8",[5]点数換算表!$E$17,IF(AC219="ベスト16",[5]点数換算表!$F$17,IF(AC219="ベスト32",[5]点数換算表!$G$17,"")))))))</f>
        <v>0</v>
      </c>
      <c r="AE219" s="23"/>
      <c r="AF219" s="21">
        <f>IF(AE219="",0,IF(AE219="優勝",[5]点数換算表!$B$18,IF(AE219="準優勝",[5]点数換算表!$C$18,IF(AE219="ベスト4",[5]点数換算表!$D$18,IF(AE219="ベスト8",[5]点数換算表!$E$18,[5]点数換算表!$F$18)))))</f>
        <v>0</v>
      </c>
      <c r="AG219" s="23"/>
      <c r="AH219" s="21">
        <f>IF(AG219="",0,IF(AG219="優勝",[5]点数換算表!$B$19,IF(AG219="準優勝",[5]点数換算表!$C$19,IF(AG219="ベスト4",[5]点数換算表!$D$19,IF(AG219="ベスト8",[5]点数換算表!$E$19,[5]点数換算表!$F$19)))))</f>
        <v>0</v>
      </c>
      <c r="AI219" s="21">
        <f t="shared" si="3"/>
        <v>36</v>
      </c>
    </row>
    <row r="220" spans="1:35" x14ac:dyDescent="0.4">
      <c r="A220" s="21">
        <v>217</v>
      </c>
      <c r="B220" s="32" t="s">
        <v>442</v>
      </c>
      <c r="C220" s="32" t="s">
        <v>408</v>
      </c>
      <c r="D220" s="32">
        <v>3</v>
      </c>
      <c r="E220" s="27" t="s">
        <v>382</v>
      </c>
      <c r="F220" s="35" t="s">
        <v>815</v>
      </c>
      <c r="G220" s="23"/>
      <c r="H220" s="21">
        <f>IF(G220="",0,IF(G220="優勝",[4]点数換算表!$B$2,IF(G220="準優勝",[4]点数換算表!$C$2,IF(G220="ベスト4",[4]点数換算表!$D$2,[4]点数換算表!$E$2))))</f>
        <v>0</v>
      </c>
      <c r="I220" s="23"/>
      <c r="J220" s="21">
        <f>IF(I220="",0,IF(I220="優勝",[4]点数換算表!$B$3,IF(I220="準優勝",[4]点数換算表!$C$3,IF(I220="ベスト4",[4]点数換算表!$D$3,[4]点数換算表!$E$3))))</f>
        <v>0</v>
      </c>
      <c r="K220" s="32" t="s">
        <v>7</v>
      </c>
      <c r="L220" s="21">
        <f>IF(K220="",0,IF(K220="優勝",[4]点数換算表!$B$4,IF(K220="準優勝",[4]点数換算表!$C$4,IF(K220="ベスト4",[4]点数換算表!$D$4,IF(K220="ベスト8",[4]点数換算表!$E$4,IF(K220="ベスト16",[4]点数換算表!$F$4,""))))))</f>
        <v>20</v>
      </c>
      <c r="M220" s="32"/>
      <c r="N220" s="21">
        <f>IF(M220="",0,IF(M220="優勝",[4]点数換算表!$B$5,IF(M220="準優勝",[4]点数換算表!$C$5,IF(M220="ベスト4",[4]点数換算表!$D$5,IF(M220="ベスト8",[4]点数換算表!$E$5,IF(M220="ベスト16",[4]点数換算表!$F$5,IF(M220="ベスト32",[4]点数換算表!$G$5,"")))))))</f>
        <v>0</v>
      </c>
      <c r="O220" s="32"/>
      <c r="P220" s="21">
        <f>IF(O220="",0,IF(O220="優勝",[4]点数換算表!$B$6,IF(O220="準優勝",[4]点数換算表!$C$6,IF(O220="ベスト4",[4]点数換算表!$D$6,IF(O220="ベスト8",[4]点数換算表!$E$6,IF(O220="ベスト16",[4]点数換算表!$F$6,IF(O220="ベスト32",[4]点数換算表!$G$6,"")))))))</f>
        <v>0</v>
      </c>
      <c r="Q220" s="23"/>
      <c r="R220" s="21">
        <f>IF(Q220="",0,IF(Q220="優勝",[4]点数換算表!$B$7,IF(Q220="準優勝",[4]点数換算表!$C$7,IF(Q220="ベスト4",[4]点数換算表!$D$7,IF(Q220="ベスト8",[4]点数換算表!$E$7,[4]点数換算表!$F$7)))))</f>
        <v>0</v>
      </c>
      <c r="S220" s="23"/>
      <c r="T220" s="21">
        <f>IF(S220="",0,IF(S220="優勝",[4]点数換算表!$B$8,IF(S220="準優勝",[4]点数換算表!$C$8,IF(S220="ベスト4",[4]点数換算表!$D$8,IF(S220="ベスト8",[4]点数換算表!$E$8,[4]点数換算表!$F$8)))))</f>
        <v>0</v>
      </c>
      <c r="U220" s="23"/>
      <c r="V220" s="21">
        <f>IF(U220="",0,IF(U220="優勝",[4]点数換算表!$B$13,IF(U220="準優勝",[4]点数換算表!$C$13,IF(U220="ベスト4",[4]点数換算表!$D$13,[4]点数換算表!$E$13))))</f>
        <v>0</v>
      </c>
      <c r="W220" s="23"/>
      <c r="X220" s="21">
        <f>IF(W220="",0,IF(W220="優勝",[4]点数換算表!$B$14,IF(W220="準優勝",[4]点数換算表!$C$14,IF(W220="ベスト4",[4]点数換算表!$D$14,[4]点数換算表!$E$14))))</f>
        <v>0</v>
      </c>
      <c r="Y220" s="32" t="s">
        <v>7</v>
      </c>
      <c r="Z220" s="21">
        <f>IF(Y220="",0,IF(Y220="優勝",[4]点数換算表!$B$15,IF(Y220="準優勝",[4]点数換算表!$C$15,IF(Y220="ベスト4",[4]点数換算表!$D$15,IF(Y220="ベスト8",[4]点数換算表!$E$15,IF(Y220="ベスト16",[4]点数換算表!$F$15,""))))))</f>
        <v>16</v>
      </c>
      <c r="AA220" s="32"/>
      <c r="AB220" s="21">
        <f>IF(AA220="",0,IF(AA220="優勝",[4]点数換算表!$B$16,IF(AA220="準優勝",[4]点数換算表!$C$16,IF(AA220="ベスト4",[4]点数換算表!$D$16,IF(AA220="ベスト8",[4]点数換算表!$E$16,IF(AA220="ベスト16",[4]点数換算表!$F$16,IF(AA220="ベスト32",[4]点数換算表!$G$16,"")))))))</f>
        <v>0</v>
      </c>
      <c r="AC220" s="32"/>
      <c r="AD220" s="21">
        <f>IF(AC220="",0,IF(AC220="優勝",[4]点数換算表!$B$17,IF(AC220="準優勝",[4]点数換算表!$C$17,IF(AC220="ベスト4",[4]点数換算表!$D$17,IF(AC220="ベスト8",[4]点数換算表!$E$17,IF(AC220="ベスト16",[4]点数換算表!$F$17,IF(AC220="ベスト32",[4]点数換算表!$G$17,"")))))))</f>
        <v>0</v>
      </c>
      <c r="AE220" s="23"/>
      <c r="AF220" s="21">
        <f>IF(AE220="",0,IF(AE220="優勝",[4]点数換算表!$B$18,IF(AE220="準優勝",[4]点数換算表!$C$18,IF(AE220="ベスト4",[4]点数換算表!$D$18,IF(AE220="ベスト8",[4]点数換算表!$E$18,[4]点数換算表!$F$18)))))</f>
        <v>0</v>
      </c>
      <c r="AG220" s="23"/>
      <c r="AH220" s="21">
        <f>IF(AG220="",0,IF(AG220="優勝",[4]点数換算表!$B$19,IF(AG220="準優勝",[4]点数換算表!$C$19,IF(AG220="ベスト4",[4]点数換算表!$D$19,IF(AG220="ベスト8",[4]点数換算表!$E$19,[4]点数換算表!$F$19)))))</f>
        <v>0</v>
      </c>
      <c r="AI220" s="21">
        <f t="shared" si="3"/>
        <v>36</v>
      </c>
    </row>
    <row r="221" spans="1:35" x14ac:dyDescent="0.4">
      <c r="A221" s="21">
        <v>218</v>
      </c>
      <c r="B221" s="32" t="s">
        <v>410</v>
      </c>
      <c r="C221" s="32" t="s">
        <v>381</v>
      </c>
      <c r="D221" s="32">
        <v>2</v>
      </c>
      <c r="E221" s="27" t="s">
        <v>382</v>
      </c>
      <c r="F221" s="35" t="s">
        <v>815</v>
      </c>
      <c r="G221" s="23"/>
      <c r="H221" s="21">
        <f>IF(G221="",0,IF(G221="優勝",[4]点数換算表!$B$2,IF(G221="準優勝",[4]点数換算表!$C$2,IF(G221="ベスト4",[4]点数換算表!$D$2,[4]点数換算表!$E$2))))</f>
        <v>0</v>
      </c>
      <c r="I221" s="23"/>
      <c r="J221" s="21">
        <f>IF(I221="",0,IF(I221="優勝",[4]点数換算表!$B$3,IF(I221="準優勝",[4]点数換算表!$C$3,IF(I221="ベスト4",[4]点数換算表!$D$3,[4]点数換算表!$E$3))))</f>
        <v>0</v>
      </c>
      <c r="K221" s="32" t="s">
        <v>7</v>
      </c>
      <c r="L221" s="21">
        <f>IF(K221="",0,IF(K221="優勝",[4]点数換算表!$B$4,IF(K221="準優勝",[4]点数換算表!$C$4,IF(K221="ベスト4",[4]点数換算表!$D$4,IF(K221="ベスト8",[4]点数換算表!$E$4,IF(K221="ベスト16",[4]点数換算表!$F$4,""))))))</f>
        <v>20</v>
      </c>
      <c r="M221" s="32"/>
      <c r="N221" s="21">
        <f>IF(M221="",0,IF(M221="優勝",[4]点数換算表!$B$5,IF(M221="準優勝",[4]点数換算表!$C$5,IF(M221="ベスト4",[4]点数換算表!$D$5,IF(M221="ベスト8",[4]点数換算表!$E$5,IF(M221="ベスト16",[4]点数換算表!$F$5,IF(M221="ベスト32",[4]点数換算表!$G$5,"")))))))</f>
        <v>0</v>
      </c>
      <c r="O221" s="32"/>
      <c r="P221" s="21">
        <f>IF(O221="",0,IF(O221="優勝",[4]点数換算表!$B$6,IF(O221="準優勝",[4]点数換算表!$C$6,IF(O221="ベスト4",[4]点数換算表!$D$6,IF(O221="ベスト8",[4]点数換算表!$E$6,IF(O221="ベスト16",[4]点数換算表!$F$6,IF(O221="ベスト32",[4]点数換算表!$G$6,"")))))))</f>
        <v>0</v>
      </c>
      <c r="Q221" s="23"/>
      <c r="R221" s="21">
        <f>IF(Q221="",0,IF(Q221="優勝",[4]点数換算表!$B$7,IF(Q221="準優勝",[4]点数換算表!$C$7,IF(Q221="ベスト4",[4]点数換算表!$D$7,IF(Q221="ベスト8",[4]点数換算表!$E$7,[4]点数換算表!$F$7)))))</f>
        <v>0</v>
      </c>
      <c r="S221" s="23"/>
      <c r="T221" s="21">
        <f>IF(S221="",0,IF(S221="優勝",[4]点数換算表!$B$8,IF(S221="準優勝",[4]点数換算表!$C$8,IF(S221="ベスト4",[4]点数換算表!$D$8,IF(S221="ベスト8",[4]点数換算表!$E$8,[4]点数換算表!$F$8)))))</f>
        <v>0</v>
      </c>
      <c r="U221" s="23"/>
      <c r="V221" s="21">
        <f>IF(U221="",0,IF(U221="優勝",[4]点数換算表!$B$13,IF(U221="準優勝",[4]点数換算表!$C$13,IF(U221="ベスト4",[4]点数換算表!$D$13,[4]点数換算表!$E$13))))</f>
        <v>0</v>
      </c>
      <c r="W221" s="23"/>
      <c r="X221" s="21">
        <f>IF(W221="",0,IF(W221="優勝",[4]点数換算表!$B$14,IF(W221="準優勝",[4]点数換算表!$C$14,IF(W221="ベスト4",[4]点数換算表!$D$14,[4]点数換算表!$E$14))))</f>
        <v>0</v>
      </c>
      <c r="Y221" s="32" t="s">
        <v>7</v>
      </c>
      <c r="Z221" s="21">
        <f>IF(Y221="",0,IF(Y221="優勝",[4]点数換算表!$B$15,IF(Y221="準優勝",[4]点数換算表!$C$15,IF(Y221="ベスト4",[4]点数換算表!$D$15,IF(Y221="ベスト8",[4]点数換算表!$E$15,IF(Y221="ベスト16",[4]点数換算表!$F$15,""))))))</f>
        <v>16</v>
      </c>
      <c r="AA221" s="32"/>
      <c r="AB221" s="21">
        <f>IF(AA221="",0,IF(AA221="優勝",[4]点数換算表!$B$16,IF(AA221="準優勝",[4]点数換算表!$C$16,IF(AA221="ベスト4",[4]点数換算表!$D$16,IF(AA221="ベスト8",[4]点数換算表!$E$16,IF(AA221="ベスト16",[4]点数換算表!$F$16,IF(AA221="ベスト32",[4]点数換算表!$G$16,"")))))))</f>
        <v>0</v>
      </c>
      <c r="AC221" s="32"/>
      <c r="AD221" s="21">
        <f>IF(AC221="",0,IF(AC221="優勝",[4]点数換算表!$B$17,IF(AC221="準優勝",[4]点数換算表!$C$17,IF(AC221="ベスト4",[4]点数換算表!$D$17,IF(AC221="ベスト8",[4]点数換算表!$E$17,IF(AC221="ベスト16",[4]点数換算表!$F$17,IF(AC221="ベスト32",[4]点数換算表!$G$17,"")))))))</f>
        <v>0</v>
      </c>
      <c r="AE221" s="23"/>
      <c r="AF221" s="21">
        <f>IF(AE221="",0,IF(AE221="優勝",[4]点数換算表!$B$18,IF(AE221="準優勝",[4]点数換算表!$C$18,IF(AE221="ベスト4",[4]点数換算表!$D$18,IF(AE221="ベスト8",[4]点数換算表!$E$18,[4]点数換算表!$F$18)))))</f>
        <v>0</v>
      </c>
      <c r="AG221" s="23"/>
      <c r="AH221" s="21">
        <f>IF(AG221="",0,IF(AG221="優勝",[4]点数換算表!$B$19,IF(AG221="準優勝",[4]点数換算表!$C$19,IF(AG221="ベスト4",[4]点数換算表!$D$19,IF(AG221="ベスト8",[4]点数換算表!$E$19,[4]点数換算表!$F$19)))))</f>
        <v>0</v>
      </c>
      <c r="AI221" s="21">
        <f t="shared" si="3"/>
        <v>36</v>
      </c>
    </row>
    <row r="222" spans="1:35" x14ac:dyDescent="0.4">
      <c r="A222" s="21">
        <v>219</v>
      </c>
      <c r="B222" s="32" t="s">
        <v>448</v>
      </c>
      <c r="C222" s="32" t="s">
        <v>408</v>
      </c>
      <c r="D222" s="32">
        <v>2</v>
      </c>
      <c r="E222" s="27" t="s">
        <v>382</v>
      </c>
      <c r="F222" s="35" t="s">
        <v>815</v>
      </c>
      <c r="G222" s="23"/>
      <c r="H222" s="21">
        <f>IF(G222="",0,IF(G222="優勝",[4]点数換算表!$B$2,IF(G222="準優勝",[4]点数換算表!$C$2,IF(G222="ベスト4",[4]点数換算表!$D$2,[4]点数換算表!$E$2))))</f>
        <v>0</v>
      </c>
      <c r="I222" s="23"/>
      <c r="J222" s="21">
        <f>IF(I222="",0,IF(I222="優勝",[4]点数換算表!$B$3,IF(I222="準優勝",[4]点数換算表!$C$3,IF(I222="ベスト4",[4]点数換算表!$D$3,[4]点数換算表!$E$3))))</f>
        <v>0</v>
      </c>
      <c r="K222" s="32" t="s">
        <v>7</v>
      </c>
      <c r="L222" s="21">
        <f>IF(K222="",0,IF(K222="優勝",[4]点数換算表!$B$4,IF(K222="準優勝",[4]点数換算表!$C$4,IF(K222="ベスト4",[4]点数換算表!$D$4,IF(K222="ベスト8",[4]点数換算表!$E$4,IF(K222="ベスト16",[4]点数換算表!$F$4,""))))))</f>
        <v>20</v>
      </c>
      <c r="M222" s="32"/>
      <c r="N222" s="21">
        <f>IF(M222="",0,IF(M222="優勝",[4]点数換算表!$B$5,IF(M222="準優勝",[4]点数換算表!$C$5,IF(M222="ベスト4",[4]点数換算表!$D$5,IF(M222="ベスト8",[4]点数換算表!$E$5,IF(M222="ベスト16",[4]点数換算表!$F$5,IF(M222="ベスト32",[4]点数換算表!$G$5,"")))))))</f>
        <v>0</v>
      </c>
      <c r="O222" s="32"/>
      <c r="P222" s="21">
        <f>IF(O222="",0,IF(O222="優勝",[4]点数換算表!$B$6,IF(O222="準優勝",[4]点数換算表!$C$6,IF(O222="ベスト4",[4]点数換算表!$D$6,IF(O222="ベスト8",[4]点数換算表!$E$6,IF(O222="ベスト16",[4]点数換算表!$F$6,IF(O222="ベスト32",[4]点数換算表!$G$6,"")))))))</f>
        <v>0</v>
      </c>
      <c r="Q222" s="23"/>
      <c r="R222" s="21">
        <f>IF(Q222="",0,IF(Q222="優勝",[4]点数換算表!$B$7,IF(Q222="準優勝",[4]点数換算表!$C$7,IF(Q222="ベスト4",[4]点数換算表!$D$7,IF(Q222="ベスト8",[4]点数換算表!$E$7,[4]点数換算表!$F$7)))))</f>
        <v>0</v>
      </c>
      <c r="S222" s="23"/>
      <c r="T222" s="21">
        <f>IF(S222="",0,IF(S222="優勝",[4]点数換算表!$B$8,IF(S222="準優勝",[4]点数換算表!$C$8,IF(S222="ベスト4",[4]点数換算表!$D$8,IF(S222="ベスト8",[4]点数換算表!$E$8,[4]点数換算表!$F$8)))))</f>
        <v>0</v>
      </c>
      <c r="U222" s="23"/>
      <c r="V222" s="21">
        <f>IF(U222="",0,IF(U222="優勝",[4]点数換算表!$B$13,IF(U222="準優勝",[4]点数換算表!$C$13,IF(U222="ベスト4",[4]点数換算表!$D$13,[4]点数換算表!$E$13))))</f>
        <v>0</v>
      </c>
      <c r="W222" s="23"/>
      <c r="X222" s="21">
        <f>IF(W222="",0,IF(W222="優勝",[4]点数換算表!$B$14,IF(W222="準優勝",[4]点数換算表!$C$14,IF(W222="ベスト4",[4]点数換算表!$D$14,[4]点数換算表!$E$14))))</f>
        <v>0</v>
      </c>
      <c r="Y222" s="32" t="s">
        <v>7</v>
      </c>
      <c r="Z222" s="21">
        <f>IF(Y222="",0,IF(Y222="優勝",[4]点数換算表!$B$15,IF(Y222="準優勝",[4]点数換算表!$C$15,IF(Y222="ベスト4",[4]点数換算表!$D$15,IF(Y222="ベスト8",[4]点数換算表!$E$15,IF(Y222="ベスト16",[4]点数換算表!$F$15,""))))))</f>
        <v>16</v>
      </c>
      <c r="AA222" s="32"/>
      <c r="AB222" s="21">
        <f>IF(AA222="",0,IF(AA222="優勝",[4]点数換算表!$B$16,IF(AA222="準優勝",[4]点数換算表!$C$16,IF(AA222="ベスト4",[4]点数換算表!$D$16,IF(AA222="ベスト8",[4]点数換算表!$E$16,IF(AA222="ベスト16",[4]点数換算表!$F$16,IF(AA222="ベスト32",[4]点数換算表!$G$16,"")))))))</f>
        <v>0</v>
      </c>
      <c r="AC222" s="32"/>
      <c r="AD222" s="21">
        <f>IF(AC222="",0,IF(AC222="優勝",[4]点数換算表!$B$17,IF(AC222="準優勝",[4]点数換算表!$C$17,IF(AC222="ベスト4",[4]点数換算表!$D$17,IF(AC222="ベスト8",[4]点数換算表!$E$17,IF(AC222="ベスト16",[4]点数換算表!$F$17,IF(AC222="ベスト32",[4]点数換算表!$G$17,"")))))))</f>
        <v>0</v>
      </c>
      <c r="AE222" s="23"/>
      <c r="AF222" s="21">
        <f>IF(AE222="",0,IF(AE222="優勝",[4]点数換算表!$B$18,IF(AE222="準優勝",[4]点数換算表!$C$18,IF(AE222="ベスト4",[4]点数換算表!$D$18,IF(AE222="ベスト8",[4]点数換算表!$E$18,[4]点数換算表!$F$18)))))</f>
        <v>0</v>
      </c>
      <c r="AG222" s="23"/>
      <c r="AH222" s="21">
        <f>IF(AG222="",0,IF(AG222="優勝",[4]点数換算表!$B$19,IF(AG222="準優勝",[4]点数換算表!$C$19,IF(AG222="ベスト4",[4]点数換算表!$D$19,IF(AG222="ベスト8",[4]点数換算表!$E$19,[4]点数換算表!$F$19)))))</f>
        <v>0</v>
      </c>
      <c r="AI222" s="21">
        <f t="shared" si="3"/>
        <v>36</v>
      </c>
    </row>
    <row r="223" spans="1:35" x14ac:dyDescent="0.4">
      <c r="A223" s="21">
        <v>220</v>
      </c>
      <c r="B223" s="32" t="s">
        <v>514</v>
      </c>
      <c r="C223" s="32" t="s">
        <v>465</v>
      </c>
      <c r="D223" s="32">
        <v>3</v>
      </c>
      <c r="E223" s="28" t="s">
        <v>451</v>
      </c>
      <c r="F223" s="35" t="s">
        <v>815</v>
      </c>
      <c r="G223" s="23"/>
      <c r="H223" s="21">
        <f>IF(G223="",0,IF(G223="優勝",[7]点数換算表!$B$2,IF(G223="準優勝",[7]点数換算表!$C$2,IF(G223="ベスト4",[7]点数換算表!$D$2,[7]点数換算表!$E$2))))</f>
        <v>0</v>
      </c>
      <c r="I223" s="23"/>
      <c r="J223" s="21">
        <f>IF(I223="",0,IF(I223="優勝",[7]点数換算表!$B$3,IF(I223="準優勝",[7]点数換算表!$C$3,IF(I223="ベスト4",[7]点数換算表!$D$3,[7]点数換算表!$E$3))))</f>
        <v>0</v>
      </c>
      <c r="K223" s="32" t="s">
        <v>7</v>
      </c>
      <c r="L223" s="21">
        <f>IF(K223="",0,IF(K223="優勝",[7]点数換算表!$B$4,IF(K223="準優勝",[7]点数換算表!$C$4,IF(K223="ベスト4",[7]点数換算表!$D$4,IF(K223="ベスト8",[7]点数換算表!$E$4,IF(K223="ベスト16",[7]点数換算表!$F$4,""))))))</f>
        <v>20</v>
      </c>
      <c r="M223" s="32"/>
      <c r="N223" s="21">
        <f>IF(M223="",0,IF(M223="優勝",[7]点数換算表!$B$5,IF(M223="準優勝",[7]点数換算表!$C$5,IF(M223="ベスト4",[7]点数換算表!$D$5,IF(M223="ベスト8",[7]点数換算表!$E$5,IF(M223="ベスト16",[7]点数換算表!$F$5,IF(M223="ベスト32",[7]点数換算表!$G$5,"")))))))</f>
        <v>0</v>
      </c>
      <c r="O223" s="32"/>
      <c r="P223" s="21">
        <f>IF(O223="",0,IF(O223="優勝",[7]点数換算表!$B$6,IF(O223="準優勝",[7]点数換算表!$C$6,IF(O223="ベスト4",[7]点数換算表!$D$6,IF(O223="ベスト8",[7]点数換算表!$E$6,IF(O223="ベスト16",[7]点数換算表!$F$6,IF(O223="ベスト32",[7]点数換算表!$G$6,"")))))))</f>
        <v>0</v>
      </c>
      <c r="Q223" s="23"/>
      <c r="R223" s="21">
        <f>IF(Q223="",0,IF(Q223="優勝",[7]点数換算表!$B$7,IF(Q223="準優勝",[7]点数換算表!$C$7,IF(Q223="ベスト4",[7]点数換算表!$D$7,IF(Q223="ベスト8",[7]点数換算表!$E$7,[7]点数換算表!$F$7)))))</f>
        <v>0</v>
      </c>
      <c r="S223" s="23"/>
      <c r="T223" s="21">
        <f>IF(S223="",0,IF(S223="優勝",[7]点数換算表!$B$8,IF(S223="準優勝",[7]点数換算表!$C$8,IF(S223="ベスト4",[7]点数換算表!$D$8,IF(S223="ベスト8",[7]点数換算表!$E$8,[7]点数換算表!$F$8)))))</f>
        <v>0</v>
      </c>
      <c r="U223" s="23"/>
      <c r="V223" s="21">
        <f>IF(U223="",0,IF(U223="優勝",[7]点数換算表!$B$13,IF(U223="準優勝",[7]点数換算表!$C$13,IF(U223="ベスト4",[7]点数換算表!$D$13,[7]点数換算表!$E$13))))</f>
        <v>0</v>
      </c>
      <c r="W223" s="23"/>
      <c r="X223" s="21">
        <f>IF(W223="",0,IF(W223="優勝",[7]点数換算表!$B$14,IF(W223="準優勝",[7]点数換算表!$C$14,IF(W223="ベスト4",[7]点数換算表!$D$14,[7]点数換算表!$E$14))))</f>
        <v>0</v>
      </c>
      <c r="Y223" s="32" t="s">
        <v>7</v>
      </c>
      <c r="Z223" s="21">
        <f>IF(Y223="",0,IF(Y223="優勝",[7]点数換算表!$B$15,IF(Y223="準優勝",[7]点数換算表!$C$15,IF(Y223="ベスト4",[7]点数換算表!$D$15,IF(Y223="ベスト8",[7]点数換算表!$E$15,IF(Y223="ベスト16",[7]点数換算表!$F$15,""))))))</f>
        <v>16</v>
      </c>
      <c r="AA223" s="32"/>
      <c r="AB223" s="21">
        <f>IF(AA223="",0,IF(AA223="優勝",[7]点数換算表!$B$16,IF(AA223="準優勝",[7]点数換算表!$C$16,IF(AA223="ベスト4",[7]点数換算表!$D$16,IF(AA223="ベスト8",[7]点数換算表!$E$16,IF(AA223="ベスト16",[7]点数換算表!$F$16,IF(AA223="ベスト32",[7]点数換算表!$G$16,"")))))))</f>
        <v>0</v>
      </c>
      <c r="AC223" s="32"/>
      <c r="AD223" s="21">
        <f>IF(AC223="",0,IF(AC223="優勝",[7]点数換算表!$B$17,IF(AC223="準優勝",[7]点数換算表!$C$17,IF(AC223="ベスト4",[7]点数換算表!$D$17,IF(AC223="ベスト8",[7]点数換算表!$E$17,IF(AC223="ベスト16",[7]点数換算表!$F$17,IF(AC223="ベスト32",[7]点数換算表!$G$17,"")))))))</f>
        <v>0</v>
      </c>
      <c r="AE223" s="23"/>
      <c r="AF223" s="21">
        <f>IF(AE223="",0,IF(AE223="優勝",[7]点数換算表!$B$18,IF(AE223="準優勝",[7]点数換算表!$C$18,IF(AE223="ベスト4",[7]点数換算表!$D$18,IF(AE223="ベスト8",[7]点数換算表!$E$18,[7]点数換算表!$F$18)))))</f>
        <v>0</v>
      </c>
      <c r="AG223" s="23"/>
      <c r="AH223" s="21">
        <f>IF(AG223="",0,IF(AG223="優勝",[7]点数換算表!$B$19,IF(AG223="準優勝",[7]点数換算表!$C$19,IF(AG223="ベスト4",[7]点数換算表!$D$19,IF(AG223="ベスト8",[7]点数換算表!$E$19,[7]点数換算表!$F$19)))))</f>
        <v>0</v>
      </c>
      <c r="AI223" s="21">
        <f t="shared" si="3"/>
        <v>36</v>
      </c>
    </row>
    <row r="224" spans="1:35" x14ac:dyDescent="0.4">
      <c r="A224" s="21">
        <v>221</v>
      </c>
      <c r="B224" s="32" t="s">
        <v>517</v>
      </c>
      <c r="C224" s="32" t="s">
        <v>467</v>
      </c>
      <c r="D224" s="32">
        <v>2</v>
      </c>
      <c r="E224" s="28" t="s">
        <v>451</v>
      </c>
      <c r="F224" s="35" t="s">
        <v>815</v>
      </c>
      <c r="G224" s="23"/>
      <c r="H224" s="21">
        <f>IF(G224="",0,IF(G224="優勝",[7]点数換算表!$B$2,IF(G224="準優勝",[7]点数換算表!$C$2,IF(G224="ベスト4",[7]点数換算表!$D$2,[7]点数換算表!$E$2))))</f>
        <v>0</v>
      </c>
      <c r="I224" s="23"/>
      <c r="J224" s="21">
        <f>IF(I224="",0,IF(I224="優勝",[7]点数換算表!$B$3,IF(I224="準優勝",[7]点数換算表!$C$3,IF(I224="ベスト4",[7]点数換算表!$D$3,[7]点数換算表!$E$3))))</f>
        <v>0</v>
      </c>
      <c r="K224" s="32" t="s">
        <v>7</v>
      </c>
      <c r="L224" s="21">
        <f>IF(K224="",0,IF(K224="優勝",[7]点数換算表!$B$4,IF(K224="準優勝",[7]点数換算表!$C$4,IF(K224="ベスト4",[7]点数換算表!$D$4,IF(K224="ベスト8",[7]点数換算表!$E$4,IF(K224="ベスト16",[7]点数換算表!$F$4,""))))))</f>
        <v>20</v>
      </c>
      <c r="M224" s="32"/>
      <c r="N224" s="21">
        <f>IF(M224="",0,IF(M224="優勝",[7]点数換算表!$B$5,IF(M224="準優勝",[7]点数換算表!$C$5,IF(M224="ベスト4",[7]点数換算表!$D$5,IF(M224="ベスト8",[7]点数換算表!$E$5,IF(M224="ベスト16",[7]点数換算表!$F$5,IF(M224="ベスト32",[7]点数換算表!$G$5,"")))))))</f>
        <v>0</v>
      </c>
      <c r="O224" s="32"/>
      <c r="P224" s="21">
        <f>IF(O224="",0,IF(O224="優勝",[7]点数換算表!$B$6,IF(O224="準優勝",[7]点数換算表!$C$6,IF(O224="ベスト4",[7]点数換算表!$D$6,IF(O224="ベスト8",[7]点数換算表!$E$6,IF(O224="ベスト16",[7]点数換算表!$F$6,IF(O224="ベスト32",[7]点数換算表!$G$6,"")))))))</f>
        <v>0</v>
      </c>
      <c r="Q224" s="23"/>
      <c r="R224" s="21">
        <f>IF(Q224="",0,IF(Q224="優勝",[7]点数換算表!$B$7,IF(Q224="準優勝",[7]点数換算表!$C$7,IF(Q224="ベスト4",[7]点数換算表!$D$7,IF(Q224="ベスト8",[7]点数換算表!$E$7,[7]点数換算表!$F$7)))))</f>
        <v>0</v>
      </c>
      <c r="S224" s="23"/>
      <c r="T224" s="21">
        <f>IF(S224="",0,IF(S224="優勝",[7]点数換算表!$B$8,IF(S224="準優勝",[7]点数換算表!$C$8,IF(S224="ベスト4",[7]点数換算表!$D$8,IF(S224="ベスト8",[7]点数換算表!$E$8,[7]点数換算表!$F$8)))))</f>
        <v>0</v>
      </c>
      <c r="U224" s="23"/>
      <c r="V224" s="21">
        <f>IF(U224="",0,IF(U224="優勝",[7]点数換算表!$B$13,IF(U224="準優勝",[7]点数換算表!$C$13,IF(U224="ベスト4",[7]点数換算表!$D$13,[7]点数換算表!$E$13))))</f>
        <v>0</v>
      </c>
      <c r="W224" s="23"/>
      <c r="X224" s="21">
        <f>IF(W224="",0,IF(W224="優勝",[7]点数換算表!$B$14,IF(W224="準優勝",[7]点数換算表!$C$14,IF(W224="ベスト4",[7]点数換算表!$D$14,[7]点数換算表!$E$14))))</f>
        <v>0</v>
      </c>
      <c r="Y224" s="32" t="s">
        <v>7</v>
      </c>
      <c r="Z224" s="21">
        <f>IF(Y224="",0,IF(Y224="優勝",[7]点数換算表!$B$15,IF(Y224="準優勝",[7]点数換算表!$C$15,IF(Y224="ベスト4",[7]点数換算表!$D$15,IF(Y224="ベスト8",[7]点数換算表!$E$15,IF(Y224="ベスト16",[7]点数換算表!$F$15,""))))))</f>
        <v>16</v>
      </c>
      <c r="AA224" s="32"/>
      <c r="AB224" s="21">
        <f>IF(AA224="",0,IF(AA224="優勝",[7]点数換算表!$B$16,IF(AA224="準優勝",[7]点数換算表!$C$16,IF(AA224="ベスト4",[7]点数換算表!$D$16,IF(AA224="ベスト8",[7]点数換算表!$E$16,IF(AA224="ベスト16",[7]点数換算表!$F$16,IF(AA224="ベスト32",[7]点数換算表!$G$16,"")))))))</f>
        <v>0</v>
      </c>
      <c r="AC224" s="32"/>
      <c r="AD224" s="21">
        <f>IF(AC224="",0,IF(AC224="優勝",[7]点数換算表!$B$17,IF(AC224="準優勝",[7]点数換算表!$C$17,IF(AC224="ベスト4",[7]点数換算表!$D$17,IF(AC224="ベスト8",[7]点数換算表!$E$17,IF(AC224="ベスト16",[7]点数換算表!$F$17,IF(AC224="ベスト32",[7]点数換算表!$G$17,"")))))))</f>
        <v>0</v>
      </c>
      <c r="AE224" s="23"/>
      <c r="AF224" s="21">
        <f>IF(AE224="",0,IF(AE224="優勝",[7]点数換算表!$B$18,IF(AE224="準優勝",[7]点数換算表!$C$18,IF(AE224="ベスト4",[7]点数換算表!$D$18,IF(AE224="ベスト8",[7]点数換算表!$E$18,[7]点数換算表!$F$18)))))</f>
        <v>0</v>
      </c>
      <c r="AG224" s="23"/>
      <c r="AH224" s="21">
        <f>IF(AG224="",0,IF(AG224="優勝",[7]点数換算表!$B$19,IF(AG224="準優勝",[7]点数換算表!$C$19,IF(AG224="ベスト4",[7]点数換算表!$D$19,IF(AG224="ベスト8",[7]点数換算表!$E$19,[7]点数換算表!$F$19)))))</f>
        <v>0</v>
      </c>
      <c r="AI224" s="21">
        <f t="shared" si="3"/>
        <v>36</v>
      </c>
    </row>
    <row r="225" spans="1:35" x14ac:dyDescent="0.4">
      <c r="A225" s="21">
        <v>222</v>
      </c>
      <c r="B225" s="32" t="s">
        <v>202</v>
      </c>
      <c r="C225" s="32" t="s">
        <v>115</v>
      </c>
      <c r="D225" s="32">
        <v>4</v>
      </c>
      <c r="E225" s="24" t="s">
        <v>269</v>
      </c>
      <c r="F225" s="34" t="s">
        <v>814</v>
      </c>
      <c r="G225" s="23"/>
      <c r="H225" s="21">
        <f>IF(G225="",0,IF(G225="優勝",点数換算表!$B$2,IF(G225="準優勝",点数換算表!$C$2,IF(G225="ベスト4",点数換算表!$D$2,点数換算表!$E$2))))</f>
        <v>0</v>
      </c>
      <c r="I225" s="23"/>
      <c r="J225" s="21">
        <f>IF(I225="",0,IF(I225="優勝",点数換算表!$B$3,IF(I225="準優勝",点数換算表!$C$3,IF(I225="ベスト4",点数換算表!$D$3,点数換算表!$E$3))))</f>
        <v>0</v>
      </c>
      <c r="K225" s="32"/>
      <c r="L225" s="21">
        <f>IF(K225="",0,IF(K225="優勝",点数換算表!$B$4,IF(K225="準優勝",点数換算表!$C$4,IF(K225="ベスト4",点数換算表!$D$4,IF(K225="ベスト8",点数換算表!$E$4,IF(K225="ベスト16",点数換算表!$F$4,""))))))</f>
        <v>0</v>
      </c>
      <c r="M225" s="32"/>
      <c r="N225" s="21">
        <f>IF(M225="",0,IF(M225="優勝",点数換算表!$B$5,IF(M225="準優勝",点数換算表!$C$5,IF(M225="ベスト4",点数換算表!$D$5,IF(M225="ベスト8",点数換算表!$E$5,IF(M225="ベスト16",点数換算表!$F$5,IF(M225="ベスト32",点数換算表!$G$5,"")))))))</f>
        <v>0</v>
      </c>
      <c r="O225" s="32"/>
      <c r="P225" s="21">
        <f>IF(O225="",0,IF(O225="優勝",点数換算表!$B$6,IF(O225="準優勝",点数換算表!$C$6,IF(O225="ベスト4",点数換算表!$D$6,IF(O225="ベスト8",点数換算表!$E$6,IF(O225="ベスト16",点数換算表!$F$6,IF(O225="ベスト32",点数換算表!$G$6,"")))))))</f>
        <v>0</v>
      </c>
      <c r="Q225" s="23"/>
      <c r="R225" s="21">
        <f>IF(Q225="",0,IF(Q225="優勝",点数換算表!$B$7,IF(Q225="準優勝",点数換算表!$C$7,IF(Q225="ベスト4",点数換算表!$D$7,IF(Q225="ベスト8",点数換算表!$E$7,点数換算表!$F$7)))))</f>
        <v>0</v>
      </c>
      <c r="S225" s="23"/>
      <c r="T225" s="21">
        <f>IF(S225="",0,IF(S225="優勝",点数換算表!$B$8,IF(S225="準優勝",点数換算表!$C$8,IF(S225="ベスト4",点数換算表!$D$8,IF(S225="ベスト8",点数換算表!$E$8,点数換算表!$F$8)))))</f>
        <v>0</v>
      </c>
      <c r="U225" s="23"/>
      <c r="V225" s="21">
        <f>IF(U225="",0,IF(U225="優勝",点数換算表!$B$13,IF(U225="準優勝",点数換算表!$C$13,IF(U225="ベスト4",点数換算表!$D$13,点数換算表!$E$13))))</f>
        <v>0</v>
      </c>
      <c r="W225" s="23"/>
      <c r="X225" s="21">
        <f>IF(W225="",0,IF(W225="優勝",点数換算表!$B$14,IF(W225="準優勝",点数換算表!$C$14,IF(W225="ベスト4",点数換算表!$D$14,点数換算表!$E$14))))</f>
        <v>0</v>
      </c>
      <c r="Y225" s="32" t="s">
        <v>9</v>
      </c>
      <c r="Z225" s="21">
        <f>IF(Y225="",0,IF(Y225="優勝",点数換算表!$B$15,IF(Y225="準優勝",点数換算表!$C$15,IF(Y225="ベスト4",点数換算表!$D$15,IF(Y225="ベスト8",点数換算表!$E$15,IF(Y225="ベスト16",点数換算表!$F$15,""))))))</f>
        <v>32</v>
      </c>
      <c r="AA225" s="32"/>
      <c r="AB225" s="21">
        <f>IF(AA225="",0,IF(AA225="優勝",点数換算表!$B$16,IF(AA225="準優勝",点数換算表!$C$16,IF(AA225="ベスト4",点数換算表!$D$16,IF(AA225="ベスト8",点数換算表!$E$16,IF(AA225="ベスト16",点数換算表!$F$16,IF(AA225="ベスト32",点数換算表!$G$16,"")))))))</f>
        <v>0</v>
      </c>
      <c r="AC225" s="32"/>
      <c r="AD225" s="21">
        <f>IF(AC225="",0,IF(AC225="優勝",点数換算表!$B$17,IF(AC225="準優勝",点数換算表!$C$17,IF(AC225="ベスト4",点数換算表!$D$17,IF(AC225="ベスト8",点数換算表!$E$17,IF(AC225="ベスト16",点数換算表!$F$17,IF(AC225="ベスト32",点数換算表!$G$17,"")))))))</f>
        <v>0</v>
      </c>
      <c r="AE225" s="23"/>
      <c r="AF225" s="21">
        <f>IF(AE225="",0,IF(AE225="優勝",点数換算表!$B$18,IF(AE225="準優勝",点数換算表!$C$18,IF(AE225="ベスト4",点数換算表!$D$18,IF(AE225="ベスト8",点数換算表!$E$18,点数換算表!$F$18)))))</f>
        <v>0</v>
      </c>
      <c r="AG225" s="23"/>
      <c r="AH225" s="21">
        <f>IF(AG225="",0,IF(AG225="優勝",点数換算表!$B$19,IF(AG225="準優勝",点数換算表!$C$19,IF(AG225="ベスト4",点数換算表!$D$19,IF(AG225="ベスト8",点数換算表!$E$19,点数換算表!$F$19)))))</f>
        <v>0</v>
      </c>
      <c r="AI225" s="21">
        <f t="shared" si="3"/>
        <v>32</v>
      </c>
    </row>
    <row r="226" spans="1:35" x14ac:dyDescent="0.4">
      <c r="A226" s="21">
        <v>223</v>
      </c>
      <c r="B226" s="32" t="s">
        <v>437</v>
      </c>
      <c r="C226" s="32" t="s">
        <v>396</v>
      </c>
      <c r="D226" s="32">
        <v>2</v>
      </c>
      <c r="E226" s="27" t="s">
        <v>382</v>
      </c>
      <c r="F226" s="35" t="s">
        <v>815</v>
      </c>
      <c r="G226" s="23"/>
      <c r="H226" s="21">
        <f>IF(G226="",0,IF(G226="優勝",[4]点数換算表!$B$2,IF(G226="準優勝",[4]点数換算表!$C$2,IF(G226="ベスト4",[4]点数換算表!$D$2,[4]点数換算表!$E$2))))</f>
        <v>0</v>
      </c>
      <c r="I226" s="23"/>
      <c r="J226" s="21">
        <f>IF(I226="",0,IF(I226="優勝",[4]点数換算表!$B$3,IF(I226="準優勝",[4]点数換算表!$C$3,IF(I226="ベスト4",[4]点数換算表!$D$3,[4]点数換算表!$E$3))))</f>
        <v>0</v>
      </c>
      <c r="K226" s="32"/>
      <c r="L226" s="21">
        <f>IF(K226="",0,IF(K226="優勝",[4]点数換算表!$B$4,IF(K226="準優勝",[4]点数換算表!$C$4,IF(K226="ベスト4",[4]点数換算表!$D$4,IF(K226="ベスト8",[4]点数換算表!$E$4,IF(K226="ベスト16",[4]点数換算表!$F$4,""))))))</f>
        <v>0</v>
      </c>
      <c r="M226" s="32"/>
      <c r="N226" s="21">
        <f>IF(M226="",0,IF(M226="優勝",[4]点数換算表!$B$5,IF(M226="準優勝",[4]点数換算表!$C$5,IF(M226="ベスト4",[4]点数換算表!$D$5,IF(M226="ベスト8",[4]点数換算表!$E$5,IF(M226="ベスト16",[4]点数換算表!$F$5,IF(M226="ベスト32",[4]点数換算表!$G$5,"")))))))</f>
        <v>0</v>
      </c>
      <c r="O226" s="32"/>
      <c r="P226" s="21">
        <f>IF(O226="",0,IF(O226="優勝",[4]点数換算表!$B$6,IF(O226="準優勝",[4]点数換算表!$C$6,IF(O226="ベスト4",[4]点数換算表!$D$6,IF(O226="ベスト8",[4]点数換算表!$E$6,IF(O226="ベスト16",[4]点数換算表!$F$6,IF(O226="ベスト32",[4]点数換算表!$G$6,"")))))))</f>
        <v>0</v>
      </c>
      <c r="Q226" s="23"/>
      <c r="R226" s="21">
        <f>IF(Q226="",0,IF(Q226="優勝",[4]点数換算表!$B$7,IF(Q226="準優勝",[4]点数換算表!$C$7,IF(Q226="ベスト4",[4]点数換算表!$D$7,IF(Q226="ベスト8",[4]点数換算表!$E$7,[4]点数換算表!$F$7)))))</f>
        <v>0</v>
      </c>
      <c r="S226" s="23"/>
      <c r="T226" s="21">
        <f>IF(S226="",0,IF(S226="優勝",[4]点数換算表!$B$8,IF(S226="準優勝",[4]点数換算表!$C$8,IF(S226="ベスト4",[4]点数換算表!$D$8,IF(S226="ベスト8",[4]点数換算表!$E$8,[4]点数換算表!$F$8)))))</f>
        <v>0</v>
      </c>
      <c r="U226" s="23"/>
      <c r="V226" s="21">
        <f>IF(U226="",0,IF(U226="優勝",[4]点数換算表!$B$13,IF(U226="準優勝",[4]点数換算表!$C$13,IF(U226="ベスト4",[4]点数換算表!$D$13,[4]点数換算表!$E$13))))</f>
        <v>0</v>
      </c>
      <c r="W226" s="23"/>
      <c r="X226" s="21">
        <f>IF(W226="",0,IF(W226="優勝",[4]点数換算表!$B$14,IF(W226="準優勝",[4]点数換算表!$C$14,IF(W226="ベスト4",[4]点数換算表!$D$14,[4]点数換算表!$E$14))))</f>
        <v>0</v>
      </c>
      <c r="Y226" s="32" t="s">
        <v>9</v>
      </c>
      <c r="Z226" s="21">
        <f>IF(Y226="",0,IF(Y226="優勝",[4]点数換算表!$B$15,IF(Y226="準優勝",[4]点数換算表!$C$15,IF(Y226="ベスト4",[4]点数換算表!$D$15,IF(Y226="ベスト8",[4]点数換算表!$E$15,IF(Y226="ベスト16",[4]点数換算表!$F$15,""))))))</f>
        <v>32</v>
      </c>
      <c r="AA226" s="32"/>
      <c r="AB226" s="21">
        <f>IF(AA226="",0,IF(AA226="優勝",[4]点数換算表!$B$16,IF(AA226="準優勝",[4]点数換算表!$C$16,IF(AA226="ベスト4",[4]点数換算表!$D$16,IF(AA226="ベスト8",[4]点数換算表!$E$16,IF(AA226="ベスト16",[4]点数換算表!$F$16,IF(AA226="ベスト32",[4]点数換算表!$G$16,"")))))))</f>
        <v>0</v>
      </c>
      <c r="AC226" s="32"/>
      <c r="AD226" s="21">
        <f>IF(AC226="",0,IF(AC226="優勝",[4]点数換算表!$B$17,IF(AC226="準優勝",[4]点数換算表!$C$17,IF(AC226="ベスト4",[4]点数換算表!$D$17,IF(AC226="ベスト8",[4]点数換算表!$E$17,IF(AC226="ベスト16",[4]点数換算表!$F$17,IF(AC226="ベスト32",[4]点数換算表!$G$17,"")))))))</f>
        <v>0</v>
      </c>
      <c r="AE226" s="23"/>
      <c r="AF226" s="21">
        <f>IF(AE226="",0,IF(AE226="優勝",[4]点数換算表!$B$18,IF(AE226="準優勝",[4]点数換算表!$C$18,IF(AE226="ベスト4",[4]点数換算表!$D$18,IF(AE226="ベスト8",[4]点数換算表!$E$18,[4]点数換算表!$F$18)))))</f>
        <v>0</v>
      </c>
      <c r="AG226" s="23"/>
      <c r="AH226" s="21">
        <f>IF(AG226="",0,IF(AG226="優勝",[4]点数換算表!$B$19,IF(AG226="準優勝",[4]点数換算表!$C$19,IF(AG226="ベスト4",[4]点数換算表!$D$19,IF(AG226="ベスト8",[4]点数換算表!$E$19,[4]点数換算表!$F$19)))))</f>
        <v>0</v>
      </c>
      <c r="AI226" s="21">
        <f t="shared" si="3"/>
        <v>32</v>
      </c>
    </row>
    <row r="227" spans="1:35" x14ac:dyDescent="0.4">
      <c r="A227" s="21">
        <v>224</v>
      </c>
      <c r="B227" s="32" t="s">
        <v>438</v>
      </c>
      <c r="C227" s="32" t="s">
        <v>439</v>
      </c>
      <c r="D227" s="32">
        <v>3</v>
      </c>
      <c r="E227" s="27" t="s">
        <v>382</v>
      </c>
      <c r="F227" s="35" t="s">
        <v>815</v>
      </c>
      <c r="G227" s="23"/>
      <c r="H227" s="21">
        <f>IF(G227="",0,IF(G227="優勝",[4]点数換算表!$B$2,IF(G227="準優勝",[4]点数換算表!$C$2,IF(G227="ベスト4",[4]点数換算表!$D$2,[4]点数換算表!$E$2))))</f>
        <v>0</v>
      </c>
      <c r="I227" s="23"/>
      <c r="J227" s="21">
        <f>IF(I227="",0,IF(I227="優勝",[4]点数換算表!$B$3,IF(I227="準優勝",[4]点数換算表!$C$3,IF(I227="ベスト4",[4]点数換算表!$D$3,[4]点数換算表!$E$3))))</f>
        <v>0</v>
      </c>
      <c r="K227" s="32"/>
      <c r="L227" s="21">
        <f>IF(K227="",0,IF(K227="優勝",[4]点数換算表!$B$4,IF(K227="準優勝",[4]点数換算表!$C$4,IF(K227="ベスト4",[4]点数換算表!$D$4,IF(K227="ベスト8",[4]点数換算表!$E$4,IF(K227="ベスト16",[4]点数換算表!$F$4,""))))))</f>
        <v>0</v>
      </c>
      <c r="M227" s="32"/>
      <c r="N227" s="21">
        <f>IF(M227="",0,IF(M227="優勝",[4]点数換算表!$B$5,IF(M227="準優勝",[4]点数換算表!$C$5,IF(M227="ベスト4",[4]点数換算表!$D$5,IF(M227="ベスト8",[4]点数換算表!$E$5,IF(M227="ベスト16",[4]点数換算表!$F$5,IF(M227="ベスト32",[4]点数換算表!$G$5,"")))))))</f>
        <v>0</v>
      </c>
      <c r="O227" s="32"/>
      <c r="P227" s="21">
        <f>IF(O227="",0,IF(O227="優勝",[4]点数換算表!$B$6,IF(O227="準優勝",[4]点数換算表!$C$6,IF(O227="ベスト4",[4]点数換算表!$D$6,IF(O227="ベスト8",[4]点数換算表!$E$6,IF(O227="ベスト16",[4]点数換算表!$F$6,IF(O227="ベスト32",[4]点数換算表!$G$6,"")))))))</f>
        <v>0</v>
      </c>
      <c r="Q227" s="23"/>
      <c r="R227" s="21">
        <f>IF(Q227="",0,IF(Q227="優勝",[4]点数換算表!$B$7,IF(Q227="準優勝",[4]点数換算表!$C$7,IF(Q227="ベスト4",[4]点数換算表!$D$7,IF(Q227="ベスト8",[4]点数換算表!$E$7,[4]点数換算表!$F$7)))))</f>
        <v>0</v>
      </c>
      <c r="S227" s="23"/>
      <c r="T227" s="21">
        <f>IF(S227="",0,IF(S227="優勝",[4]点数換算表!$B$8,IF(S227="準優勝",[4]点数換算表!$C$8,IF(S227="ベスト4",[4]点数換算表!$D$8,IF(S227="ベスト8",[4]点数換算表!$E$8,[4]点数換算表!$F$8)))))</f>
        <v>0</v>
      </c>
      <c r="U227" s="23"/>
      <c r="V227" s="21">
        <f>IF(U227="",0,IF(U227="優勝",[4]点数換算表!$B$13,IF(U227="準優勝",[4]点数換算表!$C$13,IF(U227="ベスト4",[4]点数換算表!$D$13,[4]点数換算表!$E$13))))</f>
        <v>0</v>
      </c>
      <c r="W227" s="23"/>
      <c r="X227" s="21">
        <f>IF(W227="",0,IF(W227="優勝",[4]点数換算表!$B$14,IF(W227="準優勝",[4]点数換算表!$C$14,IF(W227="ベスト4",[4]点数換算表!$D$14,[4]点数換算表!$E$14))))</f>
        <v>0</v>
      </c>
      <c r="Y227" s="32" t="s">
        <v>9</v>
      </c>
      <c r="Z227" s="21">
        <f>IF(Y227="",0,IF(Y227="優勝",[4]点数換算表!$B$15,IF(Y227="準優勝",[4]点数換算表!$C$15,IF(Y227="ベスト4",[4]点数換算表!$D$15,IF(Y227="ベスト8",[4]点数換算表!$E$15,IF(Y227="ベスト16",[4]点数換算表!$F$15,""))))))</f>
        <v>32</v>
      </c>
      <c r="AA227" s="32"/>
      <c r="AB227" s="21">
        <f>IF(AA227="",0,IF(AA227="優勝",[4]点数換算表!$B$16,IF(AA227="準優勝",[4]点数換算表!$C$16,IF(AA227="ベスト4",[4]点数換算表!$D$16,IF(AA227="ベスト8",[4]点数換算表!$E$16,IF(AA227="ベスト16",[4]点数換算表!$F$16,IF(AA227="ベスト32",[4]点数換算表!$G$16,"")))))))</f>
        <v>0</v>
      </c>
      <c r="AC227" s="32"/>
      <c r="AD227" s="21">
        <f>IF(AC227="",0,IF(AC227="優勝",[4]点数換算表!$B$17,IF(AC227="準優勝",[4]点数換算表!$C$17,IF(AC227="ベスト4",[4]点数換算表!$D$17,IF(AC227="ベスト8",[4]点数換算表!$E$17,IF(AC227="ベスト16",[4]点数換算表!$F$17,IF(AC227="ベスト32",[4]点数換算表!$G$17,"")))))))</f>
        <v>0</v>
      </c>
      <c r="AE227" s="23"/>
      <c r="AF227" s="21">
        <f>IF(AE227="",0,IF(AE227="優勝",[4]点数換算表!$B$18,IF(AE227="準優勝",[4]点数換算表!$C$18,IF(AE227="ベスト4",[4]点数換算表!$D$18,IF(AE227="ベスト8",[4]点数換算表!$E$18,[4]点数換算表!$F$18)))))</f>
        <v>0</v>
      </c>
      <c r="AG227" s="23"/>
      <c r="AH227" s="21">
        <f>IF(AG227="",0,IF(AG227="優勝",[4]点数換算表!$B$19,IF(AG227="準優勝",[4]点数換算表!$C$19,IF(AG227="ベスト4",[4]点数換算表!$D$19,IF(AG227="ベスト8",[4]点数換算表!$E$19,[4]点数換算表!$F$19)))))</f>
        <v>0</v>
      </c>
      <c r="AI227" s="21">
        <f t="shared" si="3"/>
        <v>32</v>
      </c>
    </row>
    <row r="228" spans="1:35" x14ac:dyDescent="0.4">
      <c r="A228" s="21">
        <v>225</v>
      </c>
      <c r="B228" s="32" t="s">
        <v>440</v>
      </c>
      <c r="C228" s="32" t="s">
        <v>439</v>
      </c>
      <c r="D228" s="32">
        <v>3</v>
      </c>
      <c r="E228" s="27" t="s">
        <v>382</v>
      </c>
      <c r="F228" s="35" t="s">
        <v>815</v>
      </c>
      <c r="G228" s="23"/>
      <c r="H228" s="21">
        <f>IF(G228="",0,IF(G228="優勝",[4]点数換算表!$B$2,IF(G228="準優勝",[4]点数換算表!$C$2,IF(G228="ベスト4",[4]点数換算表!$D$2,[4]点数換算表!$E$2))))</f>
        <v>0</v>
      </c>
      <c r="I228" s="23"/>
      <c r="J228" s="21">
        <f>IF(I228="",0,IF(I228="優勝",[4]点数換算表!$B$3,IF(I228="準優勝",[4]点数換算表!$C$3,IF(I228="ベスト4",[4]点数換算表!$D$3,[4]点数換算表!$E$3))))</f>
        <v>0</v>
      </c>
      <c r="K228" s="32"/>
      <c r="L228" s="21">
        <f>IF(K228="",0,IF(K228="優勝",[4]点数換算表!$B$4,IF(K228="準優勝",[4]点数換算表!$C$4,IF(K228="ベスト4",[4]点数換算表!$D$4,IF(K228="ベスト8",[4]点数換算表!$E$4,IF(K228="ベスト16",[4]点数換算表!$F$4,""))))))</f>
        <v>0</v>
      </c>
      <c r="M228" s="32"/>
      <c r="N228" s="21">
        <f>IF(M228="",0,IF(M228="優勝",[4]点数換算表!$B$5,IF(M228="準優勝",[4]点数換算表!$C$5,IF(M228="ベスト4",[4]点数換算表!$D$5,IF(M228="ベスト8",[4]点数換算表!$E$5,IF(M228="ベスト16",[4]点数換算表!$F$5,IF(M228="ベスト32",[4]点数換算表!$G$5,"")))))))</f>
        <v>0</v>
      </c>
      <c r="O228" s="32"/>
      <c r="P228" s="21">
        <f>IF(O228="",0,IF(O228="優勝",[4]点数換算表!$B$6,IF(O228="準優勝",[4]点数換算表!$C$6,IF(O228="ベスト4",[4]点数換算表!$D$6,IF(O228="ベスト8",[4]点数換算表!$E$6,IF(O228="ベスト16",[4]点数換算表!$F$6,IF(O228="ベスト32",[4]点数換算表!$G$6,"")))))))</f>
        <v>0</v>
      </c>
      <c r="Q228" s="23"/>
      <c r="R228" s="21">
        <f>IF(Q228="",0,IF(Q228="優勝",[4]点数換算表!$B$7,IF(Q228="準優勝",[4]点数換算表!$C$7,IF(Q228="ベスト4",[4]点数換算表!$D$7,IF(Q228="ベスト8",[4]点数換算表!$E$7,[4]点数換算表!$F$7)))))</f>
        <v>0</v>
      </c>
      <c r="S228" s="23"/>
      <c r="T228" s="21">
        <f>IF(S228="",0,IF(S228="優勝",[4]点数換算表!$B$8,IF(S228="準優勝",[4]点数換算表!$C$8,IF(S228="ベスト4",[4]点数換算表!$D$8,IF(S228="ベスト8",[4]点数換算表!$E$8,[4]点数換算表!$F$8)))))</f>
        <v>0</v>
      </c>
      <c r="U228" s="23"/>
      <c r="V228" s="21">
        <f>IF(U228="",0,IF(U228="優勝",[4]点数換算表!$B$13,IF(U228="準優勝",[4]点数換算表!$C$13,IF(U228="ベスト4",[4]点数換算表!$D$13,[4]点数換算表!$E$13))))</f>
        <v>0</v>
      </c>
      <c r="W228" s="23"/>
      <c r="X228" s="21">
        <f>IF(W228="",0,IF(W228="優勝",[4]点数換算表!$B$14,IF(W228="準優勝",[4]点数換算表!$C$14,IF(W228="ベスト4",[4]点数換算表!$D$14,[4]点数換算表!$E$14))))</f>
        <v>0</v>
      </c>
      <c r="Y228" s="32" t="s">
        <v>9</v>
      </c>
      <c r="Z228" s="21">
        <f>IF(Y228="",0,IF(Y228="優勝",[4]点数換算表!$B$15,IF(Y228="準優勝",[4]点数換算表!$C$15,IF(Y228="ベスト4",[4]点数換算表!$D$15,IF(Y228="ベスト8",[4]点数換算表!$E$15,IF(Y228="ベスト16",[4]点数換算表!$F$15,""))))))</f>
        <v>32</v>
      </c>
      <c r="AA228" s="32"/>
      <c r="AB228" s="21">
        <f>IF(AA228="",0,IF(AA228="優勝",[4]点数換算表!$B$16,IF(AA228="準優勝",[4]点数換算表!$C$16,IF(AA228="ベスト4",[4]点数換算表!$D$16,IF(AA228="ベスト8",[4]点数換算表!$E$16,IF(AA228="ベスト16",[4]点数換算表!$F$16,IF(AA228="ベスト32",[4]点数換算表!$G$16,"")))))))</f>
        <v>0</v>
      </c>
      <c r="AC228" s="32"/>
      <c r="AD228" s="21">
        <f>IF(AC228="",0,IF(AC228="優勝",[4]点数換算表!$B$17,IF(AC228="準優勝",[4]点数換算表!$C$17,IF(AC228="ベスト4",[4]点数換算表!$D$17,IF(AC228="ベスト8",[4]点数換算表!$E$17,IF(AC228="ベスト16",[4]点数換算表!$F$17,IF(AC228="ベスト32",[4]点数換算表!$G$17,"")))))))</f>
        <v>0</v>
      </c>
      <c r="AE228" s="23"/>
      <c r="AF228" s="21">
        <f>IF(AE228="",0,IF(AE228="優勝",[4]点数換算表!$B$18,IF(AE228="準優勝",[4]点数換算表!$C$18,IF(AE228="ベスト4",[4]点数換算表!$D$18,IF(AE228="ベスト8",[4]点数換算表!$E$18,[4]点数換算表!$F$18)))))</f>
        <v>0</v>
      </c>
      <c r="AG228" s="23"/>
      <c r="AH228" s="21">
        <f>IF(AG228="",0,IF(AG228="優勝",[4]点数換算表!$B$19,IF(AG228="準優勝",[4]点数換算表!$C$19,IF(AG228="ベスト4",[4]点数換算表!$D$19,IF(AG228="ベスト8",[4]点数換算表!$E$19,[4]点数換算表!$F$19)))))</f>
        <v>0</v>
      </c>
      <c r="AI228" s="21">
        <f t="shared" si="3"/>
        <v>32</v>
      </c>
    </row>
    <row r="229" spans="1:35" x14ac:dyDescent="0.4">
      <c r="A229" s="21">
        <v>226</v>
      </c>
      <c r="B229" s="32" t="s">
        <v>490</v>
      </c>
      <c r="C229" s="32" t="s">
        <v>464</v>
      </c>
      <c r="D229" s="32">
        <v>2</v>
      </c>
      <c r="E229" s="28" t="s">
        <v>451</v>
      </c>
      <c r="F229" s="35" t="s">
        <v>815</v>
      </c>
      <c r="G229" s="23"/>
      <c r="H229" s="21">
        <f>IF(G229="",0,IF(G229="優勝",[7]点数換算表!$B$2,IF(G229="準優勝",[7]点数換算表!$C$2,IF(G229="ベスト4",[7]点数換算表!$D$2,[7]点数換算表!$E$2))))</f>
        <v>0</v>
      </c>
      <c r="I229" s="23"/>
      <c r="J229" s="21">
        <f>IF(I229="",0,IF(I229="優勝",[7]点数換算表!$B$3,IF(I229="準優勝",[7]点数換算表!$C$3,IF(I229="ベスト4",[7]点数換算表!$D$3,[7]点数換算表!$E$3))))</f>
        <v>0</v>
      </c>
      <c r="K229" s="32"/>
      <c r="L229" s="21">
        <f>IF(K229="",0,IF(K229="優勝",[7]点数換算表!$B$4,IF(K229="準優勝",[7]点数換算表!$C$4,IF(K229="ベスト4",[7]点数換算表!$D$4,IF(K229="ベスト8",[7]点数換算表!$E$4,IF(K229="ベスト16",[7]点数換算表!$F$4,""))))))</f>
        <v>0</v>
      </c>
      <c r="M229" s="32"/>
      <c r="N229" s="21">
        <f>IF(M229="",0,IF(M229="優勝",[7]点数換算表!$B$5,IF(M229="準優勝",[7]点数換算表!$C$5,IF(M229="ベスト4",[7]点数換算表!$D$5,IF(M229="ベスト8",[7]点数換算表!$E$5,IF(M229="ベスト16",[7]点数換算表!$F$5,IF(M229="ベスト32",[7]点数換算表!$G$5,"")))))))</f>
        <v>0</v>
      </c>
      <c r="O229" s="32"/>
      <c r="P229" s="21">
        <f>IF(O229="",0,IF(O229="優勝",[7]点数換算表!$B$6,IF(O229="準優勝",[7]点数換算表!$C$6,IF(O229="ベスト4",[7]点数換算表!$D$6,IF(O229="ベスト8",[7]点数換算表!$E$6,IF(O229="ベスト16",[7]点数換算表!$F$6,IF(O229="ベスト32",[7]点数換算表!$G$6,"")))))))</f>
        <v>0</v>
      </c>
      <c r="Q229" s="23"/>
      <c r="R229" s="21">
        <f>IF(Q229="",0,IF(Q229="優勝",[7]点数換算表!$B$7,IF(Q229="準優勝",[7]点数換算表!$C$7,IF(Q229="ベスト4",[7]点数換算表!$D$7,IF(Q229="ベスト8",[7]点数換算表!$E$7,[7]点数換算表!$F$7)))))</f>
        <v>0</v>
      </c>
      <c r="S229" s="23"/>
      <c r="T229" s="21">
        <f>IF(S229="",0,IF(S229="優勝",[7]点数換算表!$B$8,IF(S229="準優勝",[7]点数換算表!$C$8,IF(S229="ベスト4",[7]点数換算表!$D$8,IF(S229="ベスト8",[7]点数換算表!$E$8,[7]点数換算表!$F$8)))))</f>
        <v>0</v>
      </c>
      <c r="U229" s="23"/>
      <c r="V229" s="21">
        <f>IF(U229="",0,IF(U229="優勝",[7]点数換算表!$B$13,IF(U229="準優勝",[7]点数換算表!$C$13,IF(U229="ベスト4",[7]点数換算表!$D$13,[7]点数換算表!$E$13))))</f>
        <v>0</v>
      </c>
      <c r="W229" s="23"/>
      <c r="X229" s="21">
        <f>IF(W229="",0,IF(W229="優勝",[7]点数換算表!$B$14,IF(W229="準優勝",[7]点数換算表!$C$14,IF(W229="ベスト4",[7]点数換算表!$D$14,[7]点数換算表!$E$14))))</f>
        <v>0</v>
      </c>
      <c r="Y229" s="32" t="s">
        <v>9</v>
      </c>
      <c r="Z229" s="21">
        <f>IF(Y229="",0,IF(Y229="優勝",[7]点数換算表!$B$15,IF(Y229="準優勝",[7]点数換算表!$C$15,IF(Y229="ベスト4",[7]点数換算表!$D$15,IF(Y229="ベスト8",[7]点数換算表!$E$15,IF(Y229="ベスト16",[7]点数換算表!$F$15,""))))))</f>
        <v>32</v>
      </c>
      <c r="AA229" s="32"/>
      <c r="AB229" s="21">
        <f>IF(AA229="",0,IF(AA229="優勝",[7]点数換算表!$B$16,IF(AA229="準優勝",[7]点数換算表!$C$16,IF(AA229="ベスト4",[7]点数換算表!$D$16,IF(AA229="ベスト8",[7]点数換算表!$E$16,IF(AA229="ベスト16",[7]点数換算表!$F$16,IF(AA229="ベスト32",[7]点数換算表!$G$16,"")))))))</f>
        <v>0</v>
      </c>
      <c r="AC229" s="32"/>
      <c r="AD229" s="21">
        <f>IF(AC229="",0,IF(AC229="優勝",[7]点数換算表!$B$17,IF(AC229="準優勝",[7]点数換算表!$C$17,IF(AC229="ベスト4",[7]点数換算表!$D$17,IF(AC229="ベスト8",[7]点数換算表!$E$17,IF(AC229="ベスト16",[7]点数換算表!$F$17,IF(AC229="ベスト32",[7]点数換算表!$G$17,"")))))))</f>
        <v>0</v>
      </c>
      <c r="AE229" s="23"/>
      <c r="AF229" s="21">
        <f>IF(AE229="",0,IF(AE229="優勝",[7]点数換算表!$B$18,IF(AE229="準優勝",[7]点数換算表!$C$18,IF(AE229="ベスト4",[7]点数換算表!$D$18,IF(AE229="ベスト8",[7]点数換算表!$E$18,[7]点数換算表!$F$18)))))</f>
        <v>0</v>
      </c>
      <c r="AG229" s="23"/>
      <c r="AH229" s="21">
        <f>IF(AG229="",0,IF(AG229="優勝",[7]点数換算表!$B$19,IF(AG229="準優勝",[7]点数換算表!$C$19,IF(AG229="ベスト4",[7]点数換算表!$D$19,IF(AG229="ベスト8",[7]点数換算表!$E$19,[7]点数換算表!$F$19)))))</f>
        <v>0</v>
      </c>
      <c r="AI229" s="21">
        <f t="shared" si="3"/>
        <v>32</v>
      </c>
    </row>
    <row r="230" spans="1:35" x14ac:dyDescent="0.4">
      <c r="A230" s="21">
        <v>227</v>
      </c>
      <c r="B230" s="32" t="s">
        <v>515</v>
      </c>
      <c r="C230" s="32" t="s">
        <v>465</v>
      </c>
      <c r="D230" s="32">
        <v>2</v>
      </c>
      <c r="E230" s="28" t="s">
        <v>451</v>
      </c>
      <c r="F230" s="35" t="s">
        <v>815</v>
      </c>
      <c r="G230" s="23"/>
      <c r="H230" s="21">
        <f>IF(G230="",0,IF(G230="優勝",[7]点数換算表!$B$2,IF(G230="準優勝",[7]点数換算表!$C$2,IF(G230="ベスト4",[7]点数換算表!$D$2,[7]点数換算表!$E$2))))</f>
        <v>0</v>
      </c>
      <c r="I230" s="23"/>
      <c r="J230" s="21">
        <f>IF(I230="",0,IF(I230="優勝",[7]点数換算表!$B$3,IF(I230="準優勝",[7]点数換算表!$C$3,IF(I230="ベスト4",[7]点数換算表!$D$3,[7]点数換算表!$E$3))))</f>
        <v>0</v>
      </c>
      <c r="K230" s="32"/>
      <c r="L230" s="21">
        <f>IF(K230="",0,IF(K230="優勝",[7]点数換算表!$B$4,IF(K230="準優勝",[7]点数換算表!$C$4,IF(K230="ベスト4",[7]点数換算表!$D$4,IF(K230="ベスト8",[7]点数換算表!$E$4,IF(K230="ベスト16",[7]点数換算表!$F$4,""))))))</f>
        <v>0</v>
      </c>
      <c r="M230" s="32"/>
      <c r="N230" s="21">
        <f>IF(M230="",0,IF(M230="優勝",[7]点数換算表!$B$5,IF(M230="準優勝",[7]点数換算表!$C$5,IF(M230="ベスト4",[7]点数換算表!$D$5,IF(M230="ベスト8",[7]点数換算表!$E$5,IF(M230="ベスト16",[7]点数換算表!$F$5,IF(M230="ベスト32",[7]点数換算表!$G$5,"")))))))</f>
        <v>0</v>
      </c>
      <c r="O230" s="32"/>
      <c r="P230" s="21">
        <f>IF(O230="",0,IF(O230="優勝",[7]点数換算表!$B$6,IF(O230="準優勝",[7]点数換算表!$C$6,IF(O230="ベスト4",[7]点数換算表!$D$6,IF(O230="ベスト8",[7]点数換算表!$E$6,IF(O230="ベスト16",[7]点数換算表!$F$6,IF(O230="ベスト32",[7]点数換算表!$G$6,"")))))))</f>
        <v>0</v>
      </c>
      <c r="Q230" s="23"/>
      <c r="R230" s="21">
        <f>IF(Q230="",0,IF(Q230="優勝",[7]点数換算表!$B$7,IF(Q230="準優勝",[7]点数換算表!$C$7,IF(Q230="ベスト4",[7]点数換算表!$D$7,IF(Q230="ベスト8",[7]点数換算表!$E$7,[7]点数換算表!$F$7)))))</f>
        <v>0</v>
      </c>
      <c r="S230" s="23"/>
      <c r="T230" s="21">
        <f>IF(S230="",0,IF(S230="優勝",[7]点数換算表!$B$8,IF(S230="準優勝",[7]点数換算表!$C$8,IF(S230="ベスト4",[7]点数換算表!$D$8,IF(S230="ベスト8",[7]点数換算表!$E$8,[7]点数換算表!$F$8)))))</f>
        <v>0</v>
      </c>
      <c r="U230" s="23"/>
      <c r="V230" s="21">
        <f>IF(U230="",0,IF(U230="優勝",[7]点数換算表!$B$13,IF(U230="準優勝",[7]点数換算表!$C$13,IF(U230="ベスト4",[7]点数換算表!$D$13,[7]点数換算表!$E$13))))</f>
        <v>0</v>
      </c>
      <c r="W230" s="23"/>
      <c r="X230" s="21">
        <f>IF(W230="",0,IF(W230="優勝",[7]点数換算表!$B$14,IF(W230="準優勝",[7]点数換算表!$C$14,IF(W230="ベスト4",[7]点数換算表!$D$14,[7]点数換算表!$E$14))))</f>
        <v>0</v>
      </c>
      <c r="Y230" s="32" t="s">
        <v>9</v>
      </c>
      <c r="Z230" s="21">
        <f>IF(Y230="",0,IF(Y230="優勝",[7]点数換算表!$B$15,IF(Y230="準優勝",[7]点数換算表!$C$15,IF(Y230="ベスト4",[7]点数換算表!$D$15,IF(Y230="ベスト8",[7]点数換算表!$E$15,IF(Y230="ベスト16",[7]点数換算表!$F$15,""))))))</f>
        <v>32</v>
      </c>
      <c r="AA230" s="32"/>
      <c r="AB230" s="21">
        <f>IF(AA230="",0,IF(AA230="優勝",[7]点数換算表!$B$16,IF(AA230="準優勝",[7]点数換算表!$C$16,IF(AA230="ベスト4",[7]点数換算表!$D$16,IF(AA230="ベスト8",[7]点数換算表!$E$16,IF(AA230="ベスト16",[7]点数換算表!$F$16,IF(AA230="ベスト32",[7]点数換算表!$G$16,"")))))))</f>
        <v>0</v>
      </c>
      <c r="AC230" s="32"/>
      <c r="AD230" s="21">
        <f>IF(AC230="",0,IF(AC230="優勝",[7]点数換算表!$B$17,IF(AC230="準優勝",[7]点数換算表!$C$17,IF(AC230="ベスト4",[7]点数換算表!$D$17,IF(AC230="ベスト8",[7]点数換算表!$E$17,IF(AC230="ベスト16",[7]点数換算表!$F$17,IF(AC230="ベスト32",[7]点数換算表!$G$17,"")))))))</f>
        <v>0</v>
      </c>
      <c r="AE230" s="23"/>
      <c r="AF230" s="21">
        <f>IF(AE230="",0,IF(AE230="優勝",[7]点数換算表!$B$18,IF(AE230="準優勝",[7]点数換算表!$C$18,IF(AE230="ベスト4",[7]点数換算表!$D$18,IF(AE230="ベスト8",[7]点数換算表!$E$18,[7]点数換算表!$F$18)))))</f>
        <v>0</v>
      </c>
      <c r="AG230" s="23"/>
      <c r="AH230" s="21">
        <f>IF(AG230="",0,IF(AG230="優勝",[7]点数換算表!$B$19,IF(AG230="準優勝",[7]点数換算表!$C$19,IF(AG230="ベスト4",[7]点数換算表!$D$19,IF(AG230="ベスト8",[7]点数換算表!$E$19,[7]点数換算表!$F$19)))))</f>
        <v>0</v>
      </c>
      <c r="AI230" s="21">
        <f t="shared" si="3"/>
        <v>32</v>
      </c>
    </row>
    <row r="231" spans="1:35" x14ac:dyDescent="0.4">
      <c r="A231" s="21">
        <v>228</v>
      </c>
      <c r="B231" s="32" t="s">
        <v>250</v>
      </c>
      <c r="C231" s="32" t="s">
        <v>106</v>
      </c>
      <c r="D231" s="32">
        <v>3</v>
      </c>
      <c r="E231" s="24" t="s">
        <v>269</v>
      </c>
      <c r="F231" s="34" t="s">
        <v>814</v>
      </c>
      <c r="G231" s="23"/>
      <c r="H231" s="21">
        <f>IF(G231="",0,IF(G231="優勝",点数換算表!$B$2,IF(G231="準優勝",点数換算表!$C$2,IF(G231="ベスト4",点数換算表!$D$2,点数換算表!$E$2))))</f>
        <v>0</v>
      </c>
      <c r="I231" s="23"/>
      <c r="J231" s="21">
        <f>IF(I231="",0,IF(I231="優勝",点数換算表!$B$3,IF(I231="準優勝",点数換算表!$C$3,IF(I231="ベスト4",点数換算表!$D$3,点数換算表!$E$3))))</f>
        <v>0</v>
      </c>
      <c r="K231" s="32" t="s">
        <v>7</v>
      </c>
      <c r="L231" s="21">
        <f>IF(K231="",0,IF(K231="優勝",点数換算表!$B$4,IF(K231="準優勝",点数換算表!$C$4,IF(K231="ベスト4",点数換算表!$D$4,IF(K231="ベスト8",点数換算表!$E$4,IF(K231="ベスト16",点数換算表!$F$4,""))))))</f>
        <v>20</v>
      </c>
      <c r="M231" s="32"/>
      <c r="N231" s="21">
        <f>IF(M231="",0,IF(M231="優勝",点数換算表!$B$5,IF(M231="準優勝",点数換算表!$C$5,IF(M231="ベスト4",点数換算表!$D$5,IF(M231="ベスト8",点数換算表!$E$5,IF(M231="ベスト16",点数換算表!$F$5,IF(M231="ベスト32",点数換算表!$G$5,"")))))))</f>
        <v>0</v>
      </c>
      <c r="O231" s="32"/>
      <c r="P231" s="21">
        <f>IF(O231="",0,IF(O231="優勝",点数換算表!$B$6,IF(O231="準優勝",点数換算表!$C$6,IF(O231="ベスト4",点数換算表!$D$6,IF(O231="ベスト8",点数換算表!$E$6,IF(O231="ベスト16",点数換算表!$F$6,IF(O231="ベスト32",点数換算表!$G$6,"")))))))</f>
        <v>0</v>
      </c>
      <c r="Q231" s="23"/>
      <c r="R231" s="21">
        <f>IF(Q231="",0,IF(Q231="優勝",点数換算表!$B$7,IF(Q231="準優勝",点数換算表!$C$7,IF(Q231="ベスト4",点数換算表!$D$7,IF(Q231="ベスト8",点数換算表!$E$7,点数換算表!$F$7)))))</f>
        <v>0</v>
      </c>
      <c r="S231" s="23"/>
      <c r="T231" s="21">
        <f>IF(S231="",0,IF(S231="優勝",点数換算表!$B$8,IF(S231="準優勝",点数換算表!$C$8,IF(S231="ベスト4",点数換算表!$D$8,IF(S231="ベスト8",点数換算表!$E$8,点数換算表!$F$8)))))</f>
        <v>0</v>
      </c>
      <c r="U231" s="23"/>
      <c r="V231" s="21">
        <f>IF(U231="",0,IF(U231="優勝",点数換算表!$B$13,IF(U231="準優勝",点数換算表!$C$13,IF(U231="ベスト4",点数換算表!$D$13,点数換算表!$E$13))))</f>
        <v>0</v>
      </c>
      <c r="W231" s="23"/>
      <c r="X231" s="21">
        <f>IF(W231="",0,IF(W231="優勝",点数換算表!$B$14,IF(W231="準優勝",点数換算表!$C$14,IF(W231="ベスト4",点数換算表!$D$14,点数換算表!$E$14))))</f>
        <v>0</v>
      </c>
      <c r="Y231" s="32"/>
      <c r="Z231" s="21">
        <f>IF(Y231="",0,IF(Y231="優勝",点数換算表!$B$15,IF(Y231="準優勝",点数換算表!$C$15,IF(Y231="ベスト4",点数換算表!$D$15,IF(Y231="ベスト8",点数換算表!$E$15,IF(Y231="ベスト16",点数換算表!$F$15,""))))))</f>
        <v>0</v>
      </c>
      <c r="AA231" s="32"/>
      <c r="AB231" s="21">
        <f>IF(AA231="",0,IF(AA231="優勝",点数換算表!$B$16,IF(AA231="準優勝",点数換算表!$C$16,IF(AA231="ベスト4",点数換算表!$D$16,IF(AA231="ベスト8",点数換算表!$E$16,IF(AA231="ベスト16",点数換算表!$F$16,IF(AA231="ベスト32",点数換算表!$G$16,"")))))))</f>
        <v>0</v>
      </c>
      <c r="AC231" s="32"/>
      <c r="AD231" s="21">
        <f>IF(AC231="",0,IF(AC231="優勝",点数換算表!$B$17,IF(AC231="準優勝",点数換算表!$C$17,IF(AC231="ベスト4",点数換算表!$D$17,IF(AC231="ベスト8",点数換算表!$E$17,IF(AC231="ベスト16",点数換算表!$F$17,IF(AC231="ベスト32",点数換算表!$G$17,"")))))))</f>
        <v>0</v>
      </c>
      <c r="AE231" s="23"/>
      <c r="AF231" s="21">
        <f>IF(AE231="",0,IF(AE231="優勝",点数換算表!$B$18,IF(AE231="準優勝",点数換算表!$C$18,IF(AE231="ベスト4",点数換算表!$D$18,IF(AE231="ベスト8",点数換算表!$E$18,点数換算表!$F$18)))))</f>
        <v>0</v>
      </c>
      <c r="AG231" s="23"/>
      <c r="AH231" s="21">
        <f>IF(AG231="",0,IF(AG231="優勝",点数換算表!$B$19,IF(AG231="準優勝",点数換算表!$C$19,IF(AG231="ベスト4",点数換算表!$D$19,IF(AG231="ベスト8",点数換算表!$E$19,点数換算表!$F$19)))))</f>
        <v>0</v>
      </c>
      <c r="AI231" s="21">
        <f t="shared" si="3"/>
        <v>20</v>
      </c>
    </row>
    <row r="232" spans="1:35" x14ac:dyDescent="0.4">
      <c r="A232" s="21">
        <v>229</v>
      </c>
      <c r="B232" s="32" t="s">
        <v>599</v>
      </c>
      <c r="C232" s="32" t="s">
        <v>563</v>
      </c>
      <c r="D232" s="32">
        <v>2</v>
      </c>
      <c r="E232" s="29" t="s">
        <v>526</v>
      </c>
      <c r="F232" s="35" t="s">
        <v>815</v>
      </c>
      <c r="G232" s="23"/>
      <c r="H232" s="21">
        <f>IF(G232="",0,IF(G232="優勝",[8]点数換算表!$B$2,IF(G232="準優勝",[8]点数換算表!$C$2,IF(G232="ベスト4",[8]点数換算表!$D$2,[8]点数換算表!$E$2))))</f>
        <v>0</v>
      </c>
      <c r="I232" s="23"/>
      <c r="J232" s="21">
        <f>IF(I232="",0,IF(I232="優勝",[8]点数換算表!$B$3,IF(I232="準優勝",[8]点数換算表!$C$3,IF(I232="ベスト4",[8]点数換算表!$D$3,[8]点数換算表!$E$3))))</f>
        <v>0</v>
      </c>
      <c r="K232" s="32" t="s">
        <v>7</v>
      </c>
      <c r="L232" s="21">
        <f>IF(K232="",0,IF(K232="優勝",[8]点数換算表!$B$4,IF(K232="準優勝",[8]点数換算表!$C$4,IF(K232="ベスト4",[8]点数換算表!$D$4,IF(K232="ベスト8",[8]点数換算表!$E$4,IF(K232="ベスト16",[8]点数換算表!$F$4,""))))))</f>
        <v>20</v>
      </c>
      <c r="M232" s="32"/>
      <c r="N232" s="21">
        <f>IF(M232="",0,IF(M232="優勝",[8]点数換算表!$B$5,IF(M232="準優勝",[8]点数換算表!$C$5,IF(M232="ベスト4",[8]点数換算表!$D$5,IF(M232="ベスト8",[8]点数換算表!$E$5,IF(M232="ベスト16",[8]点数換算表!$F$5,IF(M232="ベスト32",[8]点数換算表!$G$5,"")))))))</f>
        <v>0</v>
      </c>
      <c r="O232" s="32"/>
      <c r="P232" s="21">
        <f>IF(O232="",0,IF(O232="優勝",[8]点数換算表!$B$6,IF(O232="準優勝",[8]点数換算表!$C$6,IF(O232="ベスト4",[8]点数換算表!$D$6,IF(O232="ベスト8",[8]点数換算表!$E$6,IF(O232="ベスト16",[8]点数換算表!$F$6,IF(O232="ベスト32",[8]点数換算表!$G$6,"")))))))</f>
        <v>0</v>
      </c>
      <c r="Q232" s="23"/>
      <c r="R232" s="21">
        <f>IF(Q232="",0,IF(Q232="優勝",[8]点数換算表!$B$7,IF(Q232="準優勝",[8]点数換算表!$C$7,IF(Q232="ベスト4",[8]点数換算表!$D$7,IF(Q232="ベスト8",[8]点数換算表!$E$7,[8]点数換算表!$F$7)))))</f>
        <v>0</v>
      </c>
      <c r="S232" s="23"/>
      <c r="T232" s="21">
        <f>IF(S232="",0,IF(S232="優勝",[8]点数換算表!$B$8,IF(S232="準優勝",[8]点数換算表!$C$8,IF(S232="ベスト4",[8]点数換算表!$D$8,IF(S232="ベスト8",[8]点数換算表!$E$8,[8]点数換算表!$F$8)))))</f>
        <v>0</v>
      </c>
      <c r="U232" s="23"/>
      <c r="V232" s="21">
        <f>IF(U232="",0,IF(U232="優勝",[8]点数換算表!$B$13,IF(U232="準優勝",[8]点数換算表!$C$13,IF(U232="ベスト4",[8]点数換算表!$D$13,[8]点数換算表!$E$13))))</f>
        <v>0</v>
      </c>
      <c r="W232" s="23"/>
      <c r="X232" s="21">
        <f>IF(W232="",0,IF(W232="優勝",[8]点数換算表!$B$14,IF(W232="準優勝",[8]点数換算表!$C$14,IF(W232="ベスト4",[8]点数換算表!$D$14,[8]点数換算表!$E$14))))</f>
        <v>0</v>
      </c>
      <c r="Y232" s="32"/>
      <c r="Z232" s="21">
        <f>IF(Y232="",0,IF(Y232="優勝",[8]点数換算表!$B$15,IF(Y232="準優勝",[8]点数換算表!$C$15,IF(Y232="ベスト4",[8]点数換算表!$D$15,IF(Y232="ベスト8",[8]点数換算表!$E$15,IF(Y232="ベスト16",[8]点数換算表!$F$15,""))))))</f>
        <v>0</v>
      </c>
      <c r="AA232" s="32"/>
      <c r="AB232" s="21">
        <f>IF(AA232="",0,IF(AA232="優勝",[8]点数換算表!$B$16,IF(AA232="準優勝",[8]点数換算表!$C$16,IF(AA232="ベスト4",[8]点数換算表!$D$16,IF(AA232="ベスト8",[8]点数換算表!$E$16,IF(AA232="ベスト16",[8]点数換算表!$F$16,IF(AA232="ベスト32",[8]点数換算表!$G$16,"")))))))</f>
        <v>0</v>
      </c>
      <c r="AC232" s="32"/>
      <c r="AD232" s="21">
        <f>IF(AC232="",0,IF(AC232="優勝",[8]点数換算表!$B$17,IF(AC232="準優勝",[8]点数換算表!$C$17,IF(AC232="ベスト4",[8]点数換算表!$D$17,IF(AC232="ベスト8",[8]点数換算表!$E$17,IF(AC232="ベスト16",[8]点数換算表!$F$17,IF(AC232="ベスト32",[8]点数換算表!$G$17,"")))))))</f>
        <v>0</v>
      </c>
      <c r="AE232" s="23"/>
      <c r="AF232" s="21">
        <f>IF(AE232="",0,IF(AE232="優勝",[8]点数換算表!$B$18,IF(AE232="準優勝",[8]点数換算表!$C$18,IF(AE232="ベスト4",[8]点数換算表!$D$18,IF(AE232="ベスト8",[8]点数換算表!$E$18,[8]点数換算表!$F$18)))))</f>
        <v>0</v>
      </c>
      <c r="AG232" s="23"/>
      <c r="AH232" s="21">
        <f>IF(AG232="",0,IF(AG232="優勝",[8]点数換算表!$B$19,IF(AG232="準優勝",[8]点数換算表!$C$19,IF(AG232="ベスト4",[8]点数換算表!$D$19,IF(AG232="ベスト8",[8]点数換算表!$E$19,[8]点数換算表!$F$19)))))</f>
        <v>0</v>
      </c>
      <c r="AI232" s="21">
        <f t="shared" si="3"/>
        <v>20</v>
      </c>
    </row>
    <row r="233" spans="1:35" x14ac:dyDescent="0.4">
      <c r="A233" s="21">
        <v>230</v>
      </c>
      <c r="B233" s="32" t="s">
        <v>600</v>
      </c>
      <c r="C233" s="32" t="s">
        <v>563</v>
      </c>
      <c r="D233" s="32">
        <v>2</v>
      </c>
      <c r="E233" s="29" t="s">
        <v>526</v>
      </c>
      <c r="F233" s="35" t="s">
        <v>815</v>
      </c>
      <c r="G233" s="23"/>
      <c r="H233" s="21">
        <f>IF(G233="",0,IF(G233="優勝",[8]点数換算表!$B$2,IF(G233="準優勝",[8]点数換算表!$C$2,IF(G233="ベスト4",[8]点数換算表!$D$2,[8]点数換算表!$E$2))))</f>
        <v>0</v>
      </c>
      <c r="I233" s="23"/>
      <c r="J233" s="21">
        <f>IF(I233="",0,IF(I233="優勝",[8]点数換算表!$B$3,IF(I233="準優勝",[8]点数換算表!$C$3,IF(I233="ベスト4",[8]点数換算表!$D$3,[8]点数換算表!$E$3))))</f>
        <v>0</v>
      </c>
      <c r="K233" s="32" t="s">
        <v>7</v>
      </c>
      <c r="L233" s="21">
        <f>IF(K233="",0,IF(K233="優勝",[8]点数換算表!$B$4,IF(K233="準優勝",[8]点数換算表!$C$4,IF(K233="ベスト4",[8]点数換算表!$D$4,IF(K233="ベスト8",[8]点数換算表!$E$4,IF(K233="ベスト16",[8]点数換算表!$F$4,""))))))</f>
        <v>20</v>
      </c>
      <c r="M233" s="32"/>
      <c r="N233" s="21">
        <f>IF(M233="",0,IF(M233="優勝",[8]点数換算表!$B$5,IF(M233="準優勝",[8]点数換算表!$C$5,IF(M233="ベスト4",[8]点数換算表!$D$5,IF(M233="ベスト8",[8]点数換算表!$E$5,IF(M233="ベスト16",[8]点数換算表!$F$5,IF(M233="ベスト32",[8]点数換算表!$G$5,"")))))))</f>
        <v>0</v>
      </c>
      <c r="O233" s="32"/>
      <c r="P233" s="21">
        <f>IF(O233="",0,IF(O233="優勝",[8]点数換算表!$B$6,IF(O233="準優勝",[8]点数換算表!$C$6,IF(O233="ベスト4",[8]点数換算表!$D$6,IF(O233="ベスト8",[8]点数換算表!$E$6,IF(O233="ベスト16",[8]点数換算表!$F$6,IF(O233="ベスト32",[8]点数換算表!$G$6,"")))))))</f>
        <v>0</v>
      </c>
      <c r="Q233" s="23"/>
      <c r="R233" s="21">
        <f>IF(Q233="",0,IF(Q233="優勝",[8]点数換算表!$B$7,IF(Q233="準優勝",[8]点数換算表!$C$7,IF(Q233="ベスト4",[8]点数換算表!$D$7,IF(Q233="ベスト8",[8]点数換算表!$E$7,[8]点数換算表!$F$7)))))</f>
        <v>0</v>
      </c>
      <c r="S233" s="23"/>
      <c r="T233" s="21">
        <f>IF(S233="",0,IF(S233="優勝",[8]点数換算表!$B$8,IF(S233="準優勝",[8]点数換算表!$C$8,IF(S233="ベスト4",[8]点数換算表!$D$8,IF(S233="ベスト8",[8]点数換算表!$E$8,[8]点数換算表!$F$8)))))</f>
        <v>0</v>
      </c>
      <c r="U233" s="23"/>
      <c r="V233" s="21">
        <f>IF(U233="",0,IF(U233="優勝",[8]点数換算表!$B$13,IF(U233="準優勝",[8]点数換算表!$C$13,IF(U233="ベスト4",[8]点数換算表!$D$13,[8]点数換算表!$E$13))))</f>
        <v>0</v>
      </c>
      <c r="W233" s="23"/>
      <c r="X233" s="21">
        <f>IF(W233="",0,IF(W233="優勝",[8]点数換算表!$B$14,IF(W233="準優勝",[8]点数換算表!$C$14,IF(W233="ベスト4",[8]点数換算表!$D$14,[8]点数換算表!$E$14))))</f>
        <v>0</v>
      </c>
      <c r="Y233" s="32"/>
      <c r="Z233" s="21">
        <f>IF(Y233="",0,IF(Y233="優勝",[8]点数換算表!$B$15,IF(Y233="準優勝",[8]点数換算表!$C$15,IF(Y233="ベスト4",[8]点数換算表!$D$15,IF(Y233="ベスト8",[8]点数換算表!$E$15,IF(Y233="ベスト16",[8]点数換算表!$F$15,""))))))</f>
        <v>0</v>
      </c>
      <c r="AA233" s="32"/>
      <c r="AB233" s="21">
        <f>IF(AA233="",0,IF(AA233="優勝",[8]点数換算表!$B$16,IF(AA233="準優勝",[8]点数換算表!$C$16,IF(AA233="ベスト4",[8]点数換算表!$D$16,IF(AA233="ベスト8",[8]点数換算表!$E$16,IF(AA233="ベスト16",[8]点数換算表!$F$16,IF(AA233="ベスト32",[8]点数換算表!$G$16,"")))))))</f>
        <v>0</v>
      </c>
      <c r="AC233" s="32"/>
      <c r="AD233" s="21">
        <f>IF(AC233="",0,IF(AC233="優勝",[8]点数換算表!$B$17,IF(AC233="準優勝",[8]点数換算表!$C$17,IF(AC233="ベスト4",[8]点数換算表!$D$17,IF(AC233="ベスト8",[8]点数換算表!$E$17,IF(AC233="ベスト16",[8]点数換算表!$F$17,IF(AC233="ベスト32",[8]点数換算表!$G$17,"")))))))</f>
        <v>0</v>
      </c>
      <c r="AE233" s="23"/>
      <c r="AF233" s="21">
        <f>IF(AE233="",0,IF(AE233="優勝",[8]点数換算表!$B$18,IF(AE233="準優勝",[8]点数換算表!$C$18,IF(AE233="ベスト4",[8]点数換算表!$D$18,IF(AE233="ベスト8",[8]点数換算表!$E$18,[8]点数換算表!$F$18)))))</f>
        <v>0</v>
      </c>
      <c r="AG233" s="23"/>
      <c r="AH233" s="21">
        <f>IF(AG233="",0,IF(AG233="優勝",[8]点数換算表!$B$19,IF(AG233="準優勝",[8]点数換算表!$C$19,IF(AG233="ベスト4",[8]点数換算表!$D$19,IF(AG233="ベスト8",[8]点数換算表!$E$19,[8]点数換算表!$F$19)))))</f>
        <v>0</v>
      </c>
      <c r="AI233" s="21">
        <f t="shared" si="3"/>
        <v>20</v>
      </c>
    </row>
    <row r="234" spans="1:35" x14ac:dyDescent="0.4">
      <c r="A234" s="21">
        <v>231</v>
      </c>
      <c r="B234" s="32" t="s">
        <v>564</v>
      </c>
      <c r="C234" s="32" t="s">
        <v>563</v>
      </c>
      <c r="D234" s="32">
        <v>4</v>
      </c>
      <c r="E234" s="29" t="s">
        <v>526</v>
      </c>
      <c r="F234" s="35" t="s">
        <v>815</v>
      </c>
      <c r="G234" s="23"/>
      <c r="H234" s="21">
        <f>IF(G234="",0,IF(G234="優勝",[8]点数換算表!$B$2,IF(G234="準優勝",[8]点数換算表!$C$2,IF(G234="ベスト4",[8]点数換算表!$D$2,[8]点数換算表!$E$2))))</f>
        <v>0</v>
      </c>
      <c r="I234" s="23"/>
      <c r="J234" s="21">
        <f>IF(I234="",0,IF(I234="優勝",[8]点数換算表!$B$3,IF(I234="準優勝",[8]点数換算表!$C$3,IF(I234="ベスト4",[8]点数換算表!$D$3,[8]点数換算表!$E$3))))</f>
        <v>0</v>
      </c>
      <c r="K234" s="32" t="s">
        <v>7</v>
      </c>
      <c r="L234" s="21">
        <f>IF(K234="",0,IF(K234="優勝",[8]点数換算表!$B$4,IF(K234="準優勝",[8]点数換算表!$C$4,IF(K234="ベスト4",[8]点数換算表!$D$4,IF(K234="ベスト8",[8]点数換算表!$E$4,IF(K234="ベスト16",[8]点数換算表!$F$4,""))))))</f>
        <v>20</v>
      </c>
      <c r="M234" s="32"/>
      <c r="N234" s="21">
        <f>IF(M234="",0,IF(M234="優勝",[8]点数換算表!$B$5,IF(M234="準優勝",[8]点数換算表!$C$5,IF(M234="ベスト4",[8]点数換算表!$D$5,IF(M234="ベスト8",[8]点数換算表!$E$5,IF(M234="ベスト16",[8]点数換算表!$F$5,IF(M234="ベスト32",[8]点数換算表!$G$5,"")))))))</f>
        <v>0</v>
      </c>
      <c r="O234" s="32"/>
      <c r="P234" s="21">
        <f>IF(O234="",0,IF(O234="優勝",[8]点数換算表!$B$6,IF(O234="準優勝",[8]点数換算表!$C$6,IF(O234="ベスト4",[8]点数換算表!$D$6,IF(O234="ベスト8",[8]点数換算表!$E$6,IF(O234="ベスト16",[8]点数換算表!$F$6,IF(O234="ベスト32",[8]点数換算表!$G$6,"")))))))</f>
        <v>0</v>
      </c>
      <c r="Q234" s="23"/>
      <c r="R234" s="21">
        <f>IF(Q234="",0,IF(Q234="優勝",[8]点数換算表!$B$7,IF(Q234="準優勝",[8]点数換算表!$C$7,IF(Q234="ベスト4",[8]点数換算表!$D$7,IF(Q234="ベスト8",[8]点数換算表!$E$7,[8]点数換算表!$F$7)))))</f>
        <v>0</v>
      </c>
      <c r="S234" s="23"/>
      <c r="T234" s="21">
        <f>IF(S234="",0,IF(S234="優勝",[8]点数換算表!$B$8,IF(S234="準優勝",[8]点数換算表!$C$8,IF(S234="ベスト4",[8]点数換算表!$D$8,IF(S234="ベスト8",[8]点数換算表!$E$8,[8]点数換算表!$F$8)))))</f>
        <v>0</v>
      </c>
      <c r="U234" s="23"/>
      <c r="V234" s="21">
        <f>IF(U234="",0,IF(U234="優勝",[8]点数換算表!$B$13,IF(U234="準優勝",[8]点数換算表!$C$13,IF(U234="ベスト4",[8]点数換算表!$D$13,[8]点数換算表!$E$13))))</f>
        <v>0</v>
      </c>
      <c r="W234" s="23"/>
      <c r="X234" s="21">
        <f>IF(W234="",0,IF(W234="優勝",[8]点数換算表!$B$14,IF(W234="準優勝",[8]点数換算表!$C$14,IF(W234="ベスト4",[8]点数換算表!$D$14,[8]点数換算表!$E$14))))</f>
        <v>0</v>
      </c>
      <c r="Y234" s="32"/>
      <c r="Z234" s="21">
        <f>IF(Y234="",0,IF(Y234="優勝",[8]点数換算表!$B$15,IF(Y234="準優勝",[8]点数換算表!$C$15,IF(Y234="ベスト4",[8]点数換算表!$D$15,IF(Y234="ベスト8",[8]点数換算表!$E$15,IF(Y234="ベスト16",[8]点数換算表!$F$15,""))))))</f>
        <v>0</v>
      </c>
      <c r="AA234" s="32"/>
      <c r="AB234" s="21">
        <f>IF(AA234="",0,IF(AA234="優勝",[8]点数換算表!$B$16,IF(AA234="準優勝",[8]点数換算表!$C$16,IF(AA234="ベスト4",[8]点数換算表!$D$16,IF(AA234="ベスト8",[8]点数換算表!$E$16,IF(AA234="ベスト16",[8]点数換算表!$F$16,IF(AA234="ベスト32",[8]点数換算表!$G$16,"")))))))</f>
        <v>0</v>
      </c>
      <c r="AC234" s="32"/>
      <c r="AD234" s="21">
        <f>IF(AC234="",0,IF(AC234="優勝",[8]点数換算表!$B$17,IF(AC234="準優勝",[8]点数換算表!$C$17,IF(AC234="ベスト4",[8]点数換算表!$D$17,IF(AC234="ベスト8",[8]点数換算表!$E$17,IF(AC234="ベスト16",[8]点数換算表!$F$17,IF(AC234="ベスト32",[8]点数換算表!$G$17,"")))))))</f>
        <v>0</v>
      </c>
      <c r="AE234" s="23"/>
      <c r="AF234" s="21">
        <f>IF(AE234="",0,IF(AE234="優勝",[8]点数換算表!$B$18,IF(AE234="準優勝",[8]点数換算表!$C$18,IF(AE234="ベスト4",[8]点数換算表!$D$18,IF(AE234="ベスト8",[8]点数換算表!$E$18,[8]点数換算表!$F$18)))))</f>
        <v>0</v>
      </c>
      <c r="AG234" s="23"/>
      <c r="AH234" s="21">
        <f>IF(AG234="",0,IF(AG234="優勝",[8]点数換算表!$B$19,IF(AG234="準優勝",[8]点数換算表!$C$19,IF(AG234="ベスト4",[8]点数換算表!$D$19,IF(AG234="ベスト8",[8]点数換算表!$E$19,[8]点数換算表!$F$19)))))</f>
        <v>0</v>
      </c>
      <c r="AI234" s="21">
        <f t="shared" si="3"/>
        <v>20</v>
      </c>
    </row>
    <row r="235" spans="1:35" x14ac:dyDescent="0.4">
      <c r="A235" s="21">
        <v>232</v>
      </c>
      <c r="B235" s="32" t="s">
        <v>603</v>
      </c>
      <c r="C235" s="32" t="s">
        <v>563</v>
      </c>
      <c r="D235" s="32">
        <v>3</v>
      </c>
      <c r="E235" s="29" t="s">
        <v>526</v>
      </c>
      <c r="F235" s="35" t="s">
        <v>815</v>
      </c>
      <c r="G235" s="23"/>
      <c r="H235" s="21">
        <f>IF(G235="",0,IF(G235="優勝",[8]点数換算表!$B$2,IF(G235="準優勝",[8]点数換算表!$C$2,IF(G235="ベスト4",[8]点数換算表!$D$2,[8]点数換算表!$E$2))))</f>
        <v>0</v>
      </c>
      <c r="I235" s="23"/>
      <c r="J235" s="21">
        <f>IF(I235="",0,IF(I235="優勝",[8]点数換算表!$B$3,IF(I235="準優勝",[8]点数換算表!$C$3,IF(I235="ベスト4",[8]点数換算表!$D$3,[8]点数換算表!$E$3))))</f>
        <v>0</v>
      </c>
      <c r="K235" s="32" t="s">
        <v>7</v>
      </c>
      <c r="L235" s="21">
        <f>IF(K235="",0,IF(K235="優勝",[8]点数換算表!$B$4,IF(K235="準優勝",[8]点数換算表!$C$4,IF(K235="ベスト4",[8]点数換算表!$D$4,IF(K235="ベスト8",[8]点数換算表!$E$4,IF(K235="ベスト16",[8]点数換算表!$F$4,""))))))</f>
        <v>20</v>
      </c>
      <c r="M235" s="32"/>
      <c r="N235" s="21">
        <f>IF(M235="",0,IF(M235="優勝",[8]点数換算表!$B$5,IF(M235="準優勝",[8]点数換算表!$C$5,IF(M235="ベスト4",[8]点数換算表!$D$5,IF(M235="ベスト8",[8]点数換算表!$E$5,IF(M235="ベスト16",[8]点数換算表!$F$5,IF(M235="ベスト32",[8]点数換算表!$G$5,"")))))))</f>
        <v>0</v>
      </c>
      <c r="O235" s="32"/>
      <c r="P235" s="21">
        <f>IF(O235="",0,IF(O235="優勝",[8]点数換算表!$B$6,IF(O235="準優勝",[8]点数換算表!$C$6,IF(O235="ベスト4",[8]点数換算表!$D$6,IF(O235="ベスト8",[8]点数換算表!$E$6,IF(O235="ベスト16",[8]点数換算表!$F$6,IF(O235="ベスト32",[8]点数換算表!$G$6,"")))))))</f>
        <v>0</v>
      </c>
      <c r="Q235" s="23"/>
      <c r="R235" s="21">
        <f>IF(Q235="",0,IF(Q235="優勝",[8]点数換算表!$B$7,IF(Q235="準優勝",[8]点数換算表!$C$7,IF(Q235="ベスト4",[8]点数換算表!$D$7,IF(Q235="ベスト8",[8]点数換算表!$E$7,[8]点数換算表!$F$7)))))</f>
        <v>0</v>
      </c>
      <c r="S235" s="23"/>
      <c r="T235" s="21">
        <f>IF(S235="",0,IF(S235="優勝",[8]点数換算表!$B$8,IF(S235="準優勝",[8]点数換算表!$C$8,IF(S235="ベスト4",[8]点数換算表!$D$8,IF(S235="ベスト8",[8]点数換算表!$E$8,[8]点数換算表!$F$8)))))</f>
        <v>0</v>
      </c>
      <c r="U235" s="23"/>
      <c r="V235" s="21">
        <f>IF(U235="",0,IF(U235="優勝",[8]点数換算表!$B$13,IF(U235="準優勝",[8]点数換算表!$C$13,IF(U235="ベスト4",[8]点数換算表!$D$13,[8]点数換算表!$E$13))))</f>
        <v>0</v>
      </c>
      <c r="W235" s="23"/>
      <c r="X235" s="21">
        <f>IF(W235="",0,IF(W235="優勝",[8]点数換算表!$B$14,IF(W235="準優勝",[8]点数換算表!$C$14,IF(W235="ベスト4",[8]点数換算表!$D$14,[8]点数換算表!$E$14))))</f>
        <v>0</v>
      </c>
      <c r="Y235" s="32"/>
      <c r="Z235" s="21">
        <f>IF(Y235="",0,IF(Y235="優勝",[8]点数換算表!$B$15,IF(Y235="準優勝",[8]点数換算表!$C$15,IF(Y235="ベスト4",[8]点数換算表!$D$15,IF(Y235="ベスト8",[8]点数換算表!$E$15,IF(Y235="ベスト16",[8]点数換算表!$F$15,""))))))</f>
        <v>0</v>
      </c>
      <c r="AA235" s="32"/>
      <c r="AB235" s="21">
        <f>IF(AA235="",0,IF(AA235="優勝",[8]点数換算表!$B$16,IF(AA235="準優勝",[8]点数換算表!$C$16,IF(AA235="ベスト4",[8]点数換算表!$D$16,IF(AA235="ベスト8",[8]点数換算表!$E$16,IF(AA235="ベスト16",[8]点数換算表!$F$16,IF(AA235="ベスト32",[8]点数換算表!$G$16,"")))))))</f>
        <v>0</v>
      </c>
      <c r="AC235" s="32"/>
      <c r="AD235" s="21">
        <f>IF(AC235="",0,IF(AC235="優勝",[8]点数換算表!$B$17,IF(AC235="準優勝",[8]点数換算表!$C$17,IF(AC235="ベスト4",[8]点数換算表!$D$17,IF(AC235="ベスト8",[8]点数換算表!$E$17,IF(AC235="ベスト16",[8]点数換算表!$F$17,IF(AC235="ベスト32",[8]点数換算表!$G$17,"")))))))</f>
        <v>0</v>
      </c>
      <c r="AE235" s="23"/>
      <c r="AF235" s="21">
        <f>IF(AE235="",0,IF(AE235="優勝",[8]点数換算表!$B$18,IF(AE235="準優勝",[8]点数換算表!$C$18,IF(AE235="ベスト4",[8]点数換算表!$D$18,IF(AE235="ベスト8",[8]点数換算表!$E$18,[8]点数換算表!$F$18)))))</f>
        <v>0</v>
      </c>
      <c r="AG235" s="23"/>
      <c r="AH235" s="21">
        <f>IF(AG235="",0,IF(AG235="優勝",[8]点数換算表!$B$19,IF(AG235="準優勝",[8]点数換算表!$C$19,IF(AG235="ベスト4",[8]点数換算表!$D$19,IF(AG235="ベスト8",[8]点数換算表!$E$19,[8]点数換算表!$F$19)))))</f>
        <v>0</v>
      </c>
      <c r="AI235" s="21">
        <f t="shared" si="3"/>
        <v>20</v>
      </c>
    </row>
    <row r="236" spans="1:35" x14ac:dyDescent="0.4">
      <c r="A236" s="21">
        <v>233</v>
      </c>
      <c r="B236" s="32" t="s">
        <v>604</v>
      </c>
      <c r="C236" s="32" t="s">
        <v>563</v>
      </c>
      <c r="D236" s="32">
        <v>4</v>
      </c>
      <c r="E236" s="29" t="s">
        <v>526</v>
      </c>
      <c r="F236" s="35" t="s">
        <v>815</v>
      </c>
      <c r="G236" s="23"/>
      <c r="H236" s="21">
        <f>IF(G236="",0,IF(G236="優勝",[8]点数換算表!$B$2,IF(G236="準優勝",[8]点数換算表!$C$2,IF(G236="ベスト4",[8]点数換算表!$D$2,[8]点数換算表!$E$2))))</f>
        <v>0</v>
      </c>
      <c r="I236" s="23"/>
      <c r="J236" s="21">
        <f>IF(I236="",0,IF(I236="優勝",[8]点数換算表!$B$3,IF(I236="準優勝",[8]点数換算表!$C$3,IF(I236="ベスト4",[8]点数換算表!$D$3,[8]点数換算表!$E$3))))</f>
        <v>0</v>
      </c>
      <c r="K236" s="32" t="s">
        <v>7</v>
      </c>
      <c r="L236" s="21">
        <f>IF(K236="",0,IF(K236="優勝",[8]点数換算表!$B$4,IF(K236="準優勝",[8]点数換算表!$C$4,IF(K236="ベスト4",[8]点数換算表!$D$4,IF(K236="ベスト8",[8]点数換算表!$E$4,IF(K236="ベスト16",[8]点数換算表!$F$4,""))))))</f>
        <v>20</v>
      </c>
      <c r="M236" s="32"/>
      <c r="N236" s="21">
        <f>IF(M236="",0,IF(M236="優勝",[8]点数換算表!$B$5,IF(M236="準優勝",[8]点数換算表!$C$5,IF(M236="ベスト4",[8]点数換算表!$D$5,IF(M236="ベスト8",[8]点数換算表!$E$5,IF(M236="ベスト16",[8]点数換算表!$F$5,IF(M236="ベスト32",[8]点数換算表!$G$5,"")))))))</f>
        <v>0</v>
      </c>
      <c r="O236" s="32"/>
      <c r="P236" s="21">
        <f>IF(O236="",0,IF(O236="優勝",[8]点数換算表!$B$6,IF(O236="準優勝",[8]点数換算表!$C$6,IF(O236="ベスト4",[8]点数換算表!$D$6,IF(O236="ベスト8",[8]点数換算表!$E$6,IF(O236="ベスト16",[8]点数換算表!$F$6,IF(O236="ベスト32",[8]点数換算表!$G$6,"")))))))</f>
        <v>0</v>
      </c>
      <c r="Q236" s="23"/>
      <c r="R236" s="21">
        <f>IF(Q236="",0,IF(Q236="優勝",[8]点数換算表!$B$7,IF(Q236="準優勝",[8]点数換算表!$C$7,IF(Q236="ベスト4",[8]点数換算表!$D$7,IF(Q236="ベスト8",[8]点数換算表!$E$7,[8]点数換算表!$F$7)))))</f>
        <v>0</v>
      </c>
      <c r="S236" s="23"/>
      <c r="T236" s="21">
        <f>IF(S236="",0,IF(S236="優勝",[8]点数換算表!$B$8,IF(S236="準優勝",[8]点数換算表!$C$8,IF(S236="ベスト4",[8]点数換算表!$D$8,IF(S236="ベスト8",[8]点数換算表!$E$8,[8]点数換算表!$F$8)))))</f>
        <v>0</v>
      </c>
      <c r="U236" s="23"/>
      <c r="V236" s="21">
        <f>IF(U236="",0,IF(U236="優勝",[8]点数換算表!$B$13,IF(U236="準優勝",[8]点数換算表!$C$13,IF(U236="ベスト4",[8]点数換算表!$D$13,[8]点数換算表!$E$13))))</f>
        <v>0</v>
      </c>
      <c r="W236" s="23"/>
      <c r="X236" s="21">
        <f>IF(W236="",0,IF(W236="優勝",[8]点数換算表!$B$14,IF(W236="準優勝",[8]点数換算表!$C$14,IF(W236="ベスト4",[8]点数換算表!$D$14,[8]点数換算表!$E$14))))</f>
        <v>0</v>
      </c>
      <c r="Y236" s="32"/>
      <c r="Z236" s="21">
        <f>IF(Y236="",0,IF(Y236="優勝",[8]点数換算表!$B$15,IF(Y236="準優勝",[8]点数換算表!$C$15,IF(Y236="ベスト4",[8]点数換算表!$D$15,IF(Y236="ベスト8",[8]点数換算表!$E$15,IF(Y236="ベスト16",[8]点数換算表!$F$15,""))))))</f>
        <v>0</v>
      </c>
      <c r="AA236" s="32"/>
      <c r="AB236" s="21">
        <f>IF(AA236="",0,IF(AA236="優勝",[8]点数換算表!$B$16,IF(AA236="準優勝",[8]点数換算表!$C$16,IF(AA236="ベスト4",[8]点数換算表!$D$16,IF(AA236="ベスト8",[8]点数換算表!$E$16,IF(AA236="ベスト16",[8]点数換算表!$F$16,IF(AA236="ベスト32",[8]点数換算表!$G$16,"")))))))</f>
        <v>0</v>
      </c>
      <c r="AC236" s="32"/>
      <c r="AD236" s="21">
        <f>IF(AC236="",0,IF(AC236="優勝",[8]点数換算表!$B$17,IF(AC236="準優勝",[8]点数換算表!$C$17,IF(AC236="ベスト4",[8]点数換算表!$D$17,IF(AC236="ベスト8",[8]点数換算表!$E$17,IF(AC236="ベスト16",[8]点数換算表!$F$17,IF(AC236="ベスト32",[8]点数換算表!$G$17,"")))))))</f>
        <v>0</v>
      </c>
      <c r="AE236" s="23"/>
      <c r="AF236" s="21">
        <f>IF(AE236="",0,IF(AE236="優勝",[8]点数換算表!$B$18,IF(AE236="準優勝",[8]点数換算表!$C$18,IF(AE236="ベスト4",[8]点数換算表!$D$18,IF(AE236="ベスト8",[8]点数換算表!$E$18,[8]点数換算表!$F$18)))))</f>
        <v>0</v>
      </c>
      <c r="AG236" s="23"/>
      <c r="AH236" s="21">
        <f>IF(AG236="",0,IF(AG236="優勝",[8]点数換算表!$B$19,IF(AG236="準優勝",[8]点数換算表!$C$19,IF(AG236="ベスト4",[8]点数換算表!$D$19,IF(AG236="ベスト8",[8]点数換算表!$E$19,[8]点数換算表!$F$19)))))</f>
        <v>0</v>
      </c>
      <c r="AI236" s="21">
        <f t="shared" si="3"/>
        <v>20</v>
      </c>
    </row>
    <row r="237" spans="1:35" x14ac:dyDescent="0.4">
      <c r="A237" s="21">
        <v>234</v>
      </c>
      <c r="B237" s="32" t="s">
        <v>605</v>
      </c>
      <c r="C237" s="32" t="s">
        <v>563</v>
      </c>
      <c r="D237" s="32">
        <v>1</v>
      </c>
      <c r="E237" s="29" t="s">
        <v>526</v>
      </c>
      <c r="F237" s="35" t="s">
        <v>815</v>
      </c>
      <c r="G237" s="23"/>
      <c r="H237" s="21">
        <f>IF(G237="",0,IF(G237="優勝",[8]点数換算表!$B$2,IF(G237="準優勝",[8]点数換算表!$C$2,IF(G237="ベスト4",[8]点数換算表!$D$2,[8]点数換算表!$E$2))))</f>
        <v>0</v>
      </c>
      <c r="I237" s="23"/>
      <c r="J237" s="21">
        <f>IF(I237="",0,IF(I237="優勝",[8]点数換算表!$B$3,IF(I237="準優勝",[8]点数換算表!$C$3,IF(I237="ベスト4",[8]点数換算表!$D$3,[8]点数換算表!$E$3))))</f>
        <v>0</v>
      </c>
      <c r="K237" s="32" t="s">
        <v>7</v>
      </c>
      <c r="L237" s="21">
        <f>IF(K237="",0,IF(K237="優勝",[8]点数換算表!$B$4,IF(K237="準優勝",[8]点数換算表!$C$4,IF(K237="ベスト4",[8]点数換算表!$D$4,IF(K237="ベスト8",[8]点数換算表!$E$4,IF(K237="ベスト16",[8]点数換算表!$F$4,""))))))</f>
        <v>20</v>
      </c>
      <c r="M237" s="32"/>
      <c r="N237" s="21">
        <f>IF(M237="",0,IF(M237="優勝",[8]点数換算表!$B$5,IF(M237="準優勝",[8]点数換算表!$C$5,IF(M237="ベスト4",[8]点数換算表!$D$5,IF(M237="ベスト8",[8]点数換算表!$E$5,IF(M237="ベスト16",[8]点数換算表!$F$5,IF(M237="ベスト32",[8]点数換算表!$G$5,"")))))))</f>
        <v>0</v>
      </c>
      <c r="O237" s="32"/>
      <c r="P237" s="21">
        <f>IF(O237="",0,IF(O237="優勝",[8]点数換算表!$B$6,IF(O237="準優勝",[8]点数換算表!$C$6,IF(O237="ベスト4",[8]点数換算表!$D$6,IF(O237="ベスト8",[8]点数換算表!$E$6,IF(O237="ベスト16",[8]点数換算表!$F$6,IF(O237="ベスト32",[8]点数換算表!$G$6,"")))))))</f>
        <v>0</v>
      </c>
      <c r="Q237" s="23"/>
      <c r="R237" s="21">
        <f>IF(Q237="",0,IF(Q237="優勝",[8]点数換算表!$B$7,IF(Q237="準優勝",[8]点数換算表!$C$7,IF(Q237="ベスト4",[8]点数換算表!$D$7,IF(Q237="ベスト8",[8]点数換算表!$E$7,[8]点数換算表!$F$7)))))</f>
        <v>0</v>
      </c>
      <c r="S237" s="23"/>
      <c r="T237" s="21">
        <f>IF(S237="",0,IF(S237="優勝",[8]点数換算表!$B$8,IF(S237="準優勝",[8]点数換算表!$C$8,IF(S237="ベスト4",[8]点数換算表!$D$8,IF(S237="ベスト8",[8]点数換算表!$E$8,[8]点数換算表!$F$8)))))</f>
        <v>0</v>
      </c>
      <c r="U237" s="23"/>
      <c r="V237" s="21">
        <f>IF(U237="",0,IF(U237="優勝",[8]点数換算表!$B$13,IF(U237="準優勝",[8]点数換算表!$C$13,IF(U237="ベスト4",[8]点数換算表!$D$13,[8]点数換算表!$E$13))))</f>
        <v>0</v>
      </c>
      <c r="W237" s="23"/>
      <c r="X237" s="21">
        <f>IF(W237="",0,IF(W237="優勝",[8]点数換算表!$B$14,IF(W237="準優勝",[8]点数換算表!$C$14,IF(W237="ベスト4",[8]点数換算表!$D$14,[8]点数換算表!$E$14))))</f>
        <v>0</v>
      </c>
      <c r="Y237" s="32"/>
      <c r="Z237" s="21">
        <f>IF(Y237="",0,IF(Y237="優勝",[8]点数換算表!$B$15,IF(Y237="準優勝",[8]点数換算表!$C$15,IF(Y237="ベスト4",[8]点数換算表!$D$15,IF(Y237="ベスト8",[8]点数換算表!$E$15,IF(Y237="ベスト16",[8]点数換算表!$F$15,""))))))</f>
        <v>0</v>
      </c>
      <c r="AA237" s="32"/>
      <c r="AB237" s="21">
        <f>IF(AA237="",0,IF(AA237="優勝",[8]点数換算表!$B$16,IF(AA237="準優勝",[8]点数換算表!$C$16,IF(AA237="ベスト4",[8]点数換算表!$D$16,IF(AA237="ベスト8",[8]点数換算表!$E$16,IF(AA237="ベスト16",[8]点数換算表!$F$16,IF(AA237="ベスト32",[8]点数換算表!$G$16,"")))))))</f>
        <v>0</v>
      </c>
      <c r="AC237" s="32"/>
      <c r="AD237" s="21">
        <f>IF(AC237="",0,IF(AC237="優勝",[8]点数換算表!$B$17,IF(AC237="準優勝",[8]点数換算表!$C$17,IF(AC237="ベスト4",[8]点数換算表!$D$17,IF(AC237="ベスト8",[8]点数換算表!$E$17,IF(AC237="ベスト16",[8]点数換算表!$F$17,IF(AC237="ベスト32",[8]点数換算表!$G$17,"")))))))</f>
        <v>0</v>
      </c>
      <c r="AE237" s="23"/>
      <c r="AF237" s="21">
        <f>IF(AE237="",0,IF(AE237="優勝",[8]点数換算表!$B$18,IF(AE237="準優勝",[8]点数換算表!$C$18,IF(AE237="ベスト4",[8]点数換算表!$D$18,IF(AE237="ベスト8",[8]点数換算表!$E$18,[8]点数換算表!$F$18)))))</f>
        <v>0</v>
      </c>
      <c r="AG237" s="23"/>
      <c r="AH237" s="21">
        <f>IF(AG237="",0,IF(AG237="優勝",[8]点数換算表!$B$19,IF(AG237="準優勝",[8]点数換算表!$C$19,IF(AG237="ベスト4",[8]点数換算表!$D$19,IF(AG237="ベスト8",[8]点数換算表!$E$19,[8]点数換算表!$F$19)))))</f>
        <v>0</v>
      </c>
      <c r="AI237" s="21">
        <f t="shared" si="3"/>
        <v>20</v>
      </c>
    </row>
    <row r="238" spans="1:35" x14ac:dyDescent="0.4">
      <c r="A238" s="21">
        <v>235</v>
      </c>
      <c r="B238" s="32" t="s">
        <v>606</v>
      </c>
      <c r="C238" s="32" t="s">
        <v>607</v>
      </c>
      <c r="D238" s="32">
        <v>2</v>
      </c>
      <c r="E238" s="29" t="s">
        <v>526</v>
      </c>
      <c r="F238" s="35" t="s">
        <v>815</v>
      </c>
      <c r="G238" s="23"/>
      <c r="H238" s="21">
        <f>IF(G238="",0,IF(G238="優勝",[8]点数換算表!$B$2,IF(G238="準優勝",[8]点数換算表!$C$2,IF(G238="ベスト4",[8]点数換算表!$D$2,[8]点数換算表!$E$2))))</f>
        <v>0</v>
      </c>
      <c r="I238" s="23"/>
      <c r="J238" s="21">
        <f>IF(I238="",0,IF(I238="優勝",[8]点数換算表!$B$3,IF(I238="準優勝",[8]点数換算表!$C$3,IF(I238="ベスト4",[8]点数換算表!$D$3,[8]点数換算表!$E$3))))</f>
        <v>0</v>
      </c>
      <c r="K238" s="32" t="s">
        <v>7</v>
      </c>
      <c r="L238" s="21">
        <f>IF(K238="",0,IF(K238="優勝",[8]点数換算表!$B$4,IF(K238="準優勝",[8]点数換算表!$C$4,IF(K238="ベスト4",[8]点数換算表!$D$4,IF(K238="ベスト8",[8]点数換算表!$E$4,IF(K238="ベスト16",[8]点数換算表!$F$4,""))))))</f>
        <v>20</v>
      </c>
      <c r="M238" s="32"/>
      <c r="N238" s="21">
        <f>IF(M238="",0,IF(M238="優勝",[8]点数換算表!$B$5,IF(M238="準優勝",[8]点数換算表!$C$5,IF(M238="ベスト4",[8]点数換算表!$D$5,IF(M238="ベスト8",[8]点数換算表!$E$5,IF(M238="ベスト16",[8]点数換算表!$F$5,IF(M238="ベスト32",[8]点数換算表!$G$5,"")))))))</f>
        <v>0</v>
      </c>
      <c r="O238" s="32"/>
      <c r="P238" s="21">
        <f>IF(O238="",0,IF(O238="優勝",[8]点数換算表!$B$6,IF(O238="準優勝",[8]点数換算表!$C$6,IF(O238="ベスト4",[8]点数換算表!$D$6,IF(O238="ベスト8",[8]点数換算表!$E$6,IF(O238="ベスト16",[8]点数換算表!$F$6,IF(O238="ベスト32",[8]点数換算表!$G$6,"")))))))</f>
        <v>0</v>
      </c>
      <c r="Q238" s="23"/>
      <c r="R238" s="21">
        <f>IF(Q238="",0,IF(Q238="優勝",[8]点数換算表!$B$7,IF(Q238="準優勝",[8]点数換算表!$C$7,IF(Q238="ベスト4",[8]点数換算表!$D$7,IF(Q238="ベスト8",[8]点数換算表!$E$7,[8]点数換算表!$F$7)))))</f>
        <v>0</v>
      </c>
      <c r="S238" s="23"/>
      <c r="T238" s="21">
        <f>IF(S238="",0,IF(S238="優勝",[8]点数換算表!$B$8,IF(S238="準優勝",[8]点数換算表!$C$8,IF(S238="ベスト4",[8]点数換算表!$D$8,IF(S238="ベスト8",[8]点数換算表!$E$8,[8]点数換算表!$F$8)))))</f>
        <v>0</v>
      </c>
      <c r="U238" s="23"/>
      <c r="V238" s="21">
        <f>IF(U238="",0,IF(U238="優勝",[8]点数換算表!$B$13,IF(U238="準優勝",[8]点数換算表!$C$13,IF(U238="ベスト4",[8]点数換算表!$D$13,[8]点数換算表!$E$13))))</f>
        <v>0</v>
      </c>
      <c r="W238" s="23"/>
      <c r="X238" s="21">
        <f>IF(W238="",0,IF(W238="優勝",[8]点数換算表!$B$14,IF(W238="準優勝",[8]点数換算表!$C$14,IF(W238="ベスト4",[8]点数換算表!$D$14,[8]点数換算表!$E$14))))</f>
        <v>0</v>
      </c>
      <c r="Y238" s="32"/>
      <c r="Z238" s="21">
        <f>IF(Y238="",0,IF(Y238="優勝",[8]点数換算表!$B$15,IF(Y238="準優勝",[8]点数換算表!$C$15,IF(Y238="ベスト4",[8]点数換算表!$D$15,IF(Y238="ベスト8",[8]点数換算表!$E$15,IF(Y238="ベスト16",[8]点数換算表!$F$15,""))))))</f>
        <v>0</v>
      </c>
      <c r="AA238" s="32"/>
      <c r="AB238" s="21">
        <f>IF(AA238="",0,IF(AA238="優勝",[8]点数換算表!$B$16,IF(AA238="準優勝",[8]点数換算表!$C$16,IF(AA238="ベスト4",[8]点数換算表!$D$16,IF(AA238="ベスト8",[8]点数換算表!$E$16,IF(AA238="ベスト16",[8]点数換算表!$F$16,IF(AA238="ベスト32",[8]点数換算表!$G$16,"")))))))</f>
        <v>0</v>
      </c>
      <c r="AC238" s="32"/>
      <c r="AD238" s="21">
        <f>IF(AC238="",0,IF(AC238="優勝",[8]点数換算表!$B$17,IF(AC238="準優勝",[8]点数換算表!$C$17,IF(AC238="ベスト4",[8]点数換算表!$D$17,IF(AC238="ベスト8",[8]点数換算表!$E$17,IF(AC238="ベスト16",[8]点数換算表!$F$17,IF(AC238="ベスト32",[8]点数換算表!$G$17,"")))))))</f>
        <v>0</v>
      </c>
      <c r="AE238" s="23"/>
      <c r="AF238" s="21">
        <f>IF(AE238="",0,IF(AE238="優勝",[8]点数換算表!$B$18,IF(AE238="準優勝",[8]点数換算表!$C$18,IF(AE238="ベスト4",[8]点数換算表!$D$18,IF(AE238="ベスト8",[8]点数換算表!$E$18,[8]点数換算表!$F$18)))))</f>
        <v>0</v>
      </c>
      <c r="AG238" s="23"/>
      <c r="AH238" s="21">
        <f>IF(AG238="",0,IF(AG238="優勝",[8]点数換算表!$B$19,IF(AG238="準優勝",[8]点数換算表!$C$19,IF(AG238="ベスト4",[8]点数換算表!$D$19,IF(AG238="ベスト8",[8]点数換算表!$E$19,[8]点数換算表!$F$19)))))</f>
        <v>0</v>
      </c>
      <c r="AI238" s="21">
        <f t="shared" si="3"/>
        <v>20</v>
      </c>
    </row>
    <row r="239" spans="1:35" x14ac:dyDescent="0.4">
      <c r="A239" s="21">
        <v>236</v>
      </c>
      <c r="B239" s="32" t="s">
        <v>608</v>
      </c>
      <c r="C239" s="32" t="s">
        <v>607</v>
      </c>
      <c r="D239" s="32">
        <v>2</v>
      </c>
      <c r="E239" s="29" t="s">
        <v>526</v>
      </c>
      <c r="F239" s="35" t="s">
        <v>815</v>
      </c>
      <c r="G239" s="23"/>
      <c r="H239" s="21">
        <f>IF(G239="",0,IF(G239="優勝",[8]点数換算表!$B$2,IF(G239="準優勝",[8]点数換算表!$C$2,IF(G239="ベスト4",[8]点数換算表!$D$2,[8]点数換算表!$E$2))))</f>
        <v>0</v>
      </c>
      <c r="I239" s="23"/>
      <c r="J239" s="21">
        <f>IF(I239="",0,IF(I239="優勝",[8]点数換算表!$B$3,IF(I239="準優勝",[8]点数換算表!$C$3,IF(I239="ベスト4",[8]点数換算表!$D$3,[8]点数換算表!$E$3))))</f>
        <v>0</v>
      </c>
      <c r="K239" s="32" t="s">
        <v>7</v>
      </c>
      <c r="L239" s="21">
        <f>IF(K239="",0,IF(K239="優勝",[8]点数換算表!$B$4,IF(K239="準優勝",[8]点数換算表!$C$4,IF(K239="ベスト4",[8]点数換算表!$D$4,IF(K239="ベスト8",[8]点数換算表!$E$4,IF(K239="ベスト16",[8]点数換算表!$F$4,""))))))</f>
        <v>20</v>
      </c>
      <c r="M239" s="32"/>
      <c r="N239" s="21">
        <f>IF(M239="",0,IF(M239="優勝",[8]点数換算表!$B$5,IF(M239="準優勝",[8]点数換算表!$C$5,IF(M239="ベスト4",[8]点数換算表!$D$5,IF(M239="ベスト8",[8]点数換算表!$E$5,IF(M239="ベスト16",[8]点数換算表!$F$5,IF(M239="ベスト32",[8]点数換算表!$G$5,"")))))))</f>
        <v>0</v>
      </c>
      <c r="O239" s="32"/>
      <c r="P239" s="21">
        <f>IF(O239="",0,IF(O239="優勝",[8]点数換算表!$B$6,IF(O239="準優勝",[8]点数換算表!$C$6,IF(O239="ベスト4",[8]点数換算表!$D$6,IF(O239="ベスト8",[8]点数換算表!$E$6,IF(O239="ベスト16",[8]点数換算表!$F$6,IF(O239="ベスト32",[8]点数換算表!$G$6,"")))))))</f>
        <v>0</v>
      </c>
      <c r="Q239" s="23"/>
      <c r="R239" s="21">
        <f>IF(Q239="",0,IF(Q239="優勝",[8]点数換算表!$B$7,IF(Q239="準優勝",[8]点数換算表!$C$7,IF(Q239="ベスト4",[8]点数換算表!$D$7,IF(Q239="ベスト8",[8]点数換算表!$E$7,[8]点数換算表!$F$7)))))</f>
        <v>0</v>
      </c>
      <c r="S239" s="23"/>
      <c r="T239" s="21">
        <f>IF(S239="",0,IF(S239="優勝",[8]点数換算表!$B$8,IF(S239="準優勝",[8]点数換算表!$C$8,IF(S239="ベスト4",[8]点数換算表!$D$8,IF(S239="ベスト8",[8]点数換算表!$E$8,[8]点数換算表!$F$8)))))</f>
        <v>0</v>
      </c>
      <c r="U239" s="23"/>
      <c r="V239" s="21">
        <f>IF(U239="",0,IF(U239="優勝",[8]点数換算表!$B$13,IF(U239="準優勝",[8]点数換算表!$C$13,IF(U239="ベスト4",[8]点数換算表!$D$13,[8]点数換算表!$E$13))))</f>
        <v>0</v>
      </c>
      <c r="W239" s="23"/>
      <c r="X239" s="21">
        <f>IF(W239="",0,IF(W239="優勝",[8]点数換算表!$B$14,IF(W239="準優勝",[8]点数換算表!$C$14,IF(W239="ベスト4",[8]点数換算表!$D$14,[8]点数換算表!$E$14))))</f>
        <v>0</v>
      </c>
      <c r="Y239" s="32"/>
      <c r="Z239" s="21">
        <f>IF(Y239="",0,IF(Y239="優勝",[8]点数換算表!$B$15,IF(Y239="準優勝",[8]点数換算表!$C$15,IF(Y239="ベスト4",[8]点数換算表!$D$15,IF(Y239="ベスト8",[8]点数換算表!$E$15,IF(Y239="ベスト16",[8]点数換算表!$F$15,""))))))</f>
        <v>0</v>
      </c>
      <c r="AA239" s="32"/>
      <c r="AB239" s="21">
        <f>IF(AA239="",0,IF(AA239="優勝",[8]点数換算表!$B$16,IF(AA239="準優勝",[8]点数換算表!$C$16,IF(AA239="ベスト4",[8]点数換算表!$D$16,IF(AA239="ベスト8",[8]点数換算表!$E$16,IF(AA239="ベスト16",[8]点数換算表!$F$16,IF(AA239="ベスト32",[8]点数換算表!$G$16,"")))))))</f>
        <v>0</v>
      </c>
      <c r="AC239" s="32"/>
      <c r="AD239" s="21">
        <f>IF(AC239="",0,IF(AC239="優勝",[8]点数換算表!$B$17,IF(AC239="準優勝",[8]点数換算表!$C$17,IF(AC239="ベスト4",[8]点数換算表!$D$17,IF(AC239="ベスト8",[8]点数換算表!$E$17,IF(AC239="ベスト16",[8]点数換算表!$F$17,IF(AC239="ベスト32",[8]点数換算表!$G$17,"")))))))</f>
        <v>0</v>
      </c>
      <c r="AE239" s="23"/>
      <c r="AF239" s="21">
        <f>IF(AE239="",0,IF(AE239="優勝",[8]点数換算表!$B$18,IF(AE239="準優勝",[8]点数換算表!$C$18,IF(AE239="ベスト4",[8]点数換算表!$D$18,IF(AE239="ベスト8",[8]点数換算表!$E$18,[8]点数換算表!$F$18)))))</f>
        <v>0</v>
      </c>
      <c r="AG239" s="23"/>
      <c r="AH239" s="21">
        <f>IF(AG239="",0,IF(AG239="優勝",[8]点数換算表!$B$19,IF(AG239="準優勝",[8]点数換算表!$C$19,IF(AG239="ベスト4",[8]点数換算表!$D$19,IF(AG239="ベスト8",[8]点数換算表!$E$19,[8]点数換算表!$F$19)))))</f>
        <v>0</v>
      </c>
      <c r="AI239" s="21">
        <f t="shared" si="3"/>
        <v>20</v>
      </c>
    </row>
    <row r="240" spans="1:35" x14ac:dyDescent="0.4">
      <c r="A240" s="21">
        <v>237</v>
      </c>
      <c r="B240" s="32" t="s">
        <v>610</v>
      </c>
      <c r="C240" s="32" t="s">
        <v>611</v>
      </c>
      <c r="D240" s="32">
        <v>4</v>
      </c>
      <c r="E240" s="29" t="s">
        <v>526</v>
      </c>
      <c r="F240" s="35" t="s">
        <v>815</v>
      </c>
      <c r="G240" s="23"/>
      <c r="H240" s="21">
        <f>IF(G240="",0,IF(G240="優勝",[8]点数換算表!$B$2,IF(G240="準優勝",[8]点数換算表!$C$2,IF(G240="ベスト4",[8]点数換算表!$D$2,[8]点数換算表!$E$2))))</f>
        <v>0</v>
      </c>
      <c r="I240" s="23"/>
      <c r="J240" s="21">
        <f>IF(I240="",0,IF(I240="優勝",[8]点数換算表!$B$3,IF(I240="準優勝",[8]点数換算表!$C$3,IF(I240="ベスト4",[8]点数換算表!$D$3,[8]点数換算表!$E$3))))</f>
        <v>0</v>
      </c>
      <c r="K240" s="32" t="s">
        <v>7</v>
      </c>
      <c r="L240" s="21">
        <f>IF(K240="",0,IF(K240="優勝",[8]点数換算表!$B$4,IF(K240="準優勝",[8]点数換算表!$C$4,IF(K240="ベスト4",[8]点数換算表!$D$4,IF(K240="ベスト8",[8]点数換算表!$E$4,IF(K240="ベスト16",[8]点数換算表!$F$4,""))))))</f>
        <v>20</v>
      </c>
      <c r="M240" s="32"/>
      <c r="N240" s="21">
        <f>IF(M240="",0,IF(M240="優勝",[8]点数換算表!$B$5,IF(M240="準優勝",[8]点数換算表!$C$5,IF(M240="ベスト4",[8]点数換算表!$D$5,IF(M240="ベスト8",[8]点数換算表!$E$5,IF(M240="ベスト16",[8]点数換算表!$F$5,IF(M240="ベスト32",[8]点数換算表!$G$5,"")))))))</f>
        <v>0</v>
      </c>
      <c r="O240" s="32"/>
      <c r="P240" s="21">
        <f>IF(O240="",0,IF(O240="優勝",[8]点数換算表!$B$6,IF(O240="準優勝",[8]点数換算表!$C$6,IF(O240="ベスト4",[8]点数換算表!$D$6,IF(O240="ベスト8",[8]点数換算表!$E$6,IF(O240="ベスト16",[8]点数換算表!$F$6,IF(O240="ベスト32",[8]点数換算表!$G$6,"")))))))</f>
        <v>0</v>
      </c>
      <c r="Q240" s="23"/>
      <c r="R240" s="21">
        <f>IF(Q240="",0,IF(Q240="優勝",[8]点数換算表!$B$7,IF(Q240="準優勝",[8]点数換算表!$C$7,IF(Q240="ベスト4",[8]点数換算表!$D$7,IF(Q240="ベスト8",[8]点数換算表!$E$7,[8]点数換算表!$F$7)))))</f>
        <v>0</v>
      </c>
      <c r="S240" s="23"/>
      <c r="T240" s="21">
        <f>IF(S240="",0,IF(S240="優勝",[8]点数換算表!$B$8,IF(S240="準優勝",[8]点数換算表!$C$8,IF(S240="ベスト4",[8]点数換算表!$D$8,IF(S240="ベスト8",[8]点数換算表!$E$8,[8]点数換算表!$F$8)))))</f>
        <v>0</v>
      </c>
      <c r="U240" s="23"/>
      <c r="V240" s="21">
        <f>IF(U240="",0,IF(U240="優勝",[8]点数換算表!$B$13,IF(U240="準優勝",[8]点数換算表!$C$13,IF(U240="ベスト4",[8]点数換算表!$D$13,[8]点数換算表!$E$13))))</f>
        <v>0</v>
      </c>
      <c r="W240" s="23"/>
      <c r="X240" s="21">
        <f>IF(W240="",0,IF(W240="優勝",[8]点数換算表!$B$14,IF(W240="準優勝",[8]点数換算表!$C$14,IF(W240="ベスト4",[8]点数換算表!$D$14,[8]点数換算表!$E$14))))</f>
        <v>0</v>
      </c>
      <c r="Y240" s="32"/>
      <c r="Z240" s="21">
        <f>IF(Y240="",0,IF(Y240="優勝",[8]点数換算表!$B$15,IF(Y240="準優勝",[8]点数換算表!$C$15,IF(Y240="ベスト4",[8]点数換算表!$D$15,IF(Y240="ベスト8",[8]点数換算表!$E$15,IF(Y240="ベスト16",[8]点数換算表!$F$15,""))))))</f>
        <v>0</v>
      </c>
      <c r="AA240" s="32"/>
      <c r="AB240" s="21">
        <f>IF(AA240="",0,IF(AA240="優勝",[8]点数換算表!$B$16,IF(AA240="準優勝",[8]点数換算表!$C$16,IF(AA240="ベスト4",[8]点数換算表!$D$16,IF(AA240="ベスト8",[8]点数換算表!$E$16,IF(AA240="ベスト16",[8]点数換算表!$F$16,IF(AA240="ベスト32",[8]点数換算表!$G$16,"")))))))</f>
        <v>0</v>
      </c>
      <c r="AC240" s="32"/>
      <c r="AD240" s="21">
        <f>IF(AC240="",0,IF(AC240="優勝",[8]点数換算表!$B$17,IF(AC240="準優勝",[8]点数換算表!$C$17,IF(AC240="ベスト4",[8]点数換算表!$D$17,IF(AC240="ベスト8",[8]点数換算表!$E$17,IF(AC240="ベスト16",[8]点数換算表!$F$17,IF(AC240="ベスト32",[8]点数換算表!$G$17,"")))))))</f>
        <v>0</v>
      </c>
      <c r="AE240" s="23"/>
      <c r="AF240" s="21">
        <f>IF(AE240="",0,IF(AE240="優勝",[8]点数換算表!$B$18,IF(AE240="準優勝",[8]点数換算表!$C$18,IF(AE240="ベスト4",[8]点数換算表!$D$18,IF(AE240="ベスト8",[8]点数換算表!$E$18,[8]点数換算表!$F$18)))))</f>
        <v>0</v>
      </c>
      <c r="AG240" s="23"/>
      <c r="AH240" s="21">
        <f>IF(AG240="",0,IF(AG240="優勝",[8]点数換算表!$B$19,IF(AG240="準優勝",[8]点数換算表!$C$19,IF(AG240="ベスト4",[8]点数換算表!$D$19,IF(AG240="ベスト8",[8]点数換算表!$E$19,[8]点数換算表!$F$19)))))</f>
        <v>0</v>
      </c>
      <c r="AI240" s="21">
        <f t="shared" si="3"/>
        <v>20</v>
      </c>
    </row>
    <row r="241" spans="1:35" x14ac:dyDescent="0.4">
      <c r="A241" s="21">
        <v>238</v>
      </c>
      <c r="B241" s="32" t="s">
        <v>612</v>
      </c>
      <c r="C241" s="32" t="s">
        <v>611</v>
      </c>
      <c r="D241" s="32">
        <v>4</v>
      </c>
      <c r="E241" s="29" t="s">
        <v>526</v>
      </c>
      <c r="F241" s="35" t="s">
        <v>815</v>
      </c>
      <c r="G241" s="23"/>
      <c r="H241" s="21">
        <f>IF(G241="",0,IF(G241="優勝",[8]点数換算表!$B$2,IF(G241="準優勝",[8]点数換算表!$C$2,IF(G241="ベスト4",[8]点数換算表!$D$2,[8]点数換算表!$E$2))))</f>
        <v>0</v>
      </c>
      <c r="I241" s="23"/>
      <c r="J241" s="21">
        <f>IF(I241="",0,IF(I241="優勝",[8]点数換算表!$B$3,IF(I241="準優勝",[8]点数換算表!$C$3,IF(I241="ベスト4",[8]点数換算表!$D$3,[8]点数換算表!$E$3))))</f>
        <v>0</v>
      </c>
      <c r="K241" s="32" t="s">
        <v>7</v>
      </c>
      <c r="L241" s="21">
        <f>IF(K241="",0,IF(K241="優勝",[8]点数換算表!$B$4,IF(K241="準優勝",[8]点数換算表!$C$4,IF(K241="ベスト4",[8]点数換算表!$D$4,IF(K241="ベスト8",[8]点数換算表!$E$4,IF(K241="ベスト16",[8]点数換算表!$F$4,""))))))</f>
        <v>20</v>
      </c>
      <c r="M241" s="32"/>
      <c r="N241" s="21">
        <f>IF(M241="",0,IF(M241="優勝",[8]点数換算表!$B$5,IF(M241="準優勝",[8]点数換算表!$C$5,IF(M241="ベスト4",[8]点数換算表!$D$5,IF(M241="ベスト8",[8]点数換算表!$E$5,IF(M241="ベスト16",[8]点数換算表!$F$5,IF(M241="ベスト32",[8]点数換算表!$G$5,"")))))))</f>
        <v>0</v>
      </c>
      <c r="O241" s="32"/>
      <c r="P241" s="21">
        <f>IF(O241="",0,IF(O241="優勝",[8]点数換算表!$B$6,IF(O241="準優勝",[8]点数換算表!$C$6,IF(O241="ベスト4",[8]点数換算表!$D$6,IF(O241="ベスト8",[8]点数換算表!$E$6,IF(O241="ベスト16",[8]点数換算表!$F$6,IF(O241="ベスト32",[8]点数換算表!$G$6,"")))))))</f>
        <v>0</v>
      </c>
      <c r="Q241" s="23"/>
      <c r="R241" s="21">
        <f>IF(Q241="",0,IF(Q241="優勝",[8]点数換算表!$B$7,IF(Q241="準優勝",[8]点数換算表!$C$7,IF(Q241="ベスト4",[8]点数換算表!$D$7,IF(Q241="ベスト8",[8]点数換算表!$E$7,[8]点数換算表!$F$7)))))</f>
        <v>0</v>
      </c>
      <c r="S241" s="23"/>
      <c r="T241" s="21">
        <f>IF(S241="",0,IF(S241="優勝",[8]点数換算表!$B$8,IF(S241="準優勝",[8]点数換算表!$C$8,IF(S241="ベスト4",[8]点数換算表!$D$8,IF(S241="ベスト8",[8]点数換算表!$E$8,[8]点数換算表!$F$8)))))</f>
        <v>0</v>
      </c>
      <c r="U241" s="23"/>
      <c r="V241" s="21">
        <f>IF(U241="",0,IF(U241="優勝",[8]点数換算表!$B$13,IF(U241="準優勝",[8]点数換算表!$C$13,IF(U241="ベスト4",[8]点数換算表!$D$13,[8]点数換算表!$E$13))))</f>
        <v>0</v>
      </c>
      <c r="W241" s="23"/>
      <c r="X241" s="21">
        <f>IF(W241="",0,IF(W241="優勝",[8]点数換算表!$B$14,IF(W241="準優勝",[8]点数換算表!$C$14,IF(W241="ベスト4",[8]点数換算表!$D$14,[8]点数換算表!$E$14))))</f>
        <v>0</v>
      </c>
      <c r="Y241" s="32"/>
      <c r="Z241" s="21">
        <f>IF(Y241="",0,IF(Y241="優勝",[8]点数換算表!$B$15,IF(Y241="準優勝",[8]点数換算表!$C$15,IF(Y241="ベスト4",[8]点数換算表!$D$15,IF(Y241="ベスト8",[8]点数換算表!$E$15,IF(Y241="ベスト16",[8]点数換算表!$F$15,""))))))</f>
        <v>0</v>
      </c>
      <c r="AA241" s="32"/>
      <c r="AB241" s="21">
        <f>IF(AA241="",0,IF(AA241="優勝",[8]点数換算表!$B$16,IF(AA241="準優勝",[8]点数換算表!$C$16,IF(AA241="ベスト4",[8]点数換算表!$D$16,IF(AA241="ベスト8",[8]点数換算表!$E$16,IF(AA241="ベスト16",[8]点数換算表!$F$16,IF(AA241="ベスト32",[8]点数換算表!$G$16,"")))))))</f>
        <v>0</v>
      </c>
      <c r="AC241" s="32"/>
      <c r="AD241" s="21">
        <f>IF(AC241="",0,IF(AC241="優勝",[8]点数換算表!$B$17,IF(AC241="準優勝",[8]点数換算表!$C$17,IF(AC241="ベスト4",[8]点数換算表!$D$17,IF(AC241="ベスト8",[8]点数換算表!$E$17,IF(AC241="ベスト16",[8]点数換算表!$F$17,IF(AC241="ベスト32",[8]点数換算表!$G$17,"")))))))</f>
        <v>0</v>
      </c>
      <c r="AE241" s="23"/>
      <c r="AF241" s="21">
        <f>IF(AE241="",0,IF(AE241="優勝",[8]点数換算表!$B$18,IF(AE241="準優勝",[8]点数換算表!$C$18,IF(AE241="ベスト4",[8]点数換算表!$D$18,IF(AE241="ベスト8",[8]点数換算表!$E$18,[8]点数換算表!$F$18)))))</f>
        <v>0</v>
      </c>
      <c r="AG241" s="23"/>
      <c r="AH241" s="21">
        <f>IF(AG241="",0,IF(AG241="優勝",[8]点数換算表!$B$19,IF(AG241="準優勝",[8]点数換算表!$C$19,IF(AG241="ベスト4",[8]点数換算表!$D$19,IF(AG241="ベスト8",[8]点数換算表!$E$19,[8]点数換算表!$F$19)))))</f>
        <v>0</v>
      </c>
      <c r="AI241" s="21">
        <f t="shared" si="3"/>
        <v>20</v>
      </c>
    </row>
    <row r="242" spans="1:35" x14ac:dyDescent="0.4">
      <c r="A242" s="21">
        <v>239</v>
      </c>
      <c r="B242" s="32" t="s">
        <v>613</v>
      </c>
      <c r="C242" s="32" t="s">
        <v>611</v>
      </c>
      <c r="D242" s="32">
        <v>3</v>
      </c>
      <c r="E242" s="29" t="s">
        <v>526</v>
      </c>
      <c r="F242" s="35" t="s">
        <v>815</v>
      </c>
      <c r="G242" s="23"/>
      <c r="H242" s="21">
        <f>IF(G242="",0,IF(G242="優勝",[8]点数換算表!$B$2,IF(G242="準優勝",[8]点数換算表!$C$2,IF(G242="ベスト4",[8]点数換算表!$D$2,[8]点数換算表!$E$2))))</f>
        <v>0</v>
      </c>
      <c r="I242" s="23"/>
      <c r="J242" s="21">
        <f>IF(I242="",0,IF(I242="優勝",[8]点数換算表!$B$3,IF(I242="準優勝",[8]点数換算表!$C$3,IF(I242="ベスト4",[8]点数換算表!$D$3,[8]点数換算表!$E$3))))</f>
        <v>0</v>
      </c>
      <c r="K242" s="32" t="s">
        <v>7</v>
      </c>
      <c r="L242" s="21">
        <f>IF(K242="",0,IF(K242="優勝",[8]点数換算表!$B$4,IF(K242="準優勝",[8]点数換算表!$C$4,IF(K242="ベスト4",[8]点数換算表!$D$4,IF(K242="ベスト8",[8]点数換算表!$E$4,IF(K242="ベスト16",[8]点数換算表!$F$4,""))))))</f>
        <v>20</v>
      </c>
      <c r="M242" s="32"/>
      <c r="N242" s="21">
        <f>IF(M242="",0,IF(M242="優勝",[8]点数換算表!$B$5,IF(M242="準優勝",[8]点数換算表!$C$5,IF(M242="ベスト4",[8]点数換算表!$D$5,IF(M242="ベスト8",[8]点数換算表!$E$5,IF(M242="ベスト16",[8]点数換算表!$F$5,IF(M242="ベスト32",[8]点数換算表!$G$5,"")))))))</f>
        <v>0</v>
      </c>
      <c r="O242" s="32"/>
      <c r="P242" s="21">
        <f>IF(O242="",0,IF(O242="優勝",[8]点数換算表!$B$6,IF(O242="準優勝",[8]点数換算表!$C$6,IF(O242="ベスト4",[8]点数換算表!$D$6,IF(O242="ベスト8",[8]点数換算表!$E$6,IF(O242="ベスト16",[8]点数換算表!$F$6,IF(O242="ベスト32",[8]点数換算表!$G$6,"")))))))</f>
        <v>0</v>
      </c>
      <c r="Q242" s="23"/>
      <c r="R242" s="21">
        <f>IF(Q242="",0,IF(Q242="優勝",[8]点数換算表!$B$7,IF(Q242="準優勝",[8]点数換算表!$C$7,IF(Q242="ベスト4",[8]点数換算表!$D$7,IF(Q242="ベスト8",[8]点数換算表!$E$7,[8]点数換算表!$F$7)))))</f>
        <v>0</v>
      </c>
      <c r="S242" s="23"/>
      <c r="T242" s="21">
        <f>IF(S242="",0,IF(S242="優勝",[8]点数換算表!$B$8,IF(S242="準優勝",[8]点数換算表!$C$8,IF(S242="ベスト4",[8]点数換算表!$D$8,IF(S242="ベスト8",[8]点数換算表!$E$8,[8]点数換算表!$F$8)))))</f>
        <v>0</v>
      </c>
      <c r="U242" s="23"/>
      <c r="V242" s="21">
        <f>IF(U242="",0,IF(U242="優勝",[8]点数換算表!$B$13,IF(U242="準優勝",[8]点数換算表!$C$13,IF(U242="ベスト4",[8]点数換算表!$D$13,[8]点数換算表!$E$13))))</f>
        <v>0</v>
      </c>
      <c r="W242" s="23"/>
      <c r="X242" s="21">
        <f>IF(W242="",0,IF(W242="優勝",[8]点数換算表!$B$14,IF(W242="準優勝",[8]点数換算表!$C$14,IF(W242="ベスト4",[8]点数換算表!$D$14,[8]点数換算表!$E$14))))</f>
        <v>0</v>
      </c>
      <c r="Y242" s="32"/>
      <c r="Z242" s="21">
        <f>IF(Y242="",0,IF(Y242="優勝",[8]点数換算表!$B$15,IF(Y242="準優勝",[8]点数換算表!$C$15,IF(Y242="ベスト4",[8]点数換算表!$D$15,IF(Y242="ベスト8",[8]点数換算表!$E$15,IF(Y242="ベスト16",[8]点数換算表!$F$15,""))))))</f>
        <v>0</v>
      </c>
      <c r="AA242" s="32"/>
      <c r="AB242" s="21">
        <f>IF(AA242="",0,IF(AA242="優勝",[8]点数換算表!$B$16,IF(AA242="準優勝",[8]点数換算表!$C$16,IF(AA242="ベスト4",[8]点数換算表!$D$16,IF(AA242="ベスト8",[8]点数換算表!$E$16,IF(AA242="ベスト16",[8]点数換算表!$F$16,IF(AA242="ベスト32",[8]点数換算表!$G$16,"")))))))</f>
        <v>0</v>
      </c>
      <c r="AC242" s="32"/>
      <c r="AD242" s="21">
        <f>IF(AC242="",0,IF(AC242="優勝",[8]点数換算表!$B$17,IF(AC242="準優勝",[8]点数換算表!$C$17,IF(AC242="ベスト4",[8]点数換算表!$D$17,IF(AC242="ベスト8",[8]点数換算表!$E$17,IF(AC242="ベスト16",[8]点数換算表!$F$17,IF(AC242="ベスト32",[8]点数換算表!$G$17,"")))))))</f>
        <v>0</v>
      </c>
      <c r="AE242" s="23"/>
      <c r="AF242" s="21">
        <f>IF(AE242="",0,IF(AE242="優勝",[8]点数換算表!$B$18,IF(AE242="準優勝",[8]点数換算表!$C$18,IF(AE242="ベスト4",[8]点数換算表!$D$18,IF(AE242="ベスト8",[8]点数換算表!$E$18,[8]点数換算表!$F$18)))))</f>
        <v>0</v>
      </c>
      <c r="AG242" s="23"/>
      <c r="AH242" s="21">
        <f>IF(AG242="",0,IF(AG242="優勝",[8]点数換算表!$B$19,IF(AG242="準優勝",[8]点数換算表!$C$19,IF(AG242="ベスト4",[8]点数換算表!$D$19,IF(AG242="ベスト8",[8]点数換算表!$E$19,[8]点数換算表!$F$19)))))</f>
        <v>0</v>
      </c>
      <c r="AI242" s="21">
        <f t="shared" si="3"/>
        <v>20</v>
      </c>
    </row>
    <row r="243" spans="1:35" x14ac:dyDescent="0.4">
      <c r="A243" s="21">
        <v>240</v>
      </c>
      <c r="B243" s="32" t="s">
        <v>614</v>
      </c>
      <c r="C243" s="32" t="s">
        <v>611</v>
      </c>
      <c r="D243" s="32">
        <v>1</v>
      </c>
      <c r="E243" s="29" t="s">
        <v>526</v>
      </c>
      <c r="F243" s="35" t="s">
        <v>815</v>
      </c>
      <c r="G243" s="23"/>
      <c r="H243" s="21">
        <f>IF(G243="",0,IF(G243="優勝",[8]点数換算表!$B$2,IF(G243="準優勝",[8]点数換算表!$C$2,IF(G243="ベスト4",[8]点数換算表!$D$2,[8]点数換算表!$E$2))))</f>
        <v>0</v>
      </c>
      <c r="I243" s="23"/>
      <c r="J243" s="21">
        <f>IF(I243="",0,IF(I243="優勝",[8]点数換算表!$B$3,IF(I243="準優勝",[8]点数換算表!$C$3,IF(I243="ベスト4",[8]点数換算表!$D$3,[8]点数換算表!$E$3))))</f>
        <v>0</v>
      </c>
      <c r="K243" s="32" t="s">
        <v>7</v>
      </c>
      <c r="L243" s="21">
        <f>IF(K243="",0,IF(K243="優勝",[8]点数換算表!$B$4,IF(K243="準優勝",[8]点数換算表!$C$4,IF(K243="ベスト4",[8]点数換算表!$D$4,IF(K243="ベスト8",[8]点数換算表!$E$4,IF(K243="ベスト16",[8]点数換算表!$F$4,""))))))</f>
        <v>20</v>
      </c>
      <c r="M243" s="32"/>
      <c r="N243" s="21">
        <f>IF(M243="",0,IF(M243="優勝",[8]点数換算表!$B$5,IF(M243="準優勝",[8]点数換算表!$C$5,IF(M243="ベスト4",[8]点数換算表!$D$5,IF(M243="ベスト8",[8]点数換算表!$E$5,IF(M243="ベスト16",[8]点数換算表!$F$5,IF(M243="ベスト32",[8]点数換算表!$G$5,"")))))))</f>
        <v>0</v>
      </c>
      <c r="O243" s="32"/>
      <c r="P243" s="21">
        <f>IF(O243="",0,IF(O243="優勝",[8]点数換算表!$B$6,IF(O243="準優勝",[8]点数換算表!$C$6,IF(O243="ベスト4",[8]点数換算表!$D$6,IF(O243="ベスト8",[8]点数換算表!$E$6,IF(O243="ベスト16",[8]点数換算表!$F$6,IF(O243="ベスト32",[8]点数換算表!$G$6,"")))))))</f>
        <v>0</v>
      </c>
      <c r="Q243" s="23"/>
      <c r="R243" s="21">
        <f>IF(Q243="",0,IF(Q243="優勝",[8]点数換算表!$B$7,IF(Q243="準優勝",[8]点数換算表!$C$7,IF(Q243="ベスト4",[8]点数換算表!$D$7,IF(Q243="ベスト8",[8]点数換算表!$E$7,[8]点数換算表!$F$7)))))</f>
        <v>0</v>
      </c>
      <c r="S243" s="23"/>
      <c r="T243" s="21">
        <f>IF(S243="",0,IF(S243="優勝",[8]点数換算表!$B$8,IF(S243="準優勝",[8]点数換算表!$C$8,IF(S243="ベスト4",[8]点数換算表!$D$8,IF(S243="ベスト8",[8]点数換算表!$E$8,[8]点数換算表!$F$8)))))</f>
        <v>0</v>
      </c>
      <c r="U243" s="23"/>
      <c r="V243" s="21">
        <f>IF(U243="",0,IF(U243="優勝",[8]点数換算表!$B$13,IF(U243="準優勝",[8]点数換算表!$C$13,IF(U243="ベスト4",[8]点数換算表!$D$13,[8]点数換算表!$E$13))))</f>
        <v>0</v>
      </c>
      <c r="W243" s="23"/>
      <c r="X243" s="21">
        <f>IF(W243="",0,IF(W243="優勝",[8]点数換算表!$B$14,IF(W243="準優勝",[8]点数換算表!$C$14,IF(W243="ベスト4",[8]点数換算表!$D$14,[8]点数換算表!$E$14))))</f>
        <v>0</v>
      </c>
      <c r="Y243" s="32"/>
      <c r="Z243" s="21">
        <f>IF(Y243="",0,IF(Y243="優勝",[8]点数換算表!$B$15,IF(Y243="準優勝",[8]点数換算表!$C$15,IF(Y243="ベスト4",[8]点数換算表!$D$15,IF(Y243="ベスト8",[8]点数換算表!$E$15,IF(Y243="ベスト16",[8]点数換算表!$F$15,""))))))</f>
        <v>0</v>
      </c>
      <c r="AA243" s="32"/>
      <c r="AB243" s="21">
        <f>IF(AA243="",0,IF(AA243="優勝",[8]点数換算表!$B$16,IF(AA243="準優勝",[8]点数換算表!$C$16,IF(AA243="ベスト4",[8]点数換算表!$D$16,IF(AA243="ベスト8",[8]点数換算表!$E$16,IF(AA243="ベスト16",[8]点数換算表!$F$16,IF(AA243="ベスト32",[8]点数換算表!$G$16,"")))))))</f>
        <v>0</v>
      </c>
      <c r="AC243" s="32"/>
      <c r="AD243" s="21">
        <f>IF(AC243="",0,IF(AC243="優勝",[8]点数換算表!$B$17,IF(AC243="準優勝",[8]点数換算表!$C$17,IF(AC243="ベスト4",[8]点数換算表!$D$17,IF(AC243="ベスト8",[8]点数換算表!$E$17,IF(AC243="ベスト16",[8]点数換算表!$F$17,IF(AC243="ベスト32",[8]点数換算表!$G$17,"")))))))</f>
        <v>0</v>
      </c>
      <c r="AE243" s="23"/>
      <c r="AF243" s="21">
        <f>IF(AE243="",0,IF(AE243="優勝",[8]点数換算表!$B$18,IF(AE243="準優勝",[8]点数換算表!$C$18,IF(AE243="ベスト4",[8]点数換算表!$D$18,IF(AE243="ベスト8",[8]点数換算表!$E$18,[8]点数換算表!$F$18)))))</f>
        <v>0</v>
      </c>
      <c r="AG243" s="23"/>
      <c r="AH243" s="21">
        <f>IF(AG243="",0,IF(AG243="優勝",[8]点数換算表!$B$19,IF(AG243="準優勝",[8]点数換算表!$C$19,IF(AG243="ベスト4",[8]点数換算表!$D$19,IF(AG243="ベスト8",[8]点数換算表!$E$19,[8]点数換算表!$F$19)))))</f>
        <v>0</v>
      </c>
      <c r="AI243" s="21">
        <f t="shared" si="3"/>
        <v>20</v>
      </c>
    </row>
    <row r="244" spans="1:35" x14ac:dyDescent="0.4">
      <c r="A244" s="21">
        <v>241</v>
      </c>
      <c r="B244" s="32" t="s">
        <v>703</v>
      </c>
      <c r="C244" s="32" t="s">
        <v>669</v>
      </c>
      <c r="D244" s="32">
        <v>2</v>
      </c>
      <c r="E244" s="30" t="s">
        <v>620</v>
      </c>
      <c r="F244" s="34" t="s">
        <v>814</v>
      </c>
      <c r="G244" s="23"/>
      <c r="H244" s="21">
        <f>IF(G244="",0,IF(G244="優勝",[6]点数換算表!$B$2,IF(G244="準優勝",[6]点数換算表!$C$2,IF(G244="ベスト4",[6]点数換算表!$D$2,[6]点数換算表!$E$2))))</f>
        <v>0</v>
      </c>
      <c r="I244" s="23"/>
      <c r="J244" s="21">
        <f>IF(I244="",0,IF(I244="優勝",[6]点数換算表!$B$3,IF(I244="準優勝",[6]点数換算表!$C$3,IF(I244="ベスト4",[6]点数換算表!$D$3,[6]点数換算表!$E$3))))</f>
        <v>0</v>
      </c>
      <c r="K244" s="32" t="s">
        <v>7</v>
      </c>
      <c r="L244" s="21">
        <f>IF(K244="",0,IF(K244="優勝",[6]点数換算表!$B$4,IF(K244="準優勝",[6]点数換算表!$C$4,IF(K244="ベスト4",[6]点数換算表!$D$4,IF(K244="ベスト8",[6]点数換算表!$E$4,IF(K244="ベスト16",[6]点数換算表!$F$4,""))))))</f>
        <v>20</v>
      </c>
      <c r="M244" s="32"/>
      <c r="N244" s="21">
        <f>IF(M244="",0,IF(M244="優勝",[6]点数換算表!$B$5,IF(M244="準優勝",[6]点数換算表!$C$5,IF(M244="ベスト4",[6]点数換算表!$D$5,IF(M244="ベスト8",[6]点数換算表!$E$5,IF(M244="ベスト16",[6]点数換算表!$F$5,IF(M244="ベスト32",[6]点数換算表!$G$5,"")))))))</f>
        <v>0</v>
      </c>
      <c r="O244" s="32"/>
      <c r="P244" s="21">
        <f>IF(O244="",0,IF(O244="優勝",[6]点数換算表!$B$6,IF(O244="準優勝",[6]点数換算表!$C$6,IF(O244="ベスト4",[6]点数換算表!$D$6,IF(O244="ベスト8",[6]点数換算表!$E$6,IF(O244="ベスト16",[6]点数換算表!$F$6,IF(O244="ベスト32",[6]点数換算表!$G$6,"")))))))</f>
        <v>0</v>
      </c>
      <c r="Q244" s="23"/>
      <c r="R244" s="21">
        <f>IF(Q244="",0,IF(Q244="優勝",[6]点数換算表!$B$7,IF(Q244="準優勝",[6]点数換算表!$C$7,IF(Q244="ベスト4",[6]点数換算表!$D$7,IF(Q244="ベスト8",[6]点数換算表!$E$7,[6]点数換算表!$F$7)))))</f>
        <v>0</v>
      </c>
      <c r="S244" s="23"/>
      <c r="T244" s="21">
        <f>IF(S244="",0,IF(S244="優勝",[6]点数換算表!$B$8,IF(S244="準優勝",[6]点数換算表!$C$8,IF(S244="ベスト4",[6]点数換算表!$D$8,IF(S244="ベスト8",[6]点数換算表!$E$8,[6]点数換算表!$F$8)))))</f>
        <v>0</v>
      </c>
      <c r="U244" s="23"/>
      <c r="V244" s="21">
        <f>IF(U244="",0,IF(U244="優勝",[6]点数換算表!$B$13,IF(U244="準優勝",[6]点数換算表!$C$13,IF(U244="ベスト4",[6]点数換算表!$D$13,[6]点数換算表!$E$13))))</f>
        <v>0</v>
      </c>
      <c r="W244" s="23"/>
      <c r="X244" s="21">
        <f>IF(W244="",0,IF(W244="優勝",[6]点数換算表!$B$14,IF(W244="準優勝",[6]点数換算表!$C$14,IF(W244="ベスト4",[6]点数換算表!$D$14,[6]点数換算表!$E$14))))</f>
        <v>0</v>
      </c>
      <c r="Y244" s="32"/>
      <c r="Z244" s="21">
        <f>IF(Y244="",0,IF(Y244="優勝",[6]点数換算表!$B$15,IF(Y244="準優勝",[6]点数換算表!$C$15,IF(Y244="ベスト4",[6]点数換算表!$D$15,IF(Y244="ベスト8",[6]点数換算表!$E$15,IF(Y244="ベスト16",[6]点数換算表!$F$15,""))))))</f>
        <v>0</v>
      </c>
      <c r="AA244" s="32"/>
      <c r="AB244" s="21">
        <f>IF(AA244="",0,IF(AA244="優勝",[6]点数換算表!$B$16,IF(AA244="準優勝",[6]点数換算表!$C$16,IF(AA244="ベスト4",[6]点数換算表!$D$16,IF(AA244="ベスト8",[6]点数換算表!$E$16,IF(AA244="ベスト16",[6]点数換算表!$F$16,IF(AA244="ベスト32",[6]点数換算表!$G$16,"")))))))</f>
        <v>0</v>
      </c>
      <c r="AC244" s="32"/>
      <c r="AD244" s="21">
        <f>IF(AC244="",0,IF(AC244="優勝",[6]点数換算表!$B$17,IF(AC244="準優勝",[6]点数換算表!$C$17,IF(AC244="ベスト4",[6]点数換算表!$D$17,IF(AC244="ベスト8",[6]点数換算表!$E$17,IF(AC244="ベスト16",[6]点数換算表!$F$17,IF(AC244="ベスト32",[6]点数換算表!$G$17,"")))))))</f>
        <v>0</v>
      </c>
      <c r="AE244" s="23"/>
      <c r="AF244" s="21">
        <f>IF(AE244="",0,IF(AE244="優勝",[6]点数換算表!$B$18,IF(AE244="準優勝",[6]点数換算表!$C$18,IF(AE244="ベスト4",[6]点数換算表!$D$18,IF(AE244="ベスト8",[6]点数換算表!$E$18,[6]点数換算表!$F$18)))))</f>
        <v>0</v>
      </c>
      <c r="AG244" s="23"/>
      <c r="AH244" s="21">
        <f>IF(AG244="",0,IF(AG244="優勝",[6]点数換算表!$B$19,IF(AG244="準優勝",[6]点数換算表!$C$19,IF(AG244="ベスト4",[6]点数換算表!$D$19,IF(AG244="ベスト8",[6]点数換算表!$E$19,[6]点数換算表!$F$19)))))</f>
        <v>0</v>
      </c>
      <c r="AI244" s="21">
        <f t="shared" si="3"/>
        <v>20</v>
      </c>
    </row>
    <row r="245" spans="1:35" x14ac:dyDescent="0.4">
      <c r="A245" s="21">
        <v>242</v>
      </c>
      <c r="B245" s="32" t="s">
        <v>704</v>
      </c>
      <c r="C245" s="32" t="s">
        <v>669</v>
      </c>
      <c r="D245" s="32">
        <v>2</v>
      </c>
      <c r="E245" s="30" t="s">
        <v>620</v>
      </c>
      <c r="F245" s="34" t="s">
        <v>814</v>
      </c>
      <c r="G245" s="23"/>
      <c r="H245" s="21">
        <f>IF(G245="",0,IF(G245="優勝",[6]点数換算表!$B$2,IF(G245="準優勝",[6]点数換算表!$C$2,IF(G245="ベスト4",[6]点数換算表!$D$2,[6]点数換算表!$E$2))))</f>
        <v>0</v>
      </c>
      <c r="I245" s="23"/>
      <c r="J245" s="21">
        <f>IF(I245="",0,IF(I245="優勝",[6]点数換算表!$B$3,IF(I245="準優勝",[6]点数換算表!$C$3,IF(I245="ベスト4",[6]点数換算表!$D$3,[6]点数換算表!$E$3))))</f>
        <v>0</v>
      </c>
      <c r="K245" s="32" t="s">
        <v>7</v>
      </c>
      <c r="L245" s="21">
        <f>IF(K245="",0,IF(K245="優勝",[6]点数換算表!$B$4,IF(K245="準優勝",[6]点数換算表!$C$4,IF(K245="ベスト4",[6]点数換算表!$D$4,IF(K245="ベスト8",[6]点数換算表!$E$4,IF(K245="ベスト16",[6]点数換算表!$F$4,""))))))</f>
        <v>20</v>
      </c>
      <c r="M245" s="32"/>
      <c r="N245" s="21">
        <f>IF(M245="",0,IF(M245="優勝",[6]点数換算表!$B$5,IF(M245="準優勝",[6]点数換算表!$C$5,IF(M245="ベスト4",[6]点数換算表!$D$5,IF(M245="ベスト8",[6]点数換算表!$E$5,IF(M245="ベスト16",[6]点数換算表!$F$5,IF(M245="ベスト32",[6]点数換算表!$G$5,"")))))))</f>
        <v>0</v>
      </c>
      <c r="O245" s="32"/>
      <c r="P245" s="21">
        <f>IF(O245="",0,IF(O245="優勝",[6]点数換算表!$B$6,IF(O245="準優勝",[6]点数換算表!$C$6,IF(O245="ベスト4",[6]点数換算表!$D$6,IF(O245="ベスト8",[6]点数換算表!$E$6,IF(O245="ベスト16",[6]点数換算表!$F$6,IF(O245="ベスト32",[6]点数換算表!$G$6,"")))))))</f>
        <v>0</v>
      </c>
      <c r="Q245" s="23"/>
      <c r="R245" s="21">
        <f>IF(Q245="",0,IF(Q245="優勝",[6]点数換算表!$B$7,IF(Q245="準優勝",[6]点数換算表!$C$7,IF(Q245="ベスト4",[6]点数換算表!$D$7,IF(Q245="ベスト8",[6]点数換算表!$E$7,[6]点数換算表!$F$7)))))</f>
        <v>0</v>
      </c>
      <c r="S245" s="23"/>
      <c r="T245" s="21">
        <f>IF(S245="",0,IF(S245="優勝",[6]点数換算表!$B$8,IF(S245="準優勝",[6]点数換算表!$C$8,IF(S245="ベスト4",[6]点数換算表!$D$8,IF(S245="ベスト8",[6]点数換算表!$E$8,[6]点数換算表!$F$8)))))</f>
        <v>0</v>
      </c>
      <c r="U245" s="23"/>
      <c r="V245" s="21">
        <f>IF(U245="",0,IF(U245="優勝",[6]点数換算表!$B$13,IF(U245="準優勝",[6]点数換算表!$C$13,IF(U245="ベスト4",[6]点数換算表!$D$13,[6]点数換算表!$E$13))))</f>
        <v>0</v>
      </c>
      <c r="W245" s="23"/>
      <c r="X245" s="21">
        <f>IF(W245="",0,IF(W245="優勝",[6]点数換算表!$B$14,IF(W245="準優勝",[6]点数換算表!$C$14,IF(W245="ベスト4",[6]点数換算表!$D$14,[6]点数換算表!$E$14))))</f>
        <v>0</v>
      </c>
      <c r="Y245" s="32"/>
      <c r="Z245" s="21">
        <f>IF(Y245="",0,IF(Y245="優勝",[6]点数換算表!$B$15,IF(Y245="準優勝",[6]点数換算表!$C$15,IF(Y245="ベスト4",[6]点数換算表!$D$15,IF(Y245="ベスト8",[6]点数換算表!$E$15,IF(Y245="ベスト16",[6]点数換算表!$F$15,""))))))</f>
        <v>0</v>
      </c>
      <c r="AA245" s="32"/>
      <c r="AB245" s="21">
        <f>IF(AA245="",0,IF(AA245="優勝",[6]点数換算表!$B$16,IF(AA245="準優勝",[6]点数換算表!$C$16,IF(AA245="ベスト4",[6]点数換算表!$D$16,IF(AA245="ベスト8",[6]点数換算表!$E$16,IF(AA245="ベスト16",[6]点数換算表!$F$16,IF(AA245="ベスト32",[6]点数換算表!$G$16,"")))))))</f>
        <v>0</v>
      </c>
      <c r="AC245" s="32"/>
      <c r="AD245" s="21">
        <f>IF(AC245="",0,IF(AC245="優勝",[6]点数換算表!$B$17,IF(AC245="準優勝",[6]点数換算表!$C$17,IF(AC245="ベスト4",[6]点数換算表!$D$17,IF(AC245="ベスト8",[6]点数換算表!$E$17,IF(AC245="ベスト16",[6]点数換算表!$F$17,IF(AC245="ベスト32",[6]点数換算表!$G$17,"")))))))</f>
        <v>0</v>
      </c>
      <c r="AE245" s="23"/>
      <c r="AF245" s="21">
        <f>IF(AE245="",0,IF(AE245="優勝",[6]点数換算表!$B$18,IF(AE245="準優勝",[6]点数換算表!$C$18,IF(AE245="ベスト4",[6]点数換算表!$D$18,IF(AE245="ベスト8",[6]点数換算表!$E$18,[6]点数換算表!$F$18)))))</f>
        <v>0</v>
      </c>
      <c r="AG245" s="23"/>
      <c r="AH245" s="21">
        <f>IF(AG245="",0,IF(AG245="優勝",[6]点数換算表!$B$19,IF(AG245="準優勝",[6]点数換算表!$C$19,IF(AG245="ベスト4",[6]点数換算表!$D$19,IF(AG245="ベスト8",[6]点数換算表!$E$19,[6]点数換算表!$F$19)))))</f>
        <v>0</v>
      </c>
      <c r="AI245" s="21">
        <f t="shared" si="3"/>
        <v>20</v>
      </c>
    </row>
    <row r="246" spans="1:35" x14ac:dyDescent="0.4">
      <c r="A246" s="21">
        <v>243</v>
      </c>
      <c r="B246" s="32" t="s">
        <v>705</v>
      </c>
      <c r="C246" s="32" t="s">
        <v>660</v>
      </c>
      <c r="D246" s="32">
        <v>3</v>
      </c>
      <c r="E246" s="30" t="s">
        <v>620</v>
      </c>
      <c r="F246" s="34" t="s">
        <v>814</v>
      </c>
      <c r="G246" s="23"/>
      <c r="H246" s="21">
        <f>IF(G246="",0,IF(G246="優勝",[6]点数換算表!$B$2,IF(G246="準優勝",[6]点数換算表!$C$2,IF(G246="ベスト4",[6]点数換算表!$D$2,[6]点数換算表!$E$2))))</f>
        <v>0</v>
      </c>
      <c r="I246" s="23"/>
      <c r="J246" s="21">
        <f>IF(I246="",0,IF(I246="優勝",[6]点数換算表!$B$3,IF(I246="準優勝",[6]点数換算表!$C$3,IF(I246="ベスト4",[6]点数換算表!$D$3,[6]点数換算表!$E$3))))</f>
        <v>0</v>
      </c>
      <c r="K246" s="32" t="s">
        <v>7</v>
      </c>
      <c r="L246" s="21">
        <f>IF(K246="",0,IF(K246="優勝",[6]点数換算表!$B$4,IF(K246="準優勝",[6]点数換算表!$C$4,IF(K246="ベスト4",[6]点数換算表!$D$4,IF(K246="ベスト8",[6]点数換算表!$E$4,IF(K246="ベスト16",[6]点数換算表!$F$4,""))))))</f>
        <v>20</v>
      </c>
      <c r="M246" s="32"/>
      <c r="N246" s="21">
        <f>IF(M246="",0,IF(M246="優勝",[6]点数換算表!$B$5,IF(M246="準優勝",[6]点数換算表!$C$5,IF(M246="ベスト4",[6]点数換算表!$D$5,IF(M246="ベスト8",[6]点数換算表!$E$5,IF(M246="ベスト16",[6]点数換算表!$F$5,IF(M246="ベスト32",[6]点数換算表!$G$5,"")))))))</f>
        <v>0</v>
      </c>
      <c r="O246" s="32"/>
      <c r="P246" s="21">
        <f>IF(O246="",0,IF(O246="優勝",[6]点数換算表!$B$6,IF(O246="準優勝",[6]点数換算表!$C$6,IF(O246="ベスト4",[6]点数換算表!$D$6,IF(O246="ベスト8",[6]点数換算表!$E$6,IF(O246="ベスト16",[6]点数換算表!$F$6,IF(O246="ベスト32",[6]点数換算表!$G$6,"")))))))</f>
        <v>0</v>
      </c>
      <c r="Q246" s="23"/>
      <c r="R246" s="21">
        <f>IF(Q246="",0,IF(Q246="優勝",[6]点数換算表!$B$7,IF(Q246="準優勝",[6]点数換算表!$C$7,IF(Q246="ベスト4",[6]点数換算表!$D$7,IF(Q246="ベスト8",[6]点数換算表!$E$7,[6]点数換算表!$F$7)))))</f>
        <v>0</v>
      </c>
      <c r="S246" s="23"/>
      <c r="T246" s="21">
        <f>IF(S246="",0,IF(S246="優勝",[6]点数換算表!$B$8,IF(S246="準優勝",[6]点数換算表!$C$8,IF(S246="ベスト4",[6]点数換算表!$D$8,IF(S246="ベスト8",[6]点数換算表!$E$8,[6]点数換算表!$F$8)))))</f>
        <v>0</v>
      </c>
      <c r="U246" s="23"/>
      <c r="V246" s="21">
        <f>IF(U246="",0,IF(U246="優勝",[6]点数換算表!$B$13,IF(U246="準優勝",[6]点数換算表!$C$13,IF(U246="ベスト4",[6]点数換算表!$D$13,[6]点数換算表!$E$13))))</f>
        <v>0</v>
      </c>
      <c r="W246" s="23"/>
      <c r="X246" s="21">
        <f>IF(W246="",0,IF(W246="優勝",[6]点数換算表!$B$14,IF(W246="準優勝",[6]点数換算表!$C$14,IF(W246="ベスト4",[6]点数換算表!$D$14,[6]点数換算表!$E$14))))</f>
        <v>0</v>
      </c>
      <c r="Y246" s="32"/>
      <c r="Z246" s="21">
        <f>IF(Y246="",0,IF(Y246="優勝",[6]点数換算表!$B$15,IF(Y246="準優勝",[6]点数換算表!$C$15,IF(Y246="ベスト4",[6]点数換算表!$D$15,IF(Y246="ベスト8",[6]点数換算表!$E$15,IF(Y246="ベスト16",[6]点数換算表!$F$15,""))))))</f>
        <v>0</v>
      </c>
      <c r="AA246" s="32"/>
      <c r="AB246" s="21">
        <f>IF(AA246="",0,IF(AA246="優勝",[6]点数換算表!$B$16,IF(AA246="準優勝",[6]点数換算表!$C$16,IF(AA246="ベスト4",[6]点数換算表!$D$16,IF(AA246="ベスト8",[6]点数換算表!$E$16,IF(AA246="ベスト16",[6]点数換算表!$F$16,IF(AA246="ベスト32",[6]点数換算表!$G$16,"")))))))</f>
        <v>0</v>
      </c>
      <c r="AC246" s="32"/>
      <c r="AD246" s="21">
        <f>IF(AC246="",0,IF(AC246="優勝",[6]点数換算表!$B$17,IF(AC246="準優勝",[6]点数換算表!$C$17,IF(AC246="ベスト4",[6]点数換算表!$D$17,IF(AC246="ベスト8",[6]点数換算表!$E$17,IF(AC246="ベスト16",[6]点数換算表!$F$17,IF(AC246="ベスト32",[6]点数換算表!$G$17,"")))))))</f>
        <v>0</v>
      </c>
      <c r="AE246" s="23"/>
      <c r="AF246" s="21">
        <f>IF(AE246="",0,IF(AE246="優勝",[6]点数換算表!$B$18,IF(AE246="準優勝",[6]点数換算表!$C$18,IF(AE246="ベスト4",[6]点数換算表!$D$18,IF(AE246="ベスト8",[6]点数換算表!$E$18,[6]点数換算表!$F$18)))))</f>
        <v>0</v>
      </c>
      <c r="AG246" s="23"/>
      <c r="AH246" s="21">
        <f>IF(AG246="",0,IF(AG246="優勝",[6]点数換算表!$B$19,IF(AG246="準優勝",[6]点数換算表!$C$19,IF(AG246="ベスト4",[6]点数換算表!$D$19,IF(AG246="ベスト8",[6]点数換算表!$E$19,[6]点数換算表!$F$19)))))</f>
        <v>0</v>
      </c>
      <c r="AI246" s="21">
        <f t="shared" si="3"/>
        <v>20</v>
      </c>
    </row>
    <row r="247" spans="1:35" x14ac:dyDescent="0.4">
      <c r="A247" s="21">
        <v>244</v>
      </c>
      <c r="B247" s="32" t="s">
        <v>706</v>
      </c>
      <c r="C247" s="32" t="s">
        <v>660</v>
      </c>
      <c r="D247" s="32">
        <v>2</v>
      </c>
      <c r="E247" s="30" t="s">
        <v>620</v>
      </c>
      <c r="F247" s="34" t="s">
        <v>814</v>
      </c>
      <c r="G247" s="23"/>
      <c r="H247" s="21">
        <f>IF(G247="",0,IF(G247="優勝",[6]点数換算表!$B$2,IF(G247="準優勝",[6]点数換算表!$C$2,IF(G247="ベスト4",[6]点数換算表!$D$2,[6]点数換算表!$E$2))))</f>
        <v>0</v>
      </c>
      <c r="I247" s="23"/>
      <c r="J247" s="21">
        <f>IF(I247="",0,IF(I247="優勝",[6]点数換算表!$B$3,IF(I247="準優勝",[6]点数換算表!$C$3,IF(I247="ベスト4",[6]点数換算表!$D$3,[6]点数換算表!$E$3))))</f>
        <v>0</v>
      </c>
      <c r="K247" s="32" t="s">
        <v>7</v>
      </c>
      <c r="L247" s="21">
        <f>IF(K247="",0,IF(K247="優勝",[6]点数換算表!$B$4,IF(K247="準優勝",[6]点数換算表!$C$4,IF(K247="ベスト4",[6]点数換算表!$D$4,IF(K247="ベスト8",[6]点数換算表!$E$4,IF(K247="ベスト16",[6]点数換算表!$F$4,""))))))</f>
        <v>20</v>
      </c>
      <c r="M247" s="32"/>
      <c r="N247" s="21">
        <f>IF(M247="",0,IF(M247="優勝",[6]点数換算表!$B$5,IF(M247="準優勝",[6]点数換算表!$C$5,IF(M247="ベスト4",[6]点数換算表!$D$5,IF(M247="ベスト8",[6]点数換算表!$E$5,IF(M247="ベスト16",[6]点数換算表!$F$5,IF(M247="ベスト32",[6]点数換算表!$G$5,"")))))))</f>
        <v>0</v>
      </c>
      <c r="O247" s="32"/>
      <c r="P247" s="21">
        <f>IF(O247="",0,IF(O247="優勝",[6]点数換算表!$B$6,IF(O247="準優勝",[6]点数換算表!$C$6,IF(O247="ベスト4",[6]点数換算表!$D$6,IF(O247="ベスト8",[6]点数換算表!$E$6,IF(O247="ベスト16",[6]点数換算表!$F$6,IF(O247="ベスト32",[6]点数換算表!$G$6,"")))))))</f>
        <v>0</v>
      </c>
      <c r="Q247" s="23"/>
      <c r="R247" s="21">
        <f>IF(Q247="",0,IF(Q247="優勝",[6]点数換算表!$B$7,IF(Q247="準優勝",[6]点数換算表!$C$7,IF(Q247="ベスト4",[6]点数換算表!$D$7,IF(Q247="ベスト8",[6]点数換算表!$E$7,[6]点数換算表!$F$7)))))</f>
        <v>0</v>
      </c>
      <c r="S247" s="23"/>
      <c r="T247" s="21">
        <f>IF(S247="",0,IF(S247="優勝",[6]点数換算表!$B$8,IF(S247="準優勝",[6]点数換算表!$C$8,IF(S247="ベスト4",[6]点数換算表!$D$8,IF(S247="ベスト8",[6]点数換算表!$E$8,[6]点数換算表!$F$8)))))</f>
        <v>0</v>
      </c>
      <c r="U247" s="23"/>
      <c r="V247" s="21">
        <f>IF(U247="",0,IF(U247="優勝",[6]点数換算表!$B$13,IF(U247="準優勝",[6]点数換算表!$C$13,IF(U247="ベスト4",[6]点数換算表!$D$13,[6]点数換算表!$E$13))))</f>
        <v>0</v>
      </c>
      <c r="W247" s="23"/>
      <c r="X247" s="21">
        <f>IF(W247="",0,IF(W247="優勝",[6]点数換算表!$B$14,IF(W247="準優勝",[6]点数換算表!$C$14,IF(W247="ベスト4",[6]点数換算表!$D$14,[6]点数換算表!$E$14))))</f>
        <v>0</v>
      </c>
      <c r="Y247" s="32"/>
      <c r="Z247" s="21">
        <f>IF(Y247="",0,IF(Y247="優勝",[6]点数換算表!$B$15,IF(Y247="準優勝",[6]点数換算表!$C$15,IF(Y247="ベスト4",[6]点数換算表!$D$15,IF(Y247="ベスト8",[6]点数換算表!$E$15,IF(Y247="ベスト16",[6]点数換算表!$F$15,""))))))</f>
        <v>0</v>
      </c>
      <c r="AA247" s="32"/>
      <c r="AB247" s="21">
        <f>IF(AA247="",0,IF(AA247="優勝",[6]点数換算表!$B$16,IF(AA247="準優勝",[6]点数換算表!$C$16,IF(AA247="ベスト4",[6]点数換算表!$D$16,IF(AA247="ベスト8",[6]点数換算表!$E$16,IF(AA247="ベスト16",[6]点数換算表!$F$16,IF(AA247="ベスト32",[6]点数換算表!$G$16,"")))))))</f>
        <v>0</v>
      </c>
      <c r="AC247" s="32"/>
      <c r="AD247" s="21">
        <f>IF(AC247="",0,IF(AC247="優勝",[6]点数換算表!$B$17,IF(AC247="準優勝",[6]点数換算表!$C$17,IF(AC247="ベスト4",[6]点数換算表!$D$17,IF(AC247="ベスト8",[6]点数換算表!$E$17,IF(AC247="ベスト16",[6]点数換算表!$F$17,IF(AC247="ベスト32",[6]点数換算表!$G$17,"")))))))</f>
        <v>0</v>
      </c>
      <c r="AE247" s="23"/>
      <c r="AF247" s="21">
        <f>IF(AE247="",0,IF(AE247="優勝",[6]点数換算表!$B$18,IF(AE247="準優勝",[6]点数換算表!$C$18,IF(AE247="ベスト4",[6]点数換算表!$D$18,IF(AE247="ベスト8",[6]点数換算表!$E$18,[6]点数換算表!$F$18)))))</f>
        <v>0</v>
      </c>
      <c r="AG247" s="23"/>
      <c r="AH247" s="21">
        <f>IF(AG247="",0,IF(AG247="優勝",[6]点数換算表!$B$19,IF(AG247="準優勝",[6]点数換算表!$C$19,IF(AG247="ベスト4",[6]点数換算表!$D$19,IF(AG247="ベスト8",[6]点数換算表!$E$19,[6]点数換算表!$F$19)))))</f>
        <v>0</v>
      </c>
      <c r="AI247" s="21">
        <f t="shared" si="3"/>
        <v>20</v>
      </c>
    </row>
    <row r="248" spans="1:35" x14ac:dyDescent="0.4">
      <c r="A248" s="21">
        <v>245</v>
      </c>
      <c r="B248" s="32" t="s">
        <v>657</v>
      </c>
      <c r="C248" s="32" t="s">
        <v>658</v>
      </c>
      <c r="D248" s="32">
        <v>3</v>
      </c>
      <c r="E248" s="30" t="s">
        <v>620</v>
      </c>
      <c r="F248" s="34" t="s">
        <v>814</v>
      </c>
      <c r="G248" s="23"/>
      <c r="H248" s="21">
        <f>IF(G248="",0,IF(G248="優勝",[6]点数換算表!$B$2,IF(G248="準優勝",[6]点数換算表!$C$2,IF(G248="ベスト4",[6]点数換算表!$D$2,[6]点数換算表!$E$2))))</f>
        <v>0</v>
      </c>
      <c r="I248" s="23"/>
      <c r="J248" s="21">
        <f>IF(I248="",0,IF(I248="優勝",[6]点数換算表!$B$3,IF(I248="準優勝",[6]点数換算表!$C$3,IF(I248="ベスト4",[6]点数換算表!$D$3,[6]点数換算表!$E$3))))</f>
        <v>0</v>
      </c>
      <c r="K248" s="32" t="s">
        <v>7</v>
      </c>
      <c r="L248" s="21">
        <f>IF(K248="",0,IF(K248="優勝",[6]点数換算表!$B$4,IF(K248="準優勝",[6]点数換算表!$C$4,IF(K248="ベスト4",[6]点数換算表!$D$4,IF(K248="ベスト8",[6]点数換算表!$E$4,IF(K248="ベスト16",[6]点数換算表!$F$4,""))))))</f>
        <v>20</v>
      </c>
      <c r="M248" s="32"/>
      <c r="N248" s="21">
        <f>IF(M248="",0,IF(M248="優勝",[6]点数換算表!$B$5,IF(M248="準優勝",[6]点数換算表!$C$5,IF(M248="ベスト4",[6]点数換算表!$D$5,IF(M248="ベスト8",[6]点数換算表!$E$5,IF(M248="ベスト16",[6]点数換算表!$F$5,IF(M248="ベスト32",[6]点数換算表!$G$5,"")))))))</f>
        <v>0</v>
      </c>
      <c r="O248" s="32"/>
      <c r="P248" s="21">
        <f>IF(O248="",0,IF(O248="優勝",[6]点数換算表!$B$6,IF(O248="準優勝",[6]点数換算表!$C$6,IF(O248="ベスト4",[6]点数換算表!$D$6,IF(O248="ベスト8",[6]点数換算表!$E$6,IF(O248="ベスト16",[6]点数換算表!$F$6,IF(O248="ベスト32",[6]点数換算表!$G$6,"")))))))</f>
        <v>0</v>
      </c>
      <c r="Q248" s="23"/>
      <c r="R248" s="21">
        <f>IF(Q248="",0,IF(Q248="優勝",[6]点数換算表!$B$7,IF(Q248="準優勝",[6]点数換算表!$C$7,IF(Q248="ベスト4",[6]点数換算表!$D$7,IF(Q248="ベスト8",[6]点数換算表!$E$7,[6]点数換算表!$F$7)))))</f>
        <v>0</v>
      </c>
      <c r="S248" s="23"/>
      <c r="T248" s="21">
        <f>IF(S248="",0,IF(S248="優勝",[6]点数換算表!$B$8,IF(S248="準優勝",[6]点数換算表!$C$8,IF(S248="ベスト4",[6]点数換算表!$D$8,IF(S248="ベスト8",[6]点数換算表!$E$8,[6]点数換算表!$F$8)))))</f>
        <v>0</v>
      </c>
      <c r="U248" s="23"/>
      <c r="V248" s="21">
        <f>IF(U248="",0,IF(U248="優勝",[6]点数換算表!$B$13,IF(U248="準優勝",[6]点数換算表!$C$13,IF(U248="ベスト4",[6]点数換算表!$D$13,[6]点数換算表!$E$13))))</f>
        <v>0</v>
      </c>
      <c r="W248" s="23"/>
      <c r="X248" s="21">
        <f>IF(W248="",0,IF(W248="優勝",[6]点数換算表!$B$14,IF(W248="準優勝",[6]点数換算表!$C$14,IF(W248="ベスト4",[6]点数換算表!$D$14,[6]点数換算表!$E$14))))</f>
        <v>0</v>
      </c>
      <c r="Y248" s="32"/>
      <c r="Z248" s="21">
        <f>IF(Y248="",0,IF(Y248="優勝",[6]点数換算表!$B$15,IF(Y248="準優勝",[6]点数換算表!$C$15,IF(Y248="ベスト4",[6]点数換算表!$D$15,IF(Y248="ベスト8",[6]点数換算表!$E$15,IF(Y248="ベスト16",[6]点数換算表!$F$15,""))))))</f>
        <v>0</v>
      </c>
      <c r="AA248" s="32"/>
      <c r="AB248" s="21">
        <f>IF(AA248="",0,IF(AA248="優勝",[6]点数換算表!$B$16,IF(AA248="準優勝",[6]点数換算表!$C$16,IF(AA248="ベスト4",[6]点数換算表!$D$16,IF(AA248="ベスト8",[6]点数換算表!$E$16,IF(AA248="ベスト16",[6]点数換算表!$F$16,IF(AA248="ベスト32",[6]点数換算表!$G$16,"")))))))</f>
        <v>0</v>
      </c>
      <c r="AC248" s="32"/>
      <c r="AD248" s="21">
        <f>IF(AC248="",0,IF(AC248="優勝",[6]点数換算表!$B$17,IF(AC248="準優勝",[6]点数換算表!$C$17,IF(AC248="ベスト4",[6]点数換算表!$D$17,IF(AC248="ベスト8",[6]点数換算表!$E$17,IF(AC248="ベスト16",[6]点数換算表!$F$17,IF(AC248="ベスト32",[6]点数換算表!$G$17,"")))))))</f>
        <v>0</v>
      </c>
      <c r="AE248" s="23"/>
      <c r="AF248" s="21">
        <f>IF(AE248="",0,IF(AE248="優勝",[6]点数換算表!$B$18,IF(AE248="準優勝",[6]点数換算表!$C$18,IF(AE248="ベスト4",[6]点数換算表!$D$18,IF(AE248="ベスト8",[6]点数換算表!$E$18,[6]点数換算表!$F$18)))))</f>
        <v>0</v>
      </c>
      <c r="AG248" s="23"/>
      <c r="AH248" s="21">
        <f>IF(AG248="",0,IF(AG248="優勝",[6]点数換算表!$B$19,IF(AG248="準優勝",[6]点数換算表!$C$19,IF(AG248="ベスト4",[6]点数換算表!$D$19,IF(AG248="ベスト8",[6]点数換算表!$E$19,[6]点数換算表!$F$19)))))</f>
        <v>0</v>
      </c>
      <c r="AI248" s="21">
        <f t="shared" si="3"/>
        <v>20</v>
      </c>
    </row>
    <row r="249" spans="1:35" x14ac:dyDescent="0.4">
      <c r="A249" s="21">
        <v>246</v>
      </c>
      <c r="B249" s="32" t="s">
        <v>707</v>
      </c>
      <c r="C249" s="32" t="s">
        <v>658</v>
      </c>
      <c r="D249" s="32">
        <v>1</v>
      </c>
      <c r="E249" s="30" t="s">
        <v>620</v>
      </c>
      <c r="F249" s="34" t="s">
        <v>814</v>
      </c>
      <c r="G249" s="23"/>
      <c r="H249" s="21">
        <f>IF(G249="",0,IF(G249="優勝",[6]点数換算表!$B$2,IF(G249="準優勝",[6]点数換算表!$C$2,IF(G249="ベスト4",[6]点数換算表!$D$2,[6]点数換算表!$E$2))))</f>
        <v>0</v>
      </c>
      <c r="I249" s="23"/>
      <c r="J249" s="21">
        <f>IF(I249="",0,IF(I249="優勝",[6]点数換算表!$B$3,IF(I249="準優勝",[6]点数換算表!$C$3,IF(I249="ベスト4",[6]点数換算表!$D$3,[6]点数換算表!$E$3))))</f>
        <v>0</v>
      </c>
      <c r="K249" s="32" t="s">
        <v>7</v>
      </c>
      <c r="L249" s="21">
        <f>IF(K249="",0,IF(K249="優勝",[6]点数換算表!$B$4,IF(K249="準優勝",[6]点数換算表!$C$4,IF(K249="ベスト4",[6]点数換算表!$D$4,IF(K249="ベスト8",[6]点数換算表!$E$4,IF(K249="ベスト16",[6]点数換算表!$F$4,""))))))</f>
        <v>20</v>
      </c>
      <c r="M249" s="32"/>
      <c r="N249" s="21">
        <f>IF(M249="",0,IF(M249="優勝",[6]点数換算表!$B$5,IF(M249="準優勝",[6]点数換算表!$C$5,IF(M249="ベスト4",[6]点数換算表!$D$5,IF(M249="ベスト8",[6]点数換算表!$E$5,IF(M249="ベスト16",[6]点数換算表!$F$5,IF(M249="ベスト32",[6]点数換算表!$G$5,"")))))))</f>
        <v>0</v>
      </c>
      <c r="O249" s="32"/>
      <c r="P249" s="21">
        <f>IF(O249="",0,IF(O249="優勝",[6]点数換算表!$B$6,IF(O249="準優勝",[6]点数換算表!$C$6,IF(O249="ベスト4",[6]点数換算表!$D$6,IF(O249="ベスト8",[6]点数換算表!$E$6,IF(O249="ベスト16",[6]点数換算表!$F$6,IF(O249="ベスト32",[6]点数換算表!$G$6,"")))))))</f>
        <v>0</v>
      </c>
      <c r="Q249" s="23"/>
      <c r="R249" s="21">
        <f>IF(Q249="",0,IF(Q249="優勝",[6]点数換算表!$B$7,IF(Q249="準優勝",[6]点数換算表!$C$7,IF(Q249="ベスト4",[6]点数換算表!$D$7,IF(Q249="ベスト8",[6]点数換算表!$E$7,[6]点数換算表!$F$7)))))</f>
        <v>0</v>
      </c>
      <c r="S249" s="23"/>
      <c r="T249" s="21">
        <f>IF(S249="",0,IF(S249="優勝",[6]点数換算表!$B$8,IF(S249="準優勝",[6]点数換算表!$C$8,IF(S249="ベスト4",[6]点数換算表!$D$8,IF(S249="ベスト8",[6]点数換算表!$E$8,[6]点数換算表!$F$8)))))</f>
        <v>0</v>
      </c>
      <c r="U249" s="23"/>
      <c r="V249" s="21">
        <f>IF(U249="",0,IF(U249="優勝",[6]点数換算表!$B$13,IF(U249="準優勝",[6]点数換算表!$C$13,IF(U249="ベスト4",[6]点数換算表!$D$13,[6]点数換算表!$E$13))))</f>
        <v>0</v>
      </c>
      <c r="W249" s="23"/>
      <c r="X249" s="21">
        <f>IF(W249="",0,IF(W249="優勝",[6]点数換算表!$B$14,IF(W249="準優勝",[6]点数換算表!$C$14,IF(W249="ベスト4",[6]点数換算表!$D$14,[6]点数換算表!$E$14))))</f>
        <v>0</v>
      </c>
      <c r="Y249" s="32"/>
      <c r="Z249" s="21">
        <f>IF(Y249="",0,IF(Y249="優勝",[6]点数換算表!$B$15,IF(Y249="準優勝",[6]点数換算表!$C$15,IF(Y249="ベスト4",[6]点数換算表!$D$15,IF(Y249="ベスト8",[6]点数換算表!$E$15,IF(Y249="ベスト16",[6]点数換算表!$F$15,""))))))</f>
        <v>0</v>
      </c>
      <c r="AA249" s="32"/>
      <c r="AB249" s="21">
        <f>IF(AA249="",0,IF(AA249="優勝",[6]点数換算表!$B$16,IF(AA249="準優勝",[6]点数換算表!$C$16,IF(AA249="ベスト4",[6]点数換算表!$D$16,IF(AA249="ベスト8",[6]点数換算表!$E$16,IF(AA249="ベスト16",[6]点数換算表!$F$16,IF(AA249="ベスト32",[6]点数換算表!$G$16,"")))))))</f>
        <v>0</v>
      </c>
      <c r="AC249" s="32"/>
      <c r="AD249" s="21">
        <f>IF(AC249="",0,IF(AC249="優勝",[6]点数換算表!$B$17,IF(AC249="準優勝",[6]点数換算表!$C$17,IF(AC249="ベスト4",[6]点数換算表!$D$17,IF(AC249="ベスト8",[6]点数換算表!$E$17,IF(AC249="ベスト16",[6]点数換算表!$F$17,IF(AC249="ベスト32",[6]点数換算表!$G$17,"")))))))</f>
        <v>0</v>
      </c>
      <c r="AE249" s="23"/>
      <c r="AF249" s="21">
        <f>IF(AE249="",0,IF(AE249="優勝",[6]点数換算表!$B$18,IF(AE249="準優勝",[6]点数換算表!$C$18,IF(AE249="ベスト4",[6]点数換算表!$D$18,IF(AE249="ベスト8",[6]点数換算表!$E$18,[6]点数換算表!$F$18)))))</f>
        <v>0</v>
      </c>
      <c r="AG249" s="23"/>
      <c r="AH249" s="21">
        <f>IF(AG249="",0,IF(AG249="優勝",[6]点数換算表!$B$19,IF(AG249="準優勝",[6]点数換算表!$C$19,IF(AG249="ベスト4",[6]点数換算表!$D$19,IF(AG249="ベスト8",[6]点数換算表!$E$19,[6]点数換算表!$F$19)))))</f>
        <v>0</v>
      </c>
      <c r="AI249" s="21">
        <f t="shared" si="3"/>
        <v>20</v>
      </c>
    </row>
    <row r="250" spans="1:35" x14ac:dyDescent="0.4">
      <c r="A250" s="21">
        <v>247</v>
      </c>
      <c r="B250" s="32" t="s">
        <v>709</v>
      </c>
      <c r="C250" s="32" t="s">
        <v>660</v>
      </c>
      <c r="D250" s="32">
        <v>3</v>
      </c>
      <c r="E250" s="30" t="s">
        <v>620</v>
      </c>
      <c r="F250" s="34" t="s">
        <v>814</v>
      </c>
      <c r="G250" s="23"/>
      <c r="H250" s="21">
        <f>IF(G250="",0,IF(G250="優勝",[6]点数換算表!$B$2,IF(G250="準優勝",[6]点数換算表!$C$2,IF(G250="ベスト4",[6]点数換算表!$D$2,[6]点数換算表!$E$2))))</f>
        <v>0</v>
      </c>
      <c r="I250" s="23"/>
      <c r="J250" s="21">
        <f>IF(I250="",0,IF(I250="優勝",[6]点数換算表!$B$3,IF(I250="準優勝",[6]点数換算表!$C$3,IF(I250="ベスト4",[6]点数換算表!$D$3,[6]点数換算表!$E$3))))</f>
        <v>0</v>
      </c>
      <c r="K250" s="32" t="s">
        <v>7</v>
      </c>
      <c r="L250" s="21">
        <f>IF(K250="",0,IF(K250="優勝",[6]点数換算表!$B$4,IF(K250="準優勝",[6]点数換算表!$C$4,IF(K250="ベスト4",[6]点数換算表!$D$4,IF(K250="ベスト8",[6]点数換算表!$E$4,IF(K250="ベスト16",[6]点数換算表!$F$4,""))))))</f>
        <v>20</v>
      </c>
      <c r="M250" s="32"/>
      <c r="N250" s="21">
        <f>IF(M250="",0,IF(M250="優勝",[6]点数換算表!$B$5,IF(M250="準優勝",[6]点数換算表!$C$5,IF(M250="ベスト4",[6]点数換算表!$D$5,IF(M250="ベスト8",[6]点数換算表!$E$5,IF(M250="ベスト16",[6]点数換算表!$F$5,IF(M250="ベスト32",[6]点数換算表!$G$5,"")))))))</f>
        <v>0</v>
      </c>
      <c r="O250" s="32"/>
      <c r="P250" s="21">
        <f>IF(O250="",0,IF(O250="優勝",[6]点数換算表!$B$6,IF(O250="準優勝",[6]点数換算表!$C$6,IF(O250="ベスト4",[6]点数換算表!$D$6,IF(O250="ベスト8",[6]点数換算表!$E$6,IF(O250="ベスト16",[6]点数換算表!$F$6,IF(O250="ベスト32",[6]点数換算表!$G$6,"")))))))</f>
        <v>0</v>
      </c>
      <c r="Q250" s="23"/>
      <c r="R250" s="21">
        <f>IF(Q250="",0,IF(Q250="優勝",[6]点数換算表!$B$7,IF(Q250="準優勝",[6]点数換算表!$C$7,IF(Q250="ベスト4",[6]点数換算表!$D$7,IF(Q250="ベスト8",[6]点数換算表!$E$7,[6]点数換算表!$F$7)))))</f>
        <v>0</v>
      </c>
      <c r="S250" s="23"/>
      <c r="T250" s="21">
        <f>IF(S250="",0,IF(S250="優勝",[6]点数換算表!$B$8,IF(S250="準優勝",[6]点数換算表!$C$8,IF(S250="ベスト4",[6]点数換算表!$D$8,IF(S250="ベスト8",[6]点数換算表!$E$8,[6]点数換算表!$F$8)))))</f>
        <v>0</v>
      </c>
      <c r="U250" s="23"/>
      <c r="V250" s="21">
        <f>IF(U250="",0,IF(U250="優勝",[6]点数換算表!$B$13,IF(U250="準優勝",[6]点数換算表!$C$13,IF(U250="ベスト4",[6]点数換算表!$D$13,[6]点数換算表!$E$13))))</f>
        <v>0</v>
      </c>
      <c r="W250" s="23"/>
      <c r="X250" s="21">
        <f>IF(W250="",0,IF(W250="優勝",[6]点数換算表!$B$14,IF(W250="準優勝",[6]点数換算表!$C$14,IF(W250="ベスト4",[6]点数換算表!$D$14,[6]点数換算表!$E$14))))</f>
        <v>0</v>
      </c>
      <c r="Y250" s="32"/>
      <c r="Z250" s="21">
        <f>IF(Y250="",0,IF(Y250="優勝",[6]点数換算表!$B$15,IF(Y250="準優勝",[6]点数換算表!$C$15,IF(Y250="ベスト4",[6]点数換算表!$D$15,IF(Y250="ベスト8",[6]点数換算表!$E$15,IF(Y250="ベスト16",[6]点数換算表!$F$15,""))))))</f>
        <v>0</v>
      </c>
      <c r="AA250" s="32"/>
      <c r="AB250" s="21">
        <f>IF(AA250="",0,IF(AA250="優勝",[6]点数換算表!$B$16,IF(AA250="準優勝",[6]点数換算表!$C$16,IF(AA250="ベスト4",[6]点数換算表!$D$16,IF(AA250="ベスト8",[6]点数換算表!$E$16,IF(AA250="ベスト16",[6]点数換算表!$F$16,IF(AA250="ベスト32",[6]点数換算表!$G$16,"")))))))</f>
        <v>0</v>
      </c>
      <c r="AC250" s="32"/>
      <c r="AD250" s="21">
        <f>IF(AC250="",0,IF(AC250="優勝",[6]点数換算表!$B$17,IF(AC250="準優勝",[6]点数換算表!$C$17,IF(AC250="ベスト4",[6]点数換算表!$D$17,IF(AC250="ベスト8",[6]点数換算表!$E$17,IF(AC250="ベスト16",[6]点数換算表!$F$17,IF(AC250="ベスト32",[6]点数換算表!$G$17,"")))))))</f>
        <v>0</v>
      </c>
      <c r="AE250" s="23"/>
      <c r="AF250" s="21">
        <f>IF(AE250="",0,IF(AE250="優勝",[6]点数換算表!$B$18,IF(AE250="準優勝",[6]点数換算表!$C$18,IF(AE250="ベスト4",[6]点数換算表!$D$18,IF(AE250="ベスト8",[6]点数換算表!$E$18,[6]点数換算表!$F$18)))))</f>
        <v>0</v>
      </c>
      <c r="AG250" s="23"/>
      <c r="AH250" s="21">
        <f>IF(AG250="",0,IF(AG250="優勝",[6]点数換算表!$B$19,IF(AG250="準優勝",[6]点数換算表!$C$19,IF(AG250="ベスト4",[6]点数換算表!$D$19,IF(AG250="ベスト8",[6]点数換算表!$E$19,[6]点数換算表!$F$19)))))</f>
        <v>0</v>
      </c>
      <c r="AI250" s="21">
        <f t="shared" si="3"/>
        <v>20</v>
      </c>
    </row>
    <row r="251" spans="1:35" x14ac:dyDescent="0.4">
      <c r="A251" s="21">
        <v>248</v>
      </c>
      <c r="B251" s="32" t="s">
        <v>710</v>
      </c>
      <c r="C251" s="32" t="s">
        <v>660</v>
      </c>
      <c r="D251" s="32">
        <v>2</v>
      </c>
      <c r="E251" s="30" t="s">
        <v>620</v>
      </c>
      <c r="F251" s="34" t="s">
        <v>814</v>
      </c>
      <c r="G251" s="23"/>
      <c r="H251" s="21">
        <f>IF(G251="",0,IF(G251="優勝",[6]点数換算表!$B$2,IF(G251="準優勝",[6]点数換算表!$C$2,IF(G251="ベスト4",[6]点数換算表!$D$2,[6]点数換算表!$E$2))))</f>
        <v>0</v>
      </c>
      <c r="I251" s="23"/>
      <c r="J251" s="21">
        <f>IF(I251="",0,IF(I251="優勝",[6]点数換算表!$B$3,IF(I251="準優勝",[6]点数換算表!$C$3,IF(I251="ベスト4",[6]点数換算表!$D$3,[6]点数換算表!$E$3))))</f>
        <v>0</v>
      </c>
      <c r="K251" s="32" t="s">
        <v>7</v>
      </c>
      <c r="L251" s="21">
        <f>IF(K251="",0,IF(K251="優勝",[6]点数換算表!$B$4,IF(K251="準優勝",[6]点数換算表!$C$4,IF(K251="ベスト4",[6]点数換算表!$D$4,IF(K251="ベスト8",[6]点数換算表!$E$4,IF(K251="ベスト16",[6]点数換算表!$F$4,""))))))</f>
        <v>20</v>
      </c>
      <c r="M251" s="32"/>
      <c r="N251" s="21">
        <f>IF(M251="",0,IF(M251="優勝",[6]点数換算表!$B$5,IF(M251="準優勝",[6]点数換算表!$C$5,IF(M251="ベスト4",[6]点数換算表!$D$5,IF(M251="ベスト8",[6]点数換算表!$E$5,IF(M251="ベスト16",[6]点数換算表!$F$5,IF(M251="ベスト32",[6]点数換算表!$G$5,"")))))))</f>
        <v>0</v>
      </c>
      <c r="O251" s="32"/>
      <c r="P251" s="21">
        <f>IF(O251="",0,IF(O251="優勝",[6]点数換算表!$B$6,IF(O251="準優勝",[6]点数換算表!$C$6,IF(O251="ベスト4",[6]点数換算表!$D$6,IF(O251="ベスト8",[6]点数換算表!$E$6,IF(O251="ベスト16",[6]点数換算表!$F$6,IF(O251="ベスト32",[6]点数換算表!$G$6,"")))))))</f>
        <v>0</v>
      </c>
      <c r="Q251" s="23"/>
      <c r="R251" s="21">
        <f>IF(Q251="",0,IF(Q251="優勝",[6]点数換算表!$B$7,IF(Q251="準優勝",[6]点数換算表!$C$7,IF(Q251="ベスト4",[6]点数換算表!$D$7,IF(Q251="ベスト8",[6]点数換算表!$E$7,[6]点数換算表!$F$7)))))</f>
        <v>0</v>
      </c>
      <c r="S251" s="23"/>
      <c r="T251" s="21">
        <f>IF(S251="",0,IF(S251="優勝",[6]点数換算表!$B$8,IF(S251="準優勝",[6]点数換算表!$C$8,IF(S251="ベスト4",[6]点数換算表!$D$8,IF(S251="ベスト8",[6]点数換算表!$E$8,[6]点数換算表!$F$8)))))</f>
        <v>0</v>
      </c>
      <c r="U251" s="23"/>
      <c r="V251" s="21">
        <f>IF(U251="",0,IF(U251="優勝",[6]点数換算表!$B$13,IF(U251="準優勝",[6]点数換算表!$C$13,IF(U251="ベスト4",[6]点数換算表!$D$13,[6]点数換算表!$E$13))))</f>
        <v>0</v>
      </c>
      <c r="W251" s="23"/>
      <c r="X251" s="21">
        <f>IF(W251="",0,IF(W251="優勝",[6]点数換算表!$B$14,IF(W251="準優勝",[6]点数換算表!$C$14,IF(W251="ベスト4",[6]点数換算表!$D$14,[6]点数換算表!$E$14))))</f>
        <v>0</v>
      </c>
      <c r="Y251" s="32"/>
      <c r="Z251" s="21">
        <f>IF(Y251="",0,IF(Y251="優勝",[6]点数換算表!$B$15,IF(Y251="準優勝",[6]点数換算表!$C$15,IF(Y251="ベスト4",[6]点数換算表!$D$15,IF(Y251="ベスト8",[6]点数換算表!$E$15,IF(Y251="ベスト16",[6]点数換算表!$F$15,""))))))</f>
        <v>0</v>
      </c>
      <c r="AA251" s="32"/>
      <c r="AB251" s="21">
        <f>IF(AA251="",0,IF(AA251="優勝",[6]点数換算表!$B$16,IF(AA251="準優勝",[6]点数換算表!$C$16,IF(AA251="ベスト4",[6]点数換算表!$D$16,IF(AA251="ベスト8",[6]点数換算表!$E$16,IF(AA251="ベスト16",[6]点数換算表!$F$16,IF(AA251="ベスト32",[6]点数換算表!$G$16,"")))))))</f>
        <v>0</v>
      </c>
      <c r="AC251" s="32"/>
      <c r="AD251" s="21">
        <f>IF(AC251="",0,IF(AC251="優勝",[6]点数換算表!$B$17,IF(AC251="準優勝",[6]点数換算表!$C$17,IF(AC251="ベスト4",[6]点数換算表!$D$17,IF(AC251="ベスト8",[6]点数換算表!$E$17,IF(AC251="ベスト16",[6]点数換算表!$F$17,IF(AC251="ベスト32",[6]点数換算表!$G$17,"")))))))</f>
        <v>0</v>
      </c>
      <c r="AE251" s="23"/>
      <c r="AF251" s="21">
        <f>IF(AE251="",0,IF(AE251="優勝",[6]点数換算表!$B$18,IF(AE251="準優勝",[6]点数換算表!$C$18,IF(AE251="ベスト4",[6]点数換算表!$D$18,IF(AE251="ベスト8",[6]点数換算表!$E$18,[6]点数換算表!$F$18)))))</f>
        <v>0</v>
      </c>
      <c r="AG251" s="23"/>
      <c r="AH251" s="21">
        <f>IF(AG251="",0,IF(AG251="優勝",[6]点数換算表!$B$19,IF(AG251="準優勝",[6]点数換算表!$C$19,IF(AG251="ベスト4",[6]点数換算表!$D$19,IF(AG251="ベスト8",[6]点数換算表!$E$19,[6]点数換算表!$F$19)))))</f>
        <v>0</v>
      </c>
      <c r="AI251" s="21">
        <f t="shared" si="3"/>
        <v>20</v>
      </c>
    </row>
    <row r="252" spans="1:35" x14ac:dyDescent="0.4">
      <c r="A252" s="21">
        <v>249</v>
      </c>
      <c r="B252" s="32" t="s">
        <v>711</v>
      </c>
      <c r="C252" s="32" t="s">
        <v>619</v>
      </c>
      <c r="D252" s="32">
        <v>1</v>
      </c>
      <c r="E252" s="30" t="s">
        <v>620</v>
      </c>
      <c r="F252" s="34" t="s">
        <v>814</v>
      </c>
      <c r="G252" s="23"/>
      <c r="H252" s="21">
        <f>IF(G252="",0,IF(G252="優勝",[6]点数換算表!$B$2,IF(G252="準優勝",[6]点数換算表!$C$2,IF(G252="ベスト4",[6]点数換算表!$D$2,[6]点数換算表!$E$2))))</f>
        <v>0</v>
      </c>
      <c r="I252" s="23"/>
      <c r="J252" s="21">
        <f>IF(I252="",0,IF(I252="優勝",[6]点数換算表!$B$3,IF(I252="準優勝",[6]点数換算表!$C$3,IF(I252="ベスト4",[6]点数換算表!$D$3,[6]点数換算表!$E$3))))</f>
        <v>0</v>
      </c>
      <c r="K252" s="32" t="s">
        <v>7</v>
      </c>
      <c r="L252" s="21">
        <f>IF(K252="",0,IF(K252="優勝",[6]点数換算表!$B$4,IF(K252="準優勝",[6]点数換算表!$C$4,IF(K252="ベスト4",[6]点数換算表!$D$4,IF(K252="ベスト8",[6]点数換算表!$E$4,IF(K252="ベスト16",[6]点数換算表!$F$4,""))))))</f>
        <v>20</v>
      </c>
      <c r="M252" s="32"/>
      <c r="N252" s="21">
        <f>IF(M252="",0,IF(M252="優勝",[6]点数換算表!$B$5,IF(M252="準優勝",[6]点数換算表!$C$5,IF(M252="ベスト4",[6]点数換算表!$D$5,IF(M252="ベスト8",[6]点数換算表!$E$5,IF(M252="ベスト16",[6]点数換算表!$F$5,IF(M252="ベスト32",[6]点数換算表!$G$5,"")))))))</f>
        <v>0</v>
      </c>
      <c r="O252" s="32"/>
      <c r="P252" s="21">
        <f>IF(O252="",0,IF(O252="優勝",[6]点数換算表!$B$6,IF(O252="準優勝",[6]点数換算表!$C$6,IF(O252="ベスト4",[6]点数換算表!$D$6,IF(O252="ベスト8",[6]点数換算表!$E$6,IF(O252="ベスト16",[6]点数換算表!$F$6,IF(O252="ベスト32",[6]点数換算表!$G$6,"")))))))</f>
        <v>0</v>
      </c>
      <c r="Q252" s="23"/>
      <c r="R252" s="21">
        <f>IF(Q252="",0,IF(Q252="優勝",[6]点数換算表!$B$7,IF(Q252="準優勝",[6]点数換算表!$C$7,IF(Q252="ベスト4",[6]点数換算表!$D$7,IF(Q252="ベスト8",[6]点数換算表!$E$7,[6]点数換算表!$F$7)))))</f>
        <v>0</v>
      </c>
      <c r="S252" s="23"/>
      <c r="T252" s="21">
        <f>IF(S252="",0,IF(S252="優勝",[6]点数換算表!$B$8,IF(S252="準優勝",[6]点数換算表!$C$8,IF(S252="ベスト4",[6]点数換算表!$D$8,IF(S252="ベスト8",[6]点数換算表!$E$8,[6]点数換算表!$F$8)))))</f>
        <v>0</v>
      </c>
      <c r="U252" s="23"/>
      <c r="V252" s="21">
        <f>IF(U252="",0,IF(U252="優勝",[6]点数換算表!$B$13,IF(U252="準優勝",[6]点数換算表!$C$13,IF(U252="ベスト4",[6]点数換算表!$D$13,[6]点数換算表!$E$13))))</f>
        <v>0</v>
      </c>
      <c r="W252" s="23"/>
      <c r="X252" s="21">
        <f>IF(W252="",0,IF(W252="優勝",[6]点数換算表!$B$14,IF(W252="準優勝",[6]点数換算表!$C$14,IF(W252="ベスト4",[6]点数換算表!$D$14,[6]点数換算表!$E$14))))</f>
        <v>0</v>
      </c>
      <c r="Y252" s="32"/>
      <c r="Z252" s="21">
        <f>IF(Y252="",0,IF(Y252="優勝",[6]点数換算表!$B$15,IF(Y252="準優勝",[6]点数換算表!$C$15,IF(Y252="ベスト4",[6]点数換算表!$D$15,IF(Y252="ベスト8",[6]点数換算表!$E$15,IF(Y252="ベスト16",[6]点数換算表!$F$15,""))))))</f>
        <v>0</v>
      </c>
      <c r="AA252" s="32"/>
      <c r="AB252" s="21">
        <f>IF(AA252="",0,IF(AA252="優勝",[6]点数換算表!$B$16,IF(AA252="準優勝",[6]点数換算表!$C$16,IF(AA252="ベスト4",[6]点数換算表!$D$16,IF(AA252="ベスト8",[6]点数換算表!$E$16,IF(AA252="ベスト16",[6]点数換算表!$F$16,IF(AA252="ベスト32",[6]点数換算表!$G$16,"")))))))</f>
        <v>0</v>
      </c>
      <c r="AC252" s="32"/>
      <c r="AD252" s="21">
        <f>IF(AC252="",0,IF(AC252="優勝",[6]点数換算表!$B$17,IF(AC252="準優勝",[6]点数換算表!$C$17,IF(AC252="ベスト4",[6]点数換算表!$D$17,IF(AC252="ベスト8",[6]点数換算表!$E$17,IF(AC252="ベスト16",[6]点数換算表!$F$17,IF(AC252="ベスト32",[6]点数換算表!$G$17,"")))))))</f>
        <v>0</v>
      </c>
      <c r="AE252" s="23"/>
      <c r="AF252" s="21">
        <f>IF(AE252="",0,IF(AE252="優勝",[6]点数換算表!$B$18,IF(AE252="準優勝",[6]点数換算表!$C$18,IF(AE252="ベスト4",[6]点数換算表!$D$18,IF(AE252="ベスト8",[6]点数換算表!$E$18,[6]点数換算表!$F$18)))))</f>
        <v>0</v>
      </c>
      <c r="AG252" s="23"/>
      <c r="AH252" s="21">
        <f>IF(AG252="",0,IF(AG252="優勝",[6]点数換算表!$B$19,IF(AG252="準優勝",[6]点数換算表!$C$19,IF(AG252="ベスト4",[6]点数換算表!$D$19,IF(AG252="ベスト8",[6]点数換算表!$E$19,[6]点数換算表!$F$19)))))</f>
        <v>0</v>
      </c>
      <c r="AI252" s="21">
        <f t="shared" si="3"/>
        <v>20</v>
      </c>
    </row>
    <row r="253" spans="1:35" x14ac:dyDescent="0.4">
      <c r="A253" s="21">
        <v>250</v>
      </c>
      <c r="B253" s="32" t="s">
        <v>664</v>
      </c>
      <c r="C253" s="32" t="s">
        <v>619</v>
      </c>
      <c r="D253" s="32">
        <v>1</v>
      </c>
      <c r="E253" s="30" t="s">
        <v>620</v>
      </c>
      <c r="F253" s="34" t="s">
        <v>814</v>
      </c>
      <c r="G253" s="23"/>
      <c r="H253" s="21">
        <f>IF(G253="",0,IF(G253="優勝",[6]点数換算表!$B$2,IF(G253="準優勝",[6]点数換算表!$C$2,IF(G253="ベスト4",[6]点数換算表!$D$2,[6]点数換算表!$E$2))))</f>
        <v>0</v>
      </c>
      <c r="I253" s="23"/>
      <c r="J253" s="21">
        <f>IF(I253="",0,IF(I253="優勝",[6]点数換算表!$B$3,IF(I253="準優勝",[6]点数換算表!$C$3,IF(I253="ベスト4",[6]点数換算表!$D$3,[6]点数換算表!$E$3))))</f>
        <v>0</v>
      </c>
      <c r="K253" s="32" t="s">
        <v>7</v>
      </c>
      <c r="L253" s="21">
        <f>IF(K253="",0,IF(K253="優勝",[6]点数換算表!$B$4,IF(K253="準優勝",[6]点数換算表!$C$4,IF(K253="ベスト4",[6]点数換算表!$D$4,IF(K253="ベスト8",[6]点数換算表!$E$4,IF(K253="ベスト16",[6]点数換算表!$F$4,""))))))</f>
        <v>20</v>
      </c>
      <c r="M253" s="32"/>
      <c r="N253" s="21">
        <f>IF(M253="",0,IF(M253="優勝",[6]点数換算表!$B$5,IF(M253="準優勝",[6]点数換算表!$C$5,IF(M253="ベスト4",[6]点数換算表!$D$5,IF(M253="ベスト8",[6]点数換算表!$E$5,IF(M253="ベスト16",[6]点数換算表!$F$5,IF(M253="ベスト32",[6]点数換算表!$G$5,"")))))))</f>
        <v>0</v>
      </c>
      <c r="O253" s="32"/>
      <c r="P253" s="21">
        <f>IF(O253="",0,IF(O253="優勝",[6]点数換算表!$B$6,IF(O253="準優勝",[6]点数換算表!$C$6,IF(O253="ベスト4",[6]点数換算表!$D$6,IF(O253="ベスト8",[6]点数換算表!$E$6,IF(O253="ベスト16",[6]点数換算表!$F$6,IF(O253="ベスト32",[6]点数換算表!$G$6,"")))))))</f>
        <v>0</v>
      </c>
      <c r="Q253" s="23"/>
      <c r="R253" s="21">
        <f>IF(Q253="",0,IF(Q253="優勝",[6]点数換算表!$B$7,IF(Q253="準優勝",[6]点数換算表!$C$7,IF(Q253="ベスト4",[6]点数換算表!$D$7,IF(Q253="ベスト8",[6]点数換算表!$E$7,[6]点数換算表!$F$7)))))</f>
        <v>0</v>
      </c>
      <c r="S253" s="23"/>
      <c r="T253" s="21">
        <f>IF(S253="",0,IF(S253="優勝",[6]点数換算表!$B$8,IF(S253="準優勝",[6]点数換算表!$C$8,IF(S253="ベスト4",[6]点数換算表!$D$8,IF(S253="ベスト8",[6]点数換算表!$E$8,[6]点数換算表!$F$8)))))</f>
        <v>0</v>
      </c>
      <c r="U253" s="23"/>
      <c r="V253" s="21">
        <f>IF(U253="",0,IF(U253="優勝",[6]点数換算表!$B$13,IF(U253="準優勝",[6]点数換算表!$C$13,IF(U253="ベスト4",[6]点数換算表!$D$13,[6]点数換算表!$E$13))))</f>
        <v>0</v>
      </c>
      <c r="W253" s="23"/>
      <c r="X253" s="21">
        <f>IF(W253="",0,IF(W253="優勝",[6]点数換算表!$B$14,IF(W253="準優勝",[6]点数換算表!$C$14,IF(W253="ベスト4",[6]点数換算表!$D$14,[6]点数換算表!$E$14))))</f>
        <v>0</v>
      </c>
      <c r="Y253" s="32"/>
      <c r="Z253" s="21">
        <f>IF(Y253="",0,IF(Y253="優勝",[6]点数換算表!$B$15,IF(Y253="準優勝",[6]点数換算表!$C$15,IF(Y253="ベスト4",[6]点数換算表!$D$15,IF(Y253="ベスト8",[6]点数換算表!$E$15,IF(Y253="ベスト16",[6]点数換算表!$F$15,""))))))</f>
        <v>0</v>
      </c>
      <c r="AA253" s="32"/>
      <c r="AB253" s="21">
        <f>IF(AA253="",0,IF(AA253="優勝",[6]点数換算表!$B$16,IF(AA253="準優勝",[6]点数換算表!$C$16,IF(AA253="ベスト4",[6]点数換算表!$D$16,IF(AA253="ベスト8",[6]点数換算表!$E$16,IF(AA253="ベスト16",[6]点数換算表!$F$16,IF(AA253="ベスト32",[6]点数換算表!$G$16,"")))))))</f>
        <v>0</v>
      </c>
      <c r="AC253" s="32"/>
      <c r="AD253" s="21">
        <f>IF(AC253="",0,IF(AC253="優勝",[6]点数換算表!$B$17,IF(AC253="準優勝",[6]点数換算表!$C$17,IF(AC253="ベスト4",[6]点数換算表!$D$17,IF(AC253="ベスト8",[6]点数換算表!$E$17,IF(AC253="ベスト16",[6]点数換算表!$F$17,IF(AC253="ベスト32",[6]点数換算表!$G$17,"")))))))</f>
        <v>0</v>
      </c>
      <c r="AE253" s="23"/>
      <c r="AF253" s="21">
        <f>IF(AE253="",0,IF(AE253="優勝",[6]点数換算表!$B$18,IF(AE253="準優勝",[6]点数換算表!$C$18,IF(AE253="ベスト4",[6]点数換算表!$D$18,IF(AE253="ベスト8",[6]点数換算表!$E$18,[6]点数換算表!$F$18)))))</f>
        <v>0</v>
      </c>
      <c r="AG253" s="23"/>
      <c r="AH253" s="21">
        <f>IF(AG253="",0,IF(AG253="優勝",[6]点数換算表!$B$19,IF(AG253="準優勝",[6]点数換算表!$C$19,IF(AG253="ベスト4",[6]点数換算表!$D$19,IF(AG253="ベスト8",[6]点数換算表!$E$19,[6]点数換算表!$F$19)))))</f>
        <v>0</v>
      </c>
      <c r="AI253" s="21">
        <f t="shared" si="3"/>
        <v>20</v>
      </c>
    </row>
    <row r="254" spans="1:35" x14ac:dyDescent="0.4">
      <c r="A254" s="21">
        <v>251</v>
      </c>
      <c r="B254" s="32" t="s">
        <v>713</v>
      </c>
      <c r="C254" s="32" t="s">
        <v>632</v>
      </c>
      <c r="D254" s="32">
        <v>1</v>
      </c>
      <c r="E254" s="30" t="s">
        <v>620</v>
      </c>
      <c r="F254" s="34" t="s">
        <v>814</v>
      </c>
      <c r="G254" s="23"/>
      <c r="H254" s="21">
        <f>IF(G254="",0,IF(G254="優勝",[6]点数換算表!$B$2,IF(G254="準優勝",[6]点数換算表!$C$2,IF(G254="ベスト4",[6]点数換算表!$D$2,[6]点数換算表!$E$2))))</f>
        <v>0</v>
      </c>
      <c r="I254" s="23"/>
      <c r="J254" s="21">
        <f>IF(I254="",0,IF(I254="優勝",[6]点数換算表!$B$3,IF(I254="準優勝",[6]点数換算表!$C$3,IF(I254="ベスト4",[6]点数換算表!$D$3,[6]点数換算表!$E$3))))</f>
        <v>0</v>
      </c>
      <c r="K254" s="32" t="s">
        <v>7</v>
      </c>
      <c r="L254" s="21">
        <f>IF(K254="",0,IF(K254="優勝",[6]点数換算表!$B$4,IF(K254="準優勝",[6]点数換算表!$C$4,IF(K254="ベスト4",[6]点数換算表!$D$4,IF(K254="ベスト8",[6]点数換算表!$E$4,IF(K254="ベスト16",[6]点数換算表!$F$4,""))))))</f>
        <v>20</v>
      </c>
      <c r="M254" s="32"/>
      <c r="N254" s="21">
        <f>IF(M254="",0,IF(M254="優勝",[6]点数換算表!$B$5,IF(M254="準優勝",[6]点数換算表!$C$5,IF(M254="ベスト4",[6]点数換算表!$D$5,IF(M254="ベスト8",[6]点数換算表!$E$5,IF(M254="ベスト16",[6]点数換算表!$F$5,IF(M254="ベスト32",[6]点数換算表!$G$5,"")))))))</f>
        <v>0</v>
      </c>
      <c r="O254" s="32"/>
      <c r="P254" s="21">
        <f>IF(O254="",0,IF(O254="優勝",[6]点数換算表!$B$6,IF(O254="準優勝",[6]点数換算表!$C$6,IF(O254="ベスト4",[6]点数換算表!$D$6,IF(O254="ベスト8",[6]点数換算表!$E$6,IF(O254="ベスト16",[6]点数換算表!$F$6,IF(O254="ベスト32",[6]点数換算表!$G$6,"")))))))</f>
        <v>0</v>
      </c>
      <c r="Q254" s="23"/>
      <c r="R254" s="21">
        <f>IF(Q254="",0,IF(Q254="優勝",[6]点数換算表!$B$7,IF(Q254="準優勝",[6]点数換算表!$C$7,IF(Q254="ベスト4",[6]点数換算表!$D$7,IF(Q254="ベスト8",[6]点数換算表!$E$7,[6]点数換算表!$F$7)))))</f>
        <v>0</v>
      </c>
      <c r="S254" s="23"/>
      <c r="T254" s="21">
        <f>IF(S254="",0,IF(S254="優勝",[6]点数換算表!$B$8,IF(S254="準優勝",[6]点数換算表!$C$8,IF(S254="ベスト4",[6]点数換算表!$D$8,IF(S254="ベスト8",[6]点数換算表!$E$8,[6]点数換算表!$F$8)))))</f>
        <v>0</v>
      </c>
      <c r="U254" s="23"/>
      <c r="V254" s="21">
        <f>IF(U254="",0,IF(U254="優勝",[6]点数換算表!$B$13,IF(U254="準優勝",[6]点数換算表!$C$13,IF(U254="ベスト4",[6]点数換算表!$D$13,[6]点数換算表!$E$13))))</f>
        <v>0</v>
      </c>
      <c r="W254" s="23"/>
      <c r="X254" s="21">
        <f>IF(W254="",0,IF(W254="優勝",[6]点数換算表!$B$14,IF(W254="準優勝",[6]点数換算表!$C$14,IF(W254="ベスト4",[6]点数換算表!$D$14,[6]点数換算表!$E$14))))</f>
        <v>0</v>
      </c>
      <c r="Y254" s="32"/>
      <c r="Z254" s="21">
        <f>IF(Y254="",0,IF(Y254="優勝",[6]点数換算表!$B$15,IF(Y254="準優勝",[6]点数換算表!$C$15,IF(Y254="ベスト4",[6]点数換算表!$D$15,IF(Y254="ベスト8",[6]点数換算表!$E$15,IF(Y254="ベスト16",[6]点数換算表!$F$15,""))))))</f>
        <v>0</v>
      </c>
      <c r="AA254" s="32"/>
      <c r="AB254" s="21">
        <f>IF(AA254="",0,IF(AA254="優勝",[6]点数換算表!$B$16,IF(AA254="準優勝",[6]点数換算表!$C$16,IF(AA254="ベスト4",[6]点数換算表!$D$16,IF(AA254="ベスト8",[6]点数換算表!$E$16,IF(AA254="ベスト16",[6]点数換算表!$F$16,IF(AA254="ベスト32",[6]点数換算表!$G$16,"")))))))</f>
        <v>0</v>
      </c>
      <c r="AC254" s="32"/>
      <c r="AD254" s="21">
        <f>IF(AC254="",0,IF(AC254="優勝",[6]点数換算表!$B$17,IF(AC254="準優勝",[6]点数換算表!$C$17,IF(AC254="ベスト4",[6]点数換算表!$D$17,IF(AC254="ベスト8",[6]点数換算表!$E$17,IF(AC254="ベスト16",[6]点数換算表!$F$17,IF(AC254="ベスト32",[6]点数換算表!$G$17,"")))))))</f>
        <v>0</v>
      </c>
      <c r="AE254" s="23"/>
      <c r="AF254" s="21">
        <f>IF(AE254="",0,IF(AE254="優勝",[6]点数換算表!$B$18,IF(AE254="準優勝",[6]点数換算表!$C$18,IF(AE254="ベスト4",[6]点数換算表!$D$18,IF(AE254="ベスト8",[6]点数換算表!$E$18,[6]点数換算表!$F$18)))))</f>
        <v>0</v>
      </c>
      <c r="AG254" s="23"/>
      <c r="AH254" s="21">
        <f>IF(AG254="",0,IF(AG254="優勝",[6]点数換算表!$B$19,IF(AG254="準優勝",[6]点数換算表!$C$19,IF(AG254="ベスト4",[6]点数換算表!$D$19,IF(AG254="ベスト8",[6]点数換算表!$E$19,[6]点数換算表!$F$19)))))</f>
        <v>0</v>
      </c>
      <c r="AI254" s="21">
        <f t="shared" si="3"/>
        <v>20</v>
      </c>
    </row>
    <row r="255" spans="1:35" x14ac:dyDescent="0.4">
      <c r="A255" s="21">
        <v>252</v>
      </c>
      <c r="B255" s="32" t="s">
        <v>654</v>
      </c>
      <c r="C255" s="32" t="s">
        <v>622</v>
      </c>
      <c r="D255" s="32">
        <v>1</v>
      </c>
      <c r="E255" s="30" t="s">
        <v>620</v>
      </c>
      <c r="F255" s="34" t="s">
        <v>814</v>
      </c>
      <c r="G255" s="23"/>
      <c r="H255" s="21">
        <f>IF(G255="",0,IF(G255="優勝",[6]点数換算表!$B$2,IF(G255="準優勝",[6]点数換算表!$C$2,IF(G255="ベスト4",[6]点数換算表!$D$2,[6]点数換算表!$E$2))))</f>
        <v>0</v>
      </c>
      <c r="I255" s="23"/>
      <c r="J255" s="21">
        <f>IF(I255="",0,IF(I255="優勝",[6]点数換算表!$B$3,IF(I255="準優勝",[6]点数換算表!$C$3,IF(I255="ベスト4",[6]点数換算表!$D$3,[6]点数換算表!$E$3))))</f>
        <v>0</v>
      </c>
      <c r="K255" s="32" t="s">
        <v>7</v>
      </c>
      <c r="L255" s="21">
        <f>IF(K255="",0,IF(K255="優勝",[6]点数換算表!$B$4,IF(K255="準優勝",[6]点数換算表!$C$4,IF(K255="ベスト4",[6]点数換算表!$D$4,IF(K255="ベスト8",[6]点数換算表!$E$4,IF(K255="ベスト16",[6]点数換算表!$F$4,""))))))</f>
        <v>20</v>
      </c>
      <c r="M255" s="32"/>
      <c r="N255" s="21">
        <f>IF(M255="",0,IF(M255="優勝",[6]点数換算表!$B$5,IF(M255="準優勝",[6]点数換算表!$C$5,IF(M255="ベスト4",[6]点数換算表!$D$5,IF(M255="ベスト8",[6]点数換算表!$E$5,IF(M255="ベスト16",[6]点数換算表!$F$5,IF(M255="ベスト32",[6]点数換算表!$G$5,"")))))))</f>
        <v>0</v>
      </c>
      <c r="O255" s="32"/>
      <c r="P255" s="21">
        <f>IF(O255="",0,IF(O255="優勝",[6]点数換算表!$B$6,IF(O255="準優勝",[6]点数換算表!$C$6,IF(O255="ベスト4",[6]点数換算表!$D$6,IF(O255="ベスト8",[6]点数換算表!$E$6,IF(O255="ベスト16",[6]点数換算表!$F$6,IF(O255="ベスト32",[6]点数換算表!$G$6,"")))))))</f>
        <v>0</v>
      </c>
      <c r="Q255" s="23"/>
      <c r="R255" s="21">
        <f>IF(Q255="",0,IF(Q255="優勝",[6]点数換算表!$B$7,IF(Q255="準優勝",[6]点数換算表!$C$7,IF(Q255="ベスト4",[6]点数換算表!$D$7,IF(Q255="ベスト8",[6]点数換算表!$E$7,[6]点数換算表!$F$7)))))</f>
        <v>0</v>
      </c>
      <c r="S255" s="23"/>
      <c r="T255" s="21">
        <f>IF(S255="",0,IF(S255="優勝",[6]点数換算表!$B$8,IF(S255="準優勝",[6]点数換算表!$C$8,IF(S255="ベスト4",[6]点数換算表!$D$8,IF(S255="ベスト8",[6]点数換算表!$E$8,[6]点数換算表!$F$8)))))</f>
        <v>0</v>
      </c>
      <c r="U255" s="23"/>
      <c r="V255" s="21">
        <f>IF(U255="",0,IF(U255="優勝",[6]点数換算表!$B$13,IF(U255="準優勝",[6]点数換算表!$C$13,IF(U255="ベスト4",[6]点数換算表!$D$13,[6]点数換算表!$E$13))))</f>
        <v>0</v>
      </c>
      <c r="W255" s="23"/>
      <c r="X255" s="21">
        <f>IF(W255="",0,IF(W255="優勝",[6]点数換算表!$B$14,IF(W255="準優勝",[6]点数換算表!$C$14,IF(W255="ベスト4",[6]点数換算表!$D$14,[6]点数換算表!$E$14))))</f>
        <v>0</v>
      </c>
      <c r="Y255" s="32"/>
      <c r="Z255" s="21">
        <f>IF(Y255="",0,IF(Y255="優勝",[6]点数換算表!$B$15,IF(Y255="準優勝",[6]点数換算表!$C$15,IF(Y255="ベスト4",[6]点数換算表!$D$15,IF(Y255="ベスト8",[6]点数換算表!$E$15,IF(Y255="ベスト16",[6]点数換算表!$F$15,""))))))</f>
        <v>0</v>
      </c>
      <c r="AA255" s="32"/>
      <c r="AB255" s="21">
        <f>IF(AA255="",0,IF(AA255="優勝",[6]点数換算表!$B$16,IF(AA255="準優勝",[6]点数換算表!$C$16,IF(AA255="ベスト4",[6]点数換算表!$D$16,IF(AA255="ベスト8",[6]点数換算表!$E$16,IF(AA255="ベスト16",[6]点数換算表!$F$16,IF(AA255="ベスト32",[6]点数換算表!$G$16,"")))))))</f>
        <v>0</v>
      </c>
      <c r="AC255" s="32"/>
      <c r="AD255" s="21">
        <f>IF(AC255="",0,IF(AC255="優勝",[6]点数換算表!$B$17,IF(AC255="準優勝",[6]点数換算表!$C$17,IF(AC255="ベスト4",[6]点数換算表!$D$17,IF(AC255="ベスト8",[6]点数換算表!$E$17,IF(AC255="ベスト16",[6]点数換算表!$F$17,IF(AC255="ベスト32",[6]点数換算表!$G$17,"")))))))</f>
        <v>0</v>
      </c>
      <c r="AE255" s="23"/>
      <c r="AF255" s="21">
        <f>IF(AE255="",0,IF(AE255="優勝",[6]点数換算表!$B$18,IF(AE255="準優勝",[6]点数換算表!$C$18,IF(AE255="ベスト4",[6]点数換算表!$D$18,IF(AE255="ベスト8",[6]点数換算表!$E$18,[6]点数換算表!$F$18)))))</f>
        <v>0</v>
      </c>
      <c r="AG255" s="23"/>
      <c r="AH255" s="21">
        <f>IF(AG255="",0,IF(AG255="優勝",[6]点数換算表!$B$19,IF(AG255="準優勝",[6]点数換算表!$C$19,IF(AG255="ベスト4",[6]点数換算表!$D$19,IF(AG255="ベスト8",[6]点数換算表!$E$19,[6]点数換算表!$F$19)))))</f>
        <v>0</v>
      </c>
      <c r="AI255" s="21">
        <f t="shared" si="3"/>
        <v>20</v>
      </c>
    </row>
    <row r="256" spans="1:35" x14ac:dyDescent="0.4">
      <c r="A256" s="21">
        <v>253</v>
      </c>
      <c r="B256" s="32" t="s">
        <v>714</v>
      </c>
      <c r="C256" s="32" t="s">
        <v>622</v>
      </c>
      <c r="D256" s="32">
        <v>1</v>
      </c>
      <c r="E256" s="30" t="s">
        <v>620</v>
      </c>
      <c r="F256" s="34" t="s">
        <v>814</v>
      </c>
      <c r="G256" s="23"/>
      <c r="H256" s="21">
        <f>IF(G256="",0,IF(G256="優勝",[6]点数換算表!$B$2,IF(G256="準優勝",[6]点数換算表!$C$2,IF(G256="ベスト4",[6]点数換算表!$D$2,[6]点数換算表!$E$2))))</f>
        <v>0</v>
      </c>
      <c r="I256" s="23"/>
      <c r="J256" s="21">
        <f>IF(I256="",0,IF(I256="優勝",[6]点数換算表!$B$3,IF(I256="準優勝",[6]点数換算表!$C$3,IF(I256="ベスト4",[6]点数換算表!$D$3,[6]点数換算表!$E$3))))</f>
        <v>0</v>
      </c>
      <c r="K256" s="32" t="s">
        <v>7</v>
      </c>
      <c r="L256" s="21">
        <f>IF(K256="",0,IF(K256="優勝",[6]点数換算表!$B$4,IF(K256="準優勝",[6]点数換算表!$C$4,IF(K256="ベスト4",[6]点数換算表!$D$4,IF(K256="ベスト8",[6]点数換算表!$E$4,IF(K256="ベスト16",[6]点数換算表!$F$4,""))))))</f>
        <v>20</v>
      </c>
      <c r="M256" s="32"/>
      <c r="N256" s="21">
        <f>IF(M256="",0,IF(M256="優勝",[6]点数換算表!$B$5,IF(M256="準優勝",[6]点数換算表!$C$5,IF(M256="ベスト4",[6]点数換算表!$D$5,IF(M256="ベスト8",[6]点数換算表!$E$5,IF(M256="ベスト16",[6]点数換算表!$F$5,IF(M256="ベスト32",[6]点数換算表!$G$5,"")))))))</f>
        <v>0</v>
      </c>
      <c r="O256" s="32"/>
      <c r="P256" s="21">
        <f>IF(O256="",0,IF(O256="優勝",[6]点数換算表!$B$6,IF(O256="準優勝",[6]点数換算表!$C$6,IF(O256="ベスト4",[6]点数換算表!$D$6,IF(O256="ベスト8",[6]点数換算表!$E$6,IF(O256="ベスト16",[6]点数換算表!$F$6,IF(O256="ベスト32",[6]点数換算表!$G$6,"")))))))</f>
        <v>0</v>
      </c>
      <c r="Q256" s="23"/>
      <c r="R256" s="21">
        <f>IF(Q256="",0,IF(Q256="優勝",[6]点数換算表!$B$7,IF(Q256="準優勝",[6]点数換算表!$C$7,IF(Q256="ベスト4",[6]点数換算表!$D$7,IF(Q256="ベスト8",[6]点数換算表!$E$7,[6]点数換算表!$F$7)))))</f>
        <v>0</v>
      </c>
      <c r="S256" s="23"/>
      <c r="T256" s="21">
        <f>IF(S256="",0,IF(S256="優勝",[6]点数換算表!$B$8,IF(S256="準優勝",[6]点数換算表!$C$8,IF(S256="ベスト4",[6]点数換算表!$D$8,IF(S256="ベスト8",[6]点数換算表!$E$8,[6]点数換算表!$F$8)))))</f>
        <v>0</v>
      </c>
      <c r="U256" s="23"/>
      <c r="V256" s="21">
        <f>IF(U256="",0,IF(U256="優勝",[6]点数換算表!$B$13,IF(U256="準優勝",[6]点数換算表!$C$13,IF(U256="ベスト4",[6]点数換算表!$D$13,[6]点数換算表!$E$13))))</f>
        <v>0</v>
      </c>
      <c r="W256" s="23"/>
      <c r="X256" s="21">
        <f>IF(W256="",0,IF(W256="優勝",[6]点数換算表!$B$14,IF(W256="準優勝",[6]点数換算表!$C$14,IF(W256="ベスト4",[6]点数換算表!$D$14,[6]点数換算表!$E$14))))</f>
        <v>0</v>
      </c>
      <c r="Y256" s="32"/>
      <c r="Z256" s="21">
        <f>IF(Y256="",0,IF(Y256="優勝",[6]点数換算表!$B$15,IF(Y256="準優勝",[6]点数換算表!$C$15,IF(Y256="ベスト4",[6]点数換算表!$D$15,IF(Y256="ベスト8",[6]点数換算表!$E$15,IF(Y256="ベスト16",[6]点数換算表!$F$15,""))))))</f>
        <v>0</v>
      </c>
      <c r="AA256" s="32"/>
      <c r="AB256" s="21">
        <f>IF(AA256="",0,IF(AA256="優勝",[6]点数換算表!$B$16,IF(AA256="準優勝",[6]点数換算表!$C$16,IF(AA256="ベスト4",[6]点数換算表!$D$16,IF(AA256="ベスト8",[6]点数換算表!$E$16,IF(AA256="ベスト16",[6]点数換算表!$F$16,IF(AA256="ベスト32",[6]点数換算表!$G$16,"")))))))</f>
        <v>0</v>
      </c>
      <c r="AC256" s="32"/>
      <c r="AD256" s="21">
        <f>IF(AC256="",0,IF(AC256="優勝",[6]点数換算表!$B$17,IF(AC256="準優勝",[6]点数換算表!$C$17,IF(AC256="ベスト4",[6]点数換算表!$D$17,IF(AC256="ベスト8",[6]点数換算表!$E$17,IF(AC256="ベスト16",[6]点数換算表!$F$17,IF(AC256="ベスト32",[6]点数換算表!$G$17,"")))))))</f>
        <v>0</v>
      </c>
      <c r="AE256" s="23"/>
      <c r="AF256" s="21">
        <f>IF(AE256="",0,IF(AE256="優勝",[6]点数換算表!$B$18,IF(AE256="準優勝",[6]点数換算表!$C$18,IF(AE256="ベスト4",[6]点数換算表!$D$18,IF(AE256="ベスト8",[6]点数換算表!$E$18,[6]点数換算表!$F$18)))))</f>
        <v>0</v>
      </c>
      <c r="AG256" s="23"/>
      <c r="AH256" s="21">
        <f>IF(AG256="",0,IF(AG256="優勝",[6]点数換算表!$B$19,IF(AG256="準優勝",[6]点数換算表!$C$19,IF(AG256="ベスト4",[6]点数換算表!$D$19,IF(AG256="ベスト8",[6]点数換算表!$E$19,[6]点数換算表!$F$19)))))</f>
        <v>0</v>
      </c>
      <c r="AI256" s="21">
        <f t="shared" si="3"/>
        <v>20</v>
      </c>
    </row>
    <row r="257" spans="1:35" x14ac:dyDescent="0.4">
      <c r="A257" s="21">
        <v>254</v>
      </c>
      <c r="B257" s="32" t="s">
        <v>781</v>
      </c>
      <c r="C257" s="32" t="s">
        <v>782</v>
      </c>
      <c r="D257" s="32">
        <v>2</v>
      </c>
      <c r="E257" s="33" t="s">
        <v>717</v>
      </c>
      <c r="F257" s="34" t="s">
        <v>814</v>
      </c>
      <c r="G257" s="23"/>
      <c r="H257" s="21">
        <f>IF(G257="",0,IF(G257="優勝",[5]点数換算表!$B$2,IF(G257="準優勝",[5]点数換算表!$C$2,IF(G257="ベスト4",[5]点数換算表!$D$2,[5]点数換算表!$E$2))))</f>
        <v>0</v>
      </c>
      <c r="I257" s="23"/>
      <c r="J257" s="21">
        <f>IF(I257="",0,IF(I257="優勝",[5]点数換算表!$B$3,IF(I257="準優勝",[5]点数換算表!$C$3,IF(I257="ベスト4",[5]点数換算表!$D$3,[5]点数換算表!$E$3))))</f>
        <v>0</v>
      </c>
      <c r="K257" s="32" t="s">
        <v>7</v>
      </c>
      <c r="L257" s="21">
        <f>IF(K257="",0,IF(K257="優勝",[5]点数換算表!$B$4,IF(K257="準優勝",[5]点数換算表!$C$4,IF(K257="ベスト4",[5]点数換算表!$D$4,IF(K257="ベスト8",[5]点数換算表!$E$4,IF(K257="ベスト16",[5]点数換算表!$F$4,""))))))</f>
        <v>20</v>
      </c>
      <c r="M257" s="32"/>
      <c r="N257" s="21">
        <f>IF(M257="",0,IF(M257="優勝",[5]点数換算表!$B$5,IF(M257="準優勝",[5]点数換算表!$C$5,IF(M257="ベスト4",[5]点数換算表!$D$5,IF(M257="ベスト8",[5]点数換算表!$E$5,IF(M257="ベスト16",[5]点数換算表!$F$5,IF(M257="ベスト32",[5]点数換算表!$G$5,"")))))))</f>
        <v>0</v>
      </c>
      <c r="O257" s="32"/>
      <c r="P257" s="21">
        <f>IF(O257="",0,IF(O257="優勝",[5]点数換算表!$B$6,IF(O257="準優勝",[5]点数換算表!$C$6,IF(O257="ベスト4",[5]点数換算表!$D$6,IF(O257="ベスト8",[5]点数換算表!$E$6,IF(O257="ベスト16",[5]点数換算表!$F$6,IF(O257="ベスト32",[5]点数換算表!$G$6,"")))))))</f>
        <v>0</v>
      </c>
      <c r="Q257" s="23"/>
      <c r="R257" s="21">
        <f>IF(Q257="",0,IF(Q257="優勝",[5]点数換算表!$B$7,IF(Q257="準優勝",[5]点数換算表!$C$7,IF(Q257="ベスト4",[5]点数換算表!$D$7,IF(Q257="ベスト8",[5]点数換算表!$E$7,[5]点数換算表!$F$7)))))</f>
        <v>0</v>
      </c>
      <c r="S257" s="23"/>
      <c r="T257" s="21">
        <f>IF(S257="",0,IF(S257="優勝",[5]点数換算表!$B$8,IF(S257="準優勝",[5]点数換算表!$C$8,IF(S257="ベスト4",[5]点数換算表!$D$8,IF(S257="ベスト8",[5]点数換算表!$E$8,[5]点数換算表!$F$8)))))</f>
        <v>0</v>
      </c>
      <c r="U257" s="23"/>
      <c r="V257" s="21">
        <f>IF(U257="",0,IF(U257="優勝",[5]点数換算表!$B$13,IF(U257="準優勝",[5]点数換算表!$C$13,IF(U257="ベスト4",[5]点数換算表!$D$13,[5]点数換算表!$E$13))))</f>
        <v>0</v>
      </c>
      <c r="W257" s="23"/>
      <c r="X257" s="21">
        <f>IF(W257="",0,IF(W257="優勝",[5]点数換算表!$B$14,IF(W257="準優勝",[5]点数換算表!$C$14,IF(W257="ベスト4",[5]点数換算表!$D$14,[5]点数換算表!$E$14))))</f>
        <v>0</v>
      </c>
      <c r="Y257" s="32"/>
      <c r="Z257" s="21">
        <f>IF(Y257="",0,IF(Y257="優勝",[5]点数換算表!$B$15,IF(Y257="準優勝",[5]点数換算表!$C$15,IF(Y257="ベスト4",[5]点数換算表!$D$15,IF(Y257="ベスト8",[5]点数換算表!$E$15,IF(Y257="ベスト16",[5]点数換算表!$F$15,""))))))</f>
        <v>0</v>
      </c>
      <c r="AA257" s="32"/>
      <c r="AB257" s="21">
        <f>IF(AA257="",0,IF(AA257="優勝",[5]点数換算表!$B$16,IF(AA257="準優勝",[5]点数換算表!$C$16,IF(AA257="ベスト4",[5]点数換算表!$D$16,IF(AA257="ベスト8",[5]点数換算表!$E$16,IF(AA257="ベスト16",[5]点数換算表!$F$16,IF(AA257="ベスト32",[5]点数換算表!$G$16,"")))))))</f>
        <v>0</v>
      </c>
      <c r="AC257" s="32"/>
      <c r="AD257" s="21">
        <f>IF(AC257="",0,IF(AC257="優勝",[5]点数換算表!$B$17,IF(AC257="準優勝",[5]点数換算表!$C$17,IF(AC257="ベスト4",[5]点数換算表!$D$17,IF(AC257="ベスト8",[5]点数換算表!$E$17,IF(AC257="ベスト16",[5]点数換算表!$F$17,IF(AC257="ベスト32",[5]点数換算表!$G$17,"")))))))</f>
        <v>0</v>
      </c>
      <c r="AE257" s="23"/>
      <c r="AF257" s="21">
        <f>IF(AE257="",0,IF(AE257="優勝",[5]点数換算表!$B$18,IF(AE257="準優勝",[5]点数換算表!$C$18,IF(AE257="ベスト4",[5]点数換算表!$D$18,IF(AE257="ベスト8",[5]点数換算表!$E$18,[5]点数換算表!$F$18)))))</f>
        <v>0</v>
      </c>
      <c r="AG257" s="23"/>
      <c r="AH257" s="21">
        <f>IF(AG257="",0,IF(AG257="優勝",[5]点数換算表!$B$19,IF(AG257="準優勝",[5]点数換算表!$C$19,IF(AG257="ベスト4",[5]点数換算表!$D$19,IF(AG257="ベスト8",[5]点数換算表!$E$19,[5]点数換算表!$F$19)))))</f>
        <v>0</v>
      </c>
      <c r="AI257" s="21">
        <f t="shared" si="3"/>
        <v>20</v>
      </c>
    </row>
    <row r="258" spans="1:35" x14ac:dyDescent="0.4">
      <c r="A258" s="21">
        <v>255</v>
      </c>
      <c r="B258" s="32" t="s">
        <v>783</v>
      </c>
      <c r="C258" s="32" t="s">
        <v>782</v>
      </c>
      <c r="D258" s="32">
        <v>2</v>
      </c>
      <c r="E258" s="33" t="s">
        <v>717</v>
      </c>
      <c r="F258" s="34" t="s">
        <v>814</v>
      </c>
      <c r="G258" s="23"/>
      <c r="H258" s="21">
        <f>IF(G258="",0,IF(G258="優勝",[5]点数換算表!$B$2,IF(G258="準優勝",[5]点数換算表!$C$2,IF(G258="ベスト4",[5]点数換算表!$D$2,[5]点数換算表!$E$2))))</f>
        <v>0</v>
      </c>
      <c r="I258" s="23"/>
      <c r="J258" s="21">
        <f>IF(I258="",0,IF(I258="優勝",[5]点数換算表!$B$3,IF(I258="準優勝",[5]点数換算表!$C$3,IF(I258="ベスト4",[5]点数換算表!$D$3,[5]点数換算表!$E$3))))</f>
        <v>0</v>
      </c>
      <c r="K258" s="32" t="s">
        <v>7</v>
      </c>
      <c r="L258" s="21">
        <f>IF(K258="",0,IF(K258="優勝",[5]点数換算表!$B$4,IF(K258="準優勝",[5]点数換算表!$C$4,IF(K258="ベスト4",[5]点数換算表!$D$4,IF(K258="ベスト8",[5]点数換算表!$E$4,IF(K258="ベスト16",[5]点数換算表!$F$4,""))))))</f>
        <v>20</v>
      </c>
      <c r="M258" s="32"/>
      <c r="N258" s="21">
        <f>IF(M258="",0,IF(M258="優勝",[5]点数換算表!$B$5,IF(M258="準優勝",[5]点数換算表!$C$5,IF(M258="ベスト4",[5]点数換算表!$D$5,IF(M258="ベスト8",[5]点数換算表!$E$5,IF(M258="ベスト16",[5]点数換算表!$F$5,IF(M258="ベスト32",[5]点数換算表!$G$5,"")))))))</f>
        <v>0</v>
      </c>
      <c r="O258" s="32"/>
      <c r="P258" s="21">
        <f>IF(O258="",0,IF(O258="優勝",[5]点数換算表!$B$6,IF(O258="準優勝",[5]点数換算表!$C$6,IF(O258="ベスト4",[5]点数換算表!$D$6,IF(O258="ベスト8",[5]点数換算表!$E$6,IF(O258="ベスト16",[5]点数換算表!$F$6,IF(O258="ベスト32",[5]点数換算表!$G$6,"")))))))</f>
        <v>0</v>
      </c>
      <c r="Q258" s="23"/>
      <c r="R258" s="21">
        <f>IF(Q258="",0,IF(Q258="優勝",[5]点数換算表!$B$7,IF(Q258="準優勝",[5]点数換算表!$C$7,IF(Q258="ベスト4",[5]点数換算表!$D$7,IF(Q258="ベスト8",[5]点数換算表!$E$7,[5]点数換算表!$F$7)))))</f>
        <v>0</v>
      </c>
      <c r="S258" s="23"/>
      <c r="T258" s="21">
        <f>IF(S258="",0,IF(S258="優勝",[5]点数換算表!$B$8,IF(S258="準優勝",[5]点数換算表!$C$8,IF(S258="ベスト4",[5]点数換算表!$D$8,IF(S258="ベスト8",[5]点数換算表!$E$8,[5]点数換算表!$F$8)))))</f>
        <v>0</v>
      </c>
      <c r="U258" s="23"/>
      <c r="V258" s="21">
        <f>IF(U258="",0,IF(U258="優勝",[5]点数換算表!$B$13,IF(U258="準優勝",[5]点数換算表!$C$13,IF(U258="ベスト4",[5]点数換算表!$D$13,[5]点数換算表!$E$13))))</f>
        <v>0</v>
      </c>
      <c r="W258" s="23"/>
      <c r="X258" s="21">
        <f>IF(W258="",0,IF(W258="優勝",[5]点数換算表!$B$14,IF(W258="準優勝",[5]点数換算表!$C$14,IF(W258="ベスト4",[5]点数換算表!$D$14,[5]点数換算表!$E$14))))</f>
        <v>0</v>
      </c>
      <c r="Y258" s="32"/>
      <c r="Z258" s="21">
        <f>IF(Y258="",0,IF(Y258="優勝",[5]点数換算表!$B$15,IF(Y258="準優勝",[5]点数換算表!$C$15,IF(Y258="ベスト4",[5]点数換算表!$D$15,IF(Y258="ベスト8",[5]点数換算表!$E$15,IF(Y258="ベスト16",[5]点数換算表!$F$15,""))))))</f>
        <v>0</v>
      </c>
      <c r="AA258" s="32"/>
      <c r="AB258" s="21">
        <f>IF(AA258="",0,IF(AA258="優勝",[5]点数換算表!$B$16,IF(AA258="準優勝",[5]点数換算表!$C$16,IF(AA258="ベスト4",[5]点数換算表!$D$16,IF(AA258="ベスト8",[5]点数換算表!$E$16,IF(AA258="ベスト16",[5]点数換算表!$F$16,IF(AA258="ベスト32",[5]点数換算表!$G$16,"")))))))</f>
        <v>0</v>
      </c>
      <c r="AC258" s="32"/>
      <c r="AD258" s="21">
        <f>IF(AC258="",0,IF(AC258="優勝",[5]点数換算表!$B$17,IF(AC258="準優勝",[5]点数換算表!$C$17,IF(AC258="ベスト4",[5]点数換算表!$D$17,IF(AC258="ベスト8",[5]点数換算表!$E$17,IF(AC258="ベスト16",[5]点数換算表!$F$17,IF(AC258="ベスト32",[5]点数換算表!$G$17,"")))))))</f>
        <v>0</v>
      </c>
      <c r="AE258" s="23"/>
      <c r="AF258" s="21">
        <f>IF(AE258="",0,IF(AE258="優勝",[5]点数換算表!$B$18,IF(AE258="準優勝",[5]点数換算表!$C$18,IF(AE258="ベスト4",[5]点数換算表!$D$18,IF(AE258="ベスト8",[5]点数換算表!$E$18,[5]点数換算表!$F$18)))))</f>
        <v>0</v>
      </c>
      <c r="AG258" s="23"/>
      <c r="AH258" s="21">
        <f>IF(AG258="",0,IF(AG258="優勝",[5]点数換算表!$B$19,IF(AG258="準優勝",[5]点数換算表!$C$19,IF(AG258="ベスト4",[5]点数換算表!$D$19,IF(AG258="ベスト8",[5]点数換算表!$E$19,[5]点数換算表!$F$19)))))</f>
        <v>0</v>
      </c>
      <c r="AI258" s="21">
        <f t="shared" si="3"/>
        <v>20</v>
      </c>
    </row>
    <row r="259" spans="1:35" x14ac:dyDescent="0.4">
      <c r="A259" s="21">
        <v>256</v>
      </c>
      <c r="B259" s="32" t="s">
        <v>784</v>
      </c>
      <c r="C259" s="32" t="s">
        <v>767</v>
      </c>
      <c r="D259" s="32">
        <v>1</v>
      </c>
      <c r="E259" s="33" t="s">
        <v>717</v>
      </c>
      <c r="F259" s="34" t="s">
        <v>814</v>
      </c>
      <c r="G259" s="23"/>
      <c r="H259" s="21">
        <f>IF(G259="",0,IF(G259="優勝",[5]点数換算表!$B$2,IF(G259="準優勝",[5]点数換算表!$C$2,IF(G259="ベスト4",[5]点数換算表!$D$2,[5]点数換算表!$E$2))))</f>
        <v>0</v>
      </c>
      <c r="I259" s="23"/>
      <c r="J259" s="21">
        <f>IF(I259="",0,IF(I259="優勝",[5]点数換算表!$B$3,IF(I259="準優勝",[5]点数換算表!$C$3,IF(I259="ベスト4",[5]点数換算表!$D$3,[5]点数換算表!$E$3))))</f>
        <v>0</v>
      </c>
      <c r="K259" s="32" t="s">
        <v>7</v>
      </c>
      <c r="L259" s="21">
        <f>IF(K259="",0,IF(K259="優勝",[5]点数換算表!$B$4,IF(K259="準優勝",[5]点数換算表!$C$4,IF(K259="ベスト4",[5]点数換算表!$D$4,IF(K259="ベスト8",[5]点数換算表!$E$4,IF(K259="ベスト16",[5]点数換算表!$F$4,""))))))</f>
        <v>20</v>
      </c>
      <c r="M259" s="32"/>
      <c r="N259" s="21">
        <f>IF(M259="",0,IF(M259="優勝",[5]点数換算表!$B$5,IF(M259="準優勝",[5]点数換算表!$C$5,IF(M259="ベスト4",[5]点数換算表!$D$5,IF(M259="ベスト8",[5]点数換算表!$E$5,IF(M259="ベスト16",[5]点数換算表!$F$5,IF(M259="ベスト32",[5]点数換算表!$G$5,"")))))))</f>
        <v>0</v>
      </c>
      <c r="O259" s="32"/>
      <c r="P259" s="21">
        <f>IF(O259="",0,IF(O259="優勝",[5]点数換算表!$B$6,IF(O259="準優勝",[5]点数換算表!$C$6,IF(O259="ベスト4",[5]点数換算表!$D$6,IF(O259="ベスト8",[5]点数換算表!$E$6,IF(O259="ベスト16",[5]点数換算表!$F$6,IF(O259="ベスト32",[5]点数換算表!$G$6,"")))))))</f>
        <v>0</v>
      </c>
      <c r="Q259" s="23"/>
      <c r="R259" s="21">
        <f>IF(Q259="",0,IF(Q259="優勝",[5]点数換算表!$B$7,IF(Q259="準優勝",[5]点数換算表!$C$7,IF(Q259="ベスト4",[5]点数換算表!$D$7,IF(Q259="ベスト8",[5]点数換算表!$E$7,[5]点数換算表!$F$7)))))</f>
        <v>0</v>
      </c>
      <c r="S259" s="23"/>
      <c r="T259" s="21">
        <f>IF(S259="",0,IF(S259="優勝",[5]点数換算表!$B$8,IF(S259="準優勝",[5]点数換算表!$C$8,IF(S259="ベスト4",[5]点数換算表!$D$8,IF(S259="ベスト8",[5]点数換算表!$E$8,[5]点数換算表!$F$8)))))</f>
        <v>0</v>
      </c>
      <c r="U259" s="23"/>
      <c r="V259" s="21">
        <f>IF(U259="",0,IF(U259="優勝",[5]点数換算表!$B$13,IF(U259="準優勝",[5]点数換算表!$C$13,IF(U259="ベスト4",[5]点数換算表!$D$13,[5]点数換算表!$E$13))))</f>
        <v>0</v>
      </c>
      <c r="W259" s="23"/>
      <c r="X259" s="21">
        <f>IF(W259="",0,IF(W259="優勝",[5]点数換算表!$B$14,IF(W259="準優勝",[5]点数換算表!$C$14,IF(W259="ベスト4",[5]点数換算表!$D$14,[5]点数換算表!$E$14))))</f>
        <v>0</v>
      </c>
      <c r="Y259" s="32"/>
      <c r="Z259" s="21">
        <f>IF(Y259="",0,IF(Y259="優勝",[5]点数換算表!$B$15,IF(Y259="準優勝",[5]点数換算表!$C$15,IF(Y259="ベスト4",[5]点数換算表!$D$15,IF(Y259="ベスト8",[5]点数換算表!$E$15,IF(Y259="ベスト16",[5]点数換算表!$F$15,""))))))</f>
        <v>0</v>
      </c>
      <c r="AA259" s="32"/>
      <c r="AB259" s="21">
        <f>IF(AA259="",0,IF(AA259="優勝",[5]点数換算表!$B$16,IF(AA259="準優勝",[5]点数換算表!$C$16,IF(AA259="ベスト4",[5]点数換算表!$D$16,IF(AA259="ベスト8",[5]点数換算表!$E$16,IF(AA259="ベスト16",[5]点数換算表!$F$16,IF(AA259="ベスト32",[5]点数換算表!$G$16,"")))))))</f>
        <v>0</v>
      </c>
      <c r="AC259" s="32"/>
      <c r="AD259" s="21">
        <f>IF(AC259="",0,IF(AC259="優勝",[5]点数換算表!$B$17,IF(AC259="準優勝",[5]点数換算表!$C$17,IF(AC259="ベスト4",[5]点数換算表!$D$17,IF(AC259="ベスト8",[5]点数換算表!$E$17,IF(AC259="ベスト16",[5]点数換算表!$F$17,IF(AC259="ベスト32",[5]点数換算表!$G$17,"")))))))</f>
        <v>0</v>
      </c>
      <c r="AE259" s="23"/>
      <c r="AF259" s="21">
        <f>IF(AE259="",0,IF(AE259="優勝",[5]点数換算表!$B$18,IF(AE259="準優勝",[5]点数換算表!$C$18,IF(AE259="ベスト4",[5]点数換算表!$D$18,IF(AE259="ベスト8",[5]点数換算表!$E$18,[5]点数換算表!$F$18)))))</f>
        <v>0</v>
      </c>
      <c r="AG259" s="23"/>
      <c r="AH259" s="21">
        <f>IF(AG259="",0,IF(AG259="優勝",[5]点数換算表!$B$19,IF(AG259="準優勝",[5]点数換算表!$C$19,IF(AG259="ベスト4",[5]点数換算表!$D$19,IF(AG259="ベスト8",[5]点数換算表!$E$19,[5]点数換算表!$F$19)))))</f>
        <v>0</v>
      </c>
      <c r="AI259" s="21">
        <f t="shared" si="3"/>
        <v>20</v>
      </c>
    </row>
    <row r="260" spans="1:35" x14ac:dyDescent="0.4">
      <c r="A260" s="21">
        <v>257</v>
      </c>
      <c r="B260" s="32" t="s">
        <v>785</v>
      </c>
      <c r="C260" s="32" t="s">
        <v>767</v>
      </c>
      <c r="D260" s="32">
        <v>1</v>
      </c>
      <c r="E260" s="33" t="s">
        <v>717</v>
      </c>
      <c r="F260" s="34" t="s">
        <v>814</v>
      </c>
      <c r="G260" s="23"/>
      <c r="H260" s="21">
        <f>IF(G260="",0,IF(G260="優勝",[5]点数換算表!$B$2,IF(G260="準優勝",[5]点数換算表!$C$2,IF(G260="ベスト4",[5]点数換算表!$D$2,[5]点数換算表!$E$2))))</f>
        <v>0</v>
      </c>
      <c r="I260" s="23"/>
      <c r="J260" s="21">
        <f>IF(I260="",0,IF(I260="優勝",[5]点数換算表!$B$3,IF(I260="準優勝",[5]点数換算表!$C$3,IF(I260="ベスト4",[5]点数換算表!$D$3,[5]点数換算表!$E$3))))</f>
        <v>0</v>
      </c>
      <c r="K260" s="32" t="s">
        <v>7</v>
      </c>
      <c r="L260" s="21">
        <f>IF(K260="",0,IF(K260="優勝",[5]点数換算表!$B$4,IF(K260="準優勝",[5]点数換算表!$C$4,IF(K260="ベスト4",[5]点数換算表!$D$4,IF(K260="ベスト8",[5]点数換算表!$E$4,IF(K260="ベスト16",[5]点数換算表!$F$4,""))))))</f>
        <v>20</v>
      </c>
      <c r="M260" s="32"/>
      <c r="N260" s="21">
        <f>IF(M260="",0,IF(M260="優勝",[5]点数換算表!$B$5,IF(M260="準優勝",[5]点数換算表!$C$5,IF(M260="ベスト4",[5]点数換算表!$D$5,IF(M260="ベスト8",[5]点数換算表!$E$5,IF(M260="ベスト16",[5]点数換算表!$F$5,IF(M260="ベスト32",[5]点数換算表!$G$5,"")))))))</f>
        <v>0</v>
      </c>
      <c r="O260" s="32"/>
      <c r="P260" s="21">
        <f>IF(O260="",0,IF(O260="優勝",[5]点数換算表!$B$6,IF(O260="準優勝",[5]点数換算表!$C$6,IF(O260="ベスト4",[5]点数換算表!$D$6,IF(O260="ベスト8",[5]点数換算表!$E$6,IF(O260="ベスト16",[5]点数換算表!$F$6,IF(O260="ベスト32",[5]点数換算表!$G$6,"")))))))</f>
        <v>0</v>
      </c>
      <c r="Q260" s="23"/>
      <c r="R260" s="21">
        <f>IF(Q260="",0,IF(Q260="優勝",[5]点数換算表!$B$7,IF(Q260="準優勝",[5]点数換算表!$C$7,IF(Q260="ベスト4",[5]点数換算表!$D$7,IF(Q260="ベスト8",[5]点数換算表!$E$7,[5]点数換算表!$F$7)))))</f>
        <v>0</v>
      </c>
      <c r="S260" s="23"/>
      <c r="T260" s="21">
        <f>IF(S260="",0,IF(S260="優勝",[5]点数換算表!$B$8,IF(S260="準優勝",[5]点数換算表!$C$8,IF(S260="ベスト4",[5]点数換算表!$D$8,IF(S260="ベスト8",[5]点数換算表!$E$8,[5]点数換算表!$F$8)))))</f>
        <v>0</v>
      </c>
      <c r="U260" s="23"/>
      <c r="V260" s="21">
        <f>IF(U260="",0,IF(U260="優勝",[5]点数換算表!$B$13,IF(U260="準優勝",[5]点数換算表!$C$13,IF(U260="ベスト4",[5]点数換算表!$D$13,[5]点数換算表!$E$13))))</f>
        <v>0</v>
      </c>
      <c r="W260" s="23"/>
      <c r="X260" s="21">
        <f>IF(W260="",0,IF(W260="優勝",[5]点数換算表!$B$14,IF(W260="準優勝",[5]点数換算表!$C$14,IF(W260="ベスト4",[5]点数換算表!$D$14,[5]点数換算表!$E$14))))</f>
        <v>0</v>
      </c>
      <c r="Y260" s="32"/>
      <c r="Z260" s="21">
        <f>IF(Y260="",0,IF(Y260="優勝",[5]点数換算表!$B$15,IF(Y260="準優勝",[5]点数換算表!$C$15,IF(Y260="ベスト4",[5]点数換算表!$D$15,IF(Y260="ベスト8",[5]点数換算表!$E$15,IF(Y260="ベスト16",[5]点数換算表!$F$15,""))))))</f>
        <v>0</v>
      </c>
      <c r="AA260" s="32"/>
      <c r="AB260" s="21">
        <f>IF(AA260="",0,IF(AA260="優勝",[5]点数換算表!$B$16,IF(AA260="準優勝",[5]点数換算表!$C$16,IF(AA260="ベスト4",[5]点数換算表!$D$16,IF(AA260="ベスト8",[5]点数換算表!$E$16,IF(AA260="ベスト16",[5]点数換算表!$F$16,IF(AA260="ベスト32",[5]点数換算表!$G$16,"")))))))</f>
        <v>0</v>
      </c>
      <c r="AC260" s="32"/>
      <c r="AD260" s="21">
        <f>IF(AC260="",0,IF(AC260="優勝",[5]点数換算表!$B$17,IF(AC260="準優勝",[5]点数換算表!$C$17,IF(AC260="ベスト4",[5]点数換算表!$D$17,IF(AC260="ベスト8",[5]点数換算表!$E$17,IF(AC260="ベスト16",[5]点数換算表!$F$17,IF(AC260="ベスト32",[5]点数換算表!$G$17,"")))))))</f>
        <v>0</v>
      </c>
      <c r="AE260" s="23"/>
      <c r="AF260" s="21">
        <f>IF(AE260="",0,IF(AE260="優勝",[5]点数換算表!$B$18,IF(AE260="準優勝",[5]点数換算表!$C$18,IF(AE260="ベスト4",[5]点数換算表!$D$18,IF(AE260="ベスト8",[5]点数換算表!$E$18,[5]点数換算表!$F$18)))))</f>
        <v>0</v>
      </c>
      <c r="AG260" s="23"/>
      <c r="AH260" s="21">
        <f>IF(AG260="",0,IF(AG260="優勝",[5]点数換算表!$B$19,IF(AG260="準優勝",[5]点数換算表!$C$19,IF(AG260="ベスト4",[5]点数換算表!$D$19,IF(AG260="ベスト8",[5]点数換算表!$E$19,[5]点数換算表!$F$19)))))</f>
        <v>0</v>
      </c>
      <c r="AI260" s="21">
        <f t="shared" ref="AI260:AI322" si="4">MAX(H260,J260)+SUM(L260:T260)+MAX(V260,X260)+SUM(Z260:AH260)</f>
        <v>20</v>
      </c>
    </row>
    <row r="261" spans="1:35" x14ac:dyDescent="0.4">
      <c r="A261" s="21">
        <v>258</v>
      </c>
      <c r="B261" s="32" t="s">
        <v>786</v>
      </c>
      <c r="C261" s="32" t="s">
        <v>787</v>
      </c>
      <c r="D261" s="32">
        <v>3</v>
      </c>
      <c r="E261" s="33" t="s">
        <v>717</v>
      </c>
      <c r="F261" s="34" t="s">
        <v>814</v>
      </c>
      <c r="G261" s="23"/>
      <c r="H261" s="21">
        <f>IF(G261="",0,IF(G261="優勝",[5]点数換算表!$B$2,IF(G261="準優勝",[5]点数換算表!$C$2,IF(G261="ベスト4",[5]点数換算表!$D$2,[5]点数換算表!$E$2))))</f>
        <v>0</v>
      </c>
      <c r="I261" s="23"/>
      <c r="J261" s="21">
        <f>IF(I261="",0,IF(I261="優勝",[5]点数換算表!$B$3,IF(I261="準優勝",[5]点数換算表!$C$3,IF(I261="ベスト4",[5]点数換算表!$D$3,[5]点数換算表!$E$3))))</f>
        <v>0</v>
      </c>
      <c r="K261" s="32" t="s">
        <v>7</v>
      </c>
      <c r="L261" s="21">
        <f>IF(K261="",0,IF(K261="優勝",[5]点数換算表!$B$4,IF(K261="準優勝",[5]点数換算表!$C$4,IF(K261="ベスト4",[5]点数換算表!$D$4,IF(K261="ベスト8",[5]点数換算表!$E$4,IF(K261="ベスト16",[5]点数換算表!$F$4,""))))))</f>
        <v>20</v>
      </c>
      <c r="M261" s="32"/>
      <c r="N261" s="21">
        <f>IF(M261="",0,IF(M261="優勝",[5]点数換算表!$B$5,IF(M261="準優勝",[5]点数換算表!$C$5,IF(M261="ベスト4",[5]点数換算表!$D$5,IF(M261="ベスト8",[5]点数換算表!$E$5,IF(M261="ベスト16",[5]点数換算表!$F$5,IF(M261="ベスト32",[5]点数換算表!$G$5,"")))))))</f>
        <v>0</v>
      </c>
      <c r="O261" s="32"/>
      <c r="P261" s="21">
        <f>IF(O261="",0,IF(O261="優勝",[5]点数換算表!$B$6,IF(O261="準優勝",[5]点数換算表!$C$6,IF(O261="ベスト4",[5]点数換算表!$D$6,IF(O261="ベスト8",[5]点数換算表!$E$6,IF(O261="ベスト16",[5]点数換算表!$F$6,IF(O261="ベスト32",[5]点数換算表!$G$6,"")))))))</f>
        <v>0</v>
      </c>
      <c r="Q261" s="23"/>
      <c r="R261" s="21">
        <f>IF(Q261="",0,IF(Q261="優勝",[5]点数換算表!$B$7,IF(Q261="準優勝",[5]点数換算表!$C$7,IF(Q261="ベスト4",[5]点数換算表!$D$7,IF(Q261="ベスト8",[5]点数換算表!$E$7,[5]点数換算表!$F$7)))))</f>
        <v>0</v>
      </c>
      <c r="S261" s="23"/>
      <c r="T261" s="21">
        <f>IF(S261="",0,IF(S261="優勝",[5]点数換算表!$B$8,IF(S261="準優勝",[5]点数換算表!$C$8,IF(S261="ベスト4",[5]点数換算表!$D$8,IF(S261="ベスト8",[5]点数換算表!$E$8,[5]点数換算表!$F$8)))))</f>
        <v>0</v>
      </c>
      <c r="U261" s="23"/>
      <c r="V261" s="21">
        <f>IF(U261="",0,IF(U261="優勝",[5]点数換算表!$B$13,IF(U261="準優勝",[5]点数換算表!$C$13,IF(U261="ベスト4",[5]点数換算表!$D$13,[5]点数換算表!$E$13))))</f>
        <v>0</v>
      </c>
      <c r="W261" s="23"/>
      <c r="X261" s="21">
        <f>IF(W261="",0,IF(W261="優勝",[5]点数換算表!$B$14,IF(W261="準優勝",[5]点数換算表!$C$14,IF(W261="ベスト4",[5]点数換算表!$D$14,[5]点数換算表!$E$14))))</f>
        <v>0</v>
      </c>
      <c r="Y261" s="32"/>
      <c r="Z261" s="21">
        <f>IF(Y261="",0,IF(Y261="優勝",[5]点数換算表!$B$15,IF(Y261="準優勝",[5]点数換算表!$C$15,IF(Y261="ベスト4",[5]点数換算表!$D$15,IF(Y261="ベスト8",[5]点数換算表!$E$15,IF(Y261="ベスト16",[5]点数換算表!$F$15,""))))))</f>
        <v>0</v>
      </c>
      <c r="AA261" s="32"/>
      <c r="AB261" s="21">
        <f>IF(AA261="",0,IF(AA261="優勝",[5]点数換算表!$B$16,IF(AA261="準優勝",[5]点数換算表!$C$16,IF(AA261="ベスト4",[5]点数換算表!$D$16,IF(AA261="ベスト8",[5]点数換算表!$E$16,IF(AA261="ベスト16",[5]点数換算表!$F$16,IF(AA261="ベスト32",[5]点数換算表!$G$16,"")))))))</f>
        <v>0</v>
      </c>
      <c r="AC261" s="32"/>
      <c r="AD261" s="21">
        <f>IF(AC261="",0,IF(AC261="優勝",[5]点数換算表!$B$17,IF(AC261="準優勝",[5]点数換算表!$C$17,IF(AC261="ベスト4",[5]点数換算表!$D$17,IF(AC261="ベスト8",[5]点数換算表!$E$17,IF(AC261="ベスト16",[5]点数換算表!$F$17,IF(AC261="ベスト32",[5]点数換算表!$G$17,"")))))))</f>
        <v>0</v>
      </c>
      <c r="AE261" s="23"/>
      <c r="AF261" s="21">
        <f>IF(AE261="",0,IF(AE261="優勝",[5]点数換算表!$B$18,IF(AE261="準優勝",[5]点数換算表!$C$18,IF(AE261="ベスト4",[5]点数換算表!$D$18,IF(AE261="ベスト8",[5]点数換算表!$E$18,[5]点数換算表!$F$18)))))</f>
        <v>0</v>
      </c>
      <c r="AG261" s="23"/>
      <c r="AH261" s="21">
        <f>IF(AG261="",0,IF(AG261="優勝",[5]点数換算表!$B$19,IF(AG261="準優勝",[5]点数換算表!$C$19,IF(AG261="ベスト4",[5]点数換算表!$D$19,IF(AG261="ベスト8",[5]点数換算表!$E$19,[5]点数換算表!$F$19)))))</f>
        <v>0</v>
      </c>
      <c r="AI261" s="21">
        <f t="shared" si="4"/>
        <v>20</v>
      </c>
    </row>
    <row r="262" spans="1:35" x14ac:dyDescent="0.4">
      <c r="A262" s="21">
        <v>259</v>
      </c>
      <c r="B262" s="32" t="s">
        <v>788</v>
      </c>
      <c r="C262" s="32" t="s">
        <v>787</v>
      </c>
      <c r="D262" s="32">
        <v>3</v>
      </c>
      <c r="E262" s="33" t="s">
        <v>717</v>
      </c>
      <c r="F262" s="34" t="s">
        <v>814</v>
      </c>
      <c r="G262" s="23"/>
      <c r="H262" s="21">
        <f>IF(G262="",0,IF(G262="優勝",[5]点数換算表!$B$2,IF(G262="準優勝",[5]点数換算表!$C$2,IF(G262="ベスト4",[5]点数換算表!$D$2,[5]点数換算表!$E$2))))</f>
        <v>0</v>
      </c>
      <c r="I262" s="23"/>
      <c r="J262" s="21">
        <f>IF(I262="",0,IF(I262="優勝",[5]点数換算表!$B$3,IF(I262="準優勝",[5]点数換算表!$C$3,IF(I262="ベスト4",[5]点数換算表!$D$3,[5]点数換算表!$E$3))))</f>
        <v>0</v>
      </c>
      <c r="K262" s="32" t="s">
        <v>7</v>
      </c>
      <c r="L262" s="21">
        <f>IF(K262="",0,IF(K262="優勝",[5]点数換算表!$B$4,IF(K262="準優勝",[5]点数換算表!$C$4,IF(K262="ベスト4",[5]点数換算表!$D$4,IF(K262="ベスト8",[5]点数換算表!$E$4,IF(K262="ベスト16",[5]点数換算表!$F$4,""))))))</f>
        <v>20</v>
      </c>
      <c r="M262" s="32"/>
      <c r="N262" s="21">
        <f>IF(M262="",0,IF(M262="優勝",[5]点数換算表!$B$5,IF(M262="準優勝",[5]点数換算表!$C$5,IF(M262="ベスト4",[5]点数換算表!$D$5,IF(M262="ベスト8",[5]点数換算表!$E$5,IF(M262="ベスト16",[5]点数換算表!$F$5,IF(M262="ベスト32",[5]点数換算表!$G$5,"")))))))</f>
        <v>0</v>
      </c>
      <c r="O262" s="32"/>
      <c r="P262" s="21">
        <f>IF(O262="",0,IF(O262="優勝",[5]点数換算表!$B$6,IF(O262="準優勝",[5]点数換算表!$C$6,IF(O262="ベスト4",[5]点数換算表!$D$6,IF(O262="ベスト8",[5]点数換算表!$E$6,IF(O262="ベスト16",[5]点数換算表!$F$6,IF(O262="ベスト32",[5]点数換算表!$G$6,"")))))))</f>
        <v>0</v>
      </c>
      <c r="Q262" s="23"/>
      <c r="R262" s="21">
        <f>IF(Q262="",0,IF(Q262="優勝",[5]点数換算表!$B$7,IF(Q262="準優勝",[5]点数換算表!$C$7,IF(Q262="ベスト4",[5]点数換算表!$D$7,IF(Q262="ベスト8",[5]点数換算表!$E$7,[5]点数換算表!$F$7)))))</f>
        <v>0</v>
      </c>
      <c r="S262" s="23"/>
      <c r="T262" s="21">
        <f>IF(S262="",0,IF(S262="優勝",[5]点数換算表!$B$8,IF(S262="準優勝",[5]点数換算表!$C$8,IF(S262="ベスト4",[5]点数換算表!$D$8,IF(S262="ベスト8",[5]点数換算表!$E$8,[5]点数換算表!$F$8)))))</f>
        <v>0</v>
      </c>
      <c r="U262" s="23"/>
      <c r="V262" s="21">
        <f>IF(U262="",0,IF(U262="優勝",[5]点数換算表!$B$13,IF(U262="準優勝",[5]点数換算表!$C$13,IF(U262="ベスト4",[5]点数換算表!$D$13,[5]点数換算表!$E$13))))</f>
        <v>0</v>
      </c>
      <c r="W262" s="23"/>
      <c r="X262" s="21">
        <f>IF(W262="",0,IF(W262="優勝",[5]点数換算表!$B$14,IF(W262="準優勝",[5]点数換算表!$C$14,IF(W262="ベスト4",[5]点数換算表!$D$14,[5]点数換算表!$E$14))))</f>
        <v>0</v>
      </c>
      <c r="Y262" s="32"/>
      <c r="Z262" s="21">
        <f>IF(Y262="",0,IF(Y262="優勝",[5]点数換算表!$B$15,IF(Y262="準優勝",[5]点数換算表!$C$15,IF(Y262="ベスト4",[5]点数換算表!$D$15,IF(Y262="ベスト8",[5]点数換算表!$E$15,IF(Y262="ベスト16",[5]点数換算表!$F$15,""))))))</f>
        <v>0</v>
      </c>
      <c r="AA262" s="32"/>
      <c r="AB262" s="21">
        <f>IF(AA262="",0,IF(AA262="優勝",[5]点数換算表!$B$16,IF(AA262="準優勝",[5]点数換算表!$C$16,IF(AA262="ベスト4",[5]点数換算表!$D$16,IF(AA262="ベスト8",[5]点数換算表!$E$16,IF(AA262="ベスト16",[5]点数換算表!$F$16,IF(AA262="ベスト32",[5]点数換算表!$G$16,"")))))))</f>
        <v>0</v>
      </c>
      <c r="AC262" s="32"/>
      <c r="AD262" s="21">
        <f>IF(AC262="",0,IF(AC262="優勝",[5]点数換算表!$B$17,IF(AC262="準優勝",[5]点数換算表!$C$17,IF(AC262="ベスト4",[5]点数換算表!$D$17,IF(AC262="ベスト8",[5]点数換算表!$E$17,IF(AC262="ベスト16",[5]点数換算表!$F$17,IF(AC262="ベスト32",[5]点数換算表!$G$17,"")))))))</f>
        <v>0</v>
      </c>
      <c r="AE262" s="23"/>
      <c r="AF262" s="21">
        <f>IF(AE262="",0,IF(AE262="優勝",[5]点数換算表!$B$18,IF(AE262="準優勝",[5]点数換算表!$C$18,IF(AE262="ベスト4",[5]点数換算表!$D$18,IF(AE262="ベスト8",[5]点数換算表!$E$18,[5]点数換算表!$F$18)))))</f>
        <v>0</v>
      </c>
      <c r="AG262" s="23"/>
      <c r="AH262" s="21">
        <f>IF(AG262="",0,IF(AG262="優勝",[5]点数換算表!$B$19,IF(AG262="準優勝",[5]点数換算表!$C$19,IF(AG262="ベスト4",[5]点数換算表!$D$19,IF(AG262="ベスト8",[5]点数換算表!$E$19,[5]点数換算表!$F$19)))))</f>
        <v>0</v>
      </c>
      <c r="AI262" s="21">
        <f t="shared" si="4"/>
        <v>20</v>
      </c>
    </row>
    <row r="263" spans="1:35" x14ac:dyDescent="0.4">
      <c r="A263" s="21">
        <v>260</v>
      </c>
      <c r="B263" s="32" t="s">
        <v>789</v>
      </c>
      <c r="C263" s="32" t="s">
        <v>782</v>
      </c>
      <c r="D263" s="32">
        <v>3</v>
      </c>
      <c r="E263" s="33" t="s">
        <v>717</v>
      </c>
      <c r="F263" s="34" t="s">
        <v>814</v>
      </c>
      <c r="G263" s="23"/>
      <c r="H263" s="21">
        <f>IF(G263="",0,IF(G263="優勝",[5]点数換算表!$B$2,IF(G263="準優勝",[5]点数換算表!$C$2,IF(G263="ベスト4",[5]点数換算表!$D$2,[5]点数換算表!$E$2))))</f>
        <v>0</v>
      </c>
      <c r="I263" s="23"/>
      <c r="J263" s="21">
        <f>IF(I263="",0,IF(I263="優勝",[5]点数換算表!$B$3,IF(I263="準優勝",[5]点数換算表!$C$3,IF(I263="ベスト4",[5]点数換算表!$D$3,[5]点数換算表!$E$3))))</f>
        <v>0</v>
      </c>
      <c r="K263" s="32" t="s">
        <v>7</v>
      </c>
      <c r="L263" s="21">
        <f>IF(K263="",0,IF(K263="優勝",[5]点数換算表!$B$4,IF(K263="準優勝",[5]点数換算表!$C$4,IF(K263="ベスト4",[5]点数換算表!$D$4,IF(K263="ベスト8",[5]点数換算表!$E$4,IF(K263="ベスト16",[5]点数換算表!$F$4,""))))))</f>
        <v>20</v>
      </c>
      <c r="M263" s="32"/>
      <c r="N263" s="21">
        <f>IF(M263="",0,IF(M263="優勝",[5]点数換算表!$B$5,IF(M263="準優勝",[5]点数換算表!$C$5,IF(M263="ベスト4",[5]点数換算表!$D$5,IF(M263="ベスト8",[5]点数換算表!$E$5,IF(M263="ベスト16",[5]点数換算表!$F$5,IF(M263="ベスト32",[5]点数換算表!$G$5,"")))))))</f>
        <v>0</v>
      </c>
      <c r="O263" s="32"/>
      <c r="P263" s="21">
        <f>IF(O263="",0,IF(O263="優勝",[5]点数換算表!$B$6,IF(O263="準優勝",[5]点数換算表!$C$6,IF(O263="ベスト4",[5]点数換算表!$D$6,IF(O263="ベスト8",[5]点数換算表!$E$6,IF(O263="ベスト16",[5]点数換算表!$F$6,IF(O263="ベスト32",[5]点数換算表!$G$6,"")))))))</f>
        <v>0</v>
      </c>
      <c r="Q263" s="23"/>
      <c r="R263" s="21">
        <f>IF(Q263="",0,IF(Q263="優勝",[5]点数換算表!$B$7,IF(Q263="準優勝",[5]点数換算表!$C$7,IF(Q263="ベスト4",[5]点数換算表!$D$7,IF(Q263="ベスト8",[5]点数換算表!$E$7,[5]点数換算表!$F$7)))))</f>
        <v>0</v>
      </c>
      <c r="S263" s="23"/>
      <c r="T263" s="21">
        <f>IF(S263="",0,IF(S263="優勝",[5]点数換算表!$B$8,IF(S263="準優勝",[5]点数換算表!$C$8,IF(S263="ベスト4",[5]点数換算表!$D$8,IF(S263="ベスト8",[5]点数換算表!$E$8,[5]点数換算表!$F$8)))))</f>
        <v>0</v>
      </c>
      <c r="U263" s="23"/>
      <c r="V263" s="21">
        <f>IF(U263="",0,IF(U263="優勝",[5]点数換算表!$B$13,IF(U263="準優勝",[5]点数換算表!$C$13,IF(U263="ベスト4",[5]点数換算表!$D$13,[5]点数換算表!$E$13))))</f>
        <v>0</v>
      </c>
      <c r="W263" s="23"/>
      <c r="X263" s="21">
        <f>IF(W263="",0,IF(W263="優勝",[5]点数換算表!$B$14,IF(W263="準優勝",[5]点数換算表!$C$14,IF(W263="ベスト4",[5]点数換算表!$D$14,[5]点数換算表!$E$14))))</f>
        <v>0</v>
      </c>
      <c r="Y263" s="32"/>
      <c r="Z263" s="21">
        <f>IF(Y263="",0,IF(Y263="優勝",[5]点数換算表!$B$15,IF(Y263="準優勝",[5]点数換算表!$C$15,IF(Y263="ベスト4",[5]点数換算表!$D$15,IF(Y263="ベスト8",[5]点数換算表!$E$15,IF(Y263="ベスト16",[5]点数換算表!$F$15,""))))))</f>
        <v>0</v>
      </c>
      <c r="AA263" s="32"/>
      <c r="AB263" s="21">
        <f>IF(AA263="",0,IF(AA263="優勝",[5]点数換算表!$B$16,IF(AA263="準優勝",[5]点数換算表!$C$16,IF(AA263="ベスト4",[5]点数換算表!$D$16,IF(AA263="ベスト8",[5]点数換算表!$E$16,IF(AA263="ベスト16",[5]点数換算表!$F$16,IF(AA263="ベスト32",[5]点数換算表!$G$16,"")))))))</f>
        <v>0</v>
      </c>
      <c r="AC263" s="32"/>
      <c r="AD263" s="21">
        <f>IF(AC263="",0,IF(AC263="優勝",[5]点数換算表!$B$17,IF(AC263="準優勝",[5]点数換算表!$C$17,IF(AC263="ベスト4",[5]点数換算表!$D$17,IF(AC263="ベスト8",[5]点数換算表!$E$17,IF(AC263="ベスト16",[5]点数換算表!$F$17,IF(AC263="ベスト32",[5]点数換算表!$G$17,"")))))))</f>
        <v>0</v>
      </c>
      <c r="AE263" s="23"/>
      <c r="AF263" s="21">
        <f>IF(AE263="",0,IF(AE263="優勝",[5]点数換算表!$B$18,IF(AE263="準優勝",[5]点数換算表!$C$18,IF(AE263="ベスト4",[5]点数換算表!$D$18,IF(AE263="ベスト8",[5]点数換算表!$E$18,[5]点数換算表!$F$18)))))</f>
        <v>0</v>
      </c>
      <c r="AG263" s="23"/>
      <c r="AH263" s="21">
        <f>IF(AG263="",0,IF(AG263="優勝",[5]点数換算表!$B$19,IF(AG263="準優勝",[5]点数換算表!$C$19,IF(AG263="ベスト4",[5]点数換算表!$D$19,IF(AG263="ベスト8",[5]点数換算表!$E$19,[5]点数換算表!$F$19)))))</f>
        <v>0</v>
      </c>
      <c r="AI263" s="21">
        <f t="shared" si="4"/>
        <v>20</v>
      </c>
    </row>
    <row r="264" spans="1:35" x14ac:dyDescent="0.4">
      <c r="A264" s="21">
        <v>261</v>
      </c>
      <c r="B264" s="32" t="s">
        <v>790</v>
      </c>
      <c r="C264" s="32" t="s">
        <v>782</v>
      </c>
      <c r="D264" s="32">
        <v>1</v>
      </c>
      <c r="E264" s="33" t="s">
        <v>717</v>
      </c>
      <c r="F264" s="34" t="s">
        <v>814</v>
      </c>
      <c r="G264" s="23"/>
      <c r="H264" s="21">
        <f>IF(G264="",0,IF(G264="優勝",[5]点数換算表!$B$2,IF(G264="準優勝",[5]点数換算表!$C$2,IF(G264="ベスト4",[5]点数換算表!$D$2,[5]点数換算表!$E$2))))</f>
        <v>0</v>
      </c>
      <c r="I264" s="23"/>
      <c r="J264" s="21">
        <f>IF(I264="",0,IF(I264="優勝",[5]点数換算表!$B$3,IF(I264="準優勝",[5]点数換算表!$C$3,IF(I264="ベスト4",[5]点数換算表!$D$3,[5]点数換算表!$E$3))))</f>
        <v>0</v>
      </c>
      <c r="K264" s="32" t="s">
        <v>7</v>
      </c>
      <c r="L264" s="21">
        <f>IF(K264="",0,IF(K264="優勝",[5]点数換算表!$B$4,IF(K264="準優勝",[5]点数換算表!$C$4,IF(K264="ベスト4",[5]点数換算表!$D$4,IF(K264="ベスト8",[5]点数換算表!$E$4,IF(K264="ベスト16",[5]点数換算表!$F$4,""))))))</f>
        <v>20</v>
      </c>
      <c r="M264" s="32"/>
      <c r="N264" s="21">
        <f>IF(M264="",0,IF(M264="優勝",[5]点数換算表!$B$5,IF(M264="準優勝",[5]点数換算表!$C$5,IF(M264="ベスト4",[5]点数換算表!$D$5,IF(M264="ベスト8",[5]点数換算表!$E$5,IF(M264="ベスト16",[5]点数換算表!$F$5,IF(M264="ベスト32",[5]点数換算表!$G$5,"")))))))</f>
        <v>0</v>
      </c>
      <c r="O264" s="32"/>
      <c r="P264" s="21">
        <f>IF(O264="",0,IF(O264="優勝",[5]点数換算表!$B$6,IF(O264="準優勝",[5]点数換算表!$C$6,IF(O264="ベスト4",[5]点数換算表!$D$6,IF(O264="ベスト8",[5]点数換算表!$E$6,IF(O264="ベスト16",[5]点数換算表!$F$6,IF(O264="ベスト32",[5]点数換算表!$G$6,"")))))))</f>
        <v>0</v>
      </c>
      <c r="Q264" s="23"/>
      <c r="R264" s="21">
        <f>IF(Q264="",0,IF(Q264="優勝",[5]点数換算表!$B$7,IF(Q264="準優勝",[5]点数換算表!$C$7,IF(Q264="ベスト4",[5]点数換算表!$D$7,IF(Q264="ベスト8",[5]点数換算表!$E$7,[5]点数換算表!$F$7)))))</f>
        <v>0</v>
      </c>
      <c r="S264" s="23"/>
      <c r="T264" s="21">
        <f>IF(S264="",0,IF(S264="優勝",[5]点数換算表!$B$8,IF(S264="準優勝",[5]点数換算表!$C$8,IF(S264="ベスト4",[5]点数換算表!$D$8,IF(S264="ベスト8",[5]点数換算表!$E$8,[5]点数換算表!$F$8)))))</f>
        <v>0</v>
      </c>
      <c r="U264" s="23"/>
      <c r="V264" s="21">
        <f>IF(U264="",0,IF(U264="優勝",[5]点数換算表!$B$13,IF(U264="準優勝",[5]点数換算表!$C$13,IF(U264="ベスト4",[5]点数換算表!$D$13,[5]点数換算表!$E$13))))</f>
        <v>0</v>
      </c>
      <c r="W264" s="23"/>
      <c r="X264" s="21">
        <f>IF(W264="",0,IF(W264="優勝",[5]点数換算表!$B$14,IF(W264="準優勝",[5]点数換算表!$C$14,IF(W264="ベスト4",[5]点数換算表!$D$14,[5]点数換算表!$E$14))))</f>
        <v>0</v>
      </c>
      <c r="Y264" s="32"/>
      <c r="Z264" s="21">
        <f>IF(Y264="",0,IF(Y264="優勝",[5]点数換算表!$B$15,IF(Y264="準優勝",[5]点数換算表!$C$15,IF(Y264="ベスト4",[5]点数換算表!$D$15,IF(Y264="ベスト8",[5]点数換算表!$E$15,IF(Y264="ベスト16",[5]点数換算表!$F$15,""))))))</f>
        <v>0</v>
      </c>
      <c r="AA264" s="32"/>
      <c r="AB264" s="21">
        <f>IF(AA264="",0,IF(AA264="優勝",[5]点数換算表!$B$16,IF(AA264="準優勝",[5]点数換算表!$C$16,IF(AA264="ベスト4",[5]点数換算表!$D$16,IF(AA264="ベスト8",[5]点数換算表!$E$16,IF(AA264="ベスト16",[5]点数換算表!$F$16,IF(AA264="ベスト32",[5]点数換算表!$G$16,"")))))))</f>
        <v>0</v>
      </c>
      <c r="AC264" s="32"/>
      <c r="AD264" s="21">
        <f>IF(AC264="",0,IF(AC264="優勝",[5]点数換算表!$B$17,IF(AC264="準優勝",[5]点数換算表!$C$17,IF(AC264="ベスト4",[5]点数換算表!$D$17,IF(AC264="ベスト8",[5]点数換算表!$E$17,IF(AC264="ベスト16",[5]点数換算表!$F$17,IF(AC264="ベスト32",[5]点数換算表!$G$17,"")))))))</f>
        <v>0</v>
      </c>
      <c r="AE264" s="23"/>
      <c r="AF264" s="21">
        <f>IF(AE264="",0,IF(AE264="優勝",[5]点数換算表!$B$18,IF(AE264="準優勝",[5]点数換算表!$C$18,IF(AE264="ベスト4",[5]点数換算表!$D$18,IF(AE264="ベスト8",[5]点数換算表!$E$18,[5]点数換算表!$F$18)))))</f>
        <v>0</v>
      </c>
      <c r="AG264" s="23"/>
      <c r="AH264" s="21">
        <f>IF(AG264="",0,IF(AG264="優勝",[5]点数換算表!$B$19,IF(AG264="準優勝",[5]点数換算表!$C$19,IF(AG264="ベスト4",[5]点数換算表!$D$19,IF(AG264="ベスト8",[5]点数換算表!$E$19,[5]点数換算表!$F$19)))))</f>
        <v>0</v>
      </c>
      <c r="AI264" s="21">
        <f t="shared" si="4"/>
        <v>20</v>
      </c>
    </row>
    <row r="265" spans="1:35" x14ac:dyDescent="0.4">
      <c r="A265" s="21">
        <v>262</v>
      </c>
      <c r="B265" s="32" t="s">
        <v>791</v>
      </c>
      <c r="C265" s="32" t="s">
        <v>792</v>
      </c>
      <c r="D265" s="32">
        <v>1</v>
      </c>
      <c r="E265" s="33" t="s">
        <v>717</v>
      </c>
      <c r="F265" s="34" t="s">
        <v>814</v>
      </c>
      <c r="G265" s="23"/>
      <c r="H265" s="21">
        <f>IF(G265="",0,IF(G265="優勝",[5]点数換算表!$B$2,IF(G265="準優勝",[5]点数換算表!$C$2,IF(G265="ベスト4",[5]点数換算表!$D$2,[5]点数換算表!$E$2))))</f>
        <v>0</v>
      </c>
      <c r="I265" s="23"/>
      <c r="J265" s="21">
        <f>IF(I265="",0,IF(I265="優勝",[5]点数換算表!$B$3,IF(I265="準優勝",[5]点数換算表!$C$3,IF(I265="ベスト4",[5]点数換算表!$D$3,[5]点数換算表!$E$3))))</f>
        <v>0</v>
      </c>
      <c r="K265" s="32" t="s">
        <v>7</v>
      </c>
      <c r="L265" s="21">
        <f>IF(K265="",0,IF(K265="優勝",[5]点数換算表!$B$4,IF(K265="準優勝",[5]点数換算表!$C$4,IF(K265="ベスト4",[5]点数換算表!$D$4,IF(K265="ベスト8",[5]点数換算表!$E$4,IF(K265="ベスト16",[5]点数換算表!$F$4,""))))))</f>
        <v>20</v>
      </c>
      <c r="M265" s="32"/>
      <c r="N265" s="21">
        <f>IF(M265="",0,IF(M265="優勝",[5]点数換算表!$B$5,IF(M265="準優勝",[5]点数換算表!$C$5,IF(M265="ベスト4",[5]点数換算表!$D$5,IF(M265="ベスト8",[5]点数換算表!$E$5,IF(M265="ベスト16",[5]点数換算表!$F$5,IF(M265="ベスト32",[5]点数換算表!$G$5,"")))))))</f>
        <v>0</v>
      </c>
      <c r="O265" s="32"/>
      <c r="P265" s="21">
        <f>IF(O265="",0,IF(O265="優勝",[5]点数換算表!$B$6,IF(O265="準優勝",[5]点数換算表!$C$6,IF(O265="ベスト4",[5]点数換算表!$D$6,IF(O265="ベスト8",[5]点数換算表!$E$6,IF(O265="ベスト16",[5]点数換算表!$F$6,IF(O265="ベスト32",[5]点数換算表!$G$6,"")))))))</f>
        <v>0</v>
      </c>
      <c r="Q265" s="23"/>
      <c r="R265" s="21">
        <f>IF(Q265="",0,IF(Q265="優勝",[5]点数換算表!$B$7,IF(Q265="準優勝",[5]点数換算表!$C$7,IF(Q265="ベスト4",[5]点数換算表!$D$7,IF(Q265="ベスト8",[5]点数換算表!$E$7,[5]点数換算表!$F$7)))))</f>
        <v>0</v>
      </c>
      <c r="S265" s="23"/>
      <c r="T265" s="21">
        <f>IF(S265="",0,IF(S265="優勝",[5]点数換算表!$B$8,IF(S265="準優勝",[5]点数換算表!$C$8,IF(S265="ベスト4",[5]点数換算表!$D$8,IF(S265="ベスト8",[5]点数換算表!$E$8,[5]点数換算表!$F$8)))))</f>
        <v>0</v>
      </c>
      <c r="U265" s="23"/>
      <c r="V265" s="21">
        <f>IF(U265="",0,IF(U265="優勝",[5]点数換算表!$B$13,IF(U265="準優勝",[5]点数換算表!$C$13,IF(U265="ベスト4",[5]点数換算表!$D$13,[5]点数換算表!$E$13))))</f>
        <v>0</v>
      </c>
      <c r="W265" s="23"/>
      <c r="X265" s="21">
        <f>IF(W265="",0,IF(W265="優勝",[5]点数換算表!$B$14,IF(W265="準優勝",[5]点数換算表!$C$14,IF(W265="ベスト4",[5]点数換算表!$D$14,[5]点数換算表!$E$14))))</f>
        <v>0</v>
      </c>
      <c r="Y265" s="32"/>
      <c r="Z265" s="21">
        <f>IF(Y265="",0,IF(Y265="優勝",[5]点数換算表!$B$15,IF(Y265="準優勝",[5]点数換算表!$C$15,IF(Y265="ベスト4",[5]点数換算表!$D$15,IF(Y265="ベスト8",[5]点数換算表!$E$15,IF(Y265="ベスト16",[5]点数換算表!$F$15,""))))))</f>
        <v>0</v>
      </c>
      <c r="AA265" s="32"/>
      <c r="AB265" s="21">
        <f>IF(AA265="",0,IF(AA265="優勝",[5]点数換算表!$B$16,IF(AA265="準優勝",[5]点数換算表!$C$16,IF(AA265="ベスト4",[5]点数換算表!$D$16,IF(AA265="ベスト8",[5]点数換算表!$E$16,IF(AA265="ベスト16",[5]点数換算表!$F$16,IF(AA265="ベスト32",[5]点数換算表!$G$16,"")))))))</f>
        <v>0</v>
      </c>
      <c r="AC265" s="32"/>
      <c r="AD265" s="21">
        <f>IF(AC265="",0,IF(AC265="優勝",[5]点数換算表!$B$17,IF(AC265="準優勝",[5]点数換算表!$C$17,IF(AC265="ベスト4",[5]点数換算表!$D$17,IF(AC265="ベスト8",[5]点数換算表!$E$17,IF(AC265="ベスト16",[5]点数換算表!$F$17,IF(AC265="ベスト32",[5]点数換算表!$G$17,"")))))))</f>
        <v>0</v>
      </c>
      <c r="AE265" s="23"/>
      <c r="AF265" s="21">
        <f>IF(AE265="",0,IF(AE265="優勝",[5]点数換算表!$B$18,IF(AE265="準優勝",[5]点数換算表!$C$18,IF(AE265="ベスト4",[5]点数換算表!$D$18,IF(AE265="ベスト8",[5]点数換算表!$E$18,[5]点数換算表!$F$18)))))</f>
        <v>0</v>
      </c>
      <c r="AG265" s="23"/>
      <c r="AH265" s="21">
        <f>IF(AG265="",0,IF(AG265="優勝",[5]点数換算表!$B$19,IF(AG265="準優勝",[5]点数換算表!$C$19,IF(AG265="ベスト4",[5]点数換算表!$D$19,IF(AG265="ベスト8",[5]点数換算表!$E$19,[5]点数換算表!$F$19)))))</f>
        <v>0</v>
      </c>
      <c r="AI265" s="21">
        <f t="shared" si="4"/>
        <v>20</v>
      </c>
    </row>
    <row r="266" spans="1:35" x14ac:dyDescent="0.4">
      <c r="A266" s="21">
        <v>263</v>
      </c>
      <c r="B266" s="32" t="s">
        <v>793</v>
      </c>
      <c r="C266" s="32" t="s">
        <v>792</v>
      </c>
      <c r="D266" s="32">
        <v>1</v>
      </c>
      <c r="E266" s="33" t="s">
        <v>717</v>
      </c>
      <c r="F266" s="34" t="s">
        <v>814</v>
      </c>
      <c r="G266" s="23"/>
      <c r="H266" s="21">
        <f>IF(G266="",0,IF(G266="優勝",[5]点数換算表!$B$2,IF(G266="準優勝",[5]点数換算表!$C$2,IF(G266="ベスト4",[5]点数換算表!$D$2,[5]点数換算表!$E$2))))</f>
        <v>0</v>
      </c>
      <c r="I266" s="23"/>
      <c r="J266" s="21">
        <f>IF(I266="",0,IF(I266="優勝",[5]点数換算表!$B$3,IF(I266="準優勝",[5]点数換算表!$C$3,IF(I266="ベスト4",[5]点数換算表!$D$3,[5]点数換算表!$E$3))))</f>
        <v>0</v>
      </c>
      <c r="K266" s="32" t="s">
        <v>7</v>
      </c>
      <c r="L266" s="21">
        <f>IF(K266="",0,IF(K266="優勝",[5]点数換算表!$B$4,IF(K266="準優勝",[5]点数換算表!$C$4,IF(K266="ベスト4",[5]点数換算表!$D$4,IF(K266="ベスト8",[5]点数換算表!$E$4,IF(K266="ベスト16",[5]点数換算表!$F$4,""))))))</f>
        <v>20</v>
      </c>
      <c r="M266" s="32"/>
      <c r="N266" s="21">
        <f>IF(M266="",0,IF(M266="優勝",[5]点数換算表!$B$5,IF(M266="準優勝",[5]点数換算表!$C$5,IF(M266="ベスト4",[5]点数換算表!$D$5,IF(M266="ベスト8",[5]点数換算表!$E$5,IF(M266="ベスト16",[5]点数換算表!$F$5,IF(M266="ベスト32",[5]点数換算表!$G$5,"")))))))</f>
        <v>0</v>
      </c>
      <c r="O266" s="32"/>
      <c r="P266" s="21">
        <f>IF(O266="",0,IF(O266="優勝",[5]点数換算表!$B$6,IF(O266="準優勝",[5]点数換算表!$C$6,IF(O266="ベスト4",[5]点数換算表!$D$6,IF(O266="ベスト8",[5]点数換算表!$E$6,IF(O266="ベスト16",[5]点数換算表!$F$6,IF(O266="ベスト32",[5]点数換算表!$G$6,"")))))))</f>
        <v>0</v>
      </c>
      <c r="Q266" s="23"/>
      <c r="R266" s="21">
        <f>IF(Q266="",0,IF(Q266="優勝",[5]点数換算表!$B$7,IF(Q266="準優勝",[5]点数換算表!$C$7,IF(Q266="ベスト4",[5]点数換算表!$D$7,IF(Q266="ベスト8",[5]点数換算表!$E$7,[5]点数換算表!$F$7)))))</f>
        <v>0</v>
      </c>
      <c r="S266" s="23"/>
      <c r="T266" s="21">
        <f>IF(S266="",0,IF(S266="優勝",[5]点数換算表!$B$8,IF(S266="準優勝",[5]点数換算表!$C$8,IF(S266="ベスト4",[5]点数換算表!$D$8,IF(S266="ベスト8",[5]点数換算表!$E$8,[5]点数換算表!$F$8)))))</f>
        <v>0</v>
      </c>
      <c r="U266" s="23"/>
      <c r="V266" s="21">
        <f>IF(U266="",0,IF(U266="優勝",[5]点数換算表!$B$13,IF(U266="準優勝",[5]点数換算表!$C$13,IF(U266="ベスト4",[5]点数換算表!$D$13,[5]点数換算表!$E$13))))</f>
        <v>0</v>
      </c>
      <c r="W266" s="23"/>
      <c r="X266" s="21">
        <f>IF(W266="",0,IF(W266="優勝",[5]点数換算表!$B$14,IF(W266="準優勝",[5]点数換算表!$C$14,IF(W266="ベスト4",[5]点数換算表!$D$14,[5]点数換算表!$E$14))))</f>
        <v>0</v>
      </c>
      <c r="Y266" s="32"/>
      <c r="Z266" s="21">
        <f>IF(Y266="",0,IF(Y266="優勝",[5]点数換算表!$B$15,IF(Y266="準優勝",[5]点数換算表!$C$15,IF(Y266="ベスト4",[5]点数換算表!$D$15,IF(Y266="ベスト8",[5]点数換算表!$E$15,IF(Y266="ベスト16",[5]点数換算表!$F$15,""))))))</f>
        <v>0</v>
      </c>
      <c r="AA266" s="32"/>
      <c r="AB266" s="21">
        <f>IF(AA266="",0,IF(AA266="優勝",[5]点数換算表!$B$16,IF(AA266="準優勝",[5]点数換算表!$C$16,IF(AA266="ベスト4",[5]点数換算表!$D$16,IF(AA266="ベスト8",[5]点数換算表!$E$16,IF(AA266="ベスト16",[5]点数換算表!$F$16,IF(AA266="ベスト32",[5]点数換算表!$G$16,"")))))))</f>
        <v>0</v>
      </c>
      <c r="AC266" s="32"/>
      <c r="AD266" s="21">
        <f>IF(AC266="",0,IF(AC266="優勝",[5]点数換算表!$B$17,IF(AC266="準優勝",[5]点数換算表!$C$17,IF(AC266="ベスト4",[5]点数換算表!$D$17,IF(AC266="ベスト8",[5]点数換算表!$E$17,IF(AC266="ベスト16",[5]点数換算表!$F$17,IF(AC266="ベスト32",[5]点数換算表!$G$17,"")))))))</f>
        <v>0</v>
      </c>
      <c r="AE266" s="23"/>
      <c r="AF266" s="21">
        <f>IF(AE266="",0,IF(AE266="優勝",[5]点数換算表!$B$18,IF(AE266="準優勝",[5]点数換算表!$C$18,IF(AE266="ベスト4",[5]点数換算表!$D$18,IF(AE266="ベスト8",[5]点数換算表!$E$18,[5]点数換算表!$F$18)))))</f>
        <v>0</v>
      </c>
      <c r="AG266" s="23"/>
      <c r="AH266" s="21">
        <f>IF(AG266="",0,IF(AG266="優勝",[5]点数換算表!$B$19,IF(AG266="準優勝",[5]点数換算表!$C$19,IF(AG266="ベスト4",[5]点数換算表!$D$19,IF(AG266="ベスト8",[5]点数換算表!$E$19,[5]点数換算表!$F$19)))))</f>
        <v>0</v>
      </c>
      <c r="AI266" s="21">
        <f t="shared" si="4"/>
        <v>20</v>
      </c>
    </row>
    <row r="267" spans="1:35" x14ac:dyDescent="0.4">
      <c r="A267" s="21">
        <v>264</v>
      </c>
      <c r="B267" s="32" t="s">
        <v>755</v>
      </c>
      <c r="C267" s="32" t="s">
        <v>722</v>
      </c>
      <c r="D267" s="32">
        <v>1</v>
      </c>
      <c r="E267" s="33" t="s">
        <v>717</v>
      </c>
      <c r="F267" s="34" t="s">
        <v>814</v>
      </c>
      <c r="G267" s="23"/>
      <c r="H267" s="21">
        <f>IF(G267="",0,IF(G267="優勝",[5]点数換算表!$B$2,IF(G267="準優勝",[5]点数換算表!$C$2,IF(G267="ベスト4",[5]点数換算表!$D$2,[5]点数換算表!$E$2))))</f>
        <v>0</v>
      </c>
      <c r="I267" s="23"/>
      <c r="J267" s="21">
        <f>IF(I267="",0,IF(I267="優勝",[5]点数換算表!$B$3,IF(I267="準優勝",[5]点数換算表!$C$3,IF(I267="ベスト4",[5]点数換算表!$D$3,[5]点数換算表!$E$3))))</f>
        <v>0</v>
      </c>
      <c r="K267" s="32" t="s">
        <v>7</v>
      </c>
      <c r="L267" s="21">
        <f>IF(K267="",0,IF(K267="優勝",[5]点数換算表!$B$4,IF(K267="準優勝",[5]点数換算表!$C$4,IF(K267="ベスト4",[5]点数換算表!$D$4,IF(K267="ベスト8",[5]点数換算表!$E$4,IF(K267="ベスト16",[5]点数換算表!$F$4,""))))))</f>
        <v>20</v>
      </c>
      <c r="M267" s="32"/>
      <c r="N267" s="21">
        <f>IF(M267="",0,IF(M267="優勝",[5]点数換算表!$B$5,IF(M267="準優勝",[5]点数換算表!$C$5,IF(M267="ベスト4",[5]点数換算表!$D$5,IF(M267="ベスト8",[5]点数換算表!$E$5,IF(M267="ベスト16",[5]点数換算表!$F$5,IF(M267="ベスト32",[5]点数換算表!$G$5,"")))))))</f>
        <v>0</v>
      </c>
      <c r="O267" s="32"/>
      <c r="P267" s="21">
        <f>IF(O267="",0,IF(O267="優勝",[5]点数換算表!$B$6,IF(O267="準優勝",[5]点数換算表!$C$6,IF(O267="ベスト4",[5]点数換算表!$D$6,IF(O267="ベスト8",[5]点数換算表!$E$6,IF(O267="ベスト16",[5]点数換算表!$F$6,IF(O267="ベスト32",[5]点数換算表!$G$6,"")))))))</f>
        <v>0</v>
      </c>
      <c r="Q267" s="23"/>
      <c r="R267" s="21">
        <f>IF(Q267="",0,IF(Q267="優勝",[5]点数換算表!$B$7,IF(Q267="準優勝",[5]点数換算表!$C$7,IF(Q267="ベスト4",[5]点数換算表!$D$7,IF(Q267="ベスト8",[5]点数換算表!$E$7,[5]点数換算表!$F$7)))))</f>
        <v>0</v>
      </c>
      <c r="S267" s="23"/>
      <c r="T267" s="21">
        <f>IF(S267="",0,IF(S267="優勝",[5]点数換算表!$B$8,IF(S267="準優勝",[5]点数換算表!$C$8,IF(S267="ベスト4",[5]点数換算表!$D$8,IF(S267="ベスト8",[5]点数換算表!$E$8,[5]点数換算表!$F$8)))))</f>
        <v>0</v>
      </c>
      <c r="U267" s="23"/>
      <c r="V267" s="21">
        <f>IF(U267="",0,IF(U267="優勝",[5]点数換算表!$B$13,IF(U267="準優勝",[5]点数換算表!$C$13,IF(U267="ベスト4",[5]点数換算表!$D$13,[5]点数換算表!$E$13))))</f>
        <v>0</v>
      </c>
      <c r="W267" s="23"/>
      <c r="X267" s="21">
        <f>IF(W267="",0,IF(W267="優勝",[5]点数換算表!$B$14,IF(W267="準優勝",[5]点数換算表!$C$14,IF(W267="ベスト4",[5]点数換算表!$D$14,[5]点数換算表!$E$14))))</f>
        <v>0</v>
      </c>
      <c r="Y267" s="32"/>
      <c r="Z267" s="21">
        <f>IF(Y267="",0,IF(Y267="優勝",[5]点数換算表!$B$15,IF(Y267="準優勝",[5]点数換算表!$C$15,IF(Y267="ベスト4",[5]点数換算表!$D$15,IF(Y267="ベスト8",[5]点数換算表!$E$15,IF(Y267="ベスト16",[5]点数換算表!$F$15,""))))))</f>
        <v>0</v>
      </c>
      <c r="AA267" s="32"/>
      <c r="AB267" s="21">
        <f>IF(AA267="",0,IF(AA267="優勝",[5]点数換算表!$B$16,IF(AA267="準優勝",[5]点数換算表!$C$16,IF(AA267="ベスト4",[5]点数換算表!$D$16,IF(AA267="ベスト8",[5]点数換算表!$E$16,IF(AA267="ベスト16",[5]点数換算表!$F$16,IF(AA267="ベスト32",[5]点数換算表!$G$16,"")))))))</f>
        <v>0</v>
      </c>
      <c r="AC267" s="32"/>
      <c r="AD267" s="21">
        <f>IF(AC267="",0,IF(AC267="優勝",[5]点数換算表!$B$17,IF(AC267="準優勝",[5]点数換算表!$C$17,IF(AC267="ベスト4",[5]点数換算表!$D$17,IF(AC267="ベスト8",[5]点数換算表!$E$17,IF(AC267="ベスト16",[5]点数換算表!$F$17,IF(AC267="ベスト32",[5]点数換算表!$G$17,"")))))))</f>
        <v>0</v>
      </c>
      <c r="AE267" s="23"/>
      <c r="AF267" s="21">
        <f>IF(AE267="",0,IF(AE267="優勝",[5]点数換算表!$B$18,IF(AE267="準優勝",[5]点数換算表!$C$18,IF(AE267="ベスト4",[5]点数換算表!$D$18,IF(AE267="ベスト8",[5]点数換算表!$E$18,[5]点数換算表!$F$18)))))</f>
        <v>0</v>
      </c>
      <c r="AG267" s="23"/>
      <c r="AH267" s="21">
        <f>IF(AG267="",0,IF(AG267="優勝",[5]点数換算表!$B$19,IF(AG267="準優勝",[5]点数換算表!$C$19,IF(AG267="ベスト4",[5]点数換算表!$D$19,IF(AG267="ベスト8",[5]点数換算表!$E$19,[5]点数換算表!$F$19)))))</f>
        <v>0</v>
      </c>
      <c r="AI267" s="21">
        <f t="shared" si="4"/>
        <v>20</v>
      </c>
    </row>
    <row r="268" spans="1:35" x14ac:dyDescent="0.4">
      <c r="A268" s="21">
        <v>265</v>
      </c>
      <c r="B268" s="32" t="s">
        <v>754</v>
      </c>
      <c r="C268" s="32" t="s">
        <v>722</v>
      </c>
      <c r="D268" s="32">
        <v>1</v>
      </c>
      <c r="E268" s="33" t="s">
        <v>717</v>
      </c>
      <c r="F268" s="34" t="s">
        <v>814</v>
      </c>
      <c r="G268" s="23"/>
      <c r="H268" s="21">
        <f>IF(G268="",0,IF(G268="優勝",[5]点数換算表!$B$2,IF(G268="準優勝",[5]点数換算表!$C$2,IF(G268="ベスト4",[5]点数換算表!$D$2,[5]点数換算表!$E$2))))</f>
        <v>0</v>
      </c>
      <c r="I268" s="23"/>
      <c r="J268" s="21">
        <f>IF(I268="",0,IF(I268="優勝",[5]点数換算表!$B$3,IF(I268="準優勝",[5]点数換算表!$C$3,IF(I268="ベスト4",[5]点数換算表!$D$3,[5]点数換算表!$E$3))))</f>
        <v>0</v>
      </c>
      <c r="K268" s="32" t="s">
        <v>7</v>
      </c>
      <c r="L268" s="21">
        <f>IF(K268="",0,IF(K268="優勝",[5]点数換算表!$B$4,IF(K268="準優勝",[5]点数換算表!$C$4,IF(K268="ベスト4",[5]点数換算表!$D$4,IF(K268="ベスト8",[5]点数換算表!$E$4,IF(K268="ベスト16",[5]点数換算表!$F$4,""))))))</f>
        <v>20</v>
      </c>
      <c r="M268" s="32"/>
      <c r="N268" s="21">
        <f>IF(M268="",0,IF(M268="優勝",[5]点数換算表!$B$5,IF(M268="準優勝",[5]点数換算表!$C$5,IF(M268="ベスト4",[5]点数換算表!$D$5,IF(M268="ベスト8",[5]点数換算表!$E$5,IF(M268="ベスト16",[5]点数換算表!$F$5,IF(M268="ベスト32",[5]点数換算表!$G$5,"")))))))</f>
        <v>0</v>
      </c>
      <c r="O268" s="32"/>
      <c r="P268" s="21">
        <f>IF(O268="",0,IF(O268="優勝",[5]点数換算表!$B$6,IF(O268="準優勝",[5]点数換算表!$C$6,IF(O268="ベスト4",[5]点数換算表!$D$6,IF(O268="ベスト8",[5]点数換算表!$E$6,IF(O268="ベスト16",[5]点数換算表!$F$6,IF(O268="ベスト32",[5]点数換算表!$G$6,"")))))))</f>
        <v>0</v>
      </c>
      <c r="Q268" s="23"/>
      <c r="R268" s="21">
        <f>IF(Q268="",0,IF(Q268="優勝",[5]点数換算表!$B$7,IF(Q268="準優勝",[5]点数換算表!$C$7,IF(Q268="ベスト4",[5]点数換算表!$D$7,IF(Q268="ベスト8",[5]点数換算表!$E$7,[5]点数換算表!$F$7)))))</f>
        <v>0</v>
      </c>
      <c r="S268" s="23"/>
      <c r="T268" s="21">
        <f>IF(S268="",0,IF(S268="優勝",[5]点数換算表!$B$8,IF(S268="準優勝",[5]点数換算表!$C$8,IF(S268="ベスト4",[5]点数換算表!$D$8,IF(S268="ベスト8",[5]点数換算表!$E$8,[5]点数換算表!$F$8)))))</f>
        <v>0</v>
      </c>
      <c r="U268" s="23"/>
      <c r="V268" s="21">
        <f>IF(U268="",0,IF(U268="優勝",[5]点数換算表!$B$13,IF(U268="準優勝",[5]点数換算表!$C$13,IF(U268="ベスト4",[5]点数換算表!$D$13,[5]点数換算表!$E$13))))</f>
        <v>0</v>
      </c>
      <c r="W268" s="23"/>
      <c r="X268" s="21">
        <f>IF(W268="",0,IF(W268="優勝",[5]点数換算表!$B$14,IF(W268="準優勝",[5]点数換算表!$C$14,IF(W268="ベスト4",[5]点数換算表!$D$14,[5]点数換算表!$E$14))))</f>
        <v>0</v>
      </c>
      <c r="Y268" s="32"/>
      <c r="Z268" s="21">
        <f>IF(Y268="",0,IF(Y268="優勝",[5]点数換算表!$B$15,IF(Y268="準優勝",[5]点数換算表!$C$15,IF(Y268="ベスト4",[5]点数換算表!$D$15,IF(Y268="ベスト8",[5]点数換算表!$E$15,IF(Y268="ベスト16",[5]点数換算表!$F$15,""))))))</f>
        <v>0</v>
      </c>
      <c r="AA268" s="32"/>
      <c r="AB268" s="21">
        <f>IF(AA268="",0,IF(AA268="優勝",[5]点数換算表!$B$16,IF(AA268="準優勝",[5]点数換算表!$C$16,IF(AA268="ベスト4",[5]点数換算表!$D$16,IF(AA268="ベスト8",[5]点数換算表!$E$16,IF(AA268="ベスト16",[5]点数換算表!$F$16,IF(AA268="ベスト32",[5]点数換算表!$G$16,"")))))))</f>
        <v>0</v>
      </c>
      <c r="AC268" s="32"/>
      <c r="AD268" s="21">
        <f>IF(AC268="",0,IF(AC268="優勝",[5]点数換算表!$B$17,IF(AC268="準優勝",[5]点数換算表!$C$17,IF(AC268="ベスト4",[5]点数換算表!$D$17,IF(AC268="ベスト8",[5]点数換算表!$E$17,IF(AC268="ベスト16",[5]点数換算表!$F$17,IF(AC268="ベスト32",[5]点数換算表!$G$17,"")))))))</f>
        <v>0</v>
      </c>
      <c r="AE268" s="23"/>
      <c r="AF268" s="21">
        <f>IF(AE268="",0,IF(AE268="優勝",[5]点数換算表!$B$18,IF(AE268="準優勝",[5]点数換算表!$C$18,IF(AE268="ベスト4",[5]点数換算表!$D$18,IF(AE268="ベスト8",[5]点数換算表!$E$18,[5]点数換算表!$F$18)))))</f>
        <v>0</v>
      </c>
      <c r="AG268" s="23"/>
      <c r="AH268" s="21">
        <f>IF(AG268="",0,IF(AG268="優勝",[5]点数換算表!$B$19,IF(AG268="準優勝",[5]点数換算表!$C$19,IF(AG268="ベスト4",[5]点数換算表!$D$19,IF(AG268="ベスト8",[5]点数換算表!$E$19,[5]点数換算表!$F$19)))))</f>
        <v>0</v>
      </c>
      <c r="AI268" s="21">
        <f t="shared" si="4"/>
        <v>20</v>
      </c>
    </row>
    <row r="269" spans="1:35" x14ac:dyDescent="0.4">
      <c r="A269" s="21">
        <v>266</v>
      </c>
      <c r="B269" s="32" t="s">
        <v>794</v>
      </c>
      <c r="C269" s="32" t="s">
        <v>787</v>
      </c>
      <c r="D269" s="32">
        <v>2</v>
      </c>
      <c r="E269" s="33" t="s">
        <v>717</v>
      </c>
      <c r="F269" s="34" t="s">
        <v>814</v>
      </c>
      <c r="G269" s="23"/>
      <c r="H269" s="21">
        <f>IF(G269="",0,IF(G269="優勝",[5]点数換算表!$B$2,IF(G269="準優勝",[5]点数換算表!$C$2,IF(G269="ベスト4",[5]点数換算表!$D$2,[5]点数換算表!$E$2))))</f>
        <v>0</v>
      </c>
      <c r="I269" s="23"/>
      <c r="J269" s="21">
        <f>IF(I269="",0,IF(I269="優勝",[5]点数換算表!$B$3,IF(I269="準優勝",[5]点数換算表!$C$3,IF(I269="ベスト4",[5]点数換算表!$D$3,[5]点数換算表!$E$3))))</f>
        <v>0</v>
      </c>
      <c r="K269" s="32" t="s">
        <v>7</v>
      </c>
      <c r="L269" s="21">
        <f>IF(K269="",0,IF(K269="優勝",[5]点数換算表!$B$4,IF(K269="準優勝",[5]点数換算表!$C$4,IF(K269="ベスト4",[5]点数換算表!$D$4,IF(K269="ベスト8",[5]点数換算表!$E$4,IF(K269="ベスト16",[5]点数換算表!$F$4,""))))))</f>
        <v>20</v>
      </c>
      <c r="M269" s="32"/>
      <c r="N269" s="21">
        <f>IF(M269="",0,IF(M269="優勝",[5]点数換算表!$B$5,IF(M269="準優勝",[5]点数換算表!$C$5,IF(M269="ベスト4",[5]点数換算表!$D$5,IF(M269="ベスト8",[5]点数換算表!$E$5,IF(M269="ベスト16",[5]点数換算表!$F$5,IF(M269="ベスト32",[5]点数換算表!$G$5,"")))))))</f>
        <v>0</v>
      </c>
      <c r="O269" s="32"/>
      <c r="P269" s="21">
        <f>IF(O269="",0,IF(O269="優勝",[5]点数換算表!$B$6,IF(O269="準優勝",[5]点数換算表!$C$6,IF(O269="ベスト4",[5]点数換算表!$D$6,IF(O269="ベスト8",[5]点数換算表!$E$6,IF(O269="ベスト16",[5]点数換算表!$F$6,IF(O269="ベスト32",[5]点数換算表!$G$6,"")))))))</f>
        <v>0</v>
      </c>
      <c r="Q269" s="23"/>
      <c r="R269" s="21">
        <f>IF(Q269="",0,IF(Q269="優勝",[5]点数換算表!$B$7,IF(Q269="準優勝",[5]点数換算表!$C$7,IF(Q269="ベスト4",[5]点数換算表!$D$7,IF(Q269="ベスト8",[5]点数換算表!$E$7,[5]点数換算表!$F$7)))))</f>
        <v>0</v>
      </c>
      <c r="S269" s="23"/>
      <c r="T269" s="21">
        <f>IF(S269="",0,IF(S269="優勝",[5]点数換算表!$B$8,IF(S269="準優勝",[5]点数換算表!$C$8,IF(S269="ベスト4",[5]点数換算表!$D$8,IF(S269="ベスト8",[5]点数換算表!$E$8,[5]点数換算表!$F$8)))))</f>
        <v>0</v>
      </c>
      <c r="U269" s="23"/>
      <c r="V269" s="21">
        <f>IF(U269="",0,IF(U269="優勝",[5]点数換算表!$B$13,IF(U269="準優勝",[5]点数換算表!$C$13,IF(U269="ベスト4",[5]点数換算表!$D$13,[5]点数換算表!$E$13))))</f>
        <v>0</v>
      </c>
      <c r="W269" s="23"/>
      <c r="X269" s="21">
        <f>IF(W269="",0,IF(W269="優勝",[5]点数換算表!$B$14,IF(W269="準優勝",[5]点数換算表!$C$14,IF(W269="ベスト4",[5]点数換算表!$D$14,[5]点数換算表!$E$14))))</f>
        <v>0</v>
      </c>
      <c r="Y269" s="32"/>
      <c r="Z269" s="21">
        <f>IF(Y269="",0,IF(Y269="優勝",[5]点数換算表!$B$15,IF(Y269="準優勝",[5]点数換算表!$C$15,IF(Y269="ベスト4",[5]点数換算表!$D$15,IF(Y269="ベスト8",[5]点数換算表!$E$15,IF(Y269="ベスト16",[5]点数換算表!$F$15,""))))))</f>
        <v>0</v>
      </c>
      <c r="AA269" s="32"/>
      <c r="AB269" s="21">
        <f>IF(AA269="",0,IF(AA269="優勝",[5]点数換算表!$B$16,IF(AA269="準優勝",[5]点数換算表!$C$16,IF(AA269="ベスト4",[5]点数換算表!$D$16,IF(AA269="ベスト8",[5]点数換算表!$E$16,IF(AA269="ベスト16",[5]点数換算表!$F$16,IF(AA269="ベスト32",[5]点数換算表!$G$16,"")))))))</f>
        <v>0</v>
      </c>
      <c r="AC269" s="32"/>
      <c r="AD269" s="21">
        <f>IF(AC269="",0,IF(AC269="優勝",[5]点数換算表!$B$17,IF(AC269="準優勝",[5]点数換算表!$C$17,IF(AC269="ベスト4",[5]点数換算表!$D$17,IF(AC269="ベスト8",[5]点数換算表!$E$17,IF(AC269="ベスト16",[5]点数換算表!$F$17,IF(AC269="ベスト32",[5]点数換算表!$G$17,"")))))))</f>
        <v>0</v>
      </c>
      <c r="AE269" s="23"/>
      <c r="AF269" s="21">
        <f>IF(AE269="",0,IF(AE269="優勝",[5]点数換算表!$B$18,IF(AE269="準優勝",[5]点数換算表!$C$18,IF(AE269="ベスト4",[5]点数換算表!$D$18,IF(AE269="ベスト8",[5]点数換算表!$E$18,[5]点数換算表!$F$18)))))</f>
        <v>0</v>
      </c>
      <c r="AG269" s="23"/>
      <c r="AH269" s="21">
        <f>IF(AG269="",0,IF(AG269="優勝",[5]点数換算表!$B$19,IF(AG269="準優勝",[5]点数換算表!$C$19,IF(AG269="ベスト4",[5]点数換算表!$D$19,IF(AG269="ベスト8",[5]点数換算表!$E$19,[5]点数換算表!$F$19)))))</f>
        <v>0</v>
      </c>
      <c r="AI269" s="21">
        <f t="shared" si="4"/>
        <v>20</v>
      </c>
    </row>
    <row r="270" spans="1:35" x14ac:dyDescent="0.4">
      <c r="A270" s="21">
        <v>267</v>
      </c>
      <c r="B270" s="32" t="s">
        <v>795</v>
      </c>
      <c r="C270" s="32" t="s">
        <v>787</v>
      </c>
      <c r="D270" s="32">
        <v>2</v>
      </c>
      <c r="E270" s="33" t="s">
        <v>717</v>
      </c>
      <c r="F270" s="34" t="s">
        <v>814</v>
      </c>
      <c r="G270" s="23"/>
      <c r="H270" s="21">
        <f>IF(G270="",0,IF(G270="優勝",[5]点数換算表!$B$2,IF(G270="準優勝",[5]点数換算表!$C$2,IF(G270="ベスト4",[5]点数換算表!$D$2,[5]点数換算表!$E$2))))</f>
        <v>0</v>
      </c>
      <c r="I270" s="23"/>
      <c r="J270" s="21">
        <f>IF(I270="",0,IF(I270="優勝",[5]点数換算表!$B$3,IF(I270="準優勝",[5]点数換算表!$C$3,IF(I270="ベスト4",[5]点数換算表!$D$3,[5]点数換算表!$E$3))))</f>
        <v>0</v>
      </c>
      <c r="K270" s="32" t="s">
        <v>7</v>
      </c>
      <c r="L270" s="21">
        <f>IF(K270="",0,IF(K270="優勝",[5]点数換算表!$B$4,IF(K270="準優勝",[5]点数換算表!$C$4,IF(K270="ベスト4",[5]点数換算表!$D$4,IF(K270="ベスト8",[5]点数換算表!$E$4,IF(K270="ベスト16",[5]点数換算表!$F$4,""))))))</f>
        <v>20</v>
      </c>
      <c r="M270" s="32"/>
      <c r="N270" s="21">
        <f>IF(M270="",0,IF(M270="優勝",[5]点数換算表!$B$5,IF(M270="準優勝",[5]点数換算表!$C$5,IF(M270="ベスト4",[5]点数換算表!$D$5,IF(M270="ベスト8",[5]点数換算表!$E$5,IF(M270="ベスト16",[5]点数換算表!$F$5,IF(M270="ベスト32",[5]点数換算表!$G$5,"")))))))</f>
        <v>0</v>
      </c>
      <c r="O270" s="32"/>
      <c r="P270" s="21">
        <f>IF(O270="",0,IF(O270="優勝",[5]点数換算表!$B$6,IF(O270="準優勝",[5]点数換算表!$C$6,IF(O270="ベスト4",[5]点数換算表!$D$6,IF(O270="ベスト8",[5]点数換算表!$E$6,IF(O270="ベスト16",[5]点数換算表!$F$6,IF(O270="ベスト32",[5]点数換算表!$G$6,"")))))))</f>
        <v>0</v>
      </c>
      <c r="Q270" s="23"/>
      <c r="R270" s="21">
        <f>IF(Q270="",0,IF(Q270="優勝",[5]点数換算表!$B$7,IF(Q270="準優勝",[5]点数換算表!$C$7,IF(Q270="ベスト4",[5]点数換算表!$D$7,IF(Q270="ベスト8",[5]点数換算表!$E$7,[5]点数換算表!$F$7)))))</f>
        <v>0</v>
      </c>
      <c r="S270" s="23"/>
      <c r="T270" s="21">
        <f>IF(S270="",0,IF(S270="優勝",[5]点数換算表!$B$8,IF(S270="準優勝",[5]点数換算表!$C$8,IF(S270="ベスト4",[5]点数換算表!$D$8,IF(S270="ベスト8",[5]点数換算表!$E$8,[5]点数換算表!$F$8)))))</f>
        <v>0</v>
      </c>
      <c r="U270" s="23"/>
      <c r="V270" s="21">
        <f>IF(U270="",0,IF(U270="優勝",[5]点数換算表!$B$13,IF(U270="準優勝",[5]点数換算表!$C$13,IF(U270="ベスト4",[5]点数換算表!$D$13,[5]点数換算表!$E$13))))</f>
        <v>0</v>
      </c>
      <c r="W270" s="23"/>
      <c r="X270" s="21">
        <f>IF(W270="",0,IF(W270="優勝",[5]点数換算表!$B$14,IF(W270="準優勝",[5]点数換算表!$C$14,IF(W270="ベスト4",[5]点数換算表!$D$14,[5]点数換算表!$E$14))))</f>
        <v>0</v>
      </c>
      <c r="Y270" s="32"/>
      <c r="Z270" s="21">
        <f>IF(Y270="",0,IF(Y270="優勝",[5]点数換算表!$B$15,IF(Y270="準優勝",[5]点数換算表!$C$15,IF(Y270="ベスト4",[5]点数換算表!$D$15,IF(Y270="ベスト8",[5]点数換算表!$E$15,IF(Y270="ベスト16",[5]点数換算表!$F$15,""))))))</f>
        <v>0</v>
      </c>
      <c r="AA270" s="32"/>
      <c r="AB270" s="21">
        <f>IF(AA270="",0,IF(AA270="優勝",[5]点数換算表!$B$16,IF(AA270="準優勝",[5]点数換算表!$C$16,IF(AA270="ベスト4",[5]点数換算表!$D$16,IF(AA270="ベスト8",[5]点数換算表!$E$16,IF(AA270="ベスト16",[5]点数換算表!$F$16,IF(AA270="ベスト32",[5]点数換算表!$G$16,"")))))))</f>
        <v>0</v>
      </c>
      <c r="AC270" s="32"/>
      <c r="AD270" s="21">
        <f>IF(AC270="",0,IF(AC270="優勝",[5]点数換算表!$B$17,IF(AC270="準優勝",[5]点数換算表!$C$17,IF(AC270="ベスト4",[5]点数換算表!$D$17,IF(AC270="ベスト8",[5]点数換算表!$E$17,IF(AC270="ベスト16",[5]点数換算表!$F$17,IF(AC270="ベスト32",[5]点数換算表!$G$17,"")))))))</f>
        <v>0</v>
      </c>
      <c r="AE270" s="23"/>
      <c r="AF270" s="21">
        <f>IF(AE270="",0,IF(AE270="優勝",[5]点数換算表!$B$18,IF(AE270="準優勝",[5]点数換算表!$C$18,IF(AE270="ベスト4",[5]点数換算表!$D$18,IF(AE270="ベスト8",[5]点数換算表!$E$18,[5]点数換算表!$F$18)))))</f>
        <v>0</v>
      </c>
      <c r="AG270" s="23"/>
      <c r="AH270" s="21">
        <f>IF(AG270="",0,IF(AG270="優勝",[5]点数換算表!$B$19,IF(AG270="準優勝",[5]点数換算表!$C$19,IF(AG270="ベスト4",[5]点数換算表!$D$19,IF(AG270="ベスト8",[5]点数換算表!$E$19,[5]点数換算表!$F$19)))))</f>
        <v>0</v>
      </c>
      <c r="AI270" s="21">
        <f t="shared" si="4"/>
        <v>20</v>
      </c>
    </row>
    <row r="271" spans="1:35" x14ac:dyDescent="0.4">
      <c r="A271" s="21">
        <v>268</v>
      </c>
      <c r="B271" s="32" t="s">
        <v>416</v>
      </c>
      <c r="C271" s="32" t="s">
        <v>417</v>
      </c>
      <c r="D271" s="32">
        <v>4</v>
      </c>
      <c r="E271" s="27" t="s">
        <v>382</v>
      </c>
      <c r="F271" s="35" t="s">
        <v>815</v>
      </c>
      <c r="G271" s="23"/>
      <c r="H271" s="21">
        <f>IF(G271="",0,IF(G271="優勝",[4]点数換算表!$B$2,IF(G271="準優勝",[4]点数換算表!$C$2,IF(G271="ベスト4",[4]点数換算表!$D$2,[4]点数換算表!$E$2))))</f>
        <v>0</v>
      </c>
      <c r="I271" s="23"/>
      <c r="J271" s="21">
        <f>IF(I271="",0,IF(I271="優勝",[4]点数換算表!$B$3,IF(I271="準優勝",[4]点数換算表!$C$3,IF(I271="ベスト4",[4]点数換算表!$D$3,[4]点数換算表!$E$3))))</f>
        <v>0</v>
      </c>
      <c r="K271" s="32" t="s">
        <v>7</v>
      </c>
      <c r="L271" s="21">
        <f>IF(K271="",0,IF(K271="優勝",[4]点数換算表!$B$4,IF(K271="準優勝",[4]点数換算表!$C$4,IF(K271="ベスト4",[4]点数換算表!$D$4,IF(K271="ベスト8",[4]点数換算表!$E$4,IF(K271="ベスト16",[4]点数換算表!$F$4,""))))))</f>
        <v>20</v>
      </c>
      <c r="M271" s="32"/>
      <c r="N271" s="21">
        <f>IF(M271="",0,IF(M271="優勝",[4]点数換算表!$B$5,IF(M271="準優勝",[4]点数換算表!$C$5,IF(M271="ベスト4",[4]点数換算表!$D$5,IF(M271="ベスト8",[4]点数換算表!$E$5,IF(M271="ベスト16",[4]点数換算表!$F$5,IF(M271="ベスト32",[4]点数換算表!$G$5,"")))))))</f>
        <v>0</v>
      </c>
      <c r="O271" s="32"/>
      <c r="P271" s="21">
        <f>IF(O271="",0,IF(O271="優勝",[4]点数換算表!$B$6,IF(O271="準優勝",[4]点数換算表!$C$6,IF(O271="ベスト4",[4]点数換算表!$D$6,IF(O271="ベスト8",[4]点数換算表!$E$6,IF(O271="ベスト16",[4]点数換算表!$F$6,IF(O271="ベスト32",[4]点数換算表!$G$6,"")))))))</f>
        <v>0</v>
      </c>
      <c r="Q271" s="23"/>
      <c r="R271" s="21">
        <f>IF(Q271="",0,IF(Q271="優勝",[4]点数換算表!$B$7,IF(Q271="準優勝",[4]点数換算表!$C$7,IF(Q271="ベスト4",[4]点数換算表!$D$7,IF(Q271="ベスト8",[4]点数換算表!$E$7,[4]点数換算表!$F$7)))))</f>
        <v>0</v>
      </c>
      <c r="S271" s="23"/>
      <c r="T271" s="21">
        <f>IF(S271="",0,IF(S271="優勝",[4]点数換算表!$B$8,IF(S271="準優勝",[4]点数換算表!$C$8,IF(S271="ベスト4",[4]点数換算表!$D$8,IF(S271="ベスト8",[4]点数換算表!$E$8,[4]点数換算表!$F$8)))))</f>
        <v>0</v>
      </c>
      <c r="U271" s="23"/>
      <c r="V271" s="21">
        <f>IF(U271="",0,IF(U271="優勝",[4]点数換算表!$B$13,IF(U271="準優勝",[4]点数換算表!$C$13,IF(U271="ベスト4",[4]点数換算表!$D$13,[4]点数換算表!$E$13))))</f>
        <v>0</v>
      </c>
      <c r="W271" s="23"/>
      <c r="X271" s="21">
        <f>IF(W271="",0,IF(W271="優勝",[4]点数換算表!$B$14,IF(W271="準優勝",[4]点数換算表!$C$14,IF(W271="ベスト4",[4]点数換算表!$D$14,[4]点数換算表!$E$14))))</f>
        <v>0</v>
      </c>
      <c r="Y271" s="32"/>
      <c r="Z271" s="21">
        <f>IF(Y271="",0,IF(Y271="優勝",[4]点数換算表!$B$15,IF(Y271="準優勝",[4]点数換算表!$C$15,IF(Y271="ベスト4",[4]点数換算表!$D$15,IF(Y271="ベスト8",[4]点数換算表!$E$15,IF(Y271="ベスト16",[4]点数換算表!$F$15,""))))))</f>
        <v>0</v>
      </c>
      <c r="AA271" s="32"/>
      <c r="AB271" s="21">
        <f>IF(AA271="",0,IF(AA271="優勝",[4]点数換算表!$B$16,IF(AA271="準優勝",[4]点数換算表!$C$16,IF(AA271="ベスト4",[4]点数換算表!$D$16,IF(AA271="ベスト8",[4]点数換算表!$E$16,IF(AA271="ベスト16",[4]点数換算表!$F$16,IF(AA271="ベスト32",[4]点数換算表!$G$16,"")))))))</f>
        <v>0</v>
      </c>
      <c r="AC271" s="32"/>
      <c r="AD271" s="21">
        <f>IF(AC271="",0,IF(AC271="優勝",[4]点数換算表!$B$17,IF(AC271="準優勝",[4]点数換算表!$C$17,IF(AC271="ベスト4",[4]点数換算表!$D$17,IF(AC271="ベスト8",[4]点数換算表!$E$17,IF(AC271="ベスト16",[4]点数換算表!$F$17,IF(AC271="ベスト32",[4]点数換算表!$G$17,"")))))))</f>
        <v>0</v>
      </c>
      <c r="AE271" s="23"/>
      <c r="AF271" s="21">
        <f>IF(AE271="",0,IF(AE271="優勝",[4]点数換算表!$B$18,IF(AE271="準優勝",[4]点数換算表!$C$18,IF(AE271="ベスト4",[4]点数換算表!$D$18,IF(AE271="ベスト8",[4]点数換算表!$E$18,[4]点数換算表!$F$18)))))</f>
        <v>0</v>
      </c>
      <c r="AG271" s="23"/>
      <c r="AH271" s="21">
        <f>IF(AG271="",0,IF(AG271="優勝",[4]点数換算表!$B$19,IF(AG271="準優勝",[4]点数換算表!$C$19,IF(AG271="ベスト4",[4]点数換算表!$D$19,IF(AG271="ベスト8",[4]点数換算表!$E$19,[4]点数換算表!$F$19)))))</f>
        <v>0</v>
      </c>
      <c r="AI271" s="21">
        <f t="shared" si="4"/>
        <v>20</v>
      </c>
    </row>
    <row r="272" spans="1:35" x14ac:dyDescent="0.4">
      <c r="A272" s="21">
        <v>269</v>
      </c>
      <c r="B272" s="32" t="s">
        <v>449</v>
      </c>
      <c r="C272" s="32" t="s">
        <v>396</v>
      </c>
      <c r="D272" s="32">
        <v>4</v>
      </c>
      <c r="E272" s="27" t="s">
        <v>382</v>
      </c>
      <c r="F272" s="35" t="s">
        <v>815</v>
      </c>
      <c r="G272" s="23"/>
      <c r="H272" s="21">
        <f>IF(G272="",0,IF(G272="優勝",[4]点数換算表!$B$2,IF(G272="準優勝",[4]点数換算表!$C$2,IF(G272="ベスト4",[4]点数換算表!$D$2,[4]点数換算表!$E$2))))</f>
        <v>0</v>
      </c>
      <c r="I272" s="23"/>
      <c r="J272" s="21">
        <f>IF(I272="",0,IF(I272="優勝",[4]点数換算表!$B$3,IF(I272="準優勝",[4]点数換算表!$C$3,IF(I272="ベスト4",[4]点数換算表!$D$3,[4]点数換算表!$E$3))))</f>
        <v>0</v>
      </c>
      <c r="K272" s="32" t="s">
        <v>7</v>
      </c>
      <c r="L272" s="21">
        <f>IF(K272="",0,IF(K272="優勝",[4]点数換算表!$B$4,IF(K272="準優勝",[4]点数換算表!$C$4,IF(K272="ベスト4",[4]点数換算表!$D$4,IF(K272="ベスト8",[4]点数換算表!$E$4,IF(K272="ベスト16",[4]点数換算表!$F$4,""))))))</f>
        <v>20</v>
      </c>
      <c r="M272" s="32"/>
      <c r="N272" s="21">
        <f>IF(M272="",0,IF(M272="優勝",[4]点数換算表!$B$5,IF(M272="準優勝",[4]点数換算表!$C$5,IF(M272="ベスト4",[4]点数換算表!$D$5,IF(M272="ベスト8",[4]点数換算表!$E$5,IF(M272="ベスト16",[4]点数換算表!$F$5,IF(M272="ベスト32",[4]点数換算表!$G$5,"")))))))</f>
        <v>0</v>
      </c>
      <c r="O272" s="32"/>
      <c r="P272" s="21">
        <f>IF(O272="",0,IF(O272="優勝",[4]点数換算表!$B$6,IF(O272="準優勝",[4]点数換算表!$C$6,IF(O272="ベスト4",[4]点数換算表!$D$6,IF(O272="ベスト8",[4]点数換算表!$E$6,IF(O272="ベスト16",[4]点数換算表!$F$6,IF(O272="ベスト32",[4]点数換算表!$G$6,"")))))))</f>
        <v>0</v>
      </c>
      <c r="Q272" s="23"/>
      <c r="R272" s="21">
        <f>IF(Q272="",0,IF(Q272="優勝",[4]点数換算表!$B$7,IF(Q272="準優勝",[4]点数換算表!$C$7,IF(Q272="ベスト4",[4]点数換算表!$D$7,IF(Q272="ベスト8",[4]点数換算表!$E$7,[4]点数換算表!$F$7)))))</f>
        <v>0</v>
      </c>
      <c r="S272" s="23"/>
      <c r="T272" s="21">
        <f>IF(S272="",0,IF(S272="優勝",[4]点数換算表!$B$8,IF(S272="準優勝",[4]点数換算表!$C$8,IF(S272="ベスト4",[4]点数換算表!$D$8,IF(S272="ベスト8",[4]点数換算表!$E$8,[4]点数換算表!$F$8)))))</f>
        <v>0</v>
      </c>
      <c r="U272" s="23"/>
      <c r="V272" s="21">
        <f>IF(U272="",0,IF(U272="優勝",[4]点数換算表!$B$13,IF(U272="準優勝",[4]点数換算表!$C$13,IF(U272="ベスト4",[4]点数換算表!$D$13,[4]点数換算表!$E$13))))</f>
        <v>0</v>
      </c>
      <c r="W272" s="23"/>
      <c r="X272" s="21">
        <f>IF(W272="",0,IF(W272="優勝",[4]点数換算表!$B$14,IF(W272="準優勝",[4]点数換算表!$C$14,IF(W272="ベスト4",[4]点数換算表!$D$14,[4]点数換算表!$E$14))))</f>
        <v>0</v>
      </c>
      <c r="Y272" s="32"/>
      <c r="Z272" s="21">
        <f>IF(Y272="",0,IF(Y272="優勝",[4]点数換算表!$B$15,IF(Y272="準優勝",[4]点数換算表!$C$15,IF(Y272="ベスト4",[4]点数換算表!$D$15,IF(Y272="ベスト8",[4]点数換算表!$E$15,IF(Y272="ベスト16",[4]点数換算表!$F$15,""))))))</f>
        <v>0</v>
      </c>
      <c r="AA272" s="32"/>
      <c r="AB272" s="21">
        <f>IF(AA272="",0,IF(AA272="優勝",[4]点数換算表!$B$16,IF(AA272="準優勝",[4]点数換算表!$C$16,IF(AA272="ベスト4",[4]点数換算表!$D$16,IF(AA272="ベスト8",[4]点数換算表!$E$16,IF(AA272="ベスト16",[4]点数換算表!$F$16,IF(AA272="ベスト32",[4]点数換算表!$G$16,"")))))))</f>
        <v>0</v>
      </c>
      <c r="AC272" s="32"/>
      <c r="AD272" s="21">
        <f>IF(AC272="",0,IF(AC272="優勝",[4]点数換算表!$B$17,IF(AC272="準優勝",[4]点数換算表!$C$17,IF(AC272="ベスト4",[4]点数換算表!$D$17,IF(AC272="ベスト8",[4]点数換算表!$E$17,IF(AC272="ベスト16",[4]点数換算表!$F$17,IF(AC272="ベスト32",[4]点数換算表!$G$17,"")))))))</f>
        <v>0</v>
      </c>
      <c r="AE272" s="23"/>
      <c r="AF272" s="21">
        <f>IF(AE272="",0,IF(AE272="優勝",[4]点数換算表!$B$18,IF(AE272="準優勝",[4]点数換算表!$C$18,IF(AE272="ベスト4",[4]点数換算表!$D$18,IF(AE272="ベスト8",[4]点数換算表!$E$18,[4]点数換算表!$F$18)))))</f>
        <v>0</v>
      </c>
      <c r="AG272" s="23"/>
      <c r="AH272" s="21">
        <f>IF(AG272="",0,IF(AG272="優勝",[4]点数換算表!$B$19,IF(AG272="準優勝",[4]点数換算表!$C$19,IF(AG272="ベスト4",[4]点数換算表!$D$19,IF(AG272="ベスト8",[4]点数換算表!$E$19,[4]点数換算表!$F$19)))))</f>
        <v>0</v>
      </c>
      <c r="AI272" s="21">
        <f t="shared" si="4"/>
        <v>20</v>
      </c>
    </row>
    <row r="273" spans="1:35" x14ac:dyDescent="0.4">
      <c r="A273" s="21">
        <v>270</v>
      </c>
      <c r="B273" s="32" t="s">
        <v>523</v>
      </c>
      <c r="C273" s="32" t="s">
        <v>459</v>
      </c>
      <c r="D273" s="32">
        <v>3</v>
      </c>
      <c r="E273" s="28" t="s">
        <v>451</v>
      </c>
      <c r="F273" s="35" t="s">
        <v>815</v>
      </c>
      <c r="G273" s="23"/>
      <c r="H273" s="21">
        <f>IF(G273="",0,IF(G273="優勝",[7]点数換算表!$B$2,IF(G273="準優勝",[7]点数換算表!$C$2,IF(G273="ベスト4",[7]点数換算表!$D$2,[7]点数換算表!$E$2))))</f>
        <v>0</v>
      </c>
      <c r="I273" s="23"/>
      <c r="J273" s="21">
        <f>IF(I273="",0,IF(I273="優勝",[7]点数換算表!$B$3,IF(I273="準優勝",[7]点数換算表!$C$3,IF(I273="ベスト4",[7]点数換算表!$D$3,[7]点数換算表!$E$3))))</f>
        <v>0</v>
      </c>
      <c r="K273" s="32" t="s">
        <v>7</v>
      </c>
      <c r="L273" s="21">
        <f>IF(K273="",0,IF(K273="優勝",[7]点数換算表!$B$4,IF(K273="準優勝",[7]点数換算表!$C$4,IF(K273="ベスト4",[7]点数換算表!$D$4,IF(K273="ベスト8",[7]点数換算表!$E$4,IF(K273="ベスト16",[7]点数換算表!$F$4,""))))))</f>
        <v>20</v>
      </c>
      <c r="M273" s="32"/>
      <c r="N273" s="21">
        <f>IF(M273="",0,IF(M273="優勝",[7]点数換算表!$B$5,IF(M273="準優勝",[7]点数換算表!$C$5,IF(M273="ベスト4",[7]点数換算表!$D$5,IF(M273="ベスト8",[7]点数換算表!$E$5,IF(M273="ベスト16",[7]点数換算表!$F$5,IF(M273="ベスト32",[7]点数換算表!$G$5,"")))))))</f>
        <v>0</v>
      </c>
      <c r="O273" s="32"/>
      <c r="P273" s="21">
        <f>IF(O273="",0,IF(O273="優勝",[7]点数換算表!$B$6,IF(O273="準優勝",[7]点数換算表!$C$6,IF(O273="ベスト4",[7]点数換算表!$D$6,IF(O273="ベスト8",[7]点数換算表!$E$6,IF(O273="ベスト16",[7]点数換算表!$F$6,IF(O273="ベスト32",[7]点数換算表!$G$6,"")))))))</f>
        <v>0</v>
      </c>
      <c r="Q273" s="23"/>
      <c r="R273" s="21">
        <f>IF(Q273="",0,IF(Q273="優勝",[7]点数換算表!$B$7,IF(Q273="準優勝",[7]点数換算表!$C$7,IF(Q273="ベスト4",[7]点数換算表!$D$7,IF(Q273="ベスト8",[7]点数換算表!$E$7,[7]点数換算表!$F$7)))))</f>
        <v>0</v>
      </c>
      <c r="S273" s="23"/>
      <c r="T273" s="21">
        <f>IF(S273="",0,IF(S273="優勝",[7]点数換算表!$B$8,IF(S273="準優勝",[7]点数換算表!$C$8,IF(S273="ベスト4",[7]点数換算表!$D$8,IF(S273="ベスト8",[7]点数換算表!$E$8,[7]点数換算表!$F$8)))))</f>
        <v>0</v>
      </c>
      <c r="U273" s="23"/>
      <c r="V273" s="21">
        <f>IF(U273="",0,IF(U273="優勝",[7]点数換算表!$B$13,IF(U273="準優勝",[7]点数換算表!$C$13,IF(U273="ベスト4",[7]点数換算表!$D$13,[7]点数換算表!$E$13))))</f>
        <v>0</v>
      </c>
      <c r="W273" s="23"/>
      <c r="X273" s="21">
        <f>IF(W273="",0,IF(W273="優勝",[7]点数換算表!$B$14,IF(W273="準優勝",[7]点数換算表!$C$14,IF(W273="ベスト4",[7]点数換算表!$D$14,[7]点数換算表!$E$14))))</f>
        <v>0</v>
      </c>
      <c r="Y273" s="32"/>
      <c r="Z273" s="21">
        <f>IF(Y273="",0,IF(Y273="優勝",[7]点数換算表!$B$15,IF(Y273="準優勝",[7]点数換算表!$C$15,IF(Y273="ベスト4",[7]点数換算表!$D$15,IF(Y273="ベスト8",[7]点数換算表!$E$15,IF(Y273="ベスト16",[7]点数換算表!$F$15,""))))))</f>
        <v>0</v>
      </c>
      <c r="AA273" s="32"/>
      <c r="AB273" s="21">
        <f>IF(AA273="",0,IF(AA273="優勝",[7]点数換算表!$B$16,IF(AA273="準優勝",[7]点数換算表!$C$16,IF(AA273="ベスト4",[7]点数換算表!$D$16,IF(AA273="ベスト8",[7]点数換算表!$E$16,IF(AA273="ベスト16",[7]点数換算表!$F$16,IF(AA273="ベスト32",[7]点数換算表!$G$16,"")))))))</f>
        <v>0</v>
      </c>
      <c r="AC273" s="32"/>
      <c r="AD273" s="21">
        <f>IF(AC273="",0,IF(AC273="優勝",[7]点数換算表!$B$17,IF(AC273="準優勝",[7]点数換算表!$C$17,IF(AC273="ベスト4",[7]点数換算表!$D$17,IF(AC273="ベスト8",[7]点数換算表!$E$17,IF(AC273="ベスト16",[7]点数換算表!$F$17,IF(AC273="ベスト32",[7]点数換算表!$G$17,"")))))))</f>
        <v>0</v>
      </c>
      <c r="AE273" s="23"/>
      <c r="AF273" s="21">
        <f>IF(AE273="",0,IF(AE273="優勝",[7]点数換算表!$B$18,IF(AE273="準優勝",[7]点数換算表!$C$18,IF(AE273="ベスト4",[7]点数換算表!$D$18,IF(AE273="ベスト8",[7]点数換算表!$E$18,[7]点数換算表!$F$18)))))</f>
        <v>0</v>
      </c>
      <c r="AG273" s="23"/>
      <c r="AH273" s="21">
        <f>IF(AG273="",0,IF(AG273="優勝",[7]点数換算表!$B$19,IF(AG273="準優勝",[7]点数換算表!$C$19,IF(AG273="ベスト4",[7]点数換算表!$D$19,IF(AG273="ベスト8",[7]点数換算表!$E$19,[7]点数換算表!$F$19)))))</f>
        <v>0</v>
      </c>
      <c r="AI273" s="21">
        <f t="shared" si="4"/>
        <v>20</v>
      </c>
    </row>
    <row r="274" spans="1:35" x14ac:dyDescent="0.4">
      <c r="A274" s="21">
        <v>271</v>
      </c>
      <c r="B274" s="32" t="s">
        <v>836</v>
      </c>
      <c r="C274" s="32" t="s">
        <v>233</v>
      </c>
      <c r="D274" s="32">
        <v>1</v>
      </c>
      <c r="E274" s="24" t="s">
        <v>269</v>
      </c>
      <c r="F274" s="34" t="s">
        <v>814</v>
      </c>
      <c r="G274" s="23"/>
      <c r="H274" s="21">
        <f>IF(G274="",0,IF(G274="優勝",点数換算表!$B$2,IF(G274="準優勝",点数換算表!$C$2,IF(G274="ベスト4",点数換算表!$D$2,点数換算表!$E$2))))</f>
        <v>0</v>
      </c>
      <c r="I274" s="23"/>
      <c r="J274" s="21">
        <f>IF(I274="",0,IF(I274="優勝",点数換算表!$B$3,IF(I274="準優勝",点数換算表!$C$3,IF(I274="ベスト4",点数換算表!$D$3,点数換算表!$E$3))))</f>
        <v>0</v>
      </c>
      <c r="K274" s="32" t="s">
        <v>7</v>
      </c>
      <c r="L274" s="21">
        <f>IF(K274="",0,IF(K274="優勝",点数換算表!$B$4,IF(K274="準優勝",点数換算表!$C$4,IF(K274="ベスト4",点数換算表!$D$4,IF(K274="ベスト8",点数換算表!$E$4,IF(K274="ベスト16",点数換算表!$F$4,""))))))</f>
        <v>20</v>
      </c>
      <c r="M274" s="32"/>
      <c r="N274" s="21">
        <f>IF(M274="",0,IF(M274="優勝",点数換算表!$B$5,IF(M274="準優勝",点数換算表!$C$5,IF(M274="ベスト4",点数換算表!$D$5,IF(M274="ベスト8",点数換算表!$E$5,IF(M274="ベスト16",点数換算表!$F$5,IF(M274="ベスト32",点数換算表!$G$5,"")))))))</f>
        <v>0</v>
      </c>
      <c r="O274" s="32"/>
      <c r="P274" s="21">
        <f>IF(O274="",0,IF(O274="優勝",点数換算表!$B$6,IF(O274="準優勝",点数換算表!$C$6,IF(O274="ベスト4",点数換算表!$D$6,IF(O274="ベスト8",点数換算表!$E$6,IF(O274="ベスト16",点数換算表!$F$6,IF(O274="ベスト32",点数換算表!$G$6,"")))))))</f>
        <v>0</v>
      </c>
      <c r="Q274" s="23"/>
      <c r="R274" s="21">
        <f>IF(Q274="",0,IF(Q274="優勝",点数換算表!$B$7,IF(Q274="準優勝",点数換算表!$C$7,IF(Q274="ベスト4",点数換算表!$D$7,IF(Q274="ベスト8",点数換算表!$E$7,点数換算表!$F$7)))))</f>
        <v>0</v>
      </c>
      <c r="S274" s="23"/>
      <c r="T274" s="21">
        <f>IF(S274="",0,IF(S274="優勝",点数換算表!$B$8,IF(S274="準優勝",点数換算表!$C$8,IF(S274="ベスト4",点数換算表!$D$8,IF(S274="ベスト8",点数換算表!$E$8,点数換算表!$F$8)))))</f>
        <v>0</v>
      </c>
      <c r="U274" s="23"/>
      <c r="V274" s="21">
        <f>IF(U274="",0,IF(U274="優勝",点数換算表!$B$13,IF(U274="準優勝",点数換算表!$C$13,IF(U274="ベスト4",点数換算表!$D$13,点数換算表!$E$13))))</f>
        <v>0</v>
      </c>
      <c r="W274" s="23"/>
      <c r="X274" s="21">
        <f>IF(W274="",0,IF(W274="優勝",点数換算表!$B$14,IF(W274="準優勝",点数換算表!$C$14,IF(W274="ベスト4",点数換算表!$D$14,点数換算表!$E$14))))</f>
        <v>0</v>
      </c>
      <c r="Y274" s="32"/>
      <c r="Z274" s="21">
        <f>IF(Y274="",0,IF(Y274="優勝",点数換算表!$B$15,IF(Y274="準優勝",点数換算表!$C$15,IF(Y274="ベスト4",点数換算表!$D$15,IF(Y274="ベスト8",点数換算表!$E$15,IF(Y274="ベスト16",点数換算表!$F$15,""))))))</f>
        <v>0</v>
      </c>
      <c r="AA274" s="32"/>
      <c r="AB274" s="21">
        <f>IF(AA274="",0,IF(AA274="優勝",点数換算表!$B$16,IF(AA274="準優勝",点数換算表!$C$16,IF(AA274="ベスト4",点数換算表!$D$16,IF(AA274="ベスト8",点数換算表!$E$16,IF(AA274="ベスト16",点数換算表!$F$16,IF(AA274="ベスト32",点数換算表!$G$16,"")))))))</f>
        <v>0</v>
      </c>
      <c r="AC274" s="32"/>
      <c r="AD274" s="21">
        <f>IF(AC274="",0,IF(AC274="優勝",点数換算表!$B$17,IF(AC274="準優勝",点数換算表!$C$17,IF(AC274="ベスト4",点数換算表!$D$17,IF(AC274="ベスト8",点数換算表!$E$17,IF(AC274="ベスト16",点数換算表!$F$17,IF(AC274="ベスト32",点数換算表!$G$17,"")))))))</f>
        <v>0</v>
      </c>
      <c r="AE274" s="23"/>
      <c r="AF274" s="21">
        <f>IF(AE274="",0,IF(AE274="優勝",点数換算表!$B$18,IF(AE274="準優勝",点数換算表!$C$18,IF(AE274="ベスト4",点数換算表!$D$18,IF(AE274="ベスト8",点数換算表!$E$18,点数換算表!$F$18)))))</f>
        <v>0</v>
      </c>
      <c r="AG274" s="23"/>
      <c r="AH274" s="21">
        <f>IF(AG274="",0,IF(AG274="優勝",点数換算表!$B$19,IF(AG274="準優勝",点数換算表!$C$19,IF(AG274="ベスト4",点数換算表!$D$19,IF(AG274="ベスト8",点数換算表!$E$19,点数換算表!$F$19)))))</f>
        <v>0</v>
      </c>
      <c r="AI274" s="21">
        <f t="shared" si="4"/>
        <v>20</v>
      </c>
    </row>
    <row r="275" spans="1:35" x14ac:dyDescent="0.4">
      <c r="A275" s="21">
        <v>272</v>
      </c>
      <c r="B275" s="32" t="s">
        <v>876</v>
      </c>
      <c r="C275" s="32" t="s">
        <v>848</v>
      </c>
      <c r="D275" s="32">
        <v>2</v>
      </c>
      <c r="E275" s="26" t="s">
        <v>272</v>
      </c>
      <c r="F275" s="35" t="s">
        <v>815</v>
      </c>
      <c r="G275" s="23"/>
      <c r="H275" s="21">
        <f>IF(G275="",0,IF(G275="優勝",点数換算表!$B$2,IF(G275="準優勝",点数換算表!$C$2,IF(G275="ベスト4",点数換算表!$D$2,点数換算表!$E$2))))</f>
        <v>0</v>
      </c>
      <c r="I275" s="23"/>
      <c r="J275" s="21">
        <f>IF(I275="",0,IF(I275="優勝",点数換算表!$B$3,IF(I275="準優勝",点数換算表!$C$3,IF(I275="ベスト4",点数換算表!$D$3,点数換算表!$E$3))))</f>
        <v>0</v>
      </c>
      <c r="K275" s="32" t="s">
        <v>7</v>
      </c>
      <c r="L275" s="21">
        <f>IF(K275="",0,IF(K275="優勝",点数換算表!$B$4,IF(K275="準優勝",点数換算表!$C$4,IF(K275="ベスト4",点数換算表!$D$4,IF(K275="ベスト8",点数換算表!$E$4,IF(K275="ベスト16",点数換算表!$F$4,""))))))</f>
        <v>20</v>
      </c>
      <c r="M275" s="32"/>
      <c r="N275" s="21">
        <f>IF(M275="",0,IF(M275="優勝",点数換算表!$B$5,IF(M275="準優勝",点数換算表!$C$5,IF(M275="ベスト4",点数換算表!$D$5,IF(M275="ベスト8",点数換算表!$E$5,IF(M275="ベスト16",点数換算表!$F$5,IF(M275="ベスト32",点数換算表!$G$5,"")))))))</f>
        <v>0</v>
      </c>
      <c r="O275" s="32"/>
      <c r="P275" s="21">
        <f>IF(O275="",0,IF(O275="優勝",点数換算表!$B$6,IF(O275="準優勝",点数換算表!$C$6,IF(O275="ベスト4",点数換算表!$D$6,IF(O275="ベスト8",点数換算表!$E$6,IF(O275="ベスト16",点数換算表!$F$6,IF(O275="ベスト32",点数換算表!$G$6,"")))))))</f>
        <v>0</v>
      </c>
      <c r="Q275" s="23"/>
      <c r="R275" s="21">
        <f>IF(Q275="",0,IF(Q275="優勝",点数換算表!$B$7,IF(Q275="準優勝",点数換算表!$C$7,IF(Q275="ベスト4",点数換算表!$D$7,IF(Q275="ベスト8",点数換算表!$E$7,点数換算表!$F$7)))))</f>
        <v>0</v>
      </c>
      <c r="S275" s="23"/>
      <c r="T275" s="21">
        <f>IF(S275="",0,IF(S275="優勝",点数換算表!$B$8,IF(S275="準優勝",点数換算表!$C$8,IF(S275="ベスト4",点数換算表!$D$8,IF(S275="ベスト8",点数換算表!$E$8,点数換算表!$F$8)))))</f>
        <v>0</v>
      </c>
      <c r="U275" s="23"/>
      <c r="V275" s="21">
        <f>IF(U275="",0,IF(U275="優勝",点数換算表!$B$13,IF(U275="準優勝",点数換算表!$C$13,IF(U275="ベスト4",点数換算表!$D$13,点数換算表!$E$13))))</f>
        <v>0</v>
      </c>
      <c r="W275" s="23"/>
      <c r="X275" s="21">
        <f>IF(W275="",0,IF(W275="優勝",点数換算表!$B$14,IF(W275="準優勝",点数換算表!$C$14,IF(W275="ベスト4",点数換算表!$D$14,点数換算表!$E$14))))</f>
        <v>0</v>
      </c>
      <c r="Y275" s="32"/>
      <c r="Z275" s="21">
        <f>IF(Y275="",0,IF(Y275="優勝",点数換算表!$B$15,IF(Y275="準優勝",点数換算表!$C$15,IF(Y275="ベスト4",点数換算表!$D$15,IF(Y275="ベスト8",点数換算表!$E$15,IF(Y275="ベスト16",点数換算表!$F$15,""))))))</f>
        <v>0</v>
      </c>
      <c r="AA275" s="32"/>
      <c r="AB275" s="21">
        <f>IF(AA275="",0,IF(AA275="優勝",点数換算表!$B$16,IF(AA275="準優勝",点数換算表!$C$16,IF(AA275="ベスト4",点数換算表!$D$16,IF(AA275="ベスト8",点数換算表!$E$16,IF(AA275="ベスト16",点数換算表!$F$16,IF(AA275="ベスト32",点数換算表!$G$16,"")))))))</f>
        <v>0</v>
      </c>
      <c r="AC275" s="32"/>
      <c r="AD275" s="21">
        <f>IF(AC275="",0,IF(AC275="優勝",点数換算表!$B$17,IF(AC275="準優勝",点数換算表!$C$17,IF(AC275="ベスト4",点数換算表!$D$17,IF(AC275="ベスト8",点数換算表!$E$17,IF(AC275="ベスト16",点数換算表!$F$17,IF(AC275="ベスト32",点数換算表!$G$17,"")))))))</f>
        <v>0</v>
      </c>
      <c r="AE275" s="23"/>
      <c r="AF275" s="21">
        <f>IF(AE275="",0,IF(AE275="優勝",点数換算表!$B$18,IF(AE275="準優勝",点数換算表!$C$18,IF(AE275="ベスト4",点数換算表!$D$18,IF(AE275="ベスト8",点数換算表!$E$18,点数換算表!$F$18)))))</f>
        <v>0</v>
      </c>
      <c r="AG275" s="23"/>
      <c r="AH275" s="21">
        <f>IF(AG275="",0,IF(AG275="優勝",点数換算表!$B$19,IF(AG275="準優勝",点数換算表!$C$19,IF(AG275="ベスト4",点数換算表!$D$19,IF(AG275="ベスト8",点数換算表!$E$19,点数換算表!$F$19)))))</f>
        <v>0</v>
      </c>
      <c r="AI275" s="21">
        <f t="shared" si="4"/>
        <v>20</v>
      </c>
    </row>
    <row r="276" spans="1:35" x14ac:dyDescent="0.4">
      <c r="A276" s="21">
        <v>273</v>
      </c>
      <c r="B276" s="32" t="s">
        <v>877</v>
      </c>
      <c r="C276" s="32" t="s">
        <v>848</v>
      </c>
      <c r="D276" s="32">
        <v>2</v>
      </c>
      <c r="E276" s="26" t="s">
        <v>272</v>
      </c>
      <c r="F276" s="35" t="s">
        <v>815</v>
      </c>
      <c r="G276" s="23"/>
      <c r="H276" s="21">
        <f>IF(G276="",0,IF(G276="優勝",点数換算表!$B$2,IF(G276="準優勝",点数換算表!$C$2,IF(G276="ベスト4",点数換算表!$D$2,点数換算表!$E$2))))</f>
        <v>0</v>
      </c>
      <c r="I276" s="23"/>
      <c r="J276" s="21">
        <f>IF(I276="",0,IF(I276="優勝",点数換算表!$B$3,IF(I276="準優勝",点数換算表!$C$3,IF(I276="ベスト4",点数換算表!$D$3,点数換算表!$E$3))))</f>
        <v>0</v>
      </c>
      <c r="K276" s="32" t="s">
        <v>7</v>
      </c>
      <c r="L276" s="21">
        <f>IF(K276="",0,IF(K276="優勝",点数換算表!$B$4,IF(K276="準優勝",点数換算表!$C$4,IF(K276="ベスト4",点数換算表!$D$4,IF(K276="ベスト8",点数換算表!$E$4,IF(K276="ベスト16",点数換算表!$F$4,""))))))</f>
        <v>20</v>
      </c>
      <c r="M276" s="32"/>
      <c r="N276" s="21">
        <f>IF(M276="",0,IF(M276="優勝",点数換算表!$B$5,IF(M276="準優勝",点数換算表!$C$5,IF(M276="ベスト4",点数換算表!$D$5,IF(M276="ベスト8",点数換算表!$E$5,IF(M276="ベスト16",点数換算表!$F$5,IF(M276="ベスト32",点数換算表!$G$5,"")))))))</f>
        <v>0</v>
      </c>
      <c r="O276" s="32"/>
      <c r="P276" s="21">
        <f>IF(O276="",0,IF(O276="優勝",点数換算表!$B$6,IF(O276="準優勝",点数換算表!$C$6,IF(O276="ベスト4",点数換算表!$D$6,IF(O276="ベスト8",点数換算表!$E$6,IF(O276="ベスト16",点数換算表!$F$6,IF(O276="ベスト32",点数換算表!$G$6,"")))))))</f>
        <v>0</v>
      </c>
      <c r="Q276" s="23"/>
      <c r="R276" s="21">
        <f>IF(Q276="",0,IF(Q276="優勝",点数換算表!$B$7,IF(Q276="準優勝",点数換算表!$C$7,IF(Q276="ベスト4",点数換算表!$D$7,IF(Q276="ベスト8",点数換算表!$E$7,点数換算表!$F$7)))))</f>
        <v>0</v>
      </c>
      <c r="S276" s="23"/>
      <c r="T276" s="21">
        <f>IF(S276="",0,IF(S276="優勝",点数換算表!$B$8,IF(S276="準優勝",点数換算表!$C$8,IF(S276="ベスト4",点数換算表!$D$8,IF(S276="ベスト8",点数換算表!$E$8,点数換算表!$F$8)))))</f>
        <v>0</v>
      </c>
      <c r="U276" s="23"/>
      <c r="V276" s="21">
        <f>IF(U276="",0,IF(U276="優勝",点数換算表!$B$13,IF(U276="準優勝",点数換算表!$C$13,IF(U276="ベスト4",点数換算表!$D$13,点数換算表!$E$13))))</f>
        <v>0</v>
      </c>
      <c r="W276" s="23"/>
      <c r="X276" s="21">
        <f>IF(W276="",0,IF(W276="優勝",点数換算表!$B$14,IF(W276="準優勝",点数換算表!$C$14,IF(W276="ベスト4",点数換算表!$D$14,点数換算表!$E$14))))</f>
        <v>0</v>
      </c>
      <c r="Y276" s="32"/>
      <c r="Z276" s="21">
        <f>IF(Y276="",0,IF(Y276="優勝",点数換算表!$B$15,IF(Y276="準優勝",点数換算表!$C$15,IF(Y276="ベスト4",点数換算表!$D$15,IF(Y276="ベスト8",点数換算表!$E$15,IF(Y276="ベスト16",点数換算表!$F$15,""))))))</f>
        <v>0</v>
      </c>
      <c r="AA276" s="32"/>
      <c r="AB276" s="21">
        <f>IF(AA276="",0,IF(AA276="優勝",点数換算表!$B$16,IF(AA276="準優勝",点数換算表!$C$16,IF(AA276="ベスト4",点数換算表!$D$16,IF(AA276="ベスト8",点数換算表!$E$16,IF(AA276="ベスト16",点数換算表!$F$16,IF(AA276="ベスト32",点数換算表!$G$16,"")))))))</f>
        <v>0</v>
      </c>
      <c r="AC276" s="32"/>
      <c r="AD276" s="21">
        <f>IF(AC276="",0,IF(AC276="優勝",点数換算表!$B$17,IF(AC276="準優勝",点数換算表!$C$17,IF(AC276="ベスト4",点数換算表!$D$17,IF(AC276="ベスト8",点数換算表!$E$17,IF(AC276="ベスト16",点数換算表!$F$17,IF(AC276="ベスト32",点数換算表!$G$17,"")))))))</f>
        <v>0</v>
      </c>
      <c r="AE276" s="23"/>
      <c r="AF276" s="21">
        <f>IF(AE276="",0,IF(AE276="優勝",点数換算表!$B$18,IF(AE276="準優勝",点数換算表!$C$18,IF(AE276="ベスト4",点数換算表!$D$18,IF(AE276="ベスト8",点数換算表!$E$18,点数換算表!$F$18)))))</f>
        <v>0</v>
      </c>
      <c r="AG276" s="23"/>
      <c r="AH276" s="21">
        <f>IF(AG276="",0,IF(AG276="優勝",点数換算表!$B$19,IF(AG276="準優勝",点数換算表!$C$19,IF(AG276="ベスト4",点数換算表!$D$19,IF(AG276="ベスト8",点数換算表!$E$19,点数換算表!$F$19)))))</f>
        <v>0</v>
      </c>
      <c r="AI276" s="21">
        <f t="shared" si="4"/>
        <v>20</v>
      </c>
    </row>
    <row r="277" spans="1:35" x14ac:dyDescent="0.4">
      <c r="A277" s="21">
        <v>274</v>
      </c>
      <c r="B277" s="32" t="s">
        <v>878</v>
      </c>
      <c r="C277" s="32" t="s">
        <v>879</v>
      </c>
      <c r="D277" s="32">
        <v>4</v>
      </c>
      <c r="E277" s="26" t="s">
        <v>272</v>
      </c>
      <c r="F277" s="35" t="s">
        <v>815</v>
      </c>
      <c r="G277" s="23"/>
      <c r="H277" s="21">
        <f>IF(G277="",0,IF(G277="優勝",点数換算表!$B$2,IF(G277="準優勝",点数換算表!$C$2,IF(G277="ベスト4",点数換算表!$D$2,点数換算表!$E$2))))</f>
        <v>0</v>
      </c>
      <c r="I277" s="23"/>
      <c r="J277" s="21">
        <f>IF(I277="",0,IF(I277="優勝",点数換算表!$B$3,IF(I277="準優勝",点数換算表!$C$3,IF(I277="ベスト4",点数換算表!$D$3,点数換算表!$E$3))))</f>
        <v>0</v>
      </c>
      <c r="K277" s="32" t="s">
        <v>7</v>
      </c>
      <c r="L277" s="21">
        <f>IF(K277="",0,IF(K277="優勝",点数換算表!$B$4,IF(K277="準優勝",点数換算表!$C$4,IF(K277="ベスト4",点数換算表!$D$4,IF(K277="ベスト8",点数換算表!$E$4,IF(K277="ベスト16",点数換算表!$F$4,""))))))</f>
        <v>20</v>
      </c>
      <c r="M277" s="32"/>
      <c r="N277" s="21">
        <f>IF(M277="",0,IF(M277="優勝",点数換算表!$B$5,IF(M277="準優勝",点数換算表!$C$5,IF(M277="ベスト4",点数換算表!$D$5,IF(M277="ベスト8",点数換算表!$E$5,IF(M277="ベスト16",点数換算表!$F$5,IF(M277="ベスト32",点数換算表!$G$5,"")))))))</f>
        <v>0</v>
      </c>
      <c r="O277" s="32"/>
      <c r="P277" s="21">
        <f>IF(O277="",0,IF(O277="優勝",点数換算表!$B$6,IF(O277="準優勝",点数換算表!$C$6,IF(O277="ベスト4",点数換算表!$D$6,IF(O277="ベスト8",点数換算表!$E$6,IF(O277="ベスト16",点数換算表!$F$6,IF(O277="ベスト32",点数換算表!$G$6,"")))))))</f>
        <v>0</v>
      </c>
      <c r="Q277" s="23"/>
      <c r="R277" s="21">
        <f>IF(Q277="",0,IF(Q277="優勝",点数換算表!$B$7,IF(Q277="準優勝",点数換算表!$C$7,IF(Q277="ベスト4",点数換算表!$D$7,IF(Q277="ベスト8",点数換算表!$E$7,点数換算表!$F$7)))))</f>
        <v>0</v>
      </c>
      <c r="S277" s="23"/>
      <c r="T277" s="21">
        <f>IF(S277="",0,IF(S277="優勝",点数換算表!$B$8,IF(S277="準優勝",点数換算表!$C$8,IF(S277="ベスト4",点数換算表!$D$8,IF(S277="ベスト8",点数換算表!$E$8,点数換算表!$F$8)))))</f>
        <v>0</v>
      </c>
      <c r="U277" s="23"/>
      <c r="V277" s="21">
        <f>IF(U277="",0,IF(U277="優勝",点数換算表!$B$13,IF(U277="準優勝",点数換算表!$C$13,IF(U277="ベスト4",点数換算表!$D$13,点数換算表!$E$13))))</f>
        <v>0</v>
      </c>
      <c r="W277" s="23"/>
      <c r="X277" s="21">
        <f>IF(W277="",0,IF(W277="優勝",点数換算表!$B$14,IF(W277="準優勝",点数換算表!$C$14,IF(W277="ベスト4",点数換算表!$D$14,点数換算表!$E$14))))</f>
        <v>0</v>
      </c>
      <c r="Y277" s="32"/>
      <c r="Z277" s="21">
        <f>IF(Y277="",0,IF(Y277="優勝",点数換算表!$B$15,IF(Y277="準優勝",点数換算表!$C$15,IF(Y277="ベスト4",点数換算表!$D$15,IF(Y277="ベスト8",点数換算表!$E$15,IF(Y277="ベスト16",点数換算表!$F$15,""))))))</f>
        <v>0</v>
      </c>
      <c r="AA277" s="32"/>
      <c r="AB277" s="21">
        <f>IF(AA277="",0,IF(AA277="優勝",点数換算表!$B$16,IF(AA277="準優勝",点数換算表!$C$16,IF(AA277="ベスト4",点数換算表!$D$16,IF(AA277="ベスト8",点数換算表!$E$16,IF(AA277="ベスト16",点数換算表!$F$16,IF(AA277="ベスト32",点数換算表!$G$16,"")))))))</f>
        <v>0</v>
      </c>
      <c r="AC277" s="32"/>
      <c r="AD277" s="21">
        <f>IF(AC277="",0,IF(AC277="優勝",点数換算表!$B$17,IF(AC277="準優勝",点数換算表!$C$17,IF(AC277="ベスト4",点数換算表!$D$17,IF(AC277="ベスト8",点数換算表!$E$17,IF(AC277="ベスト16",点数換算表!$F$17,IF(AC277="ベスト32",点数換算表!$G$17,"")))))))</f>
        <v>0</v>
      </c>
      <c r="AE277" s="23"/>
      <c r="AF277" s="21">
        <f>IF(AE277="",0,IF(AE277="優勝",点数換算表!$B$18,IF(AE277="準優勝",点数換算表!$C$18,IF(AE277="ベスト4",点数換算表!$D$18,IF(AE277="ベスト8",点数換算表!$E$18,点数換算表!$F$18)))))</f>
        <v>0</v>
      </c>
      <c r="AG277" s="23"/>
      <c r="AH277" s="21">
        <f>IF(AG277="",0,IF(AG277="優勝",点数換算表!$B$19,IF(AG277="準優勝",点数換算表!$C$19,IF(AG277="ベスト4",点数換算表!$D$19,IF(AG277="ベスト8",点数換算表!$E$19,点数換算表!$F$19)))))</f>
        <v>0</v>
      </c>
      <c r="AI277" s="21">
        <f t="shared" si="4"/>
        <v>20</v>
      </c>
    </row>
    <row r="278" spans="1:35" x14ac:dyDescent="0.4">
      <c r="A278" s="21">
        <v>275</v>
      </c>
      <c r="B278" s="32" t="s">
        <v>880</v>
      </c>
      <c r="C278" s="32" t="s">
        <v>879</v>
      </c>
      <c r="D278" s="32">
        <v>1</v>
      </c>
      <c r="E278" s="26" t="s">
        <v>272</v>
      </c>
      <c r="F278" s="35" t="s">
        <v>815</v>
      </c>
      <c r="G278" s="23"/>
      <c r="H278" s="21">
        <f>IF(G278="",0,IF(G278="優勝",点数換算表!$B$2,IF(G278="準優勝",点数換算表!$C$2,IF(G278="ベスト4",点数換算表!$D$2,点数換算表!$E$2))))</f>
        <v>0</v>
      </c>
      <c r="I278" s="23"/>
      <c r="J278" s="21">
        <f>IF(I278="",0,IF(I278="優勝",点数換算表!$B$3,IF(I278="準優勝",点数換算表!$C$3,IF(I278="ベスト4",点数換算表!$D$3,点数換算表!$E$3))))</f>
        <v>0</v>
      </c>
      <c r="K278" s="32" t="s">
        <v>7</v>
      </c>
      <c r="L278" s="21">
        <f>IF(K278="",0,IF(K278="優勝",点数換算表!$B$4,IF(K278="準優勝",点数換算表!$C$4,IF(K278="ベスト4",点数換算表!$D$4,IF(K278="ベスト8",点数換算表!$E$4,IF(K278="ベスト16",点数換算表!$F$4,""))))))</f>
        <v>20</v>
      </c>
      <c r="M278" s="32"/>
      <c r="N278" s="21">
        <f>IF(M278="",0,IF(M278="優勝",点数換算表!$B$5,IF(M278="準優勝",点数換算表!$C$5,IF(M278="ベスト4",点数換算表!$D$5,IF(M278="ベスト8",点数換算表!$E$5,IF(M278="ベスト16",点数換算表!$F$5,IF(M278="ベスト32",点数換算表!$G$5,"")))))))</f>
        <v>0</v>
      </c>
      <c r="O278" s="32"/>
      <c r="P278" s="21">
        <f>IF(O278="",0,IF(O278="優勝",点数換算表!$B$6,IF(O278="準優勝",点数換算表!$C$6,IF(O278="ベスト4",点数換算表!$D$6,IF(O278="ベスト8",点数換算表!$E$6,IF(O278="ベスト16",点数換算表!$F$6,IF(O278="ベスト32",点数換算表!$G$6,"")))))))</f>
        <v>0</v>
      </c>
      <c r="Q278" s="23"/>
      <c r="R278" s="21">
        <f>IF(Q278="",0,IF(Q278="優勝",点数換算表!$B$7,IF(Q278="準優勝",点数換算表!$C$7,IF(Q278="ベスト4",点数換算表!$D$7,IF(Q278="ベスト8",点数換算表!$E$7,点数換算表!$F$7)))))</f>
        <v>0</v>
      </c>
      <c r="S278" s="23"/>
      <c r="T278" s="21">
        <f>IF(S278="",0,IF(S278="優勝",点数換算表!$B$8,IF(S278="準優勝",点数換算表!$C$8,IF(S278="ベスト4",点数換算表!$D$8,IF(S278="ベスト8",点数換算表!$E$8,点数換算表!$F$8)))))</f>
        <v>0</v>
      </c>
      <c r="U278" s="23"/>
      <c r="V278" s="21">
        <f>IF(U278="",0,IF(U278="優勝",点数換算表!$B$13,IF(U278="準優勝",点数換算表!$C$13,IF(U278="ベスト4",点数換算表!$D$13,点数換算表!$E$13))))</f>
        <v>0</v>
      </c>
      <c r="W278" s="23"/>
      <c r="X278" s="21">
        <f>IF(W278="",0,IF(W278="優勝",点数換算表!$B$14,IF(W278="準優勝",点数換算表!$C$14,IF(W278="ベスト4",点数換算表!$D$14,点数換算表!$E$14))))</f>
        <v>0</v>
      </c>
      <c r="Y278" s="32"/>
      <c r="Z278" s="21">
        <f>IF(Y278="",0,IF(Y278="優勝",点数換算表!$B$15,IF(Y278="準優勝",点数換算表!$C$15,IF(Y278="ベスト4",点数換算表!$D$15,IF(Y278="ベスト8",点数換算表!$E$15,IF(Y278="ベスト16",点数換算表!$F$15,""))))))</f>
        <v>0</v>
      </c>
      <c r="AA278" s="32"/>
      <c r="AB278" s="21">
        <f>IF(AA278="",0,IF(AA278="優勝",点数換算表!$B$16,IF(AA278="準優勝",点数換算表!$C$16,IF(AA278="ベスト4",点数換算表!$D$16,IF(AA278="ベスト8",点数換算表!$E$16,IF(AA278="ベスト16",点数換算表!$F$16,IF(AA278="ベスト32",点数換算表!$G$16,"")))))))</f>
        <v>0</v>
      </c>
      <c r="AC278" s="32"/>
      <c r="AD278" s="21">
        <f>IF(AC278="",0,IF(AC278="優勝",点数換算表!$B$17,IF(AC278="準優勝",点数換算表!$C$17,IF(AC278="ベスト4",点数換算表!$D$17,IF(AC278="ベスト8",点数換算表!$E$17,IF(AC278="ベスト16",点数換算表!$F$17,IF(AC278="ベスト32",点数換算表!$G$17,"")))))))</f>
        <v>0</v>
      </c>
      <c r="AE278" s="23"/>
      <c r="AF278" s="21">
        <f>IF(AE278="",0,IF(AE278="優勝",点数換算表!$B$18,IF(AE278="準優勝",点数換算表!$C$18,IF(AE278="ベスト4",点数換算表!$D$18,IF(AE278="ベスト8",点数換算表!$E$18,点数換算表!$F$18)))))</f>
        <v>0</v>
      </c>
      <c r="AG278" s="23"/>
      <c r="AH278" s="21">
        <f>IF(AG278="",0,IF(AG278="優勝",点数換算表!$B$19,IF(AG278="準優勝",点数換算表!$C$19,IF(AG278="ベスト4",点数換算表!$D$19,IF(AG278="ベスト8",点数換算表!$E$19,点数換算表!$F$19)))))</f>
        <v>0</v>
      </c>
      <c r="AI278" s="21">
        <f t="shared" si="4"/>
        <v>20</v>
      </c>
    </row>
    <row r="279" spans="1:35" x14ac:dyDescent="0.4">
      <c r="A279" s="21">
        <v>276</v>
      </c>
      <c r="B279" s="32" t="s">
        <v>881</v>
      </c>
      <c r="C279" s="32" t="s">
        <v>882</v>
      </c>
      <c r="D279" s="32">
        <v>1</v>
      </c>
      <c r="E279" s="26" t="s">
        <v>272</v>
      </c>
      <c r="F279" s="35" t="s">
        <v>815</v>
      </c>
      <c r="G279" s="23"/>
      <c r="H279" s="21">
        <f>IF(G279="",0,IF(G279="優勝",点数換算表!$B$2,IF(G279="準優勝",点数換算表!$C$2,IF(G279="ベスト4",点数換算表!$D$2,点数換算表!$E$2))))</f>
        <v>0</v>
      </c>
      <c r="I279" s="23"/>
      <c r="J279" s="21">
        <f>IF(I279="",0,IF(I279="優勝",点数換算表!$B$3,IF(I279="準優勝",点数換算表!$C$3,IF(I279="ベスト4",点数換算表!$D$3,点数換算表!$E$3))))</f>
        <v>0</v>
      </c>
      <c r="K279" s="32" t="s">
        <v>7</v>
      </c>
      <c r="L279" s="21">
        <f>IF(K279="",0,IF(K279="優勝",点数換算表!$B$4,IF(K279="準優勝",点数換算表!$C$4,IF(K279="ベスト4",点数換算表!$D$4,IF(K279="ベスト8",点数換算表!$E$4,IF(K279="ベスト16",点数換算表!$F$4,""))))))</f>
        <v>20</v>
      </c>
      <c r="M279" s="32"/>
      <c r="N279" s="21">
        <f>IF(M279="",0,IF(M279="優勝",点数換算表!$B$5,IF(M279="準優勝",点数換算表!$C$5,IF(M279="ベスト4",点数換算表!$D$5,IF(M279="ベスト8",点数換算表!$E$5,IF(M279="ベスト16",点数換算表!$F$5,IF(M279="ベスト32",点数換算表!$G$5,"")))))))</f>
        <v>0</v>
      </c>
      <c r="O279" s="32"/>
      <c r="P279" s="21">
        <f>IF(O279="",0,IF(O279="優勝",点数換算表!$B$6,IF(O279="準優勝",点数換算表!$C$6,IF(O279="ベスト4",点数換算表!$D$6,IF(O279="ベスト8",点数換算表!$E$6,IF(O279="ベスト16",点数換算表!$F$6,IF(O279="ベスト32",点数換算表!$G$6,"")))))))</f>
        <v>0</v>
      </c>
      <c r="Q279" s="23"/>
      <c r="R279" s="21">
        <f>IF(Q279="",0,IF(Q279="優勝",点数換算表!$B$7,IF(Q279="準優勝",点数換算表!$C$7,IF(Q279="ベスト4",点数換算表!$D$7,IF(Q279="ベスト8",点数換算表!$E$7,点数換算表!$F$7)))))</f>
        <v>0</v>
      </c>
      <c r="S279" s="23"/>
      <c r="T279" s="21">
        <f>IF(S279="",0,IF(S279="優勝",点数換算表!$B$8,IF(S279="準優勝",点数換算表!$C$8,IF(S279="ベスト4",点数換算表!$D$8,IF(S279="ベスト8",点数換算表!$E$8,点数換算表!$F$8)))))</f>
        <v>0</v>
      </c>
      <c r="U279" s="23"/>
      <c r="V279" s="21">
        <f>IF(U279="",0,IF(U279="優勝",点数換算表!$B$13,IF(U279="準優勝",点数換算表!$C$13,IF(U279="ベスト4",点数換算表!$D$13,点数換算表!$E$13))))</f>
        <v>0</v>
      </c>
      <c r="W279" s="23"/>
      <c r="X279" s="21">
        <f>IF(W279="",0,IF(W279="優勝",点数換算表!$B$14,IF(W279="準優勝",点数換算表!$C$14,IF(W279="ベスト4",点数換算表!$D$14,点数換算表!$E$14))))</f>
        <v>0</v>
      </c>
      <c r="Y279" s="32"/>
      <c r="Z279" s="21">
        <f>IF(Y279="",0,IF(Y279="優勝",点数換算表!$B$15,IF(Y279="準優勝",点数換算表!$C$15,IF(Y279="ベスト4",点数換算表!$D$15,IF(Y279="ベスト8",点数換算表!$E$15,IF(Y279="ベスト16",点数換算表!$F$15,""))))))</f>
        <v>0</v>
      </c>
      <c r="AA279" s="32"/>
      <c r="AB279" s="21">
        <f>IF(AA279="",0,IF(AA279="優勝",点数換算表!$B$16,IF(AA279="準優勝",点数換算表!$C$16,IF(AA279="ベスト4",点数換算表!$D$16,IF(AA279="ベスト8",点数換算表!$E$16,IF(AA279="ベスト16",点数換算表!$F$16,IF(AA279="ベスト32",点数換算表!$G$16,"")))))))</f>
        <v>0</v>
      </c>
      <c r="AC279" s="32"/>
      <c r="AD279" s="21">
        <f>IF(AC279="",0,IF(AC279="優勝",点数換算表!$B$17,IF(AC279="準優勝",点数換算表!$C$17,IF(AC279="ベスト4",点数換算表!$D$17,IF(AC279="ベスト8",点数換算表!$E$17,IF(AC279="ベスト16",点数換算表!$F$17,IF(AC279="ベスト32",点数換算表!$G$17,"")))))))</f>
        <v>0</v>
      </c>
      <c r="AE279" s="23"/>
      <c r="AF279" s="21">
        <f>IF(AE279="",0,IF(AE279="優勝",点数換算表!$B$18,IF(AE279="準優勝",点数換算表!$C$18,IF(AE279="ベスト4",点数換算表!$D$18,IF(AE279="ベスト8",点数換算表!$E$18,点数換算表!$F$18)))))</f>
        <v>0</v>
      </c>
      <c r="AG279" s="23"/>
      <c r="AH279" s="21">
        <f>IF(AG279="",0,IF(AG279="優勝",点数換算表!$B$19,IF(AG279="準優勝",点数換算表!$C$19,IF(AG279="ベスト4",点数換算表!$D$19,IF(AG279="ベスト8",点数換算表!$E$19,点数換算表!$F$19)))))</f>
        <v>0</v>
      </c>
      <c r="AI279" s="21">
        <f t="shared" si="4"/>
        <v>20</v>
      </c>
    </row>
    <row r="280" spans="1:35" x14ac:dyDescent="0.4">
      <c r="A280" s="21">
        <v>277</v>
      </c>
      <c r="B280" s="32" t="s">
        <v>883</v>
      </c>
      <c r="C280" s="32" t="s">
        <v>882</v>
      </c>
      <c r="D280" s="32">
        <v>1</v>
      </c>
      <c r="E280" s="26" t="s">
        <v>272</v>
      </c>
      <c r="F280" s="35" t="s">
        <v>815</v>
      </c>
      <c r="G280" s="23"/>
      <c r="H280" s="21">
        <f>IF(G280="",0,IF(G280="優勝",点数換算表!$B$2,IF(G280="準優勝",点数換算表!$C$2,IF(G280="ベスト4",点数換算表!$D$2,点数換算表!$E$2))))</f>
        <v>0</v>
      </c>
      <c r="I280" s="23"/>
      <c r="J280" s="21">
        <f>IF(I280="",0,IF(I280="優勝",点数換算表!$B$3,IF(I280="準優勝",点数換算表!$C$3,IF(I280="ベスト4",点数換算表!$D$3,点数換算表!$E$3))))</f>
        <v>0</v>
      </c>
      <c r="K280" s="32" t="s">
        <v>7</v>
      </c>
      <c r="L280" s="21">
        <f>IF(K280="",0,IF(K280="優勝",点数換算表!$B$4,IF(K280="準優勝",点数換算表!$C$4,IF(K280="ベスト4",点数換算表!$D$4,IF(K280="ベスト8",点数換算表!$E$4,IF(K280="ベスト16",点数換算表!$F$4,""))))))</f>
        <v>20</v>
      </c>
      <c r="M280" s="32"/>
      <c r="N280" s="21">
        <f>IF(M280="",0,IF(M280="優勝",点数換算表!$B$5,IF(M280="準優勝",点数換算表!$C$5,IF(M280="ベスト4",点数換算表!$D$5,IF(M280="ベスト8",点数換算表!$E$5,IF(M280="ベスト16",点数換算表!$F$5,IF(M280="ベスト32",点数換算表!$G$5,"")))))))</f>
        <v>0</v>
      </c>
      <c r="O280" s="32"/>
      <c r="P280" s="21">
        <f>IF(O280="",0,IF(O280="優勝",点数換算表!$B$6,IF(O280="準優勝",点数換算表!$C$6,IF(O280="ベスト4",点数換算表!$D$6,IF(O280="ベスト8",点数換算表!$E$6,IF(O280="ベスト16",点数換算表!$F$6,IF(O280="ベスト32",点数換算表!$G$6,"")))))))</f>
        <v>0</v>
      </c>
      <c r="Q280" s="23"/>
      <c r="R280" s="21">
        <f>IF(Q280="",0,IF(Q280="優勝",点数換算表!$B$7,IF(Q280="準優勝",点数換算表!$C$7,IF(Q280="ベスト4",点数換算表!$D$7,IF(Q280="ベスト8",点数換算表!$E$7,点数換算表!$F$7)))))</f>
        <v>0</v>
      </c>
      <c r="S280" s="23"/>
      <c r="T280" s="21">
        <f>IF(S280="",0,IF(S280="優勝",点数換算表!$B$8,IF(S280="準優勝",点数換算表!$C$8,IF(S280="ベスト4",点数換算表!$D$8,IF(S280="ベスト8",点数換算表!$E$8,点数換算表!$F$8)))))</f>
        <v>0</v>
      </c>
      <c r="U280" s="23"/>
      <c r="V280" s="21">
        <f>IF(U280="",0,IF(U280="優勝",点数換算表!$B$13,IF(U280="準優勝",点数換算表!$C$13,IF(U280="ベスト4",点数換算表!$D$13,点数換算表!$E$13))))</f>
        <v>0</v>
      </c>
      <c r="W280" s="23"/>
      <c r="X280" s="21">
        <f>IF(W280="",0,IF(W280="優勝",点数換算表!$B$14,IF(W280="準優勝",点数換算表!$C$14,IF(W280="ベスト4",点数換算表!$D$14,点数換算表!$E$14))))</f>
        <v>0</v>
      </c>
      <c r="Y280" s="32"/>
      <c r="Z280" s="21">
        <f>IF(Y280="",0,IF(Y280="優勝",点数換算表!$B$15,IF(Y280="準優勝",点数換算表!$C$15,IF(Y280="ベスト4",点数換算表!$D$15,IF(Y280="ベスト8",点数換算表!$E$15,IF(Y280="ベスト16",点数換算表!$F$15,""))))))</f>
        <v>0</v>
      </c>
      <c r="AA280" s="32"/>
      <c r="AB280" s="21">
        <f>IF(AA280="",0,IF(AA280="優勝",点数換算表!$B$16,IF(AA280="準優勝",点数換算表!$C$16,IF(AA280="ベスト4",点数換算表!$D$16,IF(AA280="ベスト8",点数換算表!$E$16,IF(AA280="ベスト16",点数換算表!$F$16,IF(AA280="ベスト32",点数換算表!$G$16,"")))))))</f>
        <v>0</v>
      </c>
      <c r="AC280" s="32"/>
      <c r="AD280" s="21">
        <f>IF(AC280="",0,IF(AC280="優勝",点数換算表!$B$17,IF(AC280="準優勝",点数換算表!$C$17,IF(AC280="ベスト4",点数換算表!$D$17,IF(AC280="ベスト8",点数換算表!$E$17,IF(AC280="ベスト16",点数換算表!$F$17,IF(AC280="ベスト32",点数換算表!$G$17,"")))))))</f>
        <v>0</v>
      </c>
      <c r="AE280" s="23"/>
      <c r="AF280" s="21">
        <f>IF(AE280="",0,IF(AE280="優勝",点数換算表!$B$18,IF(AE280="準優勝",点数換算表!$C$18,IF(AE280="ベスト4",点数換算表!$D$18,IF(AE280="ベスト8",点数換算表!$E$18,点数換算表!$F$18)))))</f>
        <v>0</v>
      </c>
      <c r="AG280" s="23"/>
      <c r="AH280" s="21">
        <f>IF(AG280="",0,IF(AG280="優勝",点数換算表!$B$19,IF(AG280="準優勝",点数換算表!$C$19,IF(AG280="ベスト4",点数換算表!$D$19,IF(AG280="ベスト8",点数換算表!$E$19,点数換算表!$F$19)))))</f>
        <v>0</v>
      </c>
      <c r="AI280" s="21">
        <f t="shared" si="4"/>
        <v>20</v>
      </c>
    </row>
    <row r="281" spans="1:35" x14ac:dyDescent="0.4">
      <c r="A281" s="21">
        <v>278</v>
      </c>
      <c r="B281" s="32" t="s">
        <v>513</v>
      </c>
      <c r="C281" s="32" t="s">
        <v>450</v>
      </c>
      <c r="D281" s="32">
        <v>3</v>
      </c>
      <c r="E281" s="28" t="s">
        <v>451</v>
      </c>
      <c r="F281" s="35" t="s">
        <v>815</v>
      </c>
      <c r="G281" s="23"/>
      <c r="H281" s="21">
        <f>IF(G281="",0,IF(G281="優勝",点数換算表!$B$2,IF(G281="準優勝",点数換算表!$C$2,IF(G281="ベスト4",点数換算表!$D$2,点数換算表!$E$2))))</f>
        <v>0</v>
      </c>
      <c r="I281" s="23"/>
      <c r="J281" s="21">
        <f>IF(I281="",0,IF(I281="優勝",点数換算表!$B$3,IF(I281="準優勝",点数換算表!$C$3,IF(I281="ベスト4",点数換算表!$D$3,点数換算表!$E$3))))</f>
        <v>0</v>
      </c>
      <c r="K281" s="32" t="s">
        <v>7</v>
      </c>
      <c r="L281" s="21">
        <f>IF(K281="",0,IF(K281="優勝",点数換算表!$B$4,IF(K281="準優勝",点数換算表!$C$4,IF(K281="ベスト4",点数換算表!$D$4,IF(K281="ベスト8",点数換算表!$E$4,IF(K281="ベスト16",点数換算表!$F$4,""))))))</f>
        <v>20</v>
      </c>
      <c r="M281" s="32"/>
      <c r="N281" s="21">
        <f>IF(M281="",0,IF(M281="優勝",点数換算表!$B$5,IF(M281="準優勝",点数換算表!$C$5,IF(M281="ベスト4",点数換算表!$D$5,IF(M281="ベスト8",点数換算表!$E$5,IF(M281="ベスト16",点数換算表!$F$5,IF(M281="ベスト32",点数換算表!$G$5,"")))))))</f>
        <v>0</v>
      </c>
      <c r="O281" s="32"/>
      <c r="P281" s="21">
        <f>IF(O281="",0,IF(O281="優勝",点数換算表!$B$6,IF(O281="準優勝",点数換算表!$C$6,IF(O281="ベスト4",点数換算表!$D$6,IF(O281="ベスト8",点数換算表!$E$6,IF(O281="ベスト16",点数換算表!$F$6,IF(O281="ベスト32",点数換算表!$G$6,"")))))))</f>
        <v>0</v>
      </c>
      <c r="Q281" s="23"/>
      <c r="R281" s="21">
        <f>IF(Q281="",0,IF(Q281="優勝",点数換算表!$B$7,IF(Q281="準優勝",点数換算表!$C$7,IF(Q281="ベスト4",点数換算表!$D$7,IF(Q281="ベスト8",点数換算表!$E$7,点数換算表!$F$7)))))</f>
        <v>0</v>
      </c>
      <c r="S281" s="23"/>
      <c r="T281" s="21">
        <f>IF(S281="",0,IF(S281="優勝",点数換算表!$B$8,IF(S281="準優勝",点数換算表!$C$8,IF(S281="ベスト4",点数換算表!$D$8,IF(S281="ベスト8",点数換算表!$E$8,点数換算表!$F$8)))))</f>
        <v>0</v>
      </c>
      <c r="U281" s="23"/>
      <c r="V281" s="21">
        <f>IF(U281="",0,IF(U281="優勝",点数換算表!$B$13,IF(U281="準優勝",点数換算表!$C$13,IF(U281="ベスト4",点数換算表!$D$13,点数換算表!$E$13))))</f>
        <v>0</v>
      </c>
      <c r="W281" s="23"/>
      <c r="X281" s="21">
        <f>IF(W281="",0,IF(W281="優勝",点数換算表!$B$14,IF(W281="準優勝",点数換算表!$C$14,IF(W281="ベスト4",点数換算表!$D$14,点数換算表!$E$14))))</f>
        <v>0</v>
      </c>
      <c r="Y281" s="32"/>
      <c r="Z281" s="21">
        <f>IF(Y281="",0,IF(Y281="優勝",点数換算表!$B$15,IF(Y281="準優勝",点数換算表!$C$15,IF(Y281="ベスト4",点数換算表!$D$15,IF(Y281="ベスト8",点数換算表!$E$15,IF(Y281="ベスト16",点数換算表!$F$15,""))))))</f>
        <v>0</v>
      </c>
      <c r="AA281" s="32"/>
      <c r="AB281" s="21">
        <f>IF(AA281="",0,IF(AA281="優勝",点数換算表!$B$16,IF(AA281="準優勝",点数換算表!$C$16,IF(AA281="ベスト4",点数換算表!$D$16,IF(AA281="ベスト8",点数換算表!$E$16,IF(AA281="ベスト16",点数換算表!$F$16,IF(AA281="ベスト32",点数換算表!$G$16,"")))))))</f>
        <v>0</v>
      </c>
      <c r="AC281" s="32"/>
      <c r="AD281" s="21">
        <f>IF(AC281="",0,IF(AC281="優勝",点数換算表!$B$17,IF(AC281="準優勝",点数換算表!$C$17,IF(AC281="ベスト4",点数換算表!$D$17,IF(AC281="ベスト8",点数換算表!$E$17,IF(AC281="ベスト16",点数換算表!$F$17,IF(AC281="ベスト32",点数換算表!$G$17,"")))))))</f>
        <v>0</v>
      </c>
      <c r="AE281" s="23"/>
      <c r="AF281" s="21">
        <f>IF(AE281="",0,IF(AE281="優勝",点数換算表!$B$18,IF(AE281="準優勝",点数換算表!$C$18,IF(AE281="ベスト4",点数換算表!$D$18,IF(AE281="ベスト8",点数換算表!$E$18,点数換算表!$F$18)))))</f>
        <v>0</v>
      </c>
      <c r="AG281" s="23"/>
      <c r="AH281" s="21">
        <f>IF(AG281="",0,IF(AG281="優勝",点数換算表!$B$19,IF(AG281="準優勝",点数換算表!$C$19,IF(AG281="ベスト4",点数換算表!$D$19,IF(AG281="ベスト8",点数換算表!$E$19,点数換算表!$F$19)))))</f>
        <v>0</v>
      </c>
      <c r="AI281" s="21">
        <f t="shared" si="4"/>
        <v>20</v>
      </c>
    </row>
    <row r="282" spans="1:35" x14ac:dyDescent="0.4">
      <c r="A282" s="21">
        <v>279</v>
      </c>
      <c r="B282" s="32" t="s">
        <v>980</v>
      </c>
      <c r="C282" s="32" t="s">
        <v>457</v>
      </c>
      <c r="D282" s="32">
        <v>1</v>
      </c>
      <c r="E282" s="28" t="s">
        <v>451</v>
      </c>
      <c r="F282" s="35" t="s">
        <v>815</v>
      </c>
      <c r="G282" s="23"/>
      <c r="H282" s="21">
        <f>IF(G282="",0,IF(G282="優勝",点数換算表!$B$2,IF(G282="準優勝",点数換算表!$C$2,IF(G282="ベスト4",点数換算表!$D$2,点数換算表!$E$2))))</f>
        <v>0</v>
      </c>
      <c r="I282" s="23"/>
      <c r="J282" s="21">
        <f>IF(I282="",0,IF(I282="優勝",点数換算表!$B$3,IF(I282="準優勝",点数換算表!$C$3,IF(I282="ベスト4",点数換算表!$D$3,点数換算表!$E$3))))</f>
        <v>0</v>
      </c>
      <c r="K282" s="32" t="s">
        <v>7</v>
      </c>
      <c r="L282" s="21">
        <f>IF(K282="",0,IF(K282="優勝",点数換算表!$B$4,IF(K282="準優勝",点数換算表!$C$4,IF(K282="ベスト4",点数換算表!$D$4,IF(K282="ベスト8",点数換算表!$E$4,IF(K282="ベスト16",点数換算表!$F$4,""))))))</f>
        <v>20</v>
      </c>
      <c r="M282" s="32"/>
      <c r="N282" s="21">
        <f>IF(M282="",0,IF(M282="優勝",点数換算表!$B$5,IF(M282="準優勝",点数換算表!$C$5,IF(M282="ベスト4",点数換算表!$D$5,IF(M282="ベスト8",点数換算表!$E$5,IF(M282="ベスト16",点数換算表!$F$5,IF(M282="ベスト32",点数換算表!$G$5,"")))))))</f>
        <v>0</v>
      </c>
      <c r="O282" s="32"/>
      <c r="P282" s="21">
        <f>IF(O282="",0,IF(O282="優勝",点数換算表!$B$6,IF(O282="準優勝",点数換算表!$C$6,IF(O282="ベスト4",点数換算表!$D$6,IF(O282="ベスト8",点数換算表!$E$6,IF(O282="ベスト16",点数換算表!$F$6,IF(O282="ベスト32",点数換算表!$G$6,"")))))))</f>
        <v>0</v>
      </c>
      <c r="Q282" s="23"/>
      <c r="R282" s="21">
        <f>IF(Q282="",0,IF(Q282="優勝",点数換算表!$B$7,IF(Q282="準優勝",点数換算表!$C$7,IF(Q282="ベスト4",点数換算表!$D$7,IF(Q282="ベスト8",点数換算表!$E$7,点数換算表!$F$7)))))</f>
        <v>0</v>
      </c>
      <c r="S282" s="23"/>
      <c r="T282" s="21">
        <f>IF(S282="",0,IF(S282="優勝",点数換算表!$B$8,IF(S282="準優勝",点数換算表!$C$8,IF(S282="ベスト4",点数換算表!$D$8,IF(S282="ベスト8",点数換算表!$E$8,点数換算表!$F$8)))))</f>
        <v>0</v>
      </c>
      <c r="U282" s="23"/>
      <c r="V282" s="21">
        <f>IF(U282="",0,IF(U282="優勝",点数換算表!$B$13,IF(U282="準優勝",点数換算表!$C$13,IF(U282="ベスト4",点数換算表!$D$13,点数換算表!$E$13))))</f>
        <v>0</v>
      </c>
      <c r="W282" s="23"/>
      <c r="X282" s="21">
        <f>IF(W282="",0,IF(W282="優勝",点数換算表!$B$14,IF(W282="準優勝",点数換算表!$C$14,IF(W282="ベスト4",点数換算表!$D$14,点数換算表!$E$14))))</f>
        <v>0</v>
      </c>
      <c r="Y282" s="32"/>
      <c r="Z282" s="21">
        <f>IF(Y282="",0,IF(Y282="優勝",点数換算表!$B$15,IF(Y282="準優勝",点数換算表!$C$15,IF(Y282="ベスト4",点数換算表!$D$15,IF(Y282="ベスト8",点数換算表!$E$15,IF(Y282="ベスト16",点数換算表!$F$15,""))))))</f>
        <v>0</v>
      </c>
      <c r="AA282" s="32"/>
      <c r="AB282" s="21">
        <f>IF(AA282="",0,IF(AA282="優勝",点数換算表!$B$16,IF(AA282="準優勝",点数換算表!$C$16,IF(AA282="ベスト4",点数換算表!$D$16,IF(AA282="ベスト8",点数換算表!$E$16,IF(AA282="ベスト16",点数換算表!$F$16,IF(AA282="ベスト32",点数換算表!$G$16,"")))))))</f>
        <v>0</v>
      </c>
      <c r="AC282" s="32"/>
      <c r="AD282" s="21">
        <f>IF(AC282="",0,IF(AC282="優勝",点数換算表!$B$17,IF(AC282="準優勝",点数換算表!$C$17,IF(AC282="ベスト4",点数換算表!$D$17,IF(AC282="ベスト8",点数換算表!$E$17,IF(AC282="ベスト16",点数換算表!$F$17,IF(AC282="ベスト32",点数換算表!$G$17,"")))))))</f>
        <v>0</v>
      </c>
      <c r="AE282" s="23"/>
      <c r="AF282" s="21">
        <f>IF(AE282="",0,IF(AE282="優勝",点数換算表!$B$18,IF(AE282="準優勝",点数換算表!$C$18,IF(AE282="ベスト4",点数換算表!$D$18,IF(AE282="ベスト8",点数換算表!$E$18,点数換算表!$F$18)))))</f>
        <v>0</v>
      </c>
      <c r="AG282" s="23"/>
      <c r="AH282" s="21">
        <f>IF(AG282="",0,IF(AG282="優勝",点数換算表!$B$19,IF(AG282="準優勝",点数換算表!$C$19,IF(AG282="ベスト4",点数換算表!$D$19,IF(AG282="ベスト8",点数換算表!$E$19,点数換算表!$F$19)))))</f>
        <v>0</v>
      </c>
      <c r="AI282" s="21">
        <f t="shared" si="4"/>
        <v>20</v>
      </c>
    </row>
    <row r="283" spans="1:35" x14ac:dyDescent="0.4">
      <c r="A283" s="21">
        <v>280</v>
      </c>
      <c r="B283" s="32" t="s">
        <v>981</v>
      </c>
      <c r="C283" s="32" t="s">
        <v>450</v>
      </c>
      <c r="D283" s="32">
        <v>1</v>
      </c>
      <c r="E283" s="28" t="s">
        <v>451</v>
      </c>
      <c r="F283" s="35" t="s">
        <v>815</v>
      </c>
      <c r="G283" s="23"/>
      <c r="H283" s="21">
        <f>IF(G283="",0,IF(G283="優勝",点数換算表!$B$2,IF(G283="準優勝",点数換算表!$C$2,IF(G283="ベスト4",点数換算表!$D$2,点数換算表!$E$2))))</f>
        <v>0</v>
      </c>
      <c r="I283" s="23"/>
      <c r="J283" s="21">
        <f>IF(I283="",0,IF(I283="優勝",点数換算表!$B$3,IF(I283="準優勝",点数換算表!$C$3,IF(I283="ベスト4",点数換算表!$D$3,点数換算表!$E$3))))</f>
        <v>0</v>
      </c>
      <c r="K283" s="32" t="s">
        <v>7</v>
      </c>
      <c r="L283" s="21">
        <f>IF(K283="",0,IF(K283="優勝",点数換算表!$B$4,IF(K283="準優勝",点数換算表!$C$4,IF(K283="ベスト4",点数換算表!$D$4,IF(K283="ベスト8",点数換算表!$E$4,IF(K283="ベスト16",点数換算表!$F$4,""))))))</f>
        <v>20</v>
      </c>
      <c r="M283" s="32"/>
      <c r="N283" s="21">
        <f>IF(M283="",0,IF(M283="優勝",点数換算表!$B$5,IF(M283="準優勝",点数換算表!$C$5,IF(M283="ベスト4",点数換算表!$D$5,IF(M283="ベスト8",点数換算表!$E$5,IF(M283="ベスト16",点数換算表!$F$5,IF(M283="ベスト32",点数換算表!$G$5,"")))))))</f>
        <v>0</v>
      </c>
      <c r="O283" s="32"/>
      <c r="P283" s="21">
        <f>IF(O283="",0,IF(O283="優勝",点数換算表!$B$6,IF(O283="準優勝",点数換算表!$C$6,IF(O283="ベスト4",点数換算表!$D$6,IF(O283="ベスト8",点数換算表!$E$6,IF(O283="ベスト16",点数換算表!$F$6,IF(O283="ベスト32",点数換算表!$G$6,"")))))))</f>
        <v>0</v>
      </c>
      <c r="Q283" s="23"/>
      <c r="R283" s="21">
        <f>IF(Q283="",0,IF(Q283="優勝",点数換算表!$B$7,IF(Q283="準優勝",点数換算表!$C$7,IF(Q283="ベスト4",点数換算表!$D$7,IF(Q283="ベスト8",点数換算表!$E$7,点数換算表!$F$7)))))</f>
        <v>0</v>
      </c>
      <c r="S283" s="23"/>
      <c r="T283" s="21">
        <f>IF(S283="",0,IF(S283="優勝",点数換算表!$B$8,IF(S283="準優勝",点数換算表!$C$8,IF(S283="ベスト4",点数換算表!$D$8,IF(S283="ベスト8",点数換算表!$E$8,点数換算表!$F$8)))))</f>
        <v>0</v>
      </c>
      <c r="U283" s="23"/>
      <c r="V283" s="21">
        <f>IF(U283="",0,IF(U283="優勝",点数換算表!$B$13,IF(U283="準優勝",点数換算表!$C$13,IF(U283="ベスト4",点数換算表!$D$13,点数換算表!$E$13))))</f>
        <v>0</v>
      </c>
      <c r="W283" s="23"/>
      <c r="X283" s="21">
        <f>IF(W283="",0,IF(W283="優勝",点数換算表!$B$14,IF(W283="準優勝",点数換算表!$C$14,IF(W283="ベスト4",点数換算表!$D$14,点数換算表!$E$14))))</f>
        <v>0</v>
      </c>
      <c r="Y283" s="32"/>
      <c r="Z283" s="21">
        <f>IF(Y283="",0,IF(Y283="優勝",点数換算表!$B$15,IF(Y283="準優勝",点数換算表!$C$15,IF(Y283="ベスト4",点数換算表!$D$15,IF(Y283="ベスト8",点数換算表!$E$15,IF(Y283="ベスト16",点数換算表!$F$15,""))))))</f>
        <v>0</v>
      </c>
      <c r="AA283" s="32"/>
      <c r="AB283" s="21">
        <f>IF(AA283="",0,IF(AA283="優勝",点数換算表!$B$16,IF(AA283="準優勝",点数換算表!$C$16,IF(AA283="ベスト4",点数換算表!$D$16,IF(AA283="ベスト8",点数換算表!$E$16,IF(AA283="ベスト16",点数換算表!$F$16,IF(AA283="ベスト32",点数換算表!$G$16,"")))))))</f>
        <v>0</v>
      </c>
      <c r="AC283" s="32"/>
      <c r="AD283" s="21">
        <f>IF(AC283="",0,IF(AC283="優勝",点数換算表!$B$17,IF(AC283="準優勝",点数換算表!$C$17,IF(AC283="ベスト4",点数換算表!$D$17,IF(AC283="ベスト8",点数換算表!$E$17,IF(AC283="ベスト16",点数換算表!$F$17,IF(AC283="ベスト32",点数換算表!$G$17,"")))))))</f>
        <v>0</v>
      </c>
      <c r="AE283" s="23"/>
      <c r="AF283" s="21">
        <f>IF(AE283="",0,IF(AE283="優勝",点数換算表!$B$18,IF(AE283="準優勝",点数換算表!$C$18,IF(AE283="ベスト4",点数換算表!$D$18,IF(AE283="ベスト8",点数換算表!$E$18,点数換算表!$F$18)))))</f>
        <v>0</v>
      </c>
      <c r="AG283" s="23"/>
      <c r="AH283" s="21">
        <f>IF(AG283="",0,IF(AG283="優勝",点数換算表!$B$19,IF(AG283="準優勝",点数換算表!$C$19,IF(AG283="ベスト4",点数換算表!$D$19,IF(AG283="ベスト8",点数換算表!$E$19,点数換算表!$F$19)))))</f>
        <v>0</v>
      </c>
      <c r="AI283" s="21">
        <f t="shared" si="4"/>
        <v>20</v>
      </c>
    </row>
    <row r="284" spans="1:35" x14ac:dyDescent="0.4">
      <c r="A284" s="21">
        <v>281</v>
      </c>
      <c r="B284" s="21" t="s">
        <v>982</v>
      </c>
      <c r="C284" s="21" t="s">
        <v>939</v>
      </c>
      <c r="D284" s="21">
        <v>1</v>
      </c>
      <c r="E284" s="28" t="s">
        <v>451</v>
      </c>
      <c r="F284" s="35" t="s">
        <v>815</v>
      </c>
      <c r="G284" s="23"/>
      <c r="H284" s="21">
        <f>IF(G284="",0,IF(G284="優勝",点数換算表!$B$2,IF(G284="準優勝",点数換算表!$C$2,IF(G284="ベスト4",点数換算表!$D$2,点数換算表!$E$2))))</f>
        <v>0</v>
      </c>
      <c r="I284" s="23"/>
      <c r="J284" s="21">
        <f>IF(I284="",0,IF(I284="優勝",点数換算表!$B$3,IF(I284="準優勝",点数換算表!$C$3,IF(I284="ベスト4",点数換算表!$D$3,点数換算表!$E$3))))</f>
        <v>0</v>
      </c>
      <c r="K284" s="32" t="s">
        <v>7</v>
      </c>
      <c r="L284" s="21">
        <f>IF(K284="",0,IF(K284="優勝",点数換算表!$B$4,IF(K284="準優勝",点数換算表!$C$4,IF(K284="ベスト4",点数換算表!$D$4,IF(K284="ベスト8",点数換算表!$E$4,IF(K284="ベスト16",点数換算表!$F$4,""))))))</f>
        <v>20</v>
      </c>
      <c r="M284" s="32"/>
      <c r="N284" s="21">
        <f>IF(M284="",0,IF(M284="優勝",点数換算表!$B$5,IF(M284="準優勝",点数換算表!$C$5,IF(M284="ベスト4",点数換算表!$D$5,IF(M284="ベスト8",点数換算表!$E$5,IF(M284="ベスト16",点数換算表!$F$5,IF(M284="ベスト32",点数換算表!$G$5,"")))))))</f>
        <v>0</v>
      </c>
      <c r="O284" s="32"/>
      <c r="P284" s="21">
        <f>IF(O284="",0,IF(O284="優勝",点数換算表!$B$6,IF(O284="準優勝",点数換算表!$C$6,IF(O284="ベスト4",点数換算表!$D$6,IF(O284="ベスト8",点数換算表!$E$6,IF(O284="ベスト16",点数換算表!$F$6,IF(O284="ベスト32",点数換算表!$G$6,"")))))))</f>
        <v>0</v>
      </c>
      <c r="Q284" s="23"/>
      <c r="R284" s="21">
        <f>IF(Q284="",0,IF(Q284="優勝",点数換算表!$B$7,IF(Q284="準優勝",点数換算表!$C$7,IF(Q284="ベスト4",点数換算表!$D$7,IF(Q284="ベスト8",点数換算表!$E$7,点数換算表!$F$7)))))</f>
        <v>0</v>
      </c>
      <c r="S284" s="23"/>
      <c r="T284" s="21">
        <f>IF(S284="",0,IF(S284="優勝",点数換算表!$B$8,IF(S284="準優勝",点数換算表!$C$8,IF(S284="ベスト4",点数換算表!$D$8,IF(S284="ベスト8",点数換算表!$E$8,点数換算表!$F$8)))))</f>
        <v>0</v>
      </c>
      <c r="U284" s="23"/>
      <c r="V284" s="21">
        <f>IF(U284="",0,IF(U284="優勝",点数換算表!$B$13,IF(U284="準優勝",点数換算表!$C$13,IF(U284="ベスト4",点数換算表!$D$13,点数換算表!$E$13))))</f>
        <v>0</v>
      </c>
      <c r="W284" s="23"/>
      <c r="X284" s="21">
        <f>IF(W284="",0,IF(W284="優勝",点数換算表!$B$14,IF(W284="準優勝",点数換算表!$C$14,IF(W284="ベスト4",点数換算表!$D$14,点数換算表!$E$14))))</f>
        <v>0</v>
      </c>
      <c r="Y284" s="32"/>
      <c r="Z284" s="21">
        <f>IF(Y284="",0,IF(Y284="優勝",点数換算表!$B$15,IF(Y284="準優勝",点数換算表!$C$15,IF(Y284="ベスト4",点数換算表!$D$15,IF(Y284="ベスト8",点数換算表!$E$15,IF(Y284="ベスト16",点数換算表!$F$15,""))))))</f>
        <v>0</v>
      </c>
      <c r="AA284" s="32"/>
      <c r="AB284" s="21">
        <f>IF(AA284="",0,IF(AA284="優勝",点数換算表!$B$16,IF(AA284="準優勝",点数換算表!$C$16,IF(AA284="ベスト4",点数換算表!$D$16,IF(AA284="ベスト8",点数換算表!$E$16,IF(AA284="ベスト16",点数換算表!$F$16,IF(AA284="ベスト32",点数換算表!$G$16,"")))))))</f>
        <v>0</v>
      </c>
      <c r="AC284" s="32"/>
      <c r="AD284" s="21">
        <f>IF(AC284="",0,IF(AC284="優勝",点数換算表!$B$17,IF(AC284="準優勝",点数換算表!$C$17,IF(AC284="ベスト4",点数換算表!$D$17,IF(AC284="ベスト8",点数換算表!$E$17,IF(AC284="ベスト16",点数換算表!$F$17,IF(AC284="ベスト32",点数換算表!$G$17,"")))))))</f>
        <v>0</v>
      </c>
      <c r="AE284" s="23"/>
      <c r="AF284" s="21">
        <f>IF(AE284="",0,IF(AE284="優勝",点数換算表!$B$18,IF(AE284="準優勝",点数換算表!$C$18,IF(AE284="ベスト4",点数換算表!$D$18,IF(AE284="ベスト8",点数換算表!$E$18,点数換算表!$F$18)))))</f>
        <v>0</v>
      </c>
      <c r="AG284" s="23"/>
      <c r="AH284" s="21">
        <f>IF(AG284="",0,IF(AG284="優勝",点数換算表!$B$19,IF(AG284="準優勝",点数換算表!$C$19,IF(AG284="ベスト4",点数換算表!$D$19,IF(AG284="ベスト8",点数換算表!$E$19,点数換算表!$F$19)))))</f>
        <v>0</v>
      </c>
      <c r="AI284" s="21">
        <f t="shared" si="4"/>
        <v>20</v>
      </c>
    </row>
    <row r="285" spans="1:35" x14ac:dyDescent="0.4">
      <c r="A285" s="21">
        <v>282</v>
      </c>
      <c r="B285" s="21" t="s">
        <v>983</v>
      </c>
      <c r="C285" s="21" t="s">
        <v>939</v>
      </c>
      <c r="D285" s="21">
        <v>1</v>
      </c>
      <c r="E285" s="28" t="s">
        <v>451</v>
      </c>
      <c r="F285" s="35" t="s">
        <v>815</v>
      </c>
      <c r="G285" s="23"/>
      <c r="H285" s="21">
        <f>IF(G285="",0,IF(G285="優勝",点数換算表!$B$2,IF(G285="準優勝",点数換算表!$C$2,IF(G285="ベスト4",点数換算表!$D$2,点数換算表!$E$2))))</f>
        <v>0</v>
      </c>
      <c r="I285" s="23"/>
      <c r="J285" s="21">
        <f>IF(I285="",0,IF(I285="優勝",点数換算表!$B$3,IF(I285="準優勝",点数換算表!$C$3,IF(I285="ベスト4",点数換算表!$D$3,点数換算表!$E$3))))</f>
        <v>0</v>
      </c>
      <c r="K285" s="32" t="s">
        <v>7</v>
      </c>
      <c r="L285" s="21">
        <f>IF(K285="",0,IF(K285="優勝",点数換算表!$B$4,IF(K285="準優勝",点数換算表!$C$4,IF(K285="ベスト4",点数換算表!$D$4,IF(K285="ベスト8",点数換算表!$E$4,IF(K285="ベスト16",点数換算表!$F$4,""))))))</f>
        <v>20</v>
      </c>
      <c r="M285" s="32"/>
      <c r="N285" s="21">
        <f>IF(M285="",0,IF(M285="優勝",点数換算表!$B$5,IF(M285="準優勝",点数換算表!$C$5,IF(M285="ベスト4",点数換算表!$D$5,IF(M285="ベスト8",点数換算表!$E$5,IF(M285="ベスト16",点数換算表!$F$5,IF(M285="ベスト32",点数換算表!$G$5,"")))))))</f>
        <v>0</v>
      </c>
      <c r="O285" s="32"/>
      <c r="P285" s="21">
        <f>IF(O285="",0,IF(O285="優勝",点数換算表!$B$6,IF(O285="準優勝",点数換算表!$C$6,IF(O285="ベスト4",点数換算表!$D$6,IF(O285="ベスト8",点数換算表!$E$6,IF(O285="ベスト16",点数換算表!$F$6,IF(O285="ベスト32",点数換算表!$G$6,"")))))))</f>
        <v>0</v>
      </c>
      <c r="Q285" s="23"/>
      <c r="R285" s="21">
        <f>IF(Q285="",0,IF(Q285="優勝",点数換算表!$B$7,IF(Q285="準優勝",点数換算表!$C$7,IF(Q285="ベスト4",点数換算表!$D$7,IF(Q285="ベスト8",点数換算表!$E$7,点数換算表!$F$7)))))</f>
        <v>0</v>
      </c>
      <c r="S285" s="23"/>
      <c r="T285" s="21">
        <f>IF(S285="",0,IF(S285="優勝",点数換算表!$B$8,IF(S285="準優勝",点数換算表!$C$8,IF(S285="ベスト4",点数換算表!$D$8,IF(S285="ベスト8",点数換算表!$E$8,点数換算表!$F$8)))))</f>
        <v>0</v>
      </c>
      <c r="U285" s="23"/>
      <c r="V285" s="21">
        <f>IF(U285="",0,IF(U285="優勝",点数換算表!$B$13,IF(U285="準優勝",点数換算表!$C$13,IF(U285="ベスト4",点数換算表!$D$13,点数換算表!$E$13))))</f>
        <v>0</v>
      </c>
      <c r="W285" s="23"/>
      <c r="X285" s="21">
        <f>IF(W285="",0,IF(W285="優勝",点数換算表!$B$14,IF(W285="準優勝",点数換算表!$C$14,IF(W285="ベスト4",点数換算表!$D$14,点数換算表!$E$14))))</f>
        <v>0</v>
      </c>
      <c r="Y285" s="32"/>
      <c r="Z285" s="21">
        <f>IF(Y285="",0,IF(Y285="優勝",点数換算表!$B$15,IF(Y285="準優勝",点数換算表!$C$15,IF(Y285="ベスト4",点数換算表!$D$15,IF(Y285="ベスト8",点数換算表!$E$15,IF(Y285="ベスト16",点数換算表!$F$15,""))))))</f>
        <v>0</v>
      </c>
      <c r="AA285" s="32"/>
      <c r="AB285" s="21">
        <f>IF(AA285="",0,IF(AA285="優勝",点数換算表!$B$16,IF(AA285="準優勝",点数換算表!$C$16,IF(AA285="ベスト4",点数換算表!$D$16,IF(AA285="ベスト8",点数換算表!$E$16,IF(AA285="ベスト16",点数換算表!$F$16,IF(AA285="ベスト32",点数換算表!$G$16,"")))))))</f>
        <v>0</v>
      </c>
      <c r="AC285" s="32"/>
      <c r="AD285" s="21">
        <f>IF(AC285="",0,IF(AC285="優勝",点数換算表!$B$17,IF(AC285="準優勝",点数換算表!$C$17,IF(AC285="ベスト4",点数換算表!$D$17,IF(AC285="ベスト8",点数換算表!$E$17,IF(AC285="ベスト16",点数換算表!$F$17,IF(AC285="ベスト32",点数換算表!$G$17,"")))))))</f>
        <v>0</v>
      </c>
      <c r="AE285" s="23"/>
      <c r="AF285" s="21">
        <f>IF(AE285="",0,IF(AE285="優勝",点数換算表!$B$18,IF(AE285="準優勝",点数換算表!$C$18,IF(AE285="ベスト4",点数換算表!$D$18,IF(AE285="ベスト8",点数換算表!$E$18,点数換算表!$F$18)))))</f>
        <v>0</v>
      </c>
      <c r="AG285" s="23"/>
      <c r="AH285" s="21">
        <f>IF(AG285="",0,IF(AG285="優勝",点数換算表!$B$19,IF(AG285="準優勝",点数換算表!$C$19,IF(AG285="ベスト4",点数換算表!$D$19,IF(AG285="ベスト8",点数換算表!$E$19,点数換算表!$F$19)))))</f>
        <v>0</v>
      </c>
      <c r="AI285" s="21">
        <f t="shared" si="4"/>
        <v>20</v>
      </c>
    </row>
    <row r="286" spans="1:35" x14ac:dyDescent="0.4">
      <c r="A286" s="21">
        <v>283</v>
      </c>
      <c r="B286" s="21" t="s">
        <v>984</v>
      </c>
      <c r="C286" s="21" t="s">
        <v>985</v>
      </c>
      <c r="D286" s="21">
        <v>2</v>
      </c>
      <c r="E286" s="28" t="s">
        <v>451</v>
      </c>
      <c r="F286" s="35" t="s">
        <v>815</v>
      </c>
      <c r="G286" s="23"/>
      <c r="H286" s="21">
        <f>IF(G286="",0,IF(G286="優勝",点数換算表!$B$2,IF(G286="準優勝",点数換算表!$C$2,IF(G286="ベスト4",点数換算表!$D$2,点数換算表!$E$2))))</f>
        <v>0</v>
      </c>
      <c r="I286" s="23"/>
      <c r="J286" s="21">
        <f>IF(I286="",0,IF(I286="優勝",点数換算表!$B$3,IF(I286="準優勝",点数換算表!$C$3,IF(I286="ベスト4",点数換算表!$D$3,点数換算表!$E$3))))</f>
        <v>0</v>
      </c>
      <c r="K286" s="32" t="s">
        <v>7</v>
      </c>
      <c r="L286" s="21">
        <f>IF(K286="",0,IF(K286="優勝",点数換算表!$B$4,IF(K286="準優勝",点数換算表!$C$4,IF(K286="ベスト4",点数換算表!$D$4,IF(K286="ベスト8",点数換算表!$E$4,IF(K286="ベスト16",点数換算表!$F$4,""))))))</f>
        <v>20</v>
      </c>
      <c r="M286" s="32"/>
      <c r="N286" s="21">
        <f>IF(M286="",0,IF(M286="優勝",点数換算表!$B$5,IF(M286="準優勝",点数換算表!$C$5,IF(M286="ベスト4",点数換算表!$D$5,IF(M286="ベスト8",点数換算表!$E$5,IF(M286="ベスト16",点数換算表!$F$5,IF(M286="ベスト32",点数換算表!$G$5,"")))))))</f>
        <v>0</v>
      </c>
      <c r="O286" s="32"/>
      <c r="P286" s="21">
        <f>IF(O286="",0,IF(O286="優勝",点数換算表!$B$6,IF(O286="準優勝",点数換算表!$C$6,IF(O286="ベスト4",点数換算表!$D$6,IF(O286="ベスト8",点数換算表!$E$6,IF(O286="ベスト16",点数換算表!$F$6,IF(O286="ベスト32",点数換算表!$G$6,"")))))))</f>
        <v>0</v>
      </c>
      <c r="Q286" s="23"/>
      <c r="R286" s="21">
        <f>IF(Q286="",0,IF(Q286="優勝",点数換算表!$B$7,IF(Q286="準優勝",点数換算表!$C$7,IF(Q286="ベスト4",点数換算表!$D$7,IF(Q286="ベスト8",点数換算表!$E$7,点数換算表!$F$7)))))</f>
        <v>0</v>
      </c>
      <c r="S286" s="23"/>
      <c r="T286" s="21">
        <f>IF(S286="",0,IF(S286="優勝",点数換算表!$B$8,IF(S286="準優勝",点数換算表!$C$8,IF(S286="ベスト4",点数換算表!$D$8,IF(S286="ベスト8",点数換算表!$E$8,点数換算表!$F$8)))))</f>
        <v>0</v>
      </c>
      <c r="U286" s="23"/>
      <c r="V286" s="21">
        <f>IF(U286="",0,IF(U286="優勝",点数換算表!$B$13,IF(U286="準優勝",点数換算表!$C$13,IF(U286="ベスト4",点数換算表!$D$13,点数換算表!$E$13))))</f>
        <v>0</v>
      </c>
      <c r="W286" s="23"/>
      <c r="X286" s="21">
        <f>IF(W286="",0,IF(W286="優勝",点数換算表!$B$14,IF(W286="準優勝",点数換算表!$C$14,IF(W286="ベスト4",点数換算表!$D$14,点数換算表!$E$14))))</f>
        <v>0</v>
      </c>
      <c r="Y286" s="32"/>
      <c r="Z286" s="21">
        <f>IF(Y286="",0,IF(Y286="優勝",点数換算表!$B$15,IF(Y286="準優勝",点数換算表!$C$15,IF(Y286="ベスト4",点数換算表!$D$15,IF(Y286="ベスト8",点数換算表!$E$15,IF(Y286="ベスト16",点数換算表!$F$15,""))))))</f>
        <v>0</v>
      </c>
      <c r="AA286" s="32"/>
      <c r="AB286" s="21">
        <f>IF(AA286="",0,IF(AA286="優勝",点数換算表!$B$16,IF(AA286="準優勝",点数換算表!$C$16,IF(AA286="ベスト4",点数換算表!$D$16,IF(AA286="ベスト8",点数換算表!$E$16,IF(AA286="ベスト16",点数換算表!$F$16,IF(AA286="ベスト32",点数換算表!$G$16,"")))))))</f>
        <v>0</v>
      </c>
      <c r="AC286" s="32"/>
      <c r="AD286" s="21">
        <f>IF(AC286="",0,IF(AC286="優勝",点数換算表!$B$17,IF(AC286="準優勝",点数換算表!$C$17,IF(AC286="ベスト4",点数換算表!$D$17,IF(AC286="ベスト8",点数換算表!$E$17,IF(AC286="ベスト16",点数換算表!$F$17,IF(AC286="ベスト32",点数換算表!$G$17,"")))))))</f>
        <v>0</v>
      </c>
      <c r="AE286" s="23"/>
      <c r="AF286" s="21">
        <f>IF(AE286="",0,IF(AE286="優勝",点数換算表!$B$18,IF(AE286="準優勝",点数換算表!$C$18,IF(AE286="ベスト4",点数換算表!$D$18,IF(AE286="ベスト8",点数換算表!$E$18,点数換算表!$F$18)))))</f>
        <v>0</v>
      </c>
      <c r="AG286" s="23"/>
      <c r="AH286" s="21">
        <f>IF(AG286="",0,IF(AG286="優勝",点数換算表!$B$19,IF(AG286="準優勝",点数換算表!$C$19,IF(AG286="ベスト4",点数換算表!$D$19,IF(AG286="ベスト8",点数換算表!$E$19,点数換算表!$F$19)))))</f>
        <v>0</v>
      </c>
      <c r="AI286" s="21">
        <f t="shared" si="4"/>
        <v>20</v>
      </c>
    </row>
    <row r="287" spans="1:35" x14ac:dyDescent="0.4">
      <c r="A287" s="21">
        <v>284</v>
      </c>
      <c r="B287" s="21" t="s">
        <v>986</v>
      </c>
      <c r="C287" s="21" t="s">
        <v>985</v>
      </c>
      <c r="D287" s="21">
        <v>3</v>
      </c>
      <c r="E287" s="28" t="s">
        <v>451</v>
      </c>
      <c r="F287" s="35" t="s">
        <v>815</v>
      </c>
      <c r="G287" s="23"/>
      <c r="H287" s="21">
        <f>IF(G287="",0,IF(G287="優勝",点数換算表!$B$2,IF(G287="準優勝",点数換算表!$C$2,IF(G287="ベスト4",点数換算表!$D$2,点数換算表!$E$2))))</f>
        <v>0</v>
      </c>
      <c r="I287" s="23"/>
      <c r="J287" s="21">
        <f>IF(I287="",0,IF(I287="優勝",点数換算表!$B$3,IF(I287="準優勝",点数換算表!$C$3,IF(I287="ベスト4",点数換算表!$D$3,点数換算表!$E$3))))</f>
        <v>0</v>
      </c>
      <c r="K287" s="32" t="s">
        <v>7</v>
      </c>
      <c r="L287" s="21">
        <f>IF(K287="",0,IF(K287="優勝",点数換算表!$B$4,IF(K287="準優勝",点数換算表!$C$4,IF(K287="ベスト4",点数換算表!$D$4,IF(K287="ベスト8",点数換算表!$E$4,IF(K287="ベスト16",点数換算表!$F$4,""))))))</f>
        <v>20</v>
      </c>
      <c r="M287" s="32"/>
      <c r="N287" s="21">
        <f>IF(M287="",0,IF(M287="優勝",点数換算表!$B$5,IF(M287="準優勝",点数換算表!$C$5,IF(M287="ベスト4",点数換算表!$D$5,IF(M287="ベスト8",点数換算表!$E$5,IF(M287="ベスト16",点数換算表!$F$5,IF(M287="ベスト32",点数換算表!$G$5,"")))))))</f>
        <v>0</v>
      </c>
      <c r="O287" s="32"/>
      <c r="P287" s="21">
        <f>IF(O287="",0,IF(O287="優勝",点数換算表!$B$6,IF(O287="準優勝",点数換算表!$C$6,IF(O287="ベスト4",点数換算表!$D$6,IF(O287="ベスト8",点数換算表!$E$6,IF(O287="ベスト16",点数換算表!$F$6,IF(O287="ベスト32",点数換算表!$G$6,"")))))))</f>
        <v>0</v>
      </c>
      <c r="Q287" s="23"/>
      <c r="R287" s="21">
        <f>IF(Q287="",0,IF(Q287="優勝",点数換算表!$B$7,IF(Q287="準優勝",点数換算表!$C$7,IF(Q287="ベスト4",点数換算表!$D$7,IF(Q287="ベスト8",点数換算表!$E$7,点数換算表!$F$7)))))</f>
        <v>0</v>
      </c>
      <c r="S287" s="23"/>
      <c r="T287" s="21">
        <f>IF(S287="",0,IF(S287="優勝",点数換算表!$B$8,IF(S287="準優勝",点数換算表!$C$8,IF(S287="ベスト4",点数換算表!$D$8,IF(S287="ベスト8",点数換算表!$E$8,点数換算表!$F$8)))))</f>
        <v>0</v>
      </c>
      <c r="U287" s="23"/>
      <c r="V287" s="21">
        <f>IF(U287="",0,IF(U287="優勝",点数換算表!$B$13,IF(U287="準優勝",点数換算表!$C$13,IF(U287="ベスト4",点数換算表!$D$13,点数換算表!$E$13))))</f>
        <v>0</v>
      </c>
      <c r="W287" s="23"/>
      <c r="X287" s="21">
        <f>IF(W287="",0,IF(W287="優勝",点数換算表!$B$14,IF(W287="準優勝",点数換算表!$C$14,IF(W287="ベスト4",点数換算表!$D$14,点数換算表!$E$14))))</f>
        <v>0</v>
      </c>
      <c r="Y287" s="32"/>
      <c r="Z287" s="21">
        <f>IF(Y287="",0,IF(Y287="優勝",点数換算表!$B$15,IF(Y287="準優勝",点数換算表!$C$15,IF(Y287="ベスト4",点数換算表!$D$15,IF(Y287="ベスト8",点数換算表!$E$15,IF(Y287="ベスト16",点数換算表!$F$15,""))))))</f>
        <v>0</v>
      </c>
      <c r="AA287" s="32"/>
      <c r="AB287" s="21">
        <f>IF(AA287="",0,IF(AA287="優勝",点数換算表!$B$16,IF(AA287="準優勝",点数換算表!$C$16,IF(AA287="ベスト4",点数換算表!$D$16,IF(AA287="ベスト8",点数換算表!$E$16,IF(AA287="ベスト16",点数換算表!$F$16,IF(AA287="ベスト32",点数換算表!$G$16,"")))))))</f>
        <v>0</v>
      </c>
      <c r="AC287" s="32"/>
      <c r="AD287" s="21">
        <f>IF(AC287="",0,IF(AC287="優勝",点数換算表!$B$17,IF(AC287="準優勝",点数換算表!$C$17,IF(AC287="ベスト4",点数換算表!$D$17,IF(AC287="ベスト8",点数換算表!$E$17,IF(AC287="ベスト16",点数換算表!$F$17,IF(AC287="ベスト32",点数換算表!$G$17,"")))))))</f>
        <v>0</v>
      </c>
      <c r="AE287" s="23"/>
      <c r="AF287" s="21">
        <f>IF(AE287="",0,IF(AE287="優勝",点数換算表!$B$18,IF(AE287="準優勝",点数換算表!$C$18,IF(AE287="ベスト4",点数換算表!$D$18,IF(AE287="ベスト8",点数換算表!$E$18,点数換算表!$F$18)))))</f>
        <v>0</v>
      </c>
      <c r="AG287" s="23"/>
      <c r="AH287" s="21">
        <f>IF(AG287="",0,IF(AG287="優勝",点数換算表!$B$19,IF(AG287="準優勝",点数換算表!$C$19,IF(AG287="ベスト4",点数換算表!$D$19,IF(AG287="ベスト8",点数換算表!$E$19,点数換算表!$F$19)))))</f>
        <v>0</v>
      </c>
      <c r="AI287" s="21">
        <f t="shared" si="4"/>
        <v>20</v>
      </c>
    </row>
    <row r="288" spans="1:35" x14ac:dyDescent="0.4">
      <c r="A288" s="21">
        <v>285</v>
      </c>
      <c r="B288" s="21" t="s">
        <v>987</v>
      </c>
      <c r="C288" s="21" t="s">
        <v>988</v>
      </c>
      <c r="D288" s="21">
        <v>1</v>
      </c>
      <c r="E288" s="28" t="s">
        <v>451</v>
      </c>
      <c r="F288" s="35" t="s">
        <v>815</v>
      </c>
      <c r="G288" s="23"/>
      <c r="H288" s="21">
        <f>IF(G288="",0,IF(G288="優勝",点数換算表!$B$2,IF(G288="準優勝",点数換算表!$C$2,IF(G288="ベスト4",点数換算表!$D$2,点数換算表!$E$2))))</f>
        <v>0</v>
      </c>
      <c r="I288" s="23"/>
      <c r="J288" s="21">
        <f>IF(I288="",0,IF(I288="優勝",点数換算表!$B$3,IF(I288="準優勝",点数換算表!$C$3,IF(I288="ベスト4",点数換算表!$D$3,点数換算表!$E$3))))</f>
        <v>0</v>
      </c>
      <c r="K288" s="32" t="s">
        <v>7</v>
      </c>
      <c r="L288" s="21">
        <f>IF(K288="",0,IF(K288="優勝",点数換算表!$B$4,IF(K288="準優勝",点数換算表!$C$4,IF(K288="ベスト4",点数換算表!$D$4,IF(K288="ベスト8",点数換算表!$E$4,IF(K288="ベスト16",点数換算表!$F$4,""))))))</f>
        <v>20</v>
      </c>
      <c r="M288" s="32"/>
      <c r="N288" s="21">
        <f>IF(M288="",0,IF(M288="優勝",点数換算表!$B$5,IF(M288="準優勝",点数換算表!$C$5,IF(M288="ベスト4",点数換算表!$D$5,IF(M288="ベスト8",点数換算表!$E$5,IF(M288="ベスト16",点数換算表!$F$5,IF(M288="ベスト32",点数換算表!$G$5,"")))))))</f>
        <v>0</v>
      </c>
      <c r="O288" s="32"/>
      <c r="P288" s="21">
        <f>IF(O288="",0,IF(O288="優勝",点数換算表!$B$6,IF(O288="準優勝",点数換算表!$C$6,IF(O288="ベスト4",点数換算表!$D$6,IF(O288="ベスト8",点数換算表!$E$6,IF(O288="ベスト16",点数換算表!$F$6,IF(O288="ベスト32",点数換算表!$G$6,"")))))))</f>
        <v>0</v>
      </c>
      <c r="Q288" s="23"/>
      <c r="R288" s="21">
        <f>IF(Q288="",0,IF(Q288="優勝",点数換算表!$B$7,IF(Q288="準優勝",点数換算表!$C$7,IF(Q288="ベスト4",点数換算表!$D$7,IF(Q288="ベスト8",点数換算表!$E$7,点数換算表!$F$7)))))</f>
        <v>0</v>
      </c>
      <c r="S288" s="23"/>
      <c r="T288" s="21">
        <f>IF(S288="",0,IF(S288="優勝",点数換算表!$B$8,IF(S288="準優勝",点数換算表!$C$8,IF(S288="ベスト4",点数換算表!$D$8,IF(S288="ベスト8",点数換算表!$E$8,点数換算表!$F$8)))))</f>
        <v>0</v>
      </c>
      <c r="U288" s="23"/>
      <c r="V288" s="21">
        <f>IF(U288="",0,IF(U288="優勝",点数換算表!$B$13,IF(U288="準優勝",点数換算表!$C$13,IF(U288="ベスト4",点数換算表!$D$13,点数換算表!$E$13))))</f>
        <v>0</v>
      </c>
      <c r="W288" s="23"/>
      <c r="X288" s="21">
        <f>IF(W288="",0,IF(W288="優勝",点数換算表!$B$14,IF(W288="準優勝",点数換算表!$C$14,IF(W288="ベスト4",点数換算表!$D$14,点数換算表!$E$14))))</f>
        <v>0</v>
      </c>
      <c r="Y288" s="32"/>
      <c r="Z288" s="21">
        <f>IF(Y288="",0,IF(Y288="優勝",点数換算表!$B$15,IF(Y288="準優勝",点数換算表!$C$15,IF(Y288="ベスト4",点数換算表!$D$15,IF(Y288="ベスト8",点数換算表!$E$15,IF(Y288="ベスト16",点数換算表!$F$15,""))))))</f>
        <v>0</v>
      </c>
      <c r="AA288" s="32"/>
      <c r="AB288" s="21">
        <f>IF(AA288="",0,IF(AA288="優勝",点数換算表!$B$16,IF(AA288="準優勝",点数換算表!$C$16,IF(AA288="ベスト4",点数換算表!$D$16,IF(AA288="ベスト8",点数換算表!$E$16,IF(AA288="ベスト16",点数換算表!$F$16,IF(AA288="ベスト32",点数換算表!$G$16,"")))))))</f>
        <v>0</v>
      </c>
      <c r="AC288" s="32"/>
      <c r="AD288" s="21">
        <f>IF(AC288="",0,IF(AC288="優勝",点数換算表!$B$17,IF(AC288="準優勝",点数換算表!$C$17,IF(AC288="ベスト4",点数換算表!$D$17,IF(AC288="ベスト8",点数換算表!$E$17,IF(AC288="ベスト16",点数換算表!$F$17,IF(AC288="ベスト32",点数換算表!$G$17,"")))))))</f>
        <v>0</v>
      </c>
      <c r="AE288" s="23"/>
      <c r="AF288" s="21">
        <f>IF(AE288="",0,IF(AE288="優勝",点数換算表!$B$18,IF(AE288="準優勝",点数換算表!$C$18,IF(AE288="ベスト4",点数換算表!$D$18,IF(AE288="ベスト8",点数換算表!$E$18,点数換算表!$F$18)))))</f>
        <v>0</v>
      </c>
      <c r="AG288" s="23"/>
      <c r="AH288" s="21">
        <f>IF(AG288="",0,IF(AG288="優勝",点数換算表!$B$19,IF(AG288="準優勝",点数換算表!$C$19,IF(AG288="ベスト4",点数換算表!$D$19,IF(AG288="ベスト8",点数換算表!$E$19,点数換算表!$F$19)))))</f>
        <v>0</v>
      </c>
      <c r="AI288" s="21">
        <f t="shared" si="4"/>
        <v>20</v>
      </c>
    </row>
    <row r="289" spans="1:35" x14ac:dyDescent="0.4">
      <c r="A289" s="21">
        <v>286</v>
      </c>
      <c r="B289" s="21" t="s">
        <v>989</v>
      </c>
      <c r="C289" s="21" t="s">
        <v>990</v>
      </c>
      <c r="D289" s="21">
        <v>4</v>
      </c>
      <c r="E289" s="28" t="s">
        <v>451</v>
      </c>
      <c r="F289" s="35" t="s">
        <v>815</v>
      </c>
      <c r="G289" s="23"/>
      <c r="H289" s="21">
        <f>IF(G289="",0,IF(G289="優勝",点数換算表!$B$2,IF(G289="準優勝",点数換算表!$C$2,IF(G289="ベスト4",点数換算表!$D$2,点数換算表!$E$2))))</f>
        <v>0</v>
      </c>
      <c r="I289" s="23"/>
      <c r="J289" s="21">
        <f>IF(I289="",0,IF(I289="優勝",点数換算表!$B$3,IF(I289="準優勝",点数換算表!$C$3,IF(I289="ベスト4",点数換算表!$D$3,点数換算表!$E$3))))</f>
        <v>0</v>
      </c>
      <c r="K289" s="32" t="s">
        <v>7</v>
      </c>
      <c r="L289" s="21">
        <f>IF(K289="",0,IF(K289="優勝",点数換算表!$B$4,IF(K289="準優勝",点数換算表!$C$4,IF(K289="ベスト4",点数換算表!$D$4,IF(K289="ベスト8",点数換算表!$E$4,IF(K289="ベスト16",点数換算表!$F$4,""))))))</f>
        <v>20</v>
      </c>
      <c r="M289" s="32"/>
      <c r="N289" s="21">
        <f>IF(M289="",0,IF(M289="優勝",点数換算表!$B$5,IF(M289="準優勝",点数換算表!$C$5,IF(M289="ベスト4",点数換算表!$D$5,IF(M289="ベスト8",点数換算表!$E$5,IF(M289="ベスト16",点数換算表!$F$5,IF(M289="ベスト32",点数換算表!$G$5,"")))))))</f>
        <v>0</v>
      </c>
      <c r="O289" s="32"/>
      <c r="P289" s="21">
        <f>IF(O289="",0,IF(O289="優勝",点数換算表!$B$6,IF(O289="準優勝",点数換算表!$C$6,IF(O289="ベスト4",点数換算表!$D$6,IF(O289="ベスト8",点数換算表!$E$6,IF(O289="ベスト16",点数換算表!$F$6,IF(O289="ベスト32",点数換算表!$G$6,"")))))))</f>
        <v>0</v>
      </c>
      <c r="Q289" s="23"/>
      <c r="R289" s="21">
        <f>IF(Q289="",0,IF(Q289="優勝",点数換算表!$B$7,IF(Q289="準優勝",点数換算表!$C$7,IF(Q289="ベスト4",点数換算表!$D$7,IF(Q289="ベスト8",点数換算表!$E$7,点数換算表!$F$7)))))</f>
        <v>0</v>
      </c>
      <c r="S289" s="23"/>
      <c r="T289" s="21">
        <f>IF(S289="",0,IF(S289="優勝",点数換算表!$B$8,IF(S289="準優勝",点数換算表!$C$8,IF(S289="ベスト4",点数換算表!$D$8,IF(S289="ベスト8",点数換算表!$E$8,点数換算表!$F$8)))))</f>
        <v>0</v>
      </c>
      <c r="U289" s="23"/>
      <c r="V289" s="21">
        <f>IF(U289="",0,IF(U289="優勝",点数換算表!$B$13,IF(U289="準優勝",点数換算表!$C$13,IF(U289="ベスト4",点数換算表!$D$13,点数換算表!$E$13))))</f>
        <v>0</v>
      </c>
      <c r="W289" s="23"/>
      <c r="X289" s="21">
        <f>IF(W289="",0,IF(W289="優勝",点数換算表!$B$14,IF(W289="準優勝",点数換算表!$C$14,IF(W289="ベスト4",点数換算表!$D$14,点数換算表!$E$14))))</f>
        <v>0</v>
      </c>
      <c r="Y289" s="32"/>
      <c r="Z289" s="21">
        <f>IF(Y289="",0,IF(Y289="優勝",点数換算表!$B$15,IF(Y289="準優勝",点数換算表!$C$15,IF(Y289="ベスト4",点数換算表!$D$15,IF(Y289="ベスト8",点数換算表!$E$15,IF(Y289="ベスト16",点数換算表!$F$15,""))))))</f>
        <v>0</v>
      </c>
      <c r="AA289" s="32"/>
      <c r="AB289" s="21">
        <f>IF(AA289="",0,IF(AA289="優勝",点数換算表!$B$16,IF(AA289="準優勝",点数換算表!$C$16,IF(AA289="ベスト4",点数換算表!$D$16,IF(AA289="ベスト8",点数換算表!$E$16,IF(AA289="ベスト16",点数換算表!$F$16,IF(AA289="ベスト32",点数換算表!$G$16,"")))))))</f>
        <v>0</v>
      </c>
      <c r="AC289" s="32"/>
      <c r="AD289" s="21">
        <f>IF(AC289="",0,IF(AC289="優勝",点数換算表!$B$17,IF(AC289="準優勝",点数換算表!$C$17,IF(AC289="ベスト4",点数換算表!$D$17,IF(AC289="ベスト8",点数換算表!$E$17,IF(AC289="ベスト16",点数換算表!$F$17,IF(AC289="ベスト32",点数換算表!$G$17,"")))))))</f>
        <v>0</v>
      </c>
      <c r="AE289" s="23"/>
      <c r="AF289" s="21">
        <f>IF(AE289="",0,IF(AE289="優勝",点数換算表!$B$18,IF(AE289="準優勝",点数換算表!$C$18,IF(AE289="ベスト4",点数換算表!$D$18,IF(AE289="ベスト8",点数換算表!$E$18,点数換算表!$F$18)))))</f>
        <v>0</v>
      </c>
      <c r="AG289" s="23"/>
      <c r="AH289" s="21">
        <f>IF(AG289="",0,IF(AG289="優勝",点数換算表!$B$19,IF(AG289="準優勝",点数換算表!$C$19,IF(AG289="ベスト4",点数換算表!$D$19,IF(AG289="ベスト8",点数換算表!$E$19,点数換算表!$F$19)))))</f>
        <v>0</v>
      </c>
      <c r="AI289" s="21">
        <f t="shared" si="4"/>
        <v>20</v>
      </c>
    </row>
    <row r="290" spans="1:35" x14ac:dyDescent="0.4">
      <c r="A290" s="21">
        <v>287</v>
      </c>
      <c r="B290" s="21" t="s">
        <v>991</v>
      </c>
      <c r="C290" s="21" t="s">
        <v>937</v>
      </c>
      <c r="D290" s="21">
        <v>1</v>
      </c>
      <c r="E290" s="28" t="s">
        <v>451</v>
      </c>
      <c r="F290" s="35" t="s">
        <v>815</v>
      </c>
      <c r="G290" s="23"/>
      <c r="H290" s="21">
        <f>IF(G290="",0,IF(G290="優勝",点数換算表!$B$2,IF(G290="準優勝",点数換算表!$C$2,IF(G290="ベスト4",点数換算表!$D$2,点数換算表!$E$2))))</f>
        <v>0</v>
      </c>
      <c r="I290" s="23"/>
      <c r="J290" s="21">
        <f>IF(I290="",0,IF(I290="優勝",点数換算表!$B$3,IF(I290="準優勝",点数換算表!$C$3,IF(I290="ベスト4",点数換算表!$D$3,点数換算表!$E$3))))</f>
        <v>0</v>
      </c>
      <c r="K290" s="32" t="s">
        <v>7</v>
      </c>
      <c r="L290" s="21">
        <f>IF(K290="",0,IF(K290="優勝",点数換算表!$B$4,IF(K290="準優勝",点数換算表!$C$4,IF(K290="ベスト4",点数換算表!$D$4,IF(K290="ベスト8",点数換算表!$E$4,IF(K290="ベスト16",点数換算表!$F$4,""))))))</f>
        <v>20</v>
      </c>
      <c r="M290" s="32"/>
      <c r="N290" s="21">
        <f>IF(M290="",0,IF(M290="優勝",点数換算表!$B$5,IF(M290="準優勝",点数換算表!$C$5,IF(M290="ベスト4",点数換算表!$D$5,IF(M290="ベスト8",点数換算表!$E$5,IF(M290="ベスト16",点数換算表!$F$5,IF(M290="ベスト32",点数換算表!$G$5,"")))))))</f>
        <v>0</v>
      </c>
      <c r="O290" s="32"/>
      <c r="P290" s="21">
        <f>IF(O290="",0,IF(O290="優勝",点数換算表!$B$6,IF(O290="準優勝",点数換算表!$C$6,IF(O290="ベスト4",点数換算表!$D$6,IF(O290="ベスト8",点数換算表!$E$6,IF(O290="ベスト16",点数換算表!$F$6,IF(O290="ベスト32",点数換算表!$G$6,"")))))))</f>
        <v>0</v>
      </c>
      <c r="Q290" s="23"/>
      <c r="R290" s="21">
        <f>IF(Q290="",0,IF(Q290="優勝",点数換算表!$B$7,IF(Q290="準優勝",点数換算表!$C$7,IF(Q290="ベスト4",点数換算表!$D$7,IF(Q290="ベスト8",点数換算表!$E$7,点数換算表!$F$7)))))</f>
        <v>0</v>
      </c>
      <c r="S290" s="23"/>
      <c r="T290" s="21">
        <f>IF(S290="",0,IF(S290="優勝",点数換算表!$B$8,IF(S290="準優勝",点数換算表!$C$8,IF(S290="ベスト4",点数換算表!$D$8,IF(S290="ベスト8",点数換算表!$E$8,点数換算表!$F$8)))))</f>
        <v>0</v>
      </c>
      <c r="U290" s="23"/>
      <c r="V290" s="21">
        <f>IF(U290="",0,IF(U290="優勝",点数換算表!$B$13,IF(U290="準優勝",点数換算表!$C$13,IF(U290="ベスト4",点数換算表!$D$13,点数換算表!$E$13))))</f>
        <v>0</v>
      </c>
      <c r="W290" s="23"/>
      <c r="X290" s="21">
        <f>IF(W290="",0,IF(W290="優勝",点数換算表!$B$14,IF(W290="準優勝",点数換算表!$C$14,IF(W290="ベスト4",点数換算表!$D$14,点数換算表!$E$14))))</f>
        <v>0</v>
      </c>
      <c r="Y290" s="32"/>
      <c r="Z290" s="21">
        <f>IF(Y290="",0,IF(Y290="優勝",点数換算表!$B$15,IF(Y290="準優勝",点数換算表!$C$15,IF(Y290="ベスト4",点数換算表!$D$15,IF(Y290="ベスト8",点数換算表!$E$15,IF(Y290="ベスト16",点数換算表!$F$15,""))))))</f>
        <v>0</v>
      </c>
      <c r="AA290" s="32"/>
      <c r="AB290" s="21">
        <f>IF(AA290="",0,IF(AA290="優勝",点数換算表!$B$16,IF(AA290="準優勝",点数換算表!$C$16,IF(AA290="ベスト4",点数換算表!$D$16,IF(AA290="ベスト8",点数換算表!$E$16,IF(AA290="ベスト16",点数換算表!$F$16,IF(AA290="ベスト32",点数換算表!$G$16,"")))))))</f>
        <v>0</v>
      </c>
      <c r="AC290" s="32"/>
      <c r="AD290" s="21">
        <f>IF(AC290="",0,IF(AC290="優勝",点数換算表!$B$17,IF(AC290="準優勝",点数換算表!$C$17,IF(AC290="ベスト4",点数換算表!$D$17,IF(AC290="ベスト8",点数換算表!$E$17,IF(AC290="ベスト16",点数換算表!$F$17,IF(AC290="ベスト32",点数換算表!$G$17,"")))))))</f>
        <v>0</v>
      </c>
      <c r="AE290" s="23"/>
      <c r="AF290" s="21">
        <f>IF(AE290="",0,IF(AE290="優勝",点数換算表!$B$18,IF(AE290="準優勝",点数換算表!$C$18,IF(AE290="ベスト4",点数換算表!$D$18,IF(AE290="ベスト8",点数換算表!$E$18,点数換算表!$F$18)))))</f>
        <v>0</v>
      </c>
      <c r="AG290" s="23"/>
      <c r="AH290" s="21">
        <f>IF(AG290="",0,IF(AG290="優勝",点数換算表!$B$19,IF(AG290="準優勝",点数換算表!$C$19,IF(AG290="ベスト4",点数換算表!$D$19,IF(AG290="ベスト8",点数換算表!$E$19,点数換算表!$F$19)))))</f>
        <v>0</v>
      </c>
      <c r="AI290" s="21">
        <f t="shared" si="4"/>
        <v>20</v>
      </c>
    </row>
    <row r="291" spans="1:35" x14ac:dyDescent="0.4">
      <c r="A291" s="21">
        <v>288</v>
      </c>
      <c r="B291" s="21" t="s">
        <v>992</v>
      </c>
      <c r="C291" s="21" t="s">
        <v>993</v>
      </c>
      <c r="D291" s="21">
        <v>3</v>
      </c>
      <c r="E291" s="28" t="s">
        <v>451</v>
      </c>
      <c r="F291" s="35" t="s">
        <v>815</v>
      </c>
      <c r="G291" s="23"/>
      <c r="H291" s="21">
        <f>IF(G291="",0,IF(G291="優勝",点数換算表!$B$2,IF(G291="準優勝",点数換算表!$C$2,IF(G291="ベスト4",点数換算表!$D$2,点数換算表!$E$2))))</f>
        <v>0</v>
      </c>
      <c r="I291" s="23"/>
      <c r="J291" s="21">
        <f>IF(I291="",0,IF(I291="優勝",点数換算表!$B$3,IF(I291="準優勝",点数換算表!$C$3,IF(I291="ベスト4",点数換算表!$D$3,点数換算表!$E$3))))</f>
        <v>0</v>
      </c>
      <c r="K291" s="32" t="s">
        <v>7</v>
      </c>
      <c r="L291" s="21">
        <f>IF(K291="",0,IF(K291="優勝",点数換算表!$B$4,IF(K291="準優勝",点数換算表!$C$4,IF(K291="ベスト4",点数換算表!$D$4,IF(K291="ベスト8",点数換算表!$E$4,IF(K291="ベスト16",点数換算表!$F$4,""))))))</f>
        <v>20</v>
      </c>
      <c r="M291" s="32"/>
      <c r="N291" s="21">
        <f>IF(M291="",0,IF(M291="優勝",点数換算表!$B$5,IF(M291="準優勝",点数換算表!$C$5,IF(M291="ベスト4",点数換算表!$D$5,IF(M291="ベスト8",点数換算表!$E$5,IF(M291="ベスト16",点数換算表!$F$5,IF(M291="ベスト32",点数換算表!$G$5,"")))))))</f>
        <v>0</v>
      </c>
      <c r="O291" s="32"/>
      <c r="P291" s="21">
        <f>IF(O291="",0,IF(O291="優勝",点数換算表!$B$6,IF(O291="準優勝",点数換算表!$C$6,IF(O291="ベスト4",点数換算表!$D$6,IF(O291="ベスト8",点数換算表!$E$6,IF(O291="ベスト16",点数換算表!$F$6,IF(O291="ベスト32",点数換算表!$G$6,"")))))))</f>
        <v>0</v>
      </c>
      <c r="Q291" s="23"/>
      <c r="R291" s="21">
        <f>IF(Q291="",0,IF(Q291="優勝",点数換算表!$B$7,IF(Q291="準優勝",点数換算表!$C$7,IF(Q291="ベスト4",点数換算表!$D$7,IF(Q291="ベスト8",点数換算表!$E$7,点数換算表!$F$7)))))</f>
        <v>0</v>
      </c>
      <c r="S291" s="23"/>
      <c r="T291" s="21">
        <f>IF(S291="",0,IF(S291="優勝",点数換算表!$B$8,IF(S291="準優勝",点数換算表!$C$8,IF(S291="ベスト4",点数換算表!$D$8,IF(S291="ベスト8",点数換算表!$E$8,点数換算表!$F$8)))))</f>
        <v>0</v>
      </c>
      <c r="U291" s="23"/>
      <c r="V291" s="21">
        <f>IF(U291="",0,IF(U291="優勝",点数換算表!$B$13,IF(U291="準優勝",点数換算表!$C$13,IF(U291="ベスト4",点数換算表!$D$13,点数換算表!$E$13))))</f>
        <v>0</v>
      </c>
      <c r="W291" s="23"/>
      <c r="X291" s="21">
        <f>IF(W291="",0,IF(W291="優勝",点数換算表!$B$14,IF(W291="準優勝",点数換算表!$C$14,IF(W291="ベスト4",点数換算表!$D$14,点数換算表!$E$14))))</f>
        <v>0</v>
      </c>
      <c r="Y291" s="32"/>
      <c r="Z291" s="21">
        <f>IF(Y291="",0,IF(Y291="優勝",点数換算表!$B$15,IF(Y291="準優勝",点数換算表!$C$15,IF(Y291="ベスト4",点数換算表!$D$15,IF(Y291="ベスト8",点数換算表!$E$15,IF(Y291="ベスト16",点数換算表!$F$15,""))))))</f>
        <v>0</v>
      </c>
      <c r="AA291" s="32"/>
      <c r="AB291" s="21">
        <f>IF(AA291="",0,IF(AA291="優勝",点数換算表!$B$16,IF(AA291="準優勝",点数換算表!$C$16,IF(AA291="ベスト4",点数換算表!$D$16,IF(AA291="ベスト8",点数換算表!$E$16,IF(AA291="ベスト16",点数換算表!$F$16,IF(AA291="ベスト32",点数換算表!$G$16,"")))))))</f>
        <v>0</v>
      </c>
      <c r="AC291" s="32"/>
      <c r="AD291" s="21">
        <f>IF(AC291="",0,IF(AC291="優勝",点数換算表!$B$17,IF(AC291="準優勝",点数換算表!$C$17,IF(AC291="ベスト4",点数換算表!$D$17,IF(AC291="ベスト8",点数換算表!$E$17,IF(AC291="ベスト16",点数換算表!$F$17,IF(AC291="ベスト32",点数換算表!$G$17,"")))))))</f>
        <v>0</v>
      </c>
      <c r="AE291" s="23"/>
      <c r="AF291" s="21">
        <f>IF(AE291="",0,IF(AE291="優勝",点数換算表!$B$18,IF(AE291="準優勝",点数換算表!$C$18,IF(AE291="ベスト4",点数換算表!$D$18,IF(AE291="ベスト8",点数換算表!$E$18,点数換算表!$F$18)))))</f>
        <v>0</v>
      </c>
      <c r="AG291" s="23"/>
      <c r="AH291" s="21">
        <f>IF(AG291="",0,IF(AG291="優勝",点数換算表!$B$19,IF(AG291="準優勝",点数換算表!$C$19,IF(AG291="ベスト4",点数換算表!$D$19,IF(AG291="ベスト8",点数換算表!$E$19,点数換算表!$F$19)))))</f>
        <v>0</v>
      </c>
      <c r="AI291" s="21">
        <f t="shared" si="4"/>
        <v>20</v>
      </c>
    </row>
    <row r="292" spans="1:35" ht="19.5" x14ac:dyDescent="0.4">
      <c r="A292" s="21">
        <v>289</v>
      </c>
      <c r="B292" s="15" t="s">
        <v>1087</v>
      </c>
      <c r="C292" s="15" t="s">
        <v>408</v>
      </c>
      <c r="D292" s="15">
        <v>2</v>
      </c>
      <c r="E292" s="27" t="s">
        <v>382</v>
      </c>
      <c r="F292" s="35" t="s">
        <v>815</v>
      </c>
      <c r="G292" s="23"/>
      <c r="H292" s="21">
        <f>IF(G292="",0,IF(G292="優勝",点数換算表!$B$2,IF(G292="準優勝",点数換算表!$C$2,IF(G292="ベスト4",点数換算表!$D$2,点数換算表!$E$2))))</f>
        <v>0</v>
      </c>
      <c r="I292" s="23"/>
      <c r="J292" s="21">
        <f>IF(I292="",0,IF(I292="優勝",点数換算表!$B$3,IF(I292="準優勝",点数換算表!$C$3,IF(I292="ベスト4",点数換算表!$D$3,点数換算表!$E$3))))</f>
        <v>0</v>
      </c>
      <c r="K292" s="32" t="s">
        <v>7</v>
      </c>
      <c r="L292" s="21">
        <f>IF(K292="",0,IF(K292="優勝",点数換算表!$B$4,IF(K292="準優勝",点数換算表!$C$4,IF(K292="ベスト4",点数換算表!$D$4,IF(K292="ベスト8",点数換算表!$E$4,IF(K292="ベスト16",点数換算表!$F$4,""))))))</f>
        <v>20</v>
      </c>
      <c r="M292" s="32"/>
      <c r="N292" s="21">
        <f>IF(M292="",0,IF(M292="優勝",点数換算表!$B$5,IF(M292="準優勝",点数換算表!$C$5,IF(M292="ベスト4",点数換算表!$D$5,IF(M292="ベスト8",点数換算表!$E$5,IF(M292="ベスト16",点数換算表!$F$5,IF(M292="ベスト32",点数換算表!$G$5,"")))))))</f>
        <v>0</v>
      </c>
      <c r="O292" s="32"/>
      <c r="P292" s="21">
        <f>IF(O292="",0,IF(O292="優勝",点数換算表!$B$6,IF(O292="準優勝",点数換算表!$C$6,IF(O292="ベスト4",点数換算表!$D$6,IF(O292="ベスト8",点数換算表!$E$6,IF(O292="ベスト16",点数換算表!$F$6,IF(O292="ベスト32",点数換算表!$G$6,"")))))))</f>
        <v>0</v>
      </c>
      <c r="Q292" s="23"/>
      <c r="R292" s="21">
        <f>IF(Q292="",0,IF(Q292="優勝",点数換算表!$B$7,IF(Q292="準優勝",点数換算表!$C$7,IF(Q292="ベスト4",点数換算表!$D$7,IF(Q292="ベスト8",点数換算表!$E$7,点数換算表!$F$7)))))</f>
        <v>0</v>
      </c>
      <c r="S292" s="23"/>
      <c r="T292" s="21">
        <f>IF(S292="",0,IF(S292="優勝",点数換算表!$B$8,IF(S292="準優勝",点数換算表!$C$8,IF(S292="ベスト4",点数換算表!$D$8,IF(S292="ベスト8",点数換算表!$E$8,点数換算表!$F$8)))))</f>
        <v>0</v>
      </c>
      <c r="U292" s="23"/>
      <c r="V292" s="21">
        <f>IF(U292="",0,IF(U292="優勝",点数換算表!$B$13,IF(U292="準優勝",点数換算表!$C$13,IF(U292="ベスト4",点数換算表!$D$13,点数換算表!$E$13))))</f>
        <v>0</v>
      </c>
      <c r="W292" s="23"/>
      <c r="X292" s="21">
        <f>IF(W292="",0,IF(W292="優勝",点数換算表!$B$14,IF(W292="準優勝",点数換算表!$C$14,IF(W292="ベスト4",点数換算表!$D$14,点数換算表!$E$14))))</f>
        <v>0</v>
      </c>
      <c r="Y292" s="32"/>
      <c r="Z292" s="21">
        <f>IF(Y292="",0,IF(Y292="優勝",点数換算表!$B$15,IF(Y292="準優勝",点数換算表!$C$15,IF(Y292="ベスト4",点数換算表!$D$15,IF(Y292="ベスト8",点数換算表!$E$15,IF(Y292="ベスト16",点数換算表!$F$15,""))))))</f>
        <v>0</v>
      </c>
      <c r="AA292" s="32"/>
      <c r="AB292" s="21">
        <f>IF(AA292="",0,IF(AA292="優勝",点数換算表!$B$16,IF(AA292="準優勝",点数換算表!$C$16,IF(AA292="ベスト4",点数換算表!$D$16,IF(AA292="ベスト8",点数換算表!$E$16,IF(AA292="ベスト16",点数換算表!$F$16,IF(AA292="ベスト32",点数換算表!$G$16,"")))))))</f>
        <v>0</v>
      </c>
      <c r="AC292" s="32"/>
      <c r="AD292" s="21">
        <f>IF(AC292="",0,IF(AC292="優勝",点数換算表!$B$17,IF(AC292="準優勝",点数換算表!$C$17,IF(AC292="ベスト4",点数換算表!$D$17,IF(AC292="ベスト8",点数換算表!$E$17,IF(AC292="ベスト16",点数換算表!$F$17,IF(AC292="ベスト32",点数換算表!$G$17,"")))))))</f>
        <v>0</v>
      </c>
      <c r="AE292" s="23"/>
      <c r="AF292" s="21">
        <f>IF(AE292="",0,IF(AE292="優勝",点数換算表!$B$18,IF(AE292="準優勝",点数換算表!$C$18,IF(AE292="ベスト4",点数換算表!$D$18,IF(AE292="ベスト8",点数換算表!$E$18,点数換算表!$F$18)))))</f>
        <v>0</v>
      </c>
      <c r="AG292" s="23"/>
      <c r="AH292" s="21">
        <f>IF(AG292="",0,IF(AG292="優勝",点数換算表!$B$19,IF(AG292="準優勝",点数換算表!$C$19,IF(AG292="ベスト4",点数換算表!$D$19,IF(AG292="ベスト8",点数換算表!$E$19,点数換算表!$F$19)))))</f>
        <v>0</v>
      </c>
      <c r="AI292" s="21">
        <f t="shared" si="4"/>
        <v>20</v>
      </c>
    </row>
    <row r="293" spans="1:35" ht="19.5" x14ac:dyDescent="0.4">
      <c r="A293" s="21">
        <v>290</v>
      </c>
      <c r="B293" s="15" t="s">
        <v>1088</v>
      </c>
      <c r="C293" s="15" t="s">
        <v>408</v>
      </c>
      <c r="D293" s="15">
        <v>3</v>
      </c>
      <c r="E293" s="27" t="s">
        <v>382</v>
      </c>
      <c r="F293" s="35" t="s">
        <v>815</v>
      </c>
      <c r="G293" s="23"/>
      <c r="H293" s="21">
        <f>IF(G293="",0,IF(G293="優勝",点数換算表!$B$2,IF(G293="準優勝",点数換算表!$C$2,IF(G293="ベスト4",点数換算表!$D$2,点数換算表!$E$2))))</f>
        <v>0</v>
      </c>
      <c r="I293" s="23"/>
      <c r="J293" s="21">
        <f>IF(I293="",0,IF(I293="優勝",点数換算表!$B$3,IF(I293="準優勝",点数換算表!$C$3,IF(I293="ベスト4",点数換算表!$D$3,点数換算表!$E$3))))</f>
        <v>0</v>
      </c>
      <c r="K293" s="32" t="s">
        <v>7</v>
      </c>
      <c r="L293" s="21">
        <f>IF(K293="",0,IF(K293="優勝",点数換算表!$B$4,IF(K293="準優勝",点数換算表!$C$4,IF(K293="ベスト4",点数換算表!$D$4,IF(K293="ベスト8",点数換算表!$E$4,IF(K293="ベスト16",点数換算表!$F$4,""))))))</f>
        <v>20</v>
      </c>
      <c r="M293" s="32"/>
      <c r="N293" s="21">
        <f>IF(M293="",0,IF(M293="優勝",点数換算表!$B$5,IF(M293="準優勝",点数換算表!$C$5,IF(M293="ベスト4",点数換算表!$D$5,IF(M293="ベスト8",点数換算表!$E$5,IF(M293="ベスト16",点数換算表!$F$5,IF(M293="ベスト32",点数換算表!$G$5,"")))))))</f>
        <v>0</v>
      </c>
      <c r="O293" s="32"/>
      <c r="P293" s="21">
        <f>IF(O293="",0,IF(O293="優勝",点数換算表!$B$6,IF(O293="準優勝",点数換算表!$C$6,IF(O293="ベスト4",点数換算表!$D$6,IF(O293="ベスト8",点数換算表!$E$6,IF(O293="ベスト16",点数換算表!$F$6,IF(O293="ベスト32",点数換算表!$G$6,"")))))))</f>
        <v>0</v>
      </c>
      <c r="Q293" s="23"/>
      <c r="R293" s="21">
        <f>IF(Q293="",0,IF(Q293="優勝",点数換算表!$B$7,IF(Q293="準優勝",点数換算表!$C$7,IF(Q293="ベスト4",点数換算表!$D$7,IF(Q293="ベスト8",点数換算表!$E$7,点数換算表!$F$7)))))</f>
        <v>0</v>
      </c>
      <c r="S293" s="23"/>
      <c r="T293" s="21">
        <f>IF(S293="",0,IF(S293="優勝",点数換算表!$B$8,IF(S293="準優勝",点数換算表!$C$8,IF(S293="ベスト4",点数換算表!$D$8,IF(S293="ベスト8",点数換算表!$E$8,点数換算表!$F$8)))))</f>
        <v>0</v>
      </c>
      <c r="U293" s="23"/>
      <c r="V293" s="21">
        <f>IF(U293="",0,IF(U293="優勝",点数換算表!$B$13,IF(U293="準優勝",点数換算表!$C$13,IF(U293="ベスト4",点数換算表!$D$13,点数換算表!$E$13))))</f>
        <v>0</v>
      </c>
      <c r="W293" s="23"/>
      <c r="X293" s="21">
        <f>IF(W293="",0,IF(W293="優勝",点数換算表!$B$14,IF(W293="準優勝",点数換算表!$C$14,IF(W293="ベスト4",点数換算表!$D$14,点数換算表!$E$14))))</f>
        <v>0</v>
      </c>
      <c r="Y293" s="32"/>
      <c r="Z293" s="21">
        <f>IF(Y293="",0,IF(Y293="優勝",点数換算表!$B$15,IF(Y293="準優勝",点数換算表!$C$15,IF(Y293="ベスト4",点数換算表!$D$15,IF(Y293="ベスト8",点数換算表!$E$15,IF(Y293="ベスト16",点数換算表!$F$15,""))))))</f>
        <v>0</v>
      </c>
      <c r="AA293" s="32"/>
      <c r="AB293" s="21">
        <f>IF(AA293="",0,IF(AA293="優勝",点数換算表!$B$16,IF(AA293="準優勝",点数換算表!$C$16,IF(AA293="ベスト4",点数換算表!$D$16,IF(AA293="ベスト8",点数換算表!$E$16,IF(AA293="ベスト16",点数換算表!$F$16,IF(AA293="ベスト32",点数換算表!$G$16,"")))))))</f>
        <v>0</v>
      </c>
      <c r="AC293" s="32"/>
      <c r="AD293" s="21">
        <f>IF(AC293="",0,IF(AC293="優勝",点数換算表!$B$17,IF(AC293="準優勝",点数換算表!$C$17,IF(AC293="ベスト4",点数換算表!$D$17,IF(AC293="ベスト8",点数換算表!$E$17,IF(AC293="ベスト16",点数換算表!$F$17,IF(AC293="ベスト32",点数換算表!$G$17,"")))))))</f>
        <v>0</v>
      </c>
      <c r="AE293" s="23"/>
      <c r="AF293" s="21">
        <f>IF(AE293="",0,IF(AE293="優勝",点数換算表!$B$18,IF(AE293="準優勝",点数換算表!$C$18,IF(AE293="ベスト4",点数換算表!$D$18,IF(AE293="ベスト8",点数換算表!$E$18,点数換算表!$F$18)))))</f>
        <v>0</v>
      </c>
      <c r="AG293" s="23"/>
      <c r="AH293" s="21">
        <f>IF(AG293="",0,IF(AG293="優勝",点数換算表!$B$19,IF(AG293="準優勝",点数換算表!$C$19,IF(AG293="ベスト4",点数換算表!$D$19,IF(AG293="ベスト8",点数換算表!$E$19,点数換算表!$F$19)))))</f>
        <v>0</v>
      </c>
      <c r="AI293" s="21">
        <f t="shared" si="4"/>
        <v>20</v>
      </c>
    </row>
    <row r="294" spans="1:35" ht="19.5" x14ac:dyDescent="0.4">
      <c r="A294" s="21">
        <v>291</v>
      </c>
      <c r="B294" s="15" t="s">
        <v>1089</v>
      </c>
      <c r="C294" s="15" t="s">
        <v>417</v>
      </c>
      <c r="D294" s="15">
        <v>2</v>
      </c>
      <c r="E294" s="27" t="s">
        <v>382</v>
      </c>
      <c r="F294" s="35" t="s">
        <v>815</v>
      </c>
      <c r="G294" s="23"/>
      <c r="H294" s="21">
        <f>IF(G294="",0,IF(G294="優勝",点数換算表!$B$2,IF(G294="準優勝",点数換算表!$C$2,IF(G294="ベスト4",点数換算表!$D$2,点数換算表!$E$2))))</f>
        <v>0</v>
      </c>
      <c r="I294" s="23"/>
      <c r="J294" s="21">
        <f>IF(I294="",0,IF(I294="優勝",点数換算表!$B$3,IF(I294="準優勝",点数換算表!$C$3,IF(I294="ベスト4",点数換算表!$D$3,点数換算表!$E$3))))</f>
        <v>0</v>
      </c>
      <c r="K294" s="32" t="s">
        <v>7</v>
      </c>
      <c r="L294" s="21">
        <f>IF(K294="",0,IF(K294="優勝",点数換算表!$B$4,IF(K294="準優勝",点数換算表!$C$4,IF(K294="ベスト4",点数換算表!$D$4,IF(K294="ベスト8",点数換算表!$E$4,IF(K294="ベスト16",点数換算表!$F$4,""))))))</f>
        <v>20</v>
      </c>
      <c r="M294" s="32"/>
      <c r="N294" s="21">
        <f>IF(M294="",0,IF(M294="優勝",点数換算表!$B$5,IF(M294="準優勝",点数換算表!$C$5,IF(M294="ベスト4",点数換算表!$D$5,IF(M294="ベスト8",点数換算表!$E$5,IF(M294="ベスト16",点数換算表!$F$5,IF(M294="ベスト32",点数換算表!$G$5,"")))))))</f>
        <v>0</v>
      </c>
      <c r="O294" s="32"/>
      <c r="P294" s="21">
        <f>IF(O294="",0,IF(O294="優勝",点数換算表!$B$6,IF(O294="準優勝",点数換算表!$C$6,IF(O294="ベスト4",点数換算表!$D$6,IF(O294="ベスト8",点数換算表!$E$6,IF(O294="ベスト16",点数換算表!$F$6,IF(O294="ベスト32",点数換算表!$G$6,"")))))))</f>
        <v>0</v>
      </c>
      <c r="Q294" s="23"/>
      <c r="R294" s="21">
        <f>IF(Q294="",0,IF(Q294="優勝",点数換算表!$B$7,IF(Q294="準優勝",点数換算表!$C$7,IF(Q294="ベスト4",点数換算表!$D$7,IF(Q294="ベスト8",点数換算表!$E$7,点数換算表!$F$7)))))</f>
        <v>0</v>
      </c>
      <c r="S294" s="23"/>
      <c r="T294" s="21">
        <f>IF(S294="",0,IF(S294="優勝",点数換算表!$B$8,IF(S294="準優勝",点数換算表!$C$8,IF(S294="ベスト4",点数換算表!$D$8,IF(S294="ベスト8",点数換算表!$E$8,点数換算表!$F$8)))))</f>
        <v>0</v>
      </c>
      <c r="U294" s="23"/>
      <c r="V294" s="21">
        <f>IF(U294="",0,IF(U294="優勝",点数換算表!$B$13,IF(U294="準優勝",点数換算表!$C$13,IF(U294="ベスト4",点数換算表!$D$13,点数換算表!$E$13))))</f>
        <v>0</v>
      </c>
      <c r="W294" s="23"/>
      <c r="X294" s="21">
        <f>IF(W294="",0,IF(W294="優勝",点数換算表!$B$14,IF(W294="準優勝",点数換算表!$C$14,IF(W294="ベスト4",点数換算表!$D$14,点数換算表!$E$14))))</f>
        <v>0</v>
      </c>
      <c r="Y294" s="32"/>
      <c r="Z294" s="21">
        <f>IF(Y294="",0,IF(Y294="優勝",点数換算表!$B$15,IF(Y294="準優勝",点数換算表!$C$15,IF(Y294="ベスト4",点数換算表!$D$15,IF(Y294="ベスト8",点数換算表!$E$15,IF(Y294="ベスト16",点数換算表!$F$15,""))))))</f>
        <v>0</v>
      </c>
      <c r="AA294" s="32"/>
      <c r="AB294" s="21">
        <f>IF(AA294="",0,IF(AA294="優勝",点数換算表!$B$16,IF(AA294="準優勝",点数換算表!$C$16,IF(AA294="ベスト4",点数換算表!$D$16,IF(AA294="ベスト8",点数換算表!$E$16,IF(AA294="ベスト16",点数換算表!$F$16,IF(AA294="ベスト32",点数換算表!$G$16,"")))))))</f>
        <v>0</v>
      </c>
      <c r="AC294" s="32"/>
      <c r="AD294" s="21">
        <f>IF(AC294="",0,IF(AC294="優勝",点数換算表!$B$17,IF(AC294="準優勝",点数換算表!$C$17,IF(AC294="ベスト4",点数換算表!$D$17,IF(AC294="ベスト8",点数換算表!$E$17,IF(AC294="ベスト16",点数換算表!$F$17,IF(AC294="ベスト32",点数換算表!$G$17,"")))))))</f>
        <v>0</v>
      </c>
      <c r="AE294" s="23"/>
      <c r="AF294" s="21">
        <f>IF(AE294="",0,IF(AE294="優勝",点数換算表!$B$18,IF(AE294="準優勝",点数換算表!$C$18,IF(AE294="ベスト4",点数換算表!$D$18,IF(AE294="ベスト8",点数換算表!$E$18,点数換算表!$F$18)))))</f>
        <v>0</v>
      </c>
      <c r="AG294" s="23"/>
      <c r="AH294" s="21">
        <f>IF(AG294="",0,IF(AG294="優勝",点数換算表!$B$19,IF(AG294="準優勝",点数換算表!$C$19,IF(AG294="ベスト4",点数換算表!$D$19,IF(AG294="ベスト8",点数換算表!$E$19,点数換算表!$F$19)))))</f>
        <v>0</v>
      </c>
      <c r="AI294" s="21">
        <f t="shared" si="4"/>
        <v>20</v>
      </c>
    </row>
    <row r="295" spans="1:35" ht="19.5" x14ac:dyDescent="0.4">
      <c r="A295" s="21">
        <v>292</v>
      </c>
      <c r="B295" s="15" t="s">
        <v>411</v>
      </c>
      <c r="C295" s="15" t="s">
        <v>412</v>
      </c>
      <c r="D295" s="15">
        <v>4</v>
      </c>
      <c r="E295" s="27" t="s">
        <v>382</v>
      </c>
      <c r="F295" s="35" t="s">
        <v>815</v>
      </c>
      <c r="G295" s="23"/>
      <c r="H295" s="21">
        <f>IF(G295="",0,IF(G295="優勝",点数換算表!$B$2,IF(G295="準優勝",点数換算表!$C$2,IF(G295="ベスト4",点数換算表!$D$2,点数換算表!$E$2))))</f>
        <v>0</v>
      </c>
      <c r="I295" s="23"/>
      <c r="J295" s="21">
        <f>IF(I295="",0,IF(I295="優勝",点数換算表!$B$3,IF(I295="準優勝",点数換算表!$C$3,IF(I295="ベスト4",点数換算表!$D$3,点数換算表!$E$3))))</f>
        <v>0</v>
      </c>
      <c r="K295" s="32" t="s">
        <v>7</v>
      </c>
      <c r="L295" s="21">
        <f>IF(K295="",0,IF(K295="優勝",点数換算表!$B$4,IF(K295="準優勝",点数換算表!$C$4,IF(K295="ベスト4",点数換算表!$D$4,IF(K295="ベスト8",点数換算表!$E$4,IF(K295="ベスト16",点数換算表!$F$4,""))))))</f>
        <v>20</v>
      </c>
      <c r="M295" s="32"/>
      <c r="N295" s="21">
        <f>IF(M295="",0,IF(M295="優勝",点数換算表!$B$5,IF(M295="準優勝",点数換算表!$C$5,IF(M295="ベスト4",点数換算表!$D$5,IF(M295="ベスト8",点数換算表!$E$5,IF(M295="ベスト16",点数換算表!$F$5,IF(M295="ベスト32",点数換算表!$G$5,"")))))))</f>
        <v>0</v>
      </c>
      <c r="O295" s="32"/>
      <c r="P295" s="21">
        <f>IF(O295="",0,IF(O295="優勝",点数換算表!$B$6,IF(O295="準優勝",点数換算表!$C$6,IF(O295="ベスト4",点数換算表!$D$6,IF(O295="ベスト8",点数換算表!$E$6,IF(O295="ベスト16",点数換算表!$F$6,IF(O295="ベスト32",点数換算表!$G$6,"")))))))</f>
        <v>0</v>
      </c>
      <c r="Q295" s="23"/>
      <c r="R295" s="21">
        <f>IF(Q295="",0,IF(Q295="優勝",点数換算表!$B$7,IF(Q295="準優勝",点数換算表!$C$7,IF(Q295="ベスト4",点数換算表!$D$7,IF(Q295="ベスト8",点数換算表!$E$7,点数換算表!$F$7)))))</f>
        <v>0</v>
      </c>
      <c r="S295" s="23"/>
      <c r="T295" s="21">
        <f>IF(S295="",0,IF(S295="優勝",点数換算表!$B$8,IF(S295="準優勝",点数換算表!$C$8,IF(S295="ベスト4",点数換算表!$D$8,IF(S295="ベスト8",点数換算表!$E$8,点数換算表!$F$8)))))</f>
        <v>0</v>
      </c>
      <c r="U295" s="23"/>
      <c r="V295" s="21">
        <f>IF(U295="",0,IF(U295="優勝",点数換算表!$B$13,IF(U295="準優勝",点数換算表!$C$13,IF(U295="ベスト4",点数換算表!$D$13,点数換算表!$E$13))))</f>
        <v>0</v>
      </c>
      <c r="W295" s="23"/>
      <c r="X295" s="21">
        <f>IF(W295="",0,IF(W295="優勝",点数換算表!$B$14,IF(W295="準優勝",点数換算表!$C$14,IF(W295="ベスト4",点数換算表!$D$14,点数換算表!$E$14))))</f>
        <v>0</v>
      </c>
      <c r="Y295" s="32"/>
      <c r="Z295" s="21">
        <f>IF(Y295="",0,IF(Y295="優勝",点数換算表!$B$15,IF(Y295="準優勝",点数換算表!$C$15,IF(Y295="ベスト4",点数換算表!$D$15,IF(Y295="ベスト8",点数換算表!$E$15,IF(Y295="ベスト16",点数換算表!$F$15,""))))))</f>
        <v>0</v>
      </c>
      <c r="AA295" s="32"/>
      <c r="AB295" s="21">
        <f>IF(AA295="",0,IF(AA295="優勝",点数換算表!$B$16,IF(AA295="準優勝",点数換算表!$C$16,IF(AA295="ベスト4",点数換算表!$D$16,IF(AA295="ベスト8",点数換算表!$E$16,IF(AA295="ベスト16",点数換算表!$F$16,IF(AA295="ベスト32",点数換算表!$G$16,"")))))))</f>
        <v>0</v>
      </c>
      <c r="AC295" s="32"/>
      <c r="AD295" s="21">
        <f>IF(AC295="",0,IF(AC295="優勝",点数換算表!$B$17,IF(AC295="準優勝",点数換算表!$C$17,IF(AC295="ベスト4",点数換算表!$D$17,IF(AC295="ベスト8",点数換算表!$E$17,IF(AC295="ベスト16",点数換算表!$F$17,IF(AC295="ベスト32",点数換算表!$G$17,"")))))))</f>
        <v>0</v>
      </c>
      <c r="AE295" s="23"/>
      <c r="AF295" s="21">
        <f>IF(AE295="",0,IF(AE295="優勝",点数換算表!$B$18,IF(AE295="準優勝",点数換算表!$C$18,IF(AE295="ベスト4",点数換算表!$D$18,IF(AE295="ベスト8",点数換算表!$E$18,点数換算表!$F$18)))))</f>
        <v>0</v>
      </c>
      <c r="AG295" s="23"/>
      <c r="AH295" s="21">
        <f>IF(AG295="",0,IF(AG295="優勝",点数換算表!$B$19,IF(AG295="準優勝",点数換算表!$C$19,IF(AG295="ベスト4",点数換算表!$D$19,IF(AG295="ベスト8",点数換算表!$E$19,点数換算表!$F$19)))))</f>
        <v>0</v>
      </c>
      <c r="AI295" s="21">
        <f t="shared" si="4"/>
        <v>20</v>
      </c>
    </row>
    <row r="296" spans="1:35" ht="19.5" x14ac:dyDescent="0.4">
      <c r="A296" s="21">
        <v>293</v>
      </c>
      <c r="B296" s="15" t="s">
        <v>1090</v>
      </c>
      <c r="C296" s="15" t="s">
        <v>412</v>
      </c>
      <c r="D296" s="15">
        <v>3</v>
      </c>
      <c r="E296" s="27" t="s">
        <v>382</v>
      </c>
      <c r="F296" s="35" t="s">
        <v>815</v>
      </c>
      <c r="G296" s="23"/>
      <c r="H296" s="21">
        <f>IF(G296="",0,IF(G296="優勝",点数換算表!$B$2,IF(G296="準優勝",点数換算表!$C$2,IF(G296="ベスト4",点数換算表!$D$2,点数換算表!$E$2))))</f>
        <v>0</v>
      </c>
      <c r="I296" s="23"/>
      <c r="J296" s="21">
        <f>IF(I296="",0,IF(I296="優勝",点数換算表!$B$3,IF(I296="準優勝",点数換算表!$C$3,IF(I296="ベスト4",点数換算表!$D$3,点数換算表!$E$3))))</f>
        <v>0</v>
      </c>
      <c r="K296" s="32" t="s">
        <v>7</v>
      </c>
      <c r="L296" s="21">
        <f>IF(K296="",0,IF(K296="優勝",点数換算表!$B$4,IF(K296="準優勝",点数換算表!$C$4,IF(K296="ベスト4",点数換算表!$D$4,IF(K296="ベスト8",点数換算表!$E$4,IF(K296="ベスト16",点数換算表!$F$4,""))))))</f>
        <v>20</v>
      </c>
      <c r="M296" s="32"/>
      <c r="N296" s="21">
        <f>IF(M296="",0,IF(M296="優勝",点数換算表!$B$5,IF(M296="準優勝",点数換算表!$C$5,IF(M296="ベスト4",点数換算表!$D$5,IF(M296="ベスト8",点数換算表!$E$5,IF(M296="ベスト16",点数換算表!$F$5,IF(M296="ベスト32",点数換算表!$G$5,"")))))))</f>
        <v>0</v>
      </c>
      <c r="O296" s="32"/>
      <c r="P296" s="21">
        <f>IF(O296="",0,IF(O296="優勝",点数換算表!$B$6,IF(O296="準優勝",点数換算表!$C$6,IF(O296="ベスト4",点数換算表!$D$6,IF(O296="ベスト8",点数換算表!$E$6,IF(O296="ベスト16",点数換算表!$F$6,IF(O296="ベスト32",点数換算表!$G$6,"")))))))</f>
        <v>0</v>
      </c>
      <c r="Q296" s="23"/>
      <c r="R296" s="21">
        <f>IF(Q296="",0,IF(Q296="優勝",点数換算表!$B$7,IF(Q296="準優勝",点数換算表!$C$7,IF(Q296="ベスト4",点数換算表!$D$7,IF(Q296="ベスト8",点数換算表!$E$7,点数換算表!$F$7)))))</f>
        <v>0</v>
      </c>
      <c r="S296" s="23"/>
      <c r="T296" s="21">
        <f>IF(S296="",0,IF(S296="優勝",点数換算表!$B$8,IF(S296="準優勝",点数換算表!$C$8,IF(S296="ベスト4",点数換算表!$D$8,IF(S296="ベスト8",点数換算表!$E$8,点数換算表!$F$8)))))</f>
        <v>0</v>
      </c>
      <c r="U296" s="23"/>
      <c r="V296" s="21">
        <f>IF(U296="",0,IF(U296="優勝",点数換算表!$B$13,IF(U296="準優勝",点数換算表!$C$13,IF(U296="ベスト4",点数換算表!$D$13,点数換算表!$E$13))))</f>
        <v>0</v>
      </c>
      <c r="W296" s="23"/>
      <c r="X296" s="21">
        <f>IF(W296="",0,IF(W296="優勝",点数換算表!$B$14,IF(W296="準優勝",点数換算表!$C$14,IF(W296="ベスト4",点数換算表!$D$14,点数換算表!$E$14))))</f>
        <v>0</v>
      </c>
      <c r="Y296" s="32"/>
      <c r="Z296" s="21">
        <f>IF(Y296="",0,IF(Y296="優勝",点数換算表!$B$15,IF(Y296="準優勝",点数換算表!$C$15,IF(Y296="ベスト4",点数換算表!$D$15,IF(Y296="ベスト8",点数換算表!$E$15,IF(Y296="ベスト16",点数換算表!$F$15,""))))))</f>
        <v>0</v>
      </c>
      <c r="AA296" s="32"/>
      <c r="AB296" s="21">
        <f>IF(AA296="",0,IF(AA296="優勝",点数換算表!$B$16,IF(AA296="準優勝",点数換算表!$C$16,IF(AA296="ベスト4",点数換算表!$D$16,IF(AA296="ベスト8",点数換算表!$E$16,IF(AA296="ベスト16",点数換算表!$F$16,IF(AA296="ベスト32",点数換算表!$G$16,"")))))))</f>
        <v>0</v>
      </c>
      <c r="AC296" s="32"/>
      <c r="AD296" s="21">
        <f>IF(AC296="",0,IF(AC296="優勝",点数換算表!$B$17,IF(AC296="準優勝",点数換算表!$C$17,IF(AC296="ベスト4",点数換算表!$D$17,IF(AC296="ベスト8",点数換算表!$E$17,IF(AC296="ベスト16",点数換算表!$F$17,IF(AC296="ベスト32",点数換算表!$G$17,"")))))))</f>
        <v>0</v>
      </c>
      <c r="AE296" s="23"/>
      <c r="AF296" s="21">
        <f>IF(AE296="",0,IF(AE296="優勝",点数換算表!$B$18,IF(AE296="準優勝",点数換算表!$C$18,IF(AE296="ベスト4",点数換算表!$D$18,IF(AE296="ベスト8",点数換算表!$E$18,点数換算表!$F$18)))))</f>
        <v>0</v>
      </c>
      <c r="AG296" s="23"/>
      <c r="AH296" s="21">
        <f>IF(AG296="",0,IF(AG296="優勝",点数換算表!$B$19,IF(AG296="準優勝",点数換算表!$C$19,IF(AG296="ベスト4",点数換算表!$D$19,IF(AG296="ベスト8",点数換算表!$E$19,点数換算表!$F$19)))))</f>
        <v>0</v>
      </c>
      <c r="AI296" s="21">
        <f t="shared" si="4"/>
        <v>20</v>
      </c>
    </row>
    <row r="297" spans="1:35" ht="19.5" x14ac:dyDescent="0.4">
      <c r="A297" s="21">
        <v>294</v>
      </c>
      <c r="B297" s="15" t="s">
        <v>1091</v>
      </c>
      <c r="C297" s="15" t="s">
        <v>396</v>
      </c>
      <c r="D297" s="15">
        <v>2</v>
      </c>
      <c r="E297" s="27" t="s">
        <v>382</v>
      </c>
      <c r="F297" s="35" t="s">
        <v>815</v>
      </c>
      <c r="G297" s="23"/>
      <c r="H297" s="21">
        <f>IF(G297="",0,IF(G297="優勝",点数換算表!$B$2,IF(G297="準優勝",点数換算表!$C$2,IF(G297="ベスト4",点数換算表!$D$2,点数換算表!$E$2))))</f>
        <v>0</v>
      </c>
      <c r="I297" s="23"/>
      <c r="J297" s="21">
        <f>IF(I297="",0,IF(I297="優勝",点数換算表!$B$3,IF(I297="準優勝",点数換算表!$C$3,IF(I297="ベスト4",点数換算表!$D$3,点数換算表!$E$3))))</f>
        <v>0</v>
      </c>
      <c r="K297" s="32" t="s">
        <v>7</v>
      </c>
      <c r="L297" s="21">
        <f>IF(K297="",0,IF(K297="優勝",点数換算表!$B$4,IF(K297="準優勝",点数換算表!$C$4,IF(K297="ベスト4",点数換算表!$D$4,IF(K297="ベスト8",点数換算表!$E$4,IF(K297="ベスト16",点数換算表!$F$4,""))))))</f>
        <v>20</v>
      </c>
      <c r="M297" s="32"/>
      <c r="N297" s="21">
        <f>IF(M297="",0,IF(M297="優勝",点数換算表!$B$5,IF(M297="準優勝",点数換算表!$C$5,IF(M297="ベスト4",点数換算表!$D$5,IF(M297="ベスト8",点数換算表!$E$5,IF(M297="ベスト16",点数換算表!$F$5,IF(M297="ベスト32",点数換算表!$G$5,"")))))))</f>
        <v>0</v>
      </c>
      <c r="O297" s="32"/>
      <c r="P297" s="21">
        <f>IF(O297="",0,IF(O297="優勝",点数換算表!$B$6,IF(O297="準優勝",点数換算表!$C$6,IF(O297="ベスト4",点数換算表!$D$6,IF(O297="ベスト8",点数換算表!$E$6,IF(O297="ベスト16",点数換算表!$F$6,IF(O297="ベスト32",点数換算表!$G$6,"")))))))</f>
        <v>0</v>
      </c>
      <c r="Q297" s="23"/>
      <c r="R297" s="21">
        <f>IF(Q297="",0,IF(Q297="優勝",点数換算表!$B$7,IF(Q297="準優勝",点数換算表!$C$7,IF(Q297="ベスト4",点数換算表!$D$7,IF(Q297="ベスト8",点数換算表!$E$7,点数換算表!$F$7)))))</f>
        <v>0</v>
      </c>
      <c r="S297" s="23"/>
      <c r="T297" s="21">
        <f>IF(S297="",0,IF(S297="優勝",点数換算表!$B$8,IF(S297="準優勝",点数換算表!$C$8,IF(S297="ベスト4",点数換算表!$D$8,IF(S297="ベスト8",点数換算表!$E$8,点数換算表!$F$8)))))</f>
        <v>0</v>
      </c>
      <c r="U297" s="23"/>
      <c r="V297" s="21">
        <f>IF(U297="",0,IF(U297="優勝",点数換算表!$B$13,IF(U297="準優勝",点数換算表!$C$13,IF(U297="ベスト4",点数換算表!$D$13,点数換算表!$E$13))))</f>
        <v>0</v>
      </c>
      <c r="W297" s="23"/>
      <c r="X297" s="21">
        <f>IF(W297="",0,IF(W297="優勝",点数換算表!$B$14,IF(W297="準優勝",点数換算表!$C$14,IF(W297="ベスト4",点数換算表!$D$14,点数換算表!$E$14))))</f>
        <v>0</v>
      </c>
      <c r="Y297" s="32"/>
      <c r="Z297" s="21">
        <f>IF(Y297="",0,IF(Y297="優勝",点数換算表!$B$15,IF(Y297="準優勝",点数換算表!$C$15,IF(Y297="ベスト4",点数換算表!$D$15,IF(Y297="ベスト8",点数換算表!$E$15,IF(Y297="ベスト16",点数換算表!$F$15,""))))))</f>
        <v>0</v>
      </c>
      <c r="AA297" s="32"/>
      <c r="AB297" s="21">
        <f>IF(AA297="",0,IF(AA297="優勝",点数換算表!$B$16,IF(AA297="準優勝",点数換算表!$C$16,IF(AA297="ベスト4",点数換算表!$D$16,IF(AA297="ベスト8",点数換算表!$E$16,IF(AA297="ベスト16",点数換算表!$F$16,IF(AA297="ベスト32",点数換算表!$G$16,"")))))))</f>
        <v>0</v>
      </c>
      <c r="AC297" s="32"/>
      <c r="AD297" s="21">
        <f>IF(AC297="",0,IF(AC297="優勝",点数換算表!$B$17,IF(AC297="準優勝",点数換算表!$C$17,IF(AC297="ベスト4",点数換算表!$D$17,IF(AC297="ベスト8",点数換算表!$E$17,IF(AC297="ベスト16",点数換算表!$F$17,IF(AC297="ベスト32",点数換算表!$G$17,"")))))))</f>
        <v>0</v>
      </c>
      <c r="AE297" s="23"/>
      <c r="AF297" s="21">
        <f>IF(AE297="",0,IF(AE297="優勝",点数換算表!$B$18,IF(AE297="準優勝",点数換算表!$C$18,IF(AE297="ベスト4",点数換算表!$D$18,IF(AE297="ベスト8",点数換算表!$E$18,点数換算表!$F$18)))))</f>
        <v>0</v>
      </c>
      <c r="AG297" s="23"/>
      <c r="AH297" s="21">
        <f>IF(AG297="",0,IF(AG297="優勝",点数換算表!$B$19,IF(AG297="準優勝",点数換算表!$C$19,IF(AG297="ベスト4",点数換算表!$D$19,IF(AG297="ベスト8",点数換算表!$E$19,点数換算表!$F$19)))))</f>
        <v>0</v>
      </c>
      <c r="AI297" s="21">
        <f t="shared" si="4"/>
        <v>20</v>
      </c>
    </row>
    <row r="298" spans="1:35" x14ac:dyDescent="0.4">
      <c r="A298" s="21">
        <v>295</v>
      </c>
      <c r="B298" s="32" t="s">
        <v>249</v>
      </c>
      <c r="C298" s="32" t="s">
        <v>74</v>
      </c>
      <c r="D298" s="32">
        <v>4</v>
      </c>
      <c r="E298" s="24" t="s">
        <v>269</v>
      </c>
      <c r="F298" s="34" t="s">
        <v>814</v>
      </c>
      <c r="G298" s="23"/>
      <c r="H298" s="21">
        <f>IF(G298="",0,IF(G298="優勝",点数換算表!$B$2,IF(G298="準優勝",点数換算表!$C$2,IF(G298="ベスト4",点数換算表!$D$2,点数換算表!$E$2))))</f>
        <v>0</v>
      </c>
      <c r="I298" s="23"/>
      <c r="J298" s="21">
        <f>IF(I298="",0,IF(I298="優勝",点数換算表!$B$3,IF(I298="準優勝",点数換算表!$C$3,IF(I298="ベスト4",点数換算表!$D$3,点数換算表!$E$3))))</f>
        <v>0</v>
      </c>
      <c r="K298" s="32"/>
      <c r="L298" s="21">
        <f>IF(K298="",0,IF(K298="優勝",点数換算表!$B$4,IF(K298="準優勝",点数換算表!$C$4,IF(K298="ベスト4",点数換算表!$D$4,IF(K298="ベスト8",点数換算表!$E$4,IF(K298="ベスト16",点数換算表!$F$4,""))))))</f>
        <v>0</v>
      </c>
      <c r="M298" s="32"/>
      <c r="N298" s="21">
        <f>IF(M298="",0,IF(M298="優勝",点数換算表!$B$5,IF(M298="準優勝",点数換算表!$C$5,IF(M298="ベスト4",点数換算表!$D$5,IF(M298="ベスト8",点数換算表!$E$5,IF(M298="ベスト16",点数換算表!$F$5,IF(M298="ベスト32",点数換算表!$G$5,"")))))))</f>
        <v>0</v>
      </c>
      <c r="O298" s="32"/>
      <c r="P298" s="21">
        <f>IF(O298="",0,IF(O298="優勝",点数換算表!$B$6,IF(O298="準優勝",点数換算表!$C$6,IF(O298="ベスト4",点数換算表!$D$6,IF(O298="ベスト8",点数換算表!$E$6,IF(O298="ベスト16",点数換算表!$F$6,IF(O298="ベスト32",点数換算表!$G$6,"")))))))</f>
        <v>0</v>
      </c>
      <c r="Q298" s="23"/>
      <c r="R298" s="21">
        <f>IF(Q298="",0,IF(Q298="優勝",点数換算表!$B$7,IF(Q298="準優勝",点数換算表!$C$7,IF(Q298="ベスト4",点数換算表!$D$7,IF(Q298="ベスト8",点数換算表!$E$7,点数換算表!$F$7)))))</f>
        <v>0</v>
      </c>
      <c r="S298" s="23"/>
      <c r="T298" s="21">
        <f>IF(S298="",0,IF(S298="優勝",点数換算表!$B$8,IF(S298="準優勝",点数換算表!$C$8,IF(S298="ベスト4",点数換算表!$D$8,IF(S298="ベスト8",点数換算表!$E$8,点数換算表!$F$8)))))</f>
        <v>0</v>
      </c>
      <c r="U298" s="23"/>
      <c r="V298" s="21">
        <f>IF(U298="",0,IF(U298="優勝",点数換算表!$B$13,IF(U298="準優勝",点数換算表!$C$13,IF(U298="ベスト4",点数換算表!$D$13,点数換算表!$E$13))))</f>
        <v>0</v>
      </c>
      <c r="W298" s="23"/>
      <c r="X298" s="21">
        <f>IF(W298="",0,IF(W298="優勝",点数換算表!$B$14,IF(W298="準優勝",点数換算表!$C$14,IF(W298="ベスト4",点数換算表!$D$14,点数換算表!$E$14))))</f>
        <v>0</v>
      </c>
      <c r="Y298" s="32" t="s">
        <v>7</v>
      </c>
      <c r="Z298" s="21">
        <f>IF(Y298="",0,IF(Y298="優勝",点数換算表!$B$15,IF(Y298="準優勝",点数換算表!$C$15,IF(Y298="ベスト4",点数換算表!$D$15,IF(Y298="ベスト8",点数換算表!$E$15,IF(Y298="ベスト16",点数換算表!$F$15,""))))))</f>
        <v>16</v>
      </c>
      <c r="AA298" s="32"/>
      <c r="AB298" s="21">
        <f>IF(AA298="",0,IF(AA298="優勝",点数換算表!$B$16,IF(AA298="準優勝",点数換算表!$C$16,IF(AA298="ベスト4",点数換算表!$D$16,IF(AA298="ベスト8",点数換算表!$E$16,IF(AA298="ベスト16",点数換算表!$F$16,IF(AA298="ベスト32",点数換算表!$G$16,"")))))))</f>
        <v>0</v>
      </c>
      <c r="AC298" s="32"/>
      <c r="AD298" s="21">
        <f>IF(AC298="",0,IF(AC298="優勝",点数換算表!$B$17,IF(AC298="準優勝",点数換算表!$C$17,IF(AC298="ベスト4",点数換算表!$D$17,IF(AC298="ベスト8",点数換算表!$E$17,IF(AC298="ベスト16",点数換算表!$F$17,IF(AC298="ベスト32",点数換算表!$G$17,"")))))))</f>
        <v>0</v>
      </c>
      <c r="AE298" s="23"/>
      <c r="AF298" s="21">
        <f>IF(AE298="",0,IF(AE298="優勝",点数換算表!$B$18,IF(AE298="準優勝",点数換算表!$C$18,IF(AE298="ベスト4",点数換算表!$D$18,IF(AE298="ベスト8",点数換算表!$E$18,点数換算表!$F$18)))))</f>
        <v>0</v>
      </c>
      <c r="AG298" s="23"/>
      <c r="AH298" s="21">
        <f>IF(AG298="",0,IF(AG298="優勝",点数換算表!$B$19,IF(AG298="準優勝",点数換算表!$C$19,IF(AG298="ベスト4",点数換算表!$D$19,IF(AG298="ベスト8",点数換算表!$E$19,点数換算表!$F$19)))))</f>
        <v>0</v>
      </c>
      <c r="AI298" s="21">
        <f t="shared" si="4"/>
        <v>16</v>
      </c>
    </row>
    <row r="299" spans="1:35" x14ac:dyDescent="0.4">
      <c r="A299" s="21">
        <v>296</v>
      </c>
      <c r="B299" s="32" t="s">
        <v>407</v>
      </c>
      <c r="C299" s="32" t="s">
        <v>408</v>
      </c>
      <c r="D299" s="32">
        <v>4</v>
      </c>
      <c r="E299" s="27" t="s">
        <v>382</v>
      </c>
      <c r="F299" s="35" t="s">
        <v>815</v>
      </c>
      <c r="G299" s="23"/>
      <c r="H299" s="21">
        <f>IF(G299="",0,IF(G299="優勝",[4]点数換算表!$B$2,IF(G299="準優勝",[4]点数換算表!$C$2,IF(G299="ベスト4",[4]点数換算表!$D$2,[4]点数換算表!$E$2))))</f>
        <v>0</v>
      </c>
      <c r="I299" s="23"/>
      <c r="J299" s="21">
        <f>IF(I299="",0,IF(I299="優勝",[4]点数換算表!$B$3,IF(I299="準優勝",[4]点数換算表!$C$3,IF(I299="ベスト4",[4]点数換算表!$D$3,[4]点数換算表!$E$3))))</f>
        <v>0</v>
      </c>
      <c r="K299" s="32"/>
      <c r="L299" s="21">
        <f>IF(K299="",0,IF(K299="優勝",[4]点数換算表!$B$4,IF(K299="準優勝",[4]点数換算表!$C$4,IF(K299="ベスト4",[4]点数換算表!$D$4,IF(K299="ベスト8",[4]点数換算表!$E$4,IF(K299="ベスト16",[4]点数換算表!$F$4,""))))))</f>
        <v>0</v>
      </c>
      <c r="M299" s="32"/>
      <c r="N299" s="21">
        <f>IF(M299="",0,IF(M299="優勝",[4]点数換算表!$B$5,IF(M299="準優勝",[4]点数換算表!$C$5,IF(M299="ベスト4",[4]点数換算表!$D$5,IF(M299="ベスト8",[4]点数換算表!$E$5,IF(M299="ベスト16",[4]点数換算表!$F$5,IF(M299="ベスト32",[4]点数換算表!$G$5,"")))))))</f>
        <v>0</v>
      </c>
      <c r="O299" s="32"/>
      <c r="P299" s="21">
        <f>IF(O299="",0,IF(O299="優勝",[4]点数換算表!$B$6,IF(O299="準優勝",[4]点数換算表!$C$6,IF(O299="ベスト4",[4]点数換算表!$D$6,IF(O299="ベスト8",[4]点数換算表!$E$6,IF(O299="ベスト16",[4]点数換算表!$F$6,IF(O299="ベスト32",[4]点数換算表!$G$6,"")))))))</f>
        <v>0</v>
      </c>
      <c r="Q299" s="23"/>
      <c r="R299" s="21">
        <f>IF(Q299="",0,IF(Q299="優勝",[4]点数換算表!$B$7,IF(Q299="準優勝",[4]点数換算表!$C$7,IF(Q299="ベスト4",[4]点数換算表!$D$7,IF(Q299="ベスト8",[4]点数換算表!$E$7,[4]点数換算表!$F$7)))))</f>
        <v>0</v>
      </c>
      <c r="S299" s="23"/>
      <c r="T299" s="21">
        <f>IF(S299="",0,IF(S299="優勝",[4]点数換算表!$B$8,IF(S299="準優勝",[4]点数換算表!$C$8,IF(S299="ベスト4",[4]点数換算表!$D$8,IF(S299="ベスト8",[4]点数換算表!$E$8,[4]点数換算表!$F$8)))))</f>
        <v>0</v>
      </c>
      <c r="U299" s="23"/>
      <c r="V299" s="21">
        <f>IF(U299="",0,IF(U299="優勝",[4]点数換算表!$B$13,IF(U299="準優勝",[4]点数換算表!$C$13,IF(U299="ベスト4",[4]点数換算表!$D$13,[4]点数換算表!$E$13))))</f>
        <v>0</v>
      </c>
      <c r="W299" s="23"/>
      <c r="X299" s="21">
        <f>IF(W299="",0,IF(W299="優勝",[4]点数換算表!$B$14,IF(W299="準優勝",[4]点数換算表!$C$14,IF(W299="ベスト4",[4]点数換算表!$D$14,[4]点数換算表!$E$14))))</f>
        <v>0</v>
      </c>
      <c r="Y299" s="32" t="s">
        <v>7</v>
      </c>
      <c r="Z299" s="21">
        <f>IF(Y299="",0,IF(Y299="優勝",[4]点数換算表!$B$15,IF(Y299="準優勝",[4]点数換算表!$C$15,IF(Y299="ベスト4",[4]点数換算表!$D$15,IF(Y299="ベスト8",[4]点数換算表!$E$15,IF(Y299="ベスト16",[4]点数換算表!$F$15,""))))))</f>
        <v>16</v>
      </c>
      <c r="AA299" s="32"/>
      <c r="AB299" s="21">
        <f>IF(AA299="",0,IF(AA299="優勝",[4]点数換算表!$B$16,IF(AA299="準優勝",[4]点数換算表!$C$16,IF(AA299="ベスト4",[4]点数換算表!$D$16,IF(AA299="ベスト8",[4]点数換算表!$E$16,IF(AA299="ベスト16",[4]点数換算表!$F$16,IF(AA299="ベスト32",[4]点数換算表!$G$16,"")))))))</f>
        <v>0</v>
      </c>
      <c r="AC299" s="32"/>
      <c r="AD299" s="21">
        <f>IF(AC299="",0,IF(AC299="優勝",[4]点数換算表!$B$17,IF(AC299="準優勝",[4]点数換算表!$C$17,IF(AC299="ベスト4",[4]点数換算表!$D$17,IF(AC299="ベスト8",[4]点数換算表!$E$17,IF(AC299="ベスト16",[4]点数換算表!$F$17,IF(AC299="ベスト32",[4]点数換算表!$G$17,"")))))))</f>
        <v>0</v>
      </c>
      <c r="AE299" s="23"/>
      <c r="AF299" s="21">
        <f>IF(AE299="",0,IF(AE299="優勝",[4]点数換算表!$B$18,IF(AE299="準優勝",[4]点数換算表!$C$18,IF(AE299="ベスト4",[4]点数換算表!$D$18,IF(AE299="ベスト8",[4]点数換算表!$E$18,[4]点数換算表!$F$18)))))</f>
        <v>0</v>
      </c>
      <c r="AG299" s="23"/>
      <c r="AH299" s="21">
        <f>IF(AG299="",0,IF(AG299="優勝",[4]点数換算表!$B$19,IF(AG299="準優勝",[4]点数換算表!$C$19,IF(AG299="ベスト4",[4]点数換算表!$D$19,IF(AG299="ベスト8",[4]点数換算表!$E$19,[4]点数換算表!$F$19)))))</f>
        <v>0</v>
      </c>
      <c r="AI299" s="21">
        <f t="shared" si="4"/>
        <v>16</v>
      </c>
    </row>
    <row r="300" spans="1:35" x14ac:dyDescent="0.4">
      <c r="A300" s="21">
        <v>297</v>
      </c>
      <c r="B300" s="32" t="s">
        <v>414</v>
      </c>
      <c r="C300" s="32" t="s">
        <v>415</v>
      </c>
      <c r="D300" s="32">
        <v>4</v>
      </c>
      <c r="E300" s="27" t="s">
        <v>382</v>
      </c>
      <c r="F300" s="35" t="s">
        <v>815</v>
      </c>
      <c r="G300" s="23"/>
      <c r="H300" s="21">
        <f>IF(G300="",0,IF(G300="優勝",[4]点数換算表!$B$2,IF(G300="準優勝",[4]点数換算表!$C$2,IF(G300="ベスト4",[4]点数換算表!$D$2,[4]点数換算表!$E$2))))</f>
        <v>0</v>
      </c>
      <c r="I300" s="23"/>
      <c r="J300" s="21">
        <f>IF(I300="",0,IF(I300="優勝",[4]点数換算表!$B$3,IF(I300="準優勝",[4]点数換算表!$C$3,IF(I300="ベスト4",[4]点数換算表!$D$3,[4]点数換算表!$E$3))))</f>
        <v>0</v>
      </c>
      <c r="K300" s="32"/>
      <c r="L300" s="21">
        <f>IF(K300="",0,IF(K300="優勝",[4]点数換算表!$B$4,IF(K300="準優勝",[4]点数換算表!$C$4,IF(K300="ベスト4",[4]点数換算表!$D$4,IF(K300="ベスト8",[4]点数換算表!$E$4,IF(K300="ベスト16",[4]点数換算表!$F$4,""))))))</f>
        <v>0</v>
      </c>
      <c r="M300" s="32"/>
      <c r="N300" s="21">
        <f>IF(M300="",0,IF(M300="優勝",[4]点数換算表!$B$5,IF(M300="準優勝",[4]点数換算表!$C$5,IF(M300="ベスト4",[4]点数換算表!$D$5,IF(M300="ベスト8",[4]点数換算表!$E$5,IF(M300="ベスト16",[4]点数換算表!$F$5,IF(M300="ベスト32",[4]点数換算表!$G$5,"")))))))</f>
        <v>0</v>
      </c>
      <c r="O300" s="32"/>
      <c r="P300" s="21">
        <f>IF(O300="",0,IF(O300="優勝",[4]点数換算表!$B$6,IF(O300="準優勝",[4]点数換算表!$C$6,IF(O300="ベスト4",[4]点数換算表!$D$6,IF(O300="ベスト8",[4]点数換算表!$E$6,IF(O300="ベスト16",[4]点数換算表!$F$6,IF(O300="ベスト32",[4]点数換算表!$G$6,"")))))))</f>
        <v>0</v>
      </c>
      <c r="Q300" s="23"/>
      <c r="R300" s="21">
        <f>IF(Q300="",0,IF(Q300="優勝",[4]点数換算表!$B$7,IF(Q300="準優勝",[4]点数換算表!$C$7,IF(Q300="ベスト4",[4]点数換算表!$D$7,IF(Q300="ベスト8",[4]点数換算表!$E$7,[4]点数換算表!$F$7)))))</f>
        <v>0</v>
      </c>
      <c r="S300" s="23"/>
      <c r="T300" s="21">
        <f>IF(S300="",0,IF(S300="優勝",[4]点数換算表!$B$8,IF(S300="準優勝",[4]点数換算表!$C$8,IF(S300="ベスト4",[4]点数換算表!$D$8,IF(S300="ベスト8",[4]点数換算表!$E$8,[4]点数換算表!$F$8)))))</f>
        <v>0</v>
      </c>
      <c r="U300" s="23"/>
      <c r="V300" s="21">
        <f>IF(U300="",0,IF(U300="優勝",[4]点数換算表!$B$13,IF(U300="準優勝",[4]点数換算表!$C$13,IF(U300="ベスト4",[4]点数換算表!$D$13,[4]点数換算表!$E$13))))</f>
        <v>0</v>
      </c>
      <c r="W300" s="23"/>
      <c r="X300" s="21">
        <f>IF(W300="",0,IF(W300="優勝",[4]点数換算表!$B$14,IF(W300="準優勝",[4]点数換算表!$C$14,IF(W300="ベスト4",[4]点数換算表!$D$14,[4]点数換算表!$E$14))))</f>
        <v>0</v>
      </c>
      <c r="Y300" s="32" t="s">
        <v>7</v>
      </c>
      <c r="Z300" s="21">
        <f>IF(Y300="",0,IF(Y300="優勝",[4]点数換算表!$B$15,IF(Y300="準優勝",[4]点数換算表!$C$15,IF(Y300="ベスト4",[4]点数換算表!$D$15,IF(Y300="ベスト8",[4]点数換算表!$E$15,IF(Y300="ベスト16",[4]点数換算表!$F$15,""))))))</f>
        <v>16</v>
      </c>
      <c r="AA300" s="32"/>
      <c r="AB300" s="21">
        <f>IF(AA300="",0,IF(AA300="優勝",[4]点数換算表!$B$16,IF(AA300="準優勝",[4]点数換算表!$C$16,IF(AA300="ベスト4",[4]点数換算表!$D$16,IF(AA300="ベスト8",[4]点数換算表!$E$16,IF(AA300="ベスト16",[4]点数換算表!$F$16,IF(AA300="ベスト32",[4]点数換算表!$G$16,"")))))))</f>
        <v>0</v>
      </c>
      <c r="AC300" s="32"/>
      <c r="AD300" s="21">
        <f>IF(AC300="",0,IF(AC300="優勝",[4]点数換算表!$B$17,IF(AC300="準優勝",[4]点数換算表!$C$17,IF(AC300="ベスト4",[4]点数換算表!$D$17,IF(AC300="ベスト8",[4]点数換算表!$E$17,IF(AC300="ベスト16",[4]点数換算表!$F$17,IF(AC300="ベスト32",[4]点数換算表!$G$17,"")))))))</f>
        <v>0</v>
      </c>
      <c r="AE300" s="23"/>
      <c r="AF300" s="21">
        <f>IF(AE300="",0,IF(AE300="優勝",[4]点数換算表!$B$18,IF(AE300="準優勝",[4]点数換算表!$C$18,IF(AE300="ベスト4",[4]点数換算表!$D$18,IF(AE300="ベスト8",[4]点数換算表!$E$18,[4]点数換算表!$F$18)))))</f>
        <v>0</v>
      </c>
      <c r="AG300" s="23"/>
      <c r="AH300" s="21">
        <f>IF(AG300="",0,IF(AG300="優勝",[4]点数換算表!$B$19,IF(AG300="準優勝",[4]点数換算表!$C$19,IF(AG300="ベスト4",[4]点数換算表!$D$19,IF(AG300="ベスト8",[4]点数換算表!$E$19,[4]点数換算表!$F$19)))))</f>
        <v>0</v>
      </c>
      <c r="AI300" s="21">
        <f t="shared" si="4"/>
        <v>16</v>
      </c>
    </row>
    <row r="301" spans="1:35" x14ac:dyDescent="0.4">
      <c r="A301" s="21">
        <v>298</v>
      </c>
      <c r="B301" s="32" t="s">
        <v>406</v>
      </c>
      <c r="C301" s="32" t="s">
        <v>381</v>
      </c>
      <c r="D301" s="32">
        <v>3</v>
      </c>
      <c r="E301" s="27" t="s">
        <v>382</v>
      </c>
      <c r="F301" s="35" t="s">
        <v>815</v>
      </c>
      <c r="G301" s="23"/>
      <c r="H301" s="21">
        <f>IF(G301="",0,IF(G301="優勝",[4]点数換算表!$B$2,IF(G301="準優勝",[4]点数換算表!$C$2,IF(G301="ベスト4",[4]点数換算表!$D$2,[4]点数換算表!$E$2))))</f>
        <v>0</v>
      </c>
      <c r="I301" s="23"/>
      <c r="J301" s="21">
        <f>IF(I301="",0,IF(I301="優勝",[4]点数換算表!$B$3,IF(I301="準優勝",[4]点数換算表!$C$3,IF(I301="ベスト4",[4]点数換算表!$D$3,[4]点数換算表!$E$3))))</f>
        <v>0</v>
      </c>
      <c r="K301" s="32"/>
      <c r="L301" s="21">
        <f>IF(K301="",0,IF(K301="優勝",[4]点数換算表!$B$4,IF(K301="準優勝",[4]点数換算表!$C$4,IF(K301="ベスト4",[4]点数換算表!$D$4,IF(K301="ベスト8",[4]点数換算表!$E$4,IF(K301="ベスト16",[4]点数換算表!$F$4,""))))))</f>
        <v>0</v>
      </c>
      <c r="M301" s="32"/>
      <c r="N301" s="21">
        <f>IF(M301="",0,IF(M301="優勝",[4]点数換算表!$B$5,IF(M301="準優勝",[4]点数換算表!$C$5,IF(M301="ベスト4",[4]点数換算表!$D$5,IF(M301="ベスト8",[4]点数換算表!$E$5,IF(M301="ベスト16",[4]点数換算表!$F$5,IF(M301="ベスト32",[4]点数換算表!$G$5,"")))))))</f>
        <v>0</v>
      </c>
      <c r="O301" s="32"/>
      <c r="P301" s="21">
        <f>IF(O301="",0,IF(O301="優勝",[4]点数換算表!$B$6,IF(O301="準優勝",[4]点数換算表!$C$6,IF(O301="ベスト4",[4]点数換算表!$D$6,IF(O301="ベスト8",[4]点数換算表!$E$6,IF(O301="ベスト16",[4]点数換算表!$F$6,IF(O301="ベスト32",[4]点数換算表!$G$6,"")))))))</f>
        <v>0</v>
      </c>
      <c r="Q301" s="23"/>
      <c r="R301" s="21">
        <f>IF(Q301="",0,IF(Q301="優勝",[4]点数換算表!$B$7,IF(Q301="準優勝",[4]点数換算表!$C$7,IF(Q301="ベスト4",[4]点数換算表!$D$7,IF(Q301="ベスト8",[4]点数換算表!$E$7,[4]点数換算表!$F$7)))))</f>
        <v>0</v>
      </c>
      <c r="S301" s="23"/>
      <c r="T301" s="21">
        <f>IF(S301="",0,IF(S301="優勝",[4]点数換算表!$B$8,IF(S301="準優勝",[4]点数換算表!$C$8,IF(S301="ベスト4",[4]点数換算表!$D$8,IF(S301="ベスト8",[4]点数換算表!$E$8,[4]点数換算表!$F$8)))))</f>
        <v>0</v>
      </c>
      <c r="U301" s="23"/>
      <c r="V301" s="21">
        <f>IF(U301="",0,IF(U301="優勝",[4]点数換算表!$B$13,IF(U301="準優勝",[4]点数換算表!$C$13,IF(U301="ベスト4",[4]点数換算表!$D$13,[4]点数換算表!$E$13))))</f>
        <v>0</v>
      </c>
      <c r="W301" s="23"/>
      <c r="X301" s="21">
        <f>IF(W301="",0,IF(W301="優勝",[4]点数換算表!$B$14,IF(W301="準優勝",[4]点数換算表!$C$14,IF(W301="ベスト4",[4]点数換算表!$D$14,[4]点数換算表!$E$14))))</f>
        <v>0</v>
      </c>
      <c r="Y301" s="32" t="s">
        <v>7</v>
      </c>
      <c r="Z301" s="21">
        <f>IF(Y301="",0,IF(Y301="優勝",[4]点数換算表!$B$15,IF(Y301="準優勝",[4]点数換算表!$C$15,IF(Y301="ベスト4",[4]点数換算表!$D$15,IF(Y301="ベスト8",[4]点数換算表!$E$15,IF(Y301="ベスト16",[4]点数換算表!$F$15,""))))))</f>
        <v>16</v>
      </c>
      <c r="AA301" s="32"/>
      <c r="AB301" s="21">
        <f>IF(AA301="",0,IF(AA301="優勝",[4]点数換算表!$B$16,IF(AA301="準優勝",[4]点数換算表!$C$16,IF(AA301="ベスト4",[4]点数換算表!$D$16,IF(AA301="ベスト8",[4]点数換算表!$E$16,IF(AA301="ベスト16",[4]点数換算表!$F$16,IF(AA301="ベスト32",[4]点数換算表!$G$16,"")))))))</f>
        <v>0</v>
      </c>
      <c r="AC301" s="32"/>
      <c r="AD301" s="21">
        <f>IF(AC301="",0,IF(AC301="優勝",[4]点数換算表!$B$17,IF(AC301="準優勝",[4]点数換算表!$C$17,IF(AC301="ベスト4",[4]点数換算表!$D$17,IF(AC301="ベスト8",[4]点数換算表!$E$17,IF(AC301="ベスト16",[4]点数換算表!$F$17,IF(AC301="ベスト32",[4]点数換算表!$G$17,"")))))))</f>
        <v>0</v>
      </c>
      <c r="AE301" s="23"/>
      <c r="AF301" s="21">
        <f>IF(AE301="",0,IF(AE301="優勝",[4]点数換算表!$B$18,IF(AE301="準優勝",[4]点数換算表!$C$18,IF(AE301="ベスト4",[4]点数換算表!$D$18,IF(AE301="ベスト8",[4]点数換算表!$E$18,[4]点数換算表!$F$18)))))</f>
        <v>0</v>
      </c>
      <c r="AG301" s="23"/>
      <c r="AH301" s="21">
        <f>IF(AG301="",0,IF(AG301="優勝",[4]点数換算表!$B$19,IF(AG301="準優勝",[4]点数換算表!$C$19,IF(AG301="ベスト4",[4]点数換算表!$D$19,IF(AG301="ベスト8",[4]点数換算表!$E$19,[4]点数換算表!$F$19)))))</f>
        <v>0</v>
      </c>
      <c r="AI301" s="21">
        <f t="shared" si="4"/>
        <v>16</v>
      </c>
    </row>
    <row r="302" spans="1:35" x14ac:dyDescent="0.4">
      <c r="A302" s="21">
        <v>299</v>
      </c>
      <c r="B302" s="32" t="s">
        <v>447</v>
      </c>
      <c r="C302" s="32" t="s">
        <v>408</v>
      </c>
      <c r="D302" s="32">
        <v>4</v>
      </c>
      <c r="E302" s="27" t="s">
        <v>382</v>
      </c>
      <c r="F302" s="35" t="s">
        <v>815</v>
      </c>
      <c r="G302" s="23"/>
      <c r="H302" s="21">
        <f>IF(G302="",0,IF(G302="優勝",[4]点数換算表!$B$2,IF(G302="準優勝",[4]点数換算表!$C$2,IF(G302="ベスト4",[4]点数換算表!$D$2,[4]点数換算表!$E$2))))</f>
        <v>0</v>
      </c>
      <c r="I302" s="23"/>
      <c r="J302" s="21">
        <f>IF(I302="",0,IF(I302="優勝",[4]点数換算表!$B$3,IF(I302="準優勝",[4]点数換算表!$C$3,IF(I302="ベスト4",[4]点数換算表!$D$3,[4]点数換算表!$E$3))))</f>
        <v>0</v>
      </c>
      <c r="K302" s="32"/>
      <c r="L302" s="21">
        <f>IF(K302="",0,IF(K302="優勝",[4]点数換算表!$B$4,IF(K302="準優勝",[4]点数換算表!$C$4,IF(K302="ベスト4",[4]点数換算表!$D$4,IF(K302="ベスト8",[4]点数換算表!$E$4,IF(K302="ベスト16",[4]点数換算表!$F$4,""))))))</f>
        <v>0</v>
      </c>
      <c r="M302" s="32"/>
      <c r="N302" s="21">
        <f>IF(M302="",0,IF(M302="優勝",[4]点数換算表!$B$5,IF(M302="準優勝",[4]点数換算表!$C$5,IF(M302="ベスト4",[4]点数換算表!$D$5,IF(M302="ベスト8",[4]点数換算表!$E$5,IF(M302="ベスト16",[4]点数換算表!$F$5,IF(M302="ベスト32",[4]点数換算表!$G$5,"")))))))</f>
        <v>0</v>
      </c>
      <c r="O302" s="32"/>
      <c r="P302" s="21">
        <f>IF(O302="",0,IF(O302="優勝",[4]点数換算表!$B$6,IF(O302="準優勝",[4]点数換算表!$C$6,IF(O302="ベスト4",[4]点数換算表!$D$6,IF(O302="ベスト8",[4]点数換算表!$E$6,IF(O302="ベスト16",[4]点数換算表!$F$6,IF(O302="ベスト32",[4]点数換算表!$G$6,"")))))))</f>
        <v>0</v>
      </c>
      <c r="Q302" s="23"/>
      <c r="R302" s="21">
        <f>IF(Q302="",0,IF(Q302="優勝",[4]点数換算表!$B$7,IF(Q302="準優勝",[4]点数換算表!$C$7,IF(Q302="ベスト4",[4]点数換算表!$D$7,IF(Q302="ベスト8",[4]点数換算表!$E$7,[4]点数換算表!$F$7)))))</f>
        <v>0</v>
      </c>
      <c r="S302" s="23"/>
      <c r="T302" s="21">
        <f>IF(S302="",0,IF(S302="優勝",[4]点数換算表!$B$8,IF(S302="準優勝",[4]点数換算表!$C$8,IF(S302="ベスト4",[4]点数換算表!$D$8,IF(S302="ベスト8",[4]点数換算表!$E$8,[4]点数換算表!$F$8)))))</f>
        <v>0</v>
      </c>
      <c r="U302" s="23"/>
      <c r="V302" s="21">
        <f>IF(U302="",0,IF(U302="優勝",[4]点数換算表!$B$13,IF(U302="準優勝",[4]点数換算表!$C$13,IF(U302="ベスト4",[4]点数換算表!$D$13,[4]点数換算表!$E$13))))</f>
        <v>0</v>
      </c>
      <c r="W302" s="23"/>
      <c r="X302" s="21">
        <f>IF(W302="",0,IF(W302="優勝",[4]点数換算表!$B$14,IF(W302="準優勝",[4]点数換算表!$C$14,IF(W302="ベスト4",[4]点数換算表!$D$14,[4]点数換算表!$E$14))))</f>
        <v>0</v>
      </c>
      <c r="Y302" s="32" t="s">
        <v>7</v>
      </c>
      <c r="Z302" s="21">
        <f>IF(Y302="",0,IF(Y302="優勝",[4]点数換算表!$B$15,IF(Y302="準優勝",[4]点数換算表!$C$15,IF(Y302="ベスト4",[4]点数換算表!$D$15,IF(Y302="ベスト8",[4]点数換算表!$E$15,IF(Y302="ベスト16",[4]点数換算表!$F$15,""))))))</f>
        <v>16</v>
      </c>
      <c r="AA302" s="32"/>
      <c r="AB302" s="21">
        <f>IF(AA302="",0,IF(AA302="優勝",[4]点数換算表!$B$16,IF(AA302="準優勝",[4]点数換算表!$C$16,IF(AA302="ベスト4",[4]点数換算表!$D$16,IF(AA302="ベスト8",[4]点数換算表!$E$16,IF(AA302="ベスト16",[4]点数換算表!$F$16,IF(AA302="ベスト32",[4]点数換算表!$G$16,"")))))))</f>
        <v>0</v>
      </c>
      <c r="AC302" s="32"/>
      <c r="AD302" s="21">
        <f>IF(AC302="",0,IF(AC302="優勝",[4]点数換算表!$B$17,IF(AC302="準優勝",[4]点数換算表!$C$17,IF(AC302="ベスト4",[4]点数換算表!$D$17,IF(AC302="ベスト8",[4]点数換算表!$E$17,IF(AC302="ベスト16",[4]点数換算表!$F$17,IF(AC302="ベスト32",[4]点数換算表!$G$17,"")))))))</f>
        <v>0</v>
      </c>
      <c r="AE302" s="23"/>
      <c r="AF302" s="21">
        <f>IF(AE302="",0,IF(AE302="優勝",[4]点数換算表!$B$18,IF(AE302="準優勝",[4]点数換算表!$C$18,IF(AE302="ベスト4",[4]点数換算表!$D$18,IF(AE302="ベスト8",[4]点数換算表!$E$18,[4]点数換算表!$F$18)))))</f>
        <v>0</v>
      </c>
      <c r="AG302" s="23"/>
      <c r="AH302" s="21">
        <f>IF(AG302="",0,IF(AG302="優勝",[4]点数換算表!$B$19,IF(AG302="準優勝",[4]点数換算表!$C$19,IF(AG302="ベスト4",[4]点数換算表!$D$19,IF(AG302="ベスト8",[4]点数換算表!$E$19,[4]点数換算表!$F$19)))))</f>
        <v>0</v>
      </c>
      <c r="AI302" s="21">
        <f t="shared" si="4"/>
        <v>16</v>
      </c>
    </row>
    <row r="303" spans="1:35" x14ac:dyDescent="0.4">
      <c r="A303" s="21">
        <v>300</v>
      </c>
      <c r="B303" s="32" t="s">
        <v>488</v>
      </c>
      <c r="C303" s="32" t="s">
        <v>454</v>
      </c>
      <c r="D303" s="32">
        <v>4</v>
      </c>
      <c r="E303" s="28" t="s">
        <v>451</v>
      </c>
      <c r="F303" s="35" t="s">
        <v>815</v>
      </c>
      <c r="G303" s="23"/>
      <c r="H303" s="21">
        <f>IF(G303="",0,IF(G303="優勝",[7]点数換算表!$B$2,IF(G303="準優勝",[7]点数換算表!$C$2,IF(G303="ベスト4",[7]点数換算表!$D$2,[7]点数換算表!$E$2))))</f>
        <v>0</v>
      </c>
      <c r="I303" s="23"/>
      <c r="J303" s="21">
        <f>IF(I303="",0,IF(I303="優勝",[7]点数換算表!$B$3,IF(I303="準優勝",[7]点数換算表!$C$3,IF(I303="ベスト4",[7]点数換算表!$D$3,[7]点数換算表!$E$3))))</f>
        <v>0</v>
      </c>
      <c r="K303" s="32"/>
      <c r="L303" s="21">
        <f>IF(K303="",0,IF(K303="優勝",[7]点数換算表!$B$4,IF(K303="準優勝",[7]点数換算表!$C$4,IF(K303="ベスト4",[7]点数換算表!$D$4,IF(K303="ベスト8",[7]点数換算表!$E$4,IF(K303="ベスト16",[7]点数換算表!$F$4,""))))))</f>
        <v>0</v>
      </c>
      <c r="M303" s="32"/>
      <c r="N303" s="21">
        <f>IF(M303="",0,IF(M303="優勝",[7]点数換算表!$B$5,IF(M303="準優勝",[7]点数換算表!$C$5,IF(M303="ベスト4",[7]点数換算表!$D$5,IF(M303="ベスト8",[7]点数換算表!$E$5,IF(M303="ベスト16",[7]点数換算表!$F$5,IF(M303="ベスト32",[7]点数換算表!$G$5,"")))))))</f>
        <v>0</v>
      </c>
      <c r="O303" s="32"/>
      <c r="P303" s="21">
        <f>IF(O303="",0,IF(O303="優勝",[7]点数換算表!$B$6,IF(O303="準優勝",[7]点数換算表!$C$6,IF(O303="ベスト4",[7]点数換算表!$D$6,IF(O303="ベスト8",[7]点数換算表!$E$6,IF(O303="ベスト16",[7]点数換算表!$F$6,IF(O303="ベスト32",[7]点数換算表!$G$6,"")))))))</f>
        <v>0</v>
      </c>
      <c r="Q303" s="23"/>
      <c r="R303" s="21">
        <f>IF(Q303="",0,IF(Q303="優勝",[7]点数換算表!$B$7,IF(Q303="準優勝",[7]点数換算表!$C$7,IF(Q303="ベスト4",[7]点数換算表!$D$7,IF(Q303="ベスト8",[7]点数換算表!$E$7,[7]点数換算表!$F$7)))))</f>
        <v>0</v>
      </c>
      <c r="S303" s="23"/>
      <c r="T303" s="21">
        <f>IF(S303="",0,IF(S303="優勝",[7]点数換算表!$B$8,IF(S303="準優勝",[7]点数換算表!$C$8,IF(S303="ベスト4",[7]点数換算表!$D$8,IF(S303="ベスト8",[7]点数換算表!$E$8,[7]点数換算表!$F$8)))))</f>
        <v>0</v>
      </c>
      <c r="U303" s="23"/>
      <c r="V303" s="21">
        <f>IF(U303="",0,IF(U303="優勝",[7]点数換算表!$B$13,IF(U303="準優勝",[7]点数換算表!$C$13,IF(U303="ベスト4",[7]点数換算表!$D$13,[7]点数換算表!$E$13))))</f>
        <v>0</v>
      </c>
      <c r="W303" s="23"/>
      <c r="X303" s="21">
        <f>IF(W303="",0,IF(W303="優勝",[7]点数換算表!$B$14,IF(W303="準優勝",[7]点数換算表!$C$14,IF(W303="ベスト4",[7]点数換算表!$D$14,[7]点数換算表!$E$14))))</f>
        <v>0</v>
      </c>
      <c r="Y303" s="32" t="s">
        <v>7</v>
      </c>
      <c r="Z303" s="21">
        <f>IF(Y303="",0,IF(Y303="優勝",[7]点数換算表!$B$15,IF(Y303="準優勝",[7]点数換算表!$C$15,IF(Y303="ベスト4",[7]点数換算表!$D$15,IF(Y303="ベスト8",[7]点数換算表!$E$15,IF(Y303="ベスト16",[7]点数換算表!$F$15,""))))))</f>
        <v>16</v>
      </c>
      <c r="AA303" s="32"/>
      <c r="AB303" s="21">
        <f>IF(AA303="",0,IF(AA303="優勝",[7]点数換算表!$B$16,IF(AA303="準優勝",[7]点数換算表!$C$16,IF(AA303="ベスト4",[7]点数換算表!$D$16,IF(AA303="ベスト8",[7]点数換算表!$E$16,IF(AA303="ベスト16",[7]点数換算表!$F$16,IF(AA303="ベスト32",[7]点数換算表!$G$16,"")))))))</f>
        <v>0</v>
      </c>
      <c r="AC303" s="32"/>
      <c r="AD303" s="21">
        <f>IF(AC303="",0,IF(AC303="優勝",[7]点数換算表!$B$17,IF(AC303="準優勝",[7]点数換算表!$C$17,IF(AC303="ベスト4",[7]点数換算表!$D$17,IF(AC303="ベスト8",[7]点数換算表!$E$17,IF(AC303="ベスト16",[7]点数換算表!$F$17,IF(AC303="ベスト32",[7]点数換算表!$G$17,"")))))))</f>
        <v>0</v>
      </c>
      <c r="AE303" s="23"/>
      <c r="AF303" s="21">
        <f>IF(AE303="",0,IF(AE303="優勝",[7]点数換算表!$B$18,IF(AE303="準優勝",[7]点数換算表!$C$18,IF(AE303="ベスト4",[7]点数換算表!$D$18,IF(AE303="ベスト8",[7]点数換算表!$E$18,[7]点数換算表!$F$18)))))</f>
        <v>0</v>
      </c>
      <c r="AG303" s="23"/>
      <c r="AH303" s="21">
        <f>IF(AG303="",0,IF(AG303="優勝",[7]点数換算表!$B$19,IF(AG303="準優勝",[7]点数換算表!$C$19,IF(AG303="ベスト4",[7]点数換算表!$D$19,IF(AG303="ベスト8",[7]点数換算表!$E$19,[7]点数換算表!$F$19)))))</f>
        <v>0</v>
      </c>
      <c r="AI303" s="21">
        <f t="shared" si="4"/>
        <v>16</v>
      </c>
    </row>
    <row r="304" spans="1:35" x14ac:dyDescent="0.4">
      <c r="A304" s="21">
        <v>301</v>
      </c>
      <c r="B304" s="32" t="s">
        <v>484</v>
      </c>
      <c r="C304" s="32" t="s">
        <v>450</v>
      </c>
      <c r="D304" s="32">
        <v>4</v>
      </c>
      <c r="E304" s="28" t="s">
        <v>451</v>
      </c>
      <c r="F304" s="35" t="s">
        <v>815</v>
      </c>
      <c r="G304" s="23"/>
      <c r="H304" s="21">
        <f>IF(G304="",0,IF(G304="優勝",[7]点数換算表!$B$2,IF(G304="準優勝",[7]点数換算表!$C$2,IF(G304="ベスト4",[7]点数換算表!$D$2,[7]点数換算表!$E$2))))</f>
        <v>0</v>
      </c>
      <c r="I304" s="23"/>
      <c r="J304" s="21">
        <f>IF(I304="",0,IF(I304="優勝",[7]点数換算表!$B$3,IF(I304="準優勝",[7]点数換算表!$C$3,IF(I304="ベスト4",[7]点数換算表!$D$3,[7]点数換算表!$E$3))))</f>
        <v>0</v>
      </c>
      <c r="K304" s="32"/>
      <c r="L304" s="21">
        <f>IF(K304="",0,IF(K304="優勝",[7]点数換算表!$B$4,IF(K304="準優勝",[7]点数換算表!$C$4,IF(K304="ベスト4",[7]点数換算表!$D$4,IF(K304="ベスト8",[7]点数換算表!$E$4,IF(K304="ベスト16",[7]点数換算表!$F$4,""))))))</f>
        <v>0</v>
      </c>
      <c r="M304" s="32"/>
      <c r="N304" s="21">
        <f>IF(M304="",0,IF(M304="優勝",[7]点数換算表!$B$5,IF(M304="準優勝",[7]点数換算表!$C$5,IF(M304="ベスト4",[7]点数換算表!$D$5,IF(M304="ベスト8",[7]点数換算表!$E$5,IF(M304="ベスト16",[7]点数換算表!$F$5,IF(M304="ベスト32",[7]点数換算表!$G$5,"")))))))</f>
        <v>0</v>
      </c>
      <c r="O304" s="32"/>
      <c r="P304" s="21">
        <f>IF(O304="",0,IF(O304="優勝",[7]点数換算表!$B$6,IF(O304="準優勝",[7]点数換算表!$C$6,IF(O304="ベスト4",[7]点数換算表!$D$6,IF(O304="ベスト8",[7]点数換算表!$E$6,IF(O304="ベスト16",[7]点数換算表!$F$6,IF(O304="ベスト32",[7]点数換算表!$G$6,"")))))))</f>
        <v>0</v>
      </c>
      <c r="Q304" s="23"/>
      <c r="R304" s="21">
        <f>IF(Q304="",0,IF(Q304="優勝",[7]点数換算表!$B$7,IF(Q304="準優勝",[7]点数換算表!$C$7,IF(Q304="ベスト4",[7]点数換算表!$D$7,IF(Q304="ベスト8",[7]点数換算表!$E$7,[7]点数換算表!$F$7)))))</f>
        <v>0</v>
      </c>
      <c r="S304" s="23"/>
      <c r="T304" s="21">
        <f>IF(S304="",0,IF(S304="優勝",[7]点数換算表!$B$8,IF(S304="準優勝",[7]点数換算表!$C$8,IF(S304="ベスト4",[7]点数換算表!$D$8,IF(S304="ベスト8",[7]点数換算表!$E$8,[7]点数換算表!$F$8)))))</f>
        <v>0</v>
      </c>
      <c r="U304" s="23"/>
      <c r="V304" s="21">
        <f>IF(U304="",0,IF(U304="優勝",[7]点数換算表!$B$13,IF(U304="準優勝",[7]点数換算表!$C$13,IF(U304="ベスト4",[7]点数換算表!$D$13,[7]点数換算表!$E$13))))</f>
        <v>0</v>
      </c>
      <c r="W304" s="23"/>
      <c r="X304" s="21">
        <f>IF(W304="",0,IF(W304="優勝",[7]点数換算表!$B$14,IF(W304="準優勝",[7]点数換算表!$C$14,IF(W304="ベスト4",[7]点数換算表!$D$14,[7]点数換算表!$E$14))))</f>
        <v>0</v>
      </c>
      <c r="Y304" s="32" t="s">
        <v>7</v>
      </c>
      <c r="Z304" s="21">
        <f>IF(Y304="",0,IF(Y304="優勝",[7]点数換算表!$B$15,IF(Y304="準優勝",[7]点数換算表!$C$15,IF(Y304="ベスト4",[7]点数換算表!$D$15,IF(Y304="ベスト8",[7]点数換算表!$E$15,IF(Y304="ベスト16",[7]点数換算表!$F$15,""))))))</f>
        <v>16</v>
      </c>
      <c r="AA304" s="32"/>
      <c r="AB304" s="21">
        <f>IF(AA304="",0,IF(AA304="優勝",[7]点数換算表!$B$16,IF(AA304="準優勝",[7]点数換算表!$C$16,IF(AA304="ベスト4",[7]点数換算表!$D$16,IF(AA304="ベスト8",[7]点数換算表!$E$16,IF(AA304="ベスト16",[7]点数換算表!$F$16,IF(AA304="ベスト32",[7]点数換算表!$G$16,"")))))))</f>
        <v>0</v>
      </c>
      <c r="AC304" s="32"/>
      <c r="AD304" s="21">
        <f>IF(AC304="",0,IF(AC304="優勝",[7]点数換算表!$B$17,IF(AC304="準優勝",[7]点数換算表!$C$17,IF(AC304="ベスト4",[7]点数換算表!$D$17,IF(AC304="ベスト8",[7]点数換算表!$E$17,IF(AC304="ベスト16",[7]点数換算表!$F$17,IF(AC304="ベスト32",[7]点数換算表!$G$17,"")))))))</f>
        <v>0</v>
      </c>
      <c r="AE304" s="23"/>
      <c r="AF304" s="21">
        <f>IF(AE304="",0,IF(AE304="優勝",[7]点数換算表!$B$18,IF(AE304="準優勝",[7]点数換算表!$C$18,IF(AE304="ベスト4",[7]点数換算表!$D$18,IF(AE304="ベスト8",[7]点数換算表!$E$18,[7]点数換算表!$F$18)))))</f>
        <v>0</v>
      </c>
      <c r="AG304" s="23"/>
      <c r="AH304" s="21">
        <f>IF(AG304="",0,IF(AG304="優勝",[7]点数換算表!$B$19,IF(AG304="準優勝",[7]点数換算表!$C$19,IF(AG304="ベスト4",[7]点数換算表!$D$19,IF(AG304="ベスト8",[7]点数換算表!$E$19,[7]点数換算表!$F$19)))))</f>
        <v>0</v>
      </c>
      <c r="AI304" s="21">
        <f t="shared" si="4"/>
        <v>16</v>
      </c>
    </row>
    <row r="305" spans="1:35" x14ac:dyDescent="0.4">
      <c r="A305" s="21">
        <v>302</v>
      </c>
      <c r="B305" s="32" t="s">
        <v>213</v>
      </c>
      <c r="C305" s="32" t="s">
        <v>74</v>
      </c>
      <c r="D305" s="32">
        <v>4</v>
      </c>
      <c r="E305" s="24" t="s">
        <v>269</v>
      </c>
      <c r="F305" s="34" t="s">
        <v>814</v>
      </c>
      <c r="G305" s="23"/>
      <c r="H305" s="21">
        <f>IF(G305="",0,IF(G305="優勝",点数換算表!$B$2,IF(G305="準優勝",点数換算表!$C$2,IF(G305="ベスト4",点数換算表!$D$2,点数換算表!$E$2))))</f>
        <v>0</v>
      </c>
      <c r="I305" s="23"/>
      <c r="J305" s="21">
        <f>IF(I305="",0,IF(I305="優勝",点数換算表!$B$3,IF(I305="準優勝",点数換算表!$C$3,IF(I305="ベスト4",点数換算表!$D$3,点数換算表!$E$3))))</f>
        <v>0</v>
      </c>
      <c r="K305" s="32"/>
      <c r="L305" s="21">
        <f>IF(K305="",0,IF(K305="優勝",点数換算表!$B$4,IF(K305="準優勝",点数換算表!$C$4,IF(K305="ベスト4",点数換算表!$D$4,IF(K305="ベスト8",点数換算表!$E$4,IF(K305="ベスト16",点数換算表!$F$4,""))))))</f>
        <v>0</v>
      </c>
      <c r="M305" s="32"/>
      <c r="N305" s="21">
        <f>IF(M305="",0,IF(M305="優勝",点数換算表!$B$5,IF(M305="準優勝",点数換算表!$C$5,IF(M305="ベスト4",点数換算表!$D$5,IF(M305="ベスト8",点数換算表!$E$5,IF(M305="ベスト16",点数換算表!$F$5,IF(M305="ベスト32",点数換算表!$G$5,"")))))))</f>
        <v>0</v>
      </c>
      <c r="O305" s="32"/>
      <c r="P305" s="21">
        <f>IF(O305="",0,IF(O305="優勝",点数換算表!$B$6,IF(O305="準優勝",点数換算表!$C$6,IF(O305="ベスト4",点数換算表!$D$6,IF(O305="ベスト8",点数換算表!$E$6,IF(O305="ベスト16",点数換算表!$F$6,IF(O305="ベスト32",点数換算表!$G$6,"")))))))</f>
        <v>0</v>
      </c>
      <c r="Q305" s="23"/>
      <c r="R305" s="21">
        <f>IF(Q305="",0,IF(Q305="優勝",点数換算表!$B$7,IF(Q305="準優勝",点数換算表!$C$7,IF(Q305="ベスト4",点数換算表!$D$7,IF(Q305="ベスト8",点数換算表!$E$7,点数換算表!$F$7)))))</f>
        <v>0</v>
      </c>
      <c r="S305" s="23"/>
      <c r="T305" s="21">
        <f>IF(S305="",0,IF(S305="優勝",点数換算表!$B$8,IF(S305="準優勝",点数換算表!$C$8,IF(S305="ベスト4",点数換算表!$D$8,IF(S305="ベスト8",点数換算表!$E$8,点数換算表!$F$8)))))</f>
        <v>0</v>
      </c>
      <c r="U305" s="23"/>
      <c r="V305" s="21">
        <f>IF(U305="",0,IF(U305="優勝",点数換算表!$B$13,IF(U305="準優勝",点数換算表!$C$13,IF(U305="ベスト4",点数換算表!$D$13,点数換算表!$E$13))))</f>
        <v>0</v>
      </c>
      <c r="W305" s="23"/>
      <c r="X305" s="21">
        <f>IF(W305="",0,IF(W305="優勝",点数換算表!$B$14,IF(W305="準優勝",点数換算表!$C$14,IF(W305="ベスト4",点数換算表!$D$14,点数換算表!$E$14))))</f>
        <v>0</v>
      </c>
      <c r="Y305" s="32" t="s">
        <v>7</v>
      </c>
      <c r="Z305" s="21">
        <f>IF(Y305="",0,IF(Y305="優勝",点数換算表!$B$15,IF(Y305="準優勝",点数換算表!$C$15,IF(Y305="ベスト4",点数換算表!$D$15,IF(Y305="ベスト8",点数換算表!$E$15,IF(Y305="ベスト16",点数換算表!$F$15,""))))))</f>
        <v>16</v>
      </c>
      <c r="AA305" s="32"/>
      <c r="AB305" s="21">
        <f>IF(AA305="",0,IF(AA305="優勝",点数換算表!$B$16,IF(AA305="準優勝",点数換算表!$C$16,IF(AA305="ベスト4",点数換算表!$D$16,IF(AA305="ベスト8",点数換算表!$E$16,IF(AA305="ベスト16",点数換算表!$F$16,IF(AA305="ベスト32",点数換算表!$G$16,"")))))))</f>
        <v>0</v>
      </c>
      <c r="AC305" s="32"/>
      <c r="AD305" s="21">
        <f>IF(AC305="",0,IF(AC305="優勝",点数換算表!$B$17,IF(AC305="準優勝",点数換算表!$C$17,IF(AC305="ベスト4",点数換算表!$D$17,IF(AC305="ベスト8",点数換算表!$E$17,IF(AC305="ベスト16",点数換算表!$F$17,IF(AC305="ベスト32",点数換算表!$G$17,"")))))))</f>
        <v>0</v>
      </c>
      <c r="AE305" s="23"/>
      <c r="AF305" s="21">
        <f>IF(AE305="",0,IF(AE305="優勝",点数換算表!$B$18,IF(AE305="準優勝",点数換算表!$C$18,IF(AE305="ベスト4",点数換算表!$D$18,IF(AE305="ベスト8",点数換算表!$E$18,点数換算表!$F$18)))))</f>
        <v>0</v>
      </c>
      <c r="AG305" s="23"/>
      <c r="AH305" s="21">
        <f>IF(AG305="",0,IF(AG305="優勝",点数換算表!$B$19,IF(AG305="準優勝",点数換算表!$C$19,IF(AG305="ベスト4",点数換算表!$D$19,IF(AG305="ベスト8",点数換算表!$E$19,点数換算表!$F$19)))))</f>
        <v>0</v>
      </c>
      <c r="AI305" s="21">
        <f t="shared" si="4"/>
        <v>16</v>
      </c>
    </row>
    <row r="306" spans="1:35" x14ac:dyDescent="0.4">
      <c r="A306" s="21">
        <v>303</v>
      </c>
      <c r="B306" s="32" t="s">
        <v>357</v>
      </c>
      <c r="C306" s="32" t="s">
        <v>275</v>
      </c>
      <c r="D306" s="32">
        <v>2</v>
      </c>
      <c r="E306" s="26" t="s">
        <v>272</v>
      </c>
      <c r="F306" s="35" t="s">
        <v>815</v>
      </c>
      <c r="G306" s="23"/>
      <c r="H306" s="21">
        <f>IF(G306="",0,IF(G306="優勝",[2]点数換算表!$B$2,IF(G306="準優勝",[2]点数換算表!$C$2,IF(G306="ベスト4",[2]点数換算表!$D$2,[2]点数換算表!$E$2))))</f>
        <v>0</v>
      </c>
      <c r="I306" s="23"/>
      <c r="J306" s="21">
        <f>IF(I306="",0,IF(I306="優勝",[2]点数換算表!$B$3,IF(I306="準優勝",[2]点数換算表!$C$3,IF(I306="ベスト4",[2]点数換算表!$D$3,[2]点数換算表!$E$3))))</f>
        <v>0</v>
      </c>
      <c r="K306" s="32"/>
      <c r="L306" s="21">
        <f>IF(K306="",0,IF(K306="優勝",[2]点数換算表!$B$4,IF(K306="準優勝",[2]点数換算表!$C$4,IF(K306="ベスト4",[2]点数換算表!$D$4,IF(K306="ベスト8",[2]点数換算表!$E$4,IF(K306="ベスト16",[2]点数換算表!$F$4,""))))))</f>
        <v>0</v>
      </c>
      <c r="M306" s="32"/>
      <c r="N306" s="21">
        <f>IF(M306="",0,IF(M306="優勝",[2]点数換算表!$B$5,IF(M306="準優勝",[2]点数換算表!$C$5,IF(M306="ベスト4",[2]点数換算表!$D$5,IF(M306="ベスト8",[2]点数換算表!$E$5,IF(M306="ベスト16",[2]点数換算表!$F$5,IF(M306="ベスト32",[2]点数換算表!$G$5,"")))))))</f>
        <v>0</v>
      </c>
      <c r="O306" s="32"/>
      <c r="P306" s="21">
        <f>IF(O306="",0,IF(O306="優勝",[2]点数換算表!$B$6,IF(O306="準優勝",[2]点数換算表!$C$6,IF(O306="ベスト4",[2]点数換算表!$D$6,IF(O306="ベスト8",[2]点数換算表!$E$6,IF(O306="ベスト16",[2]点数換算表!$F$6,IF(O306="ベスト32",[2]点数換算表!$G$6,"")))))))</f>
        <v>0</v>
      </c>
      <c r="Q306" s="23"/>
      <c r="R306" s="21">
        <f>IF(Q306="",0,IF(Q306="優勝",[2]点数換算表!$B$7,IF(Q306="準優勝",[2]点数換算表!$C$7,IF(Q306="ベスト4",[2]点数換算表!$D$7,IF(Q306="ベスト8",[2]点数換算表!$E$7,[2]点数換算表!$F$7)))))</f>
        <v>0</v>
      </c>
      <c r="S306" s="23"/>
      <c r="T306" s="21">
        <f>IF(S306="",0,IF(S306="優勝",[2]点数換算表!$B$8,IF(S306="準優勝",[2]点数換算表!$C$8,IF(S306="ベスト4",[2]点数換算表!$D$8,IF(S306="ベスト8",[2]点数換算表!$E$8,[2]点数換算表!$F$8)))))</f>
        <v>0</v>
      </c>
      <c r="U306" s="23"/>
      <c r="V306" s="21">
        <f>IF(U306="",0,IF(U306="優勝",[2]点数換算表!$B$13,IF(U306="準優勝",[2]点数換算表!$C$13,IF(U306="ベスト4",[2]点数換算表!$D$13,[2]点数換算表!$E$13))))</f>
        <v>0</v>
      </c>
      <c r="W306" s="23"/>
      <c r="X306" s="21">
        <f>IF(W306="",0,IF(W306="優勝",[2]点数換算表!$B$14,IF(W306="準優勝",[2]点数換算表!$C$14,IF(W306="ベスト4",[2]点数換算表!$D$14,[2]点数換算表!$E$14))))</f>
        <v>0</v>
      </c>
      <c r="Y306" s="32" t="s">
        <v>7</v>
      </c>
      <c r="Z306" s="21">
        <f>IF(Y306="",0,IF(Y306="優勝",[2]点数換算表!$B$15,IF(Y306="準優勝",[2]点数換算表!$C$15,IF(Y306="ベスト4",[2]点数換算表!$D$15,IF(Y306="ベスト8",[2]点数換算表!$E$15,IF(Y306="ベスト16",[2]点数換算表!$F$15,""))))))</f>
        <v>16</v>
      </c>
      <c r="AA306" s="32"/>
      <c r="AB306" s="21">
        <f>IF(AA306="",0,IF(AA306="優勝",[2]点数換算表!$B$16,IF(AA306="準優勝",[2]点数換算表!$C$16,IF(AA306="ベスト4",[2]点数換算表!$D$16,IF(AA306="ベスト8",[2]点数換算表!$E$16,IF(AA306="ベスト16",[2]点数換算表!$F$16,IF(AA306="ベスト32",[2]点数換算表!$G$16,"")))))))</f>
        <v>0</v>
      </c>
      <c r="AC306" s="32"/>
      <c r="AD306" s="21">
        <f>IF(AC306="",0,IF(AC306="優勝",[2]点数換算表!$B$17,IF(AC306="準優勝",[2]点数換算表!$C$17,IF(AC306="ベスト4",[2]点数換算表!$D$17,IF(AC306="ベスト8",[2]点数換算表!$E$17,IF(AC306="ベスト16",[2]点数換算表!$F$17,IF(AC306="ベスト32",[2]点数換算表!$G$17,"")))))))</f>
        <v>0</v>
      </c>
      <c r="AE306" s="23"/>
      <c r="AF306" s="21">
        <f>IF(AE306="",0,IF(AE306="優勝",[2]点数換算表!$B$18,IF(AE306="準優勝",[2]点数換算表!$C$18,IF(AE306="ベスト4",[2]点数換算表!$D$18,IF(AE306="ベスト8",[2]点数換算表!$E$18,[2]点数換算表!$F$18)))))</f>
        <v>0</v>
      </c>
      <c r="AG306" s="23"/>
      <c r="AH306" s="21">
        <f>IF(AG306="",0,IF(AG306="優勝",[2]点数換算表!$B$19,IF(AG306="準優勝",[2]点数換算表!$C$19,IF(AG306="ベスト4",[2]点数換算表!$D$19,IF(AG306="ベスト8",[2]点数換算表!$E$19,[2]点数換算表!$F$19)))))</f>
        <v>0</v>
      </c>
      <c r="AI306" s="21">
        <f t="shared" si="4"/>
        <v>16</v>
      </c>
    </row>
    <row r="307" spans="1:35" x14ac:dyDescent="0.4">
      <c r="A307" s="21">
        <v>304</v>
      </c>
      <c r="B307" s="32" t="s">
        <v>443</v>
      </c>
      <c r="C307" s="32" t="s">
        <v>444</v>
      </c>
      <c r="D307" s="32">
        <v>4</v>
      </c>
      <c r="E307" s="27" t="s">
        <v>382</v>
      </c>
      <c r="F307" s="35" t="s">
        <v>815</v>
      </c>
      <c r="G307" s="23"/>
      <c r="H307" s="21">
        <f>IF(G307="",0,IF(G307="優勝",[4]点数換算表!$B$2,IF(G307="準優勝",[4]点数換算表!$C$2,IF(G307="ベスト4",[4]点数換算表!$D$2,[4]点数換算表!$E$2))))</f>
        <v>0</v>
      </c>
      <c r="I307" s="23"/>
      <c r="J307" s="21">
        <f>IF(I307="",0,IF(I307="優勝",[4]点数換算表!$B$3,IF(I307="準優勝",[4]点数換算表!$C$3,IF(I307="ベスト4",[4]点数換算表!$D$3,[4]点数換算表!$E$3))))</f>
        <v>0</v>
      </c>
      <c r="K307" s="32"/>
      <c r="L307" s="21">
        <f>IF(K307="",0,IF(K307="優勝",[4]点数換算表!$B$4,IF(K307="準優勝",[4]点数換算表!$C$4,IF(K307="ベスト4",[4]点数換算表!$D$4,IF(K307="ベスト8",[4]点数換算表!$E$4,IF(K307="ベスト16",[4]点数換算表!$F$4,""))))))</f>
        <v>0</v>
      </c>
      <c r="M307" s="32"/>
      <c r="N307" s="21">
        <f>IF(M307="",0,IF(M307="優勝",[4]点数換算表!$B$5,IF(M307="準優勝",[4]点数換算表!$C$5,IF(M307="ベスト4",[4]点数換算表!$D$5,IF(M307="ベスト8",[4]点数換算表!$E$5,IF(M307="ベスト16",[4]点数換算表!$F$5,IF(M307="ベスト32",[4]点数換算表!$G$5,"")))))))</f>
        <v>0</v>
      </c>
      <c r="O307" s="32"/>
      <c r="P307" s="21">
        <f>IF(O307="",0,IF(O307="優勝",[4]点数換算表!$B$6,IF(O307="準優勝",[4]点数換算表!$C$6,IF(O307="ベスト4",[4]点数換算表!$D$6,IF(O307="ベスト8",[4]点数換算表!$E$6,IF(O307="ベスト16",[4]点数換算表!$F$6,IF(O307="ベスト32",[4]点数換算表!$G$6,"")))))))</f>
        <v>0</v>
      </c>
      <c r="Q307" s="23"/>
      <c r="R307" s="21">
        <f>IF(Q307="",0,IF(Q307="優勝",[4]点数換算表!$B$7,IF(Q307="準優勝",[4]点数換算表!$C$7,IF(Q307="ベスト4",[4]点数換算表!$D$7,IF(Q307="ベスト8",[4]点数換算表!$E$7,[4]点数換算表!$F$7)))))</f>
        <v>0</v>
      </c>
      <c r="S307" s="23"/>
      <c r="T307" s="21">
        <f>IF(S307="",0,IF(S307="優勝",[4]点数換算表!$B$8,IF(S307="準優勝",[4]点数換算表!$C$8,IF(S307="ベスト4",[4]点数換算表!$D$8,IF(S307="ベスト8",[4]点数換算表!$E$8,[4]点数換算表!$F$8)))))</f>
        <v>0</v>
      </c>
      <c r="U307" s="23"/>
      <c r="V307" s="21">
        <f>IF(U307="",0,IF(U307="優勝",[4]点数換算表!$B$13,IF(U307="準優勝",[4]点数換算表!$C$13,IF(U307="ベスト4",[4]点数換算表!$D$13,[4]点数換算表!$E$13))))</f>
        <v>0</v>
      </c>
      <c r="W307" s="23"/>
      <c r="X307" s="21">
        <f>IF(W307="",0,IF(W307="優勝",[4]点数換算表!$B$14,IF(W307="準優勝",[4]点数換算表!$C$14,IF(W307="ベスト4",[4]点数換算表!$D$14,[4]点数換算表!$E$14))))</f>
        <v>0</v>
      </c>
      <c r="Y307" s="32" t="s">
        <v>7</v>
      </c>
      <c r="Z307" s="21">
        <f>IF(Y307="",0,IF(Y307="優勝",[4]点数換算表!$B$15,IF(Y307="準優勝",[4]点数換算表!$C$15,IF(Y307="ベスト4",[4]点数換算表!$D$15,IF(Y307="ベスト8",[4]点数換算表!$E$15,IF(Y307="ベスト16",[4]点数換算表!$F$15,""))))))</f>
        <v>16</v>
      </c>
      <c r="AA307" s="32"/>
      <c r="AB307" s="21">
        <f>IF(AA307="",0,IF(AA307="優勝",[4]点数換算表!$B$16,IF(AA307="準優勝",[4]点数換算表!$C$16,IF(AA307="ベスト4",[4]点数換算表!$D$16,IF(AA307="ベスト8",[4]点数換算表!$E$16,IF(AA307="ベスト16",[4]点数換算表!$F$16,IF(AA307="ベスト32",[4]点数換算表!$G$16,"")))))))</f>
        <v>0</v>
      </c>
      <c r="AC307" s="32"/>
      <c r="AD307" s="21">
        <f>IF(AC307="",0,IF(AC307="優勝",[4]点数換算表!$B$17,IF(AC307="準優勝",[4]点数換算表!$C$17,IF(AC307="ベスト4",[4]点数換算表!$D$17,IF(AC307="ベスト8",[4]点数換算表!$E$17,IF(AC307="ベスト16",[4]点数換算表!$F$17,IF(AC307="ベスト32",[4]点数換算表!$G$17,"")))))))</f>
        <v>0</v>
      </c>
      <c r="AE307" s="23"/>
      <c r="AF307" s="21">
        <f>IF(AE307="",0,IF(AE307="優勝",[4]点数換算表!$B$18,IF(AE307="準優勝",[4]点数換算表!$C$18,IF(AE307="ベスト4",[4]点数換算表!$D$18,IF(AE307="ベスト8",[4]点数換算表!$E$18,[4]点数換算表!$F$18)))))</f>
        <v>0</v>
      </c>
      <c r="AG307" s="23"/>
      <c r="AH307" s="21">
        <f>IF(AG307="",0,IF(AG307="優勝",[4]点数換算表!$B$19,IF(AG307="準優勝",[4]点数換算表!$C$19,IF(AG307="ベスト4",[4]点数換算表!$D$19,IF(AG307="ベスト8",[4]点数換算表!$E$19,[4]点数換算表!$F$19)))))</f>
        <v>0</v>
      </c>
      <c r="AI307" s="21">
        <f t="shared" si="4"/>
        <v>16</v>
      </c>
    </row>
    <row r="308" spans="1:35" x14ac:dyDescent="0.4">
      <c r="A308" s="21">
        <v>305</v>
      </c>
      <c r="B308" s="32" t="s">
        <v>445</v>
      </c>
      <c r="C308" s="32" t="s">
        <v>444</v>
      </c>
      <c r="D308" s="32">
        <v>4</v>
      </c>
      <c r="E308" s="27" t="s">
        <v>382</v>
      </c>
      <c r="F308" s="35" t="s">
        <v>815</v>
      </c>
      <c r="G308" s="23"/>
      <c r="H308" s="21">
        <f>IF(G308="",0,IF(G308="優勝",[4]点数換算表!$B$2,IF(G308="準優勝",[4]点数換算表!$C$2,IF(G308="ベスト4",[4]点数換算表!$D$2,[4]点数換算表!$E$2))))</f>
        <v>0</v>
      </c>
      <c r="I308" s="23"/>
      <c r="J308" s="21">
        <f>IF(I308="",0,IF(I308="優勝",[4]点数換算表!$B$3,IF(I308="準優勝",[4]点数換算表!$C$3,IF(I308="ベスト4",[4]点数換算表!$D$3,[4]点数換算表!$E$3))))</f>
        <v>0</v>
      </c>
      <c r="K308" s="32"/>
      <c r="L308" s="21">
        <f>IF(K308="",0,IF(K308="優勝",[4]点数換算表!$B$4,IF(K308="準優勝",[4]点数換算表!$C$4,IF(K308="ベスト4",[4]点数換算表!$D$4,IF(K308="ベスト8",[4]点数換算表!$E$4,IF(K308="ベスト16",[4]点数換算表!$F$4,""))))))</f>
        <v>0</v>
      </c>
      <c r="M308" s="32"/>
      <c r="N308" s="21">
        <f>IF(M308="",0,IF(M308="優勝",[4]点数換算表!$B$5,IF(M308="準優勝",[4]点数換算表!$C$5,IF(M308="ベスト4",[4]点数換算表!$D$5,IF(M308="ベスト8",[4]点数換算表!$E$5,IF(M308="ベスト16",[4]点数換算表!$F$5,IF(M308="ベスト32",[4]点数換算表!$G$5,"")))))))</f>
        <v>0</v>
      </c>
      <c r="O308" s="32"/>
      <c r="P308" s="21">
        <f>IF(O308="",0,IF(O308="優勝",[4]点数換算表!$B$6,IF(O308="準優勝",[4]点数換算表!$C$6,IF(O308="ベスト4",[4]点数換算表!$D$6,IF(O308="ベスト8",[4]点数換算表!$E$6,IF(O308="ベスト16",[4]点数換算表!$F$6,IF(O308="ベスト32",[4]点数換算表!$G$6,"")))))))</f>
        <v>0</v>
      </c>
      <c r="Q308" s="23"/>
      <c r="R308" s="21">
        <f>IF(Q308="",0,IF(Q308="優勝",[4]点数換算表!$B$7,IF(Q308="準優勝",[4]点数換算表!$C$7,IF(Q308="ベスト4",[4]点数換算表!$D$7,IF(Q308="ベスト8",[4]点数換算表!$E$7,[4]点数換算表!$F$7)))))</f>
        <v>0</v>
      </c>
      <c r="S308" s="23"/>
      <c r="T308" s="21">
        <f>IF(S308="",0,IF(S308="優勝",[4]点数換算表!$B$8,IF(S308="準優勝",[4]点数換算表!$C$8,IF(S308="ベスト4",[4]点数換算表!$D$8,IF(S308="ベスト8",[4]点数換算表!$E$8,[4]点数換算表!$F$8)))))</f>
        <v>0</v>
      </c>
      <c r="U308" s="23"/>
      <c r="V308" s="21">
        <f>IF(U308="",0,IF(U308="優勝",[4]点数換算表!$B$13,IF(U308="準優勝",[4]点数換算表!$C$13,IF(U308="ベスト4",[4]点数換算表!$D$13,[4]点数換算表!$E$13))))</f>
        <v>0</v>
      </c>
      <c r="W308" s="23"/>
      <c r="X308" s="21">
        <f>IF(W308="",0,IF(W308="優勝",[4]点数換算表!$B$14,IF(W308="準優勝",[4]点数換算表!$C$14,IF(W308="ベスト4",[4]点数換算表!$D$14,[4]点数換算表!$E$14))))</f>
        <v>0</v>
      </c>
      <c r="Y308" s="32" t="s">
        <v>7</v>
      </c>
      <c r="Z308" s="21">
        <f>IF(Y308="",0,IF(Y308="優勝",[4]点数換算表!$B$15,IF(Y308="準優勝",[4]点数換算表!$C$15,IF(Y308="ベスト4",[4]点数換算表!$D$15,IF(Y308="ベスト8",[4]点数換算表!$E$15,IF(Y308="ベスト16",[4]点数換算表!$F$15,""))))))</f>
        <v>16</v>
      </c>
      <c r="AA308" s="32"/>
      <c r="AB308" s="21">
        <f>IF(AA308="",0,IF(AA308="優勝",[4]点数換算表!$B$16,IF(AA308="準優勝",[4]点数換算表!$C$16,IF(AA308="ベスト4",[4]点数換算表!$D$16,IF(AA308="ベスト8",[4]点数換算表!$E$16,IF(AA308="ベスト16",[4]点数換算表!$F$16,IF(AA308="ベスト32",[4]点数換算表!$G$16,"")))))))</f>
        <v>0</v>
      </c>
      <c r="AC308" s="32"/>
      <c r="AD308" s="21">
        <f>IF(AC308="",0,IF(AC308="優勝",[4]点数換算表!$B$17,IF(AC308="準優勝",[4]点数換算表!$C$17,IF(AC308="ベスト4",[4]点数換算表!$D$17,IF(AC308="ベスト8",[4]点数換算表!$E$17,IF(AC308="ベスト16",[4]点数換算表!$F$17,IF(AC308="ベスト32",[4]点数換算表!$G$17,"")))))))</f>
        <v>0</v>
      </c>
      <c r="AE308" s="23"/>
      <c r="AF308" s="21">
        <f>IF(AE308="",0,IF(AE308="優勝",[4]点数換算表!$B$18,IF(AE308="準優勝",[4]点数換算表!$C$18,IF(AE308="ベスト4",[4]点数換算表!$D$18,IF(AE308="ベスト8",[4]点数換算表!$E$18,[4]点数換算表!$F$18)))))</f>
        <v>0</v>
      </c>
      <c r="AG308" s="23"/>
      <c r="AH308" s="21">
        <f>IF(AG308="",0,IF(AG308="優勝",[4]点数換算表!$B$19,IF(AG308="準優勝",[4]点数換算表!$C$19,IF(AG308="ベスト4",[4]点数換算表!$D$19,IF(AG308="ベスト8",[4]点数換算表!$E$19,[4]点数換算表!$F$19)))))</f>
        <v>0</v>
      </c>
      <c r="AI308" s="21">
        <f t="shared" si="4"/>
        <v>16</v>
      </c>
    </row>
    <row r="309" spans="1:35" x14ac:dyDescent="0.4">
      <c r="A309" s="21">
        <v>306</v>
      </c>
      <c r="B309" s="32" t="s">
        <v>513</v>
      </c>
      <c r="C309" s="32" t="s">
        <v>450</v>
      </c>
      <c r="D309" s="32">
        <v>3</v>
      </c>
      <c r="E309" s="28" t="s">
        <v>451</v>
      </c>
      <c r="F309" s="35" t="s">
        <v>815</v>
      </c>
      <c r="G309" s="23"/>
      <c r="H309" s="21">
        <f>IF(G309="",0,IF(G309="優勝",[7]点数換算表!$B$2,IF(G309="準優勝",[7]点数換算表!$C$2,IF(G309="ベスト4",[7]点数換算表!$D$2,[7]点数換算表!$E$2))))</f>
        <v>0</v>
      </c>
      <c r="I309" s="23"/>
      <c r="J309" s="21">
        <f>IF(I309="",0,IF(I309="優勝",[7]点数換算表!$B$3,IF(I309="準優勝",[7]点数換算表!$C$3,IF(I309="ベスト4",[7]点数換算表!$D$3,[7]点数換算表!$E$3))))</f>
        <v>0</v>
      </c>
      <c r="K309" s="32"/>
      <c r="L309" s="21">
        <f>IF(K309="",0,IF(K309="優勝",[7]点数換算表!$B$4,IF(K309="準優勝",[7]点数換算表!$C$4,IF(K309="ベスト4",[7]点数換算表!$D$4,IF(K309="ベスト8",[7]点数換算表!$E$4,IF(K309="ベスト16",[7]点数換算表!$F$4,""))))))</f>
        <v>0</v>
      </c>
      <c r="M309" s="32"/>
      <c r="N309" s="21">
        <f>IF(M309="",0,IF(M309="優勝",[7]点数換算表!$B$5,IF(M309="準優勝",[7]点数換算表!$C$5,IF(M309="ベスト4",[7]点数換算表!$D$5,IF(M309="ベスト8",[7]点数換算表!$E$5,IF(M309="ベスト16",[7]点数換算表!$F$5,IF(M309="ベスト32",[7]点数換算表!$G$5,"")))))))</f>
        <v>0</v>
      </c>
      <c r="O309" s="32"/>
      <c r="P309" s="21">
        <f>IF(O309="",0,IF(O309="優勝",[7]点数換算表!$B$6,IF(O309="準優勝",[7]点数換算表!$C$6,IF(O309="ベスト4",[7]点数換算表!$D$6,IF(O309="ベスト8",[7]点数換算表!$E$6,IF(O309="ベスト16",[7]点数換算表!$F$6,IF(O309="ベスト32",[7]点数換算表!$G$6,"")))))))</f>
        <v>0</v>
      </c>
      <c r="Q309" s="23"/>
      <c r="R309" s="21">
        <f>IF(Q309="",0,IF(Q309="優勝",[7]点数換算表!$B$7,IF(Q309="準優勝",[7]点数換算表!$C$7,IF(Q309="ベスト4",[7]点数換算表!$D$7,IF(Q309="ベスト8",[7]点数換算表!$E$7,[7]点数換算表!$F$7)))))</f>
        <v>0</v>
      </c>
      <c r="S309" s="23"/>
      <c r="T309" s="21">
        <f>IF(S309="",0,IF(S309="優勝",[7]点数換算表!$B$8,IF(S309="準優勝",[7]点数換算表!$C$8,IF(S309="ベスト4",[7]点数換算表!$D$8,IF(S309="ベスト8",[7]点数換算表!$E$8,[7]点数換算表!$F$8)))))</f>
        <v>0</v>
      </c>
      <c r="U309" s="23"/>
      <c r="V309" s="21">
        <f>IF(U309="",0,IF(U309="優勝",[7]点数換算表!$B$13,IF(U309="準優勝",[7]点数換算表!$C$13,IF(U309="ベスト4",[7]点数換算表!$D$13,[7]点数換算表!$E$13))))</f>
        <v>0</v>
      </c>
      <c r="W309" s="23"/>
      <c r="X309" s="21">
        <f>IF(W309="",0,IF(W309="優勝",[7]点数換算表!$B$14,IF(W309="準優勝",[7]点数換算表!$C$14,IF(W309="ベスト4",[7]点数換算表!$D$14,[7]点数換算表!$E$14))))</f>
        <v>0</v>
      </c>
      <c r="Y309" s="32" t="s">
        <v>7</v>
      </c>
      <c r="Z309" s="21">
        <f>IF(Y309="",0,IF(Y309="優勝",[7]点数換算表!$B$15,IF(Y309="準優勝",[7]点数換算表!$C$15,IF(Y309="ベスト4",[7]点数換算表!$D$15,IF(Y309="ベスト8",[7]点数換算表!$E$15,IF(Y309="ベスト16",[7]点数換算表!$F$15,""))))))</f>
        <v>16</v>
      </c>
      <c r="AA309" s="32"/>
      <c r="AB309" s="21">
        <f>IF(AA309="",0,IF(AA309="優勝",[7]点数換算表!$B$16,IF(AA309="準優勝",[7]点数換算表!$C$16,IF(AA309="ベスト4",[7]点数換算表!$D$16,IF(AA309="ベスト8",[7]点数換算表!$E$16,IF(AA309="ベスト16",[7]点数換算表!$F$16,IF(AA309="ベスト32",[7]点数換算表!$G$16,"")))))))</f>
        <v>0</v>
      </c>
      <c r="AC309" s="32"/>
      <c r="AD309" s="21">
        <f>IF(AC309="",0,IF(AC309="優勝",[7]点数換算表!$B$17,IF(AC309="準優勝",[7]点数換算表!$C$17,IF(AC309="ベスト4",[7]点数換算表!$D$17,IF(AC309="ベスト8",[7]点数換算表!$E$17,IF(AC309="ベスト16",[7]点数換算表!$F$17,IF(AC309="ベスト32",[7]点数換算表!$G$17,"")))))))</f>
        <v>0</v>
      </c>
      <c r="AE309" s="23"/>
      <c r="AF309" s="21">
        <f>IF(AE309="",0,IF(AE309="優勝",[7]点数換算表!$B$18,IF(AE309="準優勝",[7]点数換算表!$C$18,IF(AE309="ベスト4",[7]点数換算表!$D$18,IF(AE309="ベスト8",[7]点数換算表!$E$18,[7]点数換算表!$F$18)))))</f>
        <v>0</v>
      </c>
      <c r="AG309" s="23"/>
      <c r="AH309" s="21">
        <f>IF(AG309="",0,IF(AG309="優勝",[7]点数換算表!$B$19,IF(AG309="準優勝",[7]点数換算表!$C$19,IF(AG309="ベスト4",[7]点数換算表!$D$19,IF(AG309="ベスト8",[7]点数換算表!$E$19,[7]点数換算表!$F$19)))))</f>
        <v>0</v>
      </c>
      <c r="AI309" s="21">
        <f t="shared" si="4"/>
        <v>16</v>
      </c>
    </row>
    <row r="310" spans="1:35" x14ac:dyDescent="0.4">
      <c r="A310" s="21">
        <v>307</v>
      </c>
      <c r="B310" s="32" t="s">
        <v>516</v>
      </c>
      <c r="C310" s="32" t="s">
        <v>467</v>
      </c>
      <c r="D310" s="32">
        <v>3</v>
      </c>
      <c r="E310" s="28" t="s">
        <v>451</v>
      </c>
      <c r="F310" s="35" t="s">
        <v>815</v>
      </c>
      <c r="G310" s="23"/>
      <c r="H310" s="21">
        <f>IF(G310="",0,IF(G310="優勝",[7]点数換算表!$B$2,IF(G310="準優勝",[7]点数換算表!$C$2,IF(G310="ベスト4",[7]点数換算表!$D$2,[7]点数換算表!$E$2))))</f>
        <v>0</v>
      </c>
      <c r="I310" s="23"/>
      <c r="J310" s="21">
        <f>IF(I310="",0,IF(I310="優勝",[7]点数換算表!$B$3,IF(I310="準優勝",[7]点数換算表!$C$3,IF(I310="ベスト4",[7]点数換算表!$D$3,[7]点数換算表!$E$3))))</f>
        <v>0</v>
      </c>
      <c r="K310" s="32"/>
      <c r="L310" s="21">
        <f>IF(K310="",0,IF(K310="優勝",[7]点数換算表!$B$4,IF(K310="準優勝",[7]点数換算表!$C$4,IF(K310="ベスト4",[7]点数換算表!$D$4,IF(K310="ベスト8",[7]点数換算表!$E$4,IF(K310="ベスト16",[7]点数換算表!$F$4,""))))))</f>
        <v>0</v>
      </c>
      <c r="M310" s="32"/>
      <c r="N310" s="21">
        <f>IF(M310="",0,IF(M310="優勝",[7]点数換算表!$B$5,IF(M310="準優勝",[7]点数換算表!$C$5,IF(M310="ベスト4",[7]点数換算表!$D$5,IF(M310="ベスト8",[7]点数換算表!$E$5,IF(M310="ベスト16",[7]点数換算表!$F$5,IF(M310="ベスト32",[7]点数換算表!$G$5,"")))))))</f>
        <v>0</v>
      </c>
      <c r="O310" s="32"/>
      <c r="P310" s="21">
        <f>IF(O310="",0,IF(O310="優勝",[7]点数換算表!$B$6,IF(O310="準優勝",[7]点数換算表!$C$6,IF(O310="ベスト4",[7]点数換算表!$D$6,IF(O310="ベスト8",[7]点数換算表!$E$6,IF(O310="ベスト16",[7]点数換算表!$F$6,IF(O310="ベスト32",[7]点数換算表!$G$6,"")))))))</f>
        <v>0</v>
      </c>
      <c r="Q310" s="23"/>
      <c r="R310" s="21">
        <f>IF(Q310="",0,IF(Q310="優勝",[7]点数換算表!$B$7,IF(Q310="準優勝",[7]点数換算表!$C$7,IF(Q310="ベスト4",[7]点数換算表!$D$7,IF(Q310="ベスト8",[7]点数換算表!$E$7,[7]点数換算表!$F$7)))))</f>
        <v>0</v>
      </c>
      <c r="S310" s="23"/>
      <c r="T310" s="21">
        <f>IF(S310="",0,IF(S310="優勝",[7]点数換算表!$B$8,IF(S310="準優勝",[7]点数換算表!$C$8,IF(S310="ベスト4",[7]点数換算表!$D$8,IF(S310="ベスト8",[7]点数換算表!$E$8,[7]点数換算表!$F$8)))))</f>
        <v>0</v>
      </c>
      <c r="U310" s="23"/>
      <c r="V310" s="21">
        <f>IF(U310="",0,IF(U310="優勝",[7]点数換算表!$B$13,IF(U310="準優勝",[7]点数換算表!$C$13,IF(U310="ベスト4",[7]点数換算表!$D$13,[7]点数換算表!$E$13))))</f>
        <v>0</v>
      </c>
      <c r="W310" s="23"/>
      <c r="X310" s="21">
        <f>IF(W310="",0,IF(W310="優勝",[7]点数換算表!$B$14,IF(W310="準優勝",[7]点数換算表!$C$14,IF(W310="ベスト4",[7]点数換算表!$D$14,[7]点数換算表!$E$14))))</f>
        <v>0</v>
      </c>
      <c r="Y310" s="32" t="s">
        <v>7</v>
      </c>
      <c r="Z310" s="21">
        <f>IF(Y310="",0,IF(Y310="優勝",[7]点数換算表!$B$15,IF(Y310="準優勝",[7]点数換算表!$C$15,IF(Y310="ベスト4",[7]点数換算表!$D$15,IF(Y310="ベスト8",[7]点数換算表!$E$15,IF(Y310="ベスト16",[7]点数換算表!$F$15,""))))))</f>
        <v>16</v>
      </c>
      <c r="AA310" s="32"/>
      <c r="AB310" s="21">
        <f>IF(AA310="",0,IF(AA310="優勝",[7]点数換算表!$B$16,IF(AA310="準優勝",[7]点数換算表!$C$16,IF(AA310="ベスト4",[7]点数換算表!$D$16,IF(AA310="ベスト8",[7]点数換算表!$E$16,IF(AA310="ベスト16",[7]点数換算表!$F$16,IF(AA310="ベスト32",[7]点数換算表!$G$16,"")))))))</f>
        <v>0</v>
      </c>
      <c r="AC310" s="32"/>
      <c r="AD310" s="21">
        <f>IF(AC310="",0,IF(AC310="優勝",[7]点数換算表!$B$17,IF(AC310="準優勝",[7]点数換算表!$C$17,IF(AC310="ベスト4",[7]点数換算表!$D$17,IF(AC310="ベスト8",[7]点数換算表!$E$17,IF(AC310="ベスト16",[7]点数換算表!$F$17,IF(AC310="ベスト32",[7]点数換算表!$G$17,"")))))))</f>
        <v>0</v>
      </c>
      <c r="AE310" s="23"/>
      <c r="AF310" s="21">
        <f>IF(AE310="",0,IF(AE310="優勝",[7]点数換算表!$B$18,IF(AE310="準優勝",[7]点数換算表!$C$18,IF(AE310="ベスト4",[7]点数換算表!$D$18,IF(AE310="ベスト8",[7]点数換算表!$E$18,[7]点数換算表!$F$18)))))</f>
        <v>0</v>
      </c>
      <c r="AG310" s="23"/>
      <c r="AH310" s="21">
        <f>IF(AG310="",0,IF(AG310="優勝",[7]点数換算表!$B$19,IF(AG310="準優勝",[7]点数換算表!$C$19,IF(AG310="ベスト4",[7]点数換算表!$D$19,IF(AG310="ベスト8",[7]点数換算表!$E$19,[7]点数換算表!$F$19)))))</f>
        <v>0</v>
      </c>
      <c r="AI310" s="21">
        <f t="shared" si="4"/>
        <v>16</v>
      </c>
    </row>
    <row r="311" spans="1:35" x14ac:dyDescent="0.4">
      <c r="A311" s="21">
        <v>308</v>
      </c>
      <c r="B311" s="32" t="s">
        <v>518</v>
      </c>
      <c r="C311" s="32" t="s">
        <v>455</v>
      </c>
      <c r="D311" s="32">
        <v>4</v>
      </c>
      <c r="E311" s="28" t="s">
        <v>451</v>
      </c>
      <c r="F311" s="35" t="s">
        <v>815</v>
      </c>
      <c r="G311" s="23"/>
      <c r="H311" s="21">
        <f>IF(G311="",0,IF(G311="優勝",[7]点数換算表!$B$2,IF(G311="準優勝",[7]点数換算表!$C$2,IF(G311="ベスト4",[7]点数換算表!$D$2,[7]点数換算表!$E$2))))</f>
        <v>0</v>
      </c>
      <c r="I311" s="23"/>
      <c r="J311" s="21">
        <f>IF(I311="",0,IF(I311="優勝",[7]点数換算表!$B$3,IF(I311="準優勝",[7]点数換算表!$C$3,IF(I311="ベスト4",[7]点数換算表!$D$3,[7]点数換算表!$E$3))))</f>
        <v>0</v>
      </c>
      <c r="K311" s="32"/>
      <c r="L311" s="21">
        <f>IF(K311="",0,IF(K311="優勝",[7]点数換算表!$B$4,IF(K311="準優勝",[7]点数換算表!$C$4,IF(K311="ベスト4",[7]点数換算表!$D$4,IF(K311="ベスト8",[7]点数換算表!$E$4,IF(K311="ベスト16",[7]点数換算表!$F$4,""))))))</f>
        <v>0</v>
      </c>
      <c r="M311" s="32"/>
      <c r="N311" s="21">
        <f>IF(M311="",0,IF(M311="優勝",[7]点数換算表!$B$5,IF(M311="準優勝",[7]点数換算表!$C$5,IF(M311="ベスト4",[7]点数換算表!$D$5,IF(M311="ベスト8",[7]点数換算表!$E$5,IF(M311="ベスト16",[7]点数換算表!$F$5,IF(M311="ベスト32",[7]点数換算表!$G$5,"")))))))</f>
        <v>0</v>
      </c>
      <c r="O311" s="32"/>
      <c r="P311" s="21">
        <f>IF(O311="",0,IF(O311="優勝",[7]点数換算表!$B$6,IF(O311="準優勝",[7]点数換算表!$C$6,IF(O311="ベスト4",[7]点数換算表!$D$6,IF(O311="ベスト8",[7]点数換算表!$E$6,IF(O311="ベスト16",[7]点数換算表!$F$6,IF(O311="ベスト32",[7]点数換算表!$G$6,"")))))))</f>
        <v>0</v>
      </c>
      <c r="Q311" s="23"/>
      <c r="R311" s="21">
        <f>IF(Q311="",0,IF(Q311="優勝",[7]点数換算表!$B$7,IF(Q311="準優勝",[7]点数換算表!$C$7,IF(Q311="ベスト4",[7]点数換算表!$D$7,IF(Q311="ベスト8",[7]点数換算表!$E$7,[7]点数換算表!$F$7)))))</f>
        <v>0</v>
      </c>
      <c r="S311" s="23"/>
      <c r="T311" s="21">
        <f>IF(S311="",0,IF(S311="優勝",[7]点数換算表!$B$8,IF(S311="準優勝",[7]点数換算表!$C$8,IF(S311="ベスト4",[7]点数換算表!$D$8,IF(S311="ベスト8",[7]点数換算表!$E$8,[7]点数換算表!$F$8)))))</f>
        <v>0</v>
      </c>
      <c r="U311" s="23"/>
      <c r="V311" s="21">
        <f>IF(U311="",0,IF(U311="優勝",[7]点数換算表!$B$13,IF(U311="準優勝",[7]点数換算表!$C$13,IF(U311="ベスト4",[7]点数換算表!$D$13,[7]点数換算表!$E$13))))</f>
        <v>0</v>
      </c>
      <c r="W311" s="23"/>
      <c r="X311" s="21">
        <f>IF(W311="",0,IF(W311="優勝",[7]点数換算表!$B$14,IF(W311="準優勝",[7]点数換算表!$C$14,IF(W311="ベスト4",[7]点数換算表!$D$14,[7]点数換算表!$E$14))))</f>
        <v>0</v>
      </c>
      <c r="Y311" s="32" t="s">
        <v>7</v>
      </c>
      <c r="Z311" s="21">
        <f>IF(Y311="",0,IF(Y311="優勝",[7]点数換算表!$B$15,IF(Y311="準優勝",[7]点数換算表!$C$15,IF(Y311="ベスト4",[7]点数換算表!$D$15,IF(Y311="ベスト8",[7]点数換算表!$E$15,IF(Y311="ベスト16",[7]点数換算表!$F$15,""))))))</f>
        <v>16</v>
      </c>
      <c r="AA311" s="32"/>
      <c r="AB311" s="21">
        <f>IF(AA311="",0,IF(AA311="優勝",[7]点数換算表!$B$16,IF(AA311="準優勝",[7]点数換算表!$C$16,IF(AA311="ベスト4",[7]点数換算表!$D$16,IF(AA311="ベスト8",[7]点数換算表!$E$16,IF(AA311="ベスト16",[7]点数換算表!$F$16,IF(AA311="ベスト32",[7]点数換算表!$G$16,"")))))))</f>
        <v>0</v>
      </c>
      <c r="AC311" s="32"/>
      <c r="AD311" s="21">
        <f>IF(AC311="",0,IF(AC311="優勝",[7]点数換算表!$B$17,IF(AC311="準優勝",[7]点数換算表!$C$17,IF(AC311="ベスト4",[7]点数換算表!$D$17,IF(AC311="ベスト8",[7]点数換算表!$E$17,IF(AC311="ベスト16",[7]点数換算表!$F$17,IF(AC311="ベスト32",[7]点数換算表!$G$17,"")))))))</f>
        <v>0</v>
      </c>
      <c r="AE311" s="23"/>
      <c r="AF311" s="21">
        <f>IF(AE311="",0,IF(AE311="優勝",[7]点数換算表!$B$18,IF(AE311="準優勝",[7]点数換算表!$C$18,IF(AE311="ベスト4",[7]点数換算表!$D$18,IF(AE311="ベスト8",[7]点数換算表!$E$18,[7]点数換算表!$F$18)))))</f>
        <v>0</v>
      </c>
      <c r="AG311" s="23"/>
      <c r="AH311" s="21">
        <f>IF(AG311="",0,IF(AG311="優勝",[7]点数換算表!$B$19,IF(AG311="準優勝",[7]点数換算表!$C$19,IF(AG311="ベスト4",[7]点数換算表!$D$19,IF(AG311="ベスト8",[7]点数換算表!$E$19,[7]点数換算表!$F$19)))))</f>
        <v>0</v>
      </c>
      <c r="AI311" s="21">
        <f t="shared" si="4"/>
        <v>16</v>
      </c>
    </row>
    <row r="312" spans="1:35" x14ac:dyDescent="0.4">
      <c r="A312" s="21">
        <v>309</v>
      </c>
      <c r="B312" s="32" t="s">
        <v>491</v>
      </c>
      <c r="C312" s="32" t="s">
        <v>455</v>
      </c>
      <c r="D312" s="32">
        <v>4</v>
      </c>
      <c r="E312" s="28" t="s">
        <v>451</v>
      </c>
      <c r="F312" s="35" t="s">
        <v>815</v>
      </c>
      <c r="G312" s="23"/>
      <c r="H312" s="21">
        <f>IF(G312="",0,IF(G312="優勝",[7]点数換算表!$B$2,IF(G312="準優勝",[7]点数換算表!$C$2,IF(G312="ベスト4",[7]点数換算表!$D$2,[7]点数換算表!$E$2))))</f>
        <v>0</v>
      </c>
      <c r="I312" s="23"/>
      <c r="J312" s="21">
        <f>IF(I312="",0,IF(I312="優勝",[7]点数換算表!$B$3,IF(I312="準優勝",[7]点数換算表!$C$3,IF(I312="ベスト4",[7]点数換算表!$D$3,[7]点数換算表!$E$3))))</f>
        <v>0</v>
      </c>
      <c r="K312" s="32"/>
      <c r="L312" s="21">
        <f>IF(K312="",0,IF(K312="優勝",[7]点数換算表!$B$4,IF(K312="準優勝",[7]点数換算表!$C$4,IF(K312="ベスト4",[7]点数換算表!$D$4,IF(K312="ベスト8",[7]点数換算表!$E$4,IF(K312="ベスト16",[7]点数換算表!$F$4,""))))))</f>
        <v>0</v>
      </c>
      <c r="M312" s="32"/>
      <c r="N312" s="21">
        <f>IF(M312="",0,IF(M312="優勝",[7]点数換算表!$B$5,IF(M312="準優勝",[7]点数換算表!$C$5,IF(M312="ベスト4",[7]点数換算表!$D$5,IF(M312="ベスト8",[7]点数換算表!$E$5,IF(M312="ベスト16",[7]点数換算表!$F$5,IF(M312="ベスト32",[7]点数換算表!$G$5,"")))))))</f>
        <v>0</v>
      </c>
      <c r="O312" s="32"/>
      <c r="P312" s="21">
        <f>IF(O312="",0,IF(O312="優勝",[7]点数換算表!$B$6,IF(O312="準優勝",[7]点数換算表!$C$6,IF(O312="ベスト4",[7]点数換算表!$D$6,IF(O312="ベスト8",[7]点数換算表!$E$6,IF(O312="ベスト16",[7]点数換算表!$F$6,IF(O312="ベスト32",[7]点数換算表!$G$6,"")))))))</f>
        <v>0</v>
      </c>
      <c r="Q312" s="23"/>
      <c r="R312" s="21">
        <f>IF(Q312="",0,IF(Q312="優勝",[7]点数換算表!$B$7,IF(Q312="準優勝",[7]点数換算表!$C$7,IF(Q312="ベスト4",[7]点数換算表!$D$7,IF(Q312="ベスト8",[7]点数換算表!$E$7,[7]点数換算表!$F$7)))))</f>
        <v>0</v>
      </c>
      <c r="S312" s="23"/>
      <c r="T312" s="21">
        <f>IF(S312="",0,IF(S312="優勝",[7]点数換算表!$B$8,IF(S312="準優勝",[7]点数換算表!$C$8,IF(S312="ベスト4",[7]点数換算表!$D$8,IF(S312="ベスト8",[7]点数換算表!$E$8,[7]点数換算表!$F$8)))))</f>
        <v>0</v>
      </c>
      <c r="U312" s="23"/>
      <c r="V312" s="21">
        <f>IF(U312="",0,IF(U312="優勝",[7]点数換算表!$B$13,IF(U312="準優勝",[7]点数換算表!$C$13,IF(U312="ベスト4",[7]点数換算表!$D$13,[7]点数換算表!$E$13))))</f>
        <v>0</v>
      </c>
      <c r="W312" s="23"/>
      <c r="X312" s="21">
        <f>IF(W312="",0,IF(W312="優勝",[7]点数換算表!$B$14,IF(W312="準優勝",[7]点数換算表!$C$14,IF(W312="ベスト4",[7]点数換算表!$D$14,[7]点数換算表!$E$14))))</f>
        <v>0</v>
      </c>
      <c r="Y312" s="32" t="s">
        <v>7</v>
      </c>
      <c r="Z312" s="21">
        <f>IF(Y312="",0,IF(Y312="優勝",[7]点数換算表!$B$15,IF(Y312="準優勝",[7]点数換算表!$C$15,IF(Y312="ベスト4",[7]点数換算表!$D$15,IF(Y312="ベスト8",[7]点数換算表!$E$15,IF(Y312="ベスト16",[7]点数換算表!$F$15,""))))))</f>
        <v>16</v>
      </c>
      <c r="AA312" s="32"/>
      <c r="AB312" s="21">
        <f>IF(AA312="",0,IF(AA312="優勝",[7]点数換算表!$B$16,IF(AA312="準優勝",[7]点数換算表!$C$16,IF(AA312="ベスト4",[7]点数換算表!$D$16,IF(AA312="ベスト8",[7]点数換算表!$E$16,IF(AA312="ベスト16",[7]点数換算表!$F$16,IF(AA312="ベスト32",[7]点数換算表!$G$16,"")))))))</f>
        <v>0</v>
      </c>
      <c r="AC312" s="32"/>
      <c r="AD312" s="21">
        <f>IF(AC312="",0,IF(AC312="優勝",[7]点数換算表!$B$17,IF(AC312="準優勝",[7]点数換算表!$C$17,IF(AC312="ベスト4",[7]点数換算表!$D$17,IF(AC312="ベスト8",[7]点数換算表!$E$17,IF(AC312="ベスト16",[7]点数換算表!$F$17,IF(AC312="ベスト32",[7]点数換算表!$G$17,"")))))))</f>
        <v>0</v>
      </c>
      <c r="AE312" s="23"/>
      <c r="AF312" s="21">
        <f>IF(AE312="",0,IF(AE312="優勝",[7]点数換算表!$B$18,IF(AE312="準優勝",[7]点数換算表!$C$18,IF(AE312="ベスト4",[7]点数換算表!$D$18,IF(AE312="ベスト8",[7]点数換算表!$E$18,[7]点数換算表!$F$18)))))</f>
        <v>0</v>
      </c>
      <c r="AG312" s="23"/>
      <c r="AH312" s="21">
        <f>IF(AG312="",0,IF(AG312="優勝",[7]点数換算表!$B$19,IF(AG312="準優勝",[7]点数換算表!$C$19,IF(AG312="ベスト4",[7]点数換算表!$D$19,IF(AG312="ベスト8",[7]点数換算表!$E$19,[7]点数換算表!$F$19)))))</f>
        <v>0</v>
      </c>
      <c r="AI312" s="21">
        <f t="shared" si="4"/>
        <v>16</v>
      </c>
    </row>
    <row r="313" spans="1:35" x14ac:dyDescent="0.4">
      <c r="A313" s="21">
        <v>310</v>
      </c>
      <c r="B313" s="32" t="s">
        <v>519</v>
      </c>
      <c r="C313" s="32" t="s">
        <v>467</v>
      </c>
      <c r="D313" s="32">
        <v>4</v>
      </c>
      <c r="E313" s="28" t="s">
        <v>451</v>
      </c>
      <c r="F313" s="35" t="s">
        <v>815</v>
      </c>
      <c r="G313" s="23"/>
      <c r="H313" s="21">
        <f>IF(G313="",0,IF(G313="優勝",[7]点数換算表!$B$2,IF(G313="準優勝",[7]点数換算表!$C$2,IF(G313="ベスト4",[7]点数換算表!$D$2,[7]点数換算表!$E$2))))</f>
        <v>0</v>
      </c>
      <c r="I313" s="23"/>
      <c r="J313" s="21">
        <f>IF(I313="",0,IF(I313="優勝",[7]点数換算表!$B$3,IF(I313="準優勝",[7]点数換算表!$C$3,IF(I313="ベスト4",[7]点数換算表!$D$3,[7]点数換算表!$E$3))))</f>
        <v>0</v>
      </c>
      <c r="K313" s="32"/>
      <c r="L313" s="21">
        <f>IF(K313="",0,IF(K313="優勝",[7]点数換算表!$B$4,IF(K313="準優勝",[7]点数換算表!$C$4,IF(K313="ベスト4",[7]点数換算表!$D$4,IF(K313="ベスト8",[7]点数換算表!$E$4,IF(K313="ベスト16",[7]点数換算表!$F$4,""))))))</f>
        <v>0</v>
      </c>
      <c r="M313" s="32"/>
      <c r="N313" s="21">
        <f>IF(M313="",0,IF(M313="優勝",[7]点数換算表!$B$5,IF(M313="準優勝",[7]点数換算表!$C$5,IF(M313="ベスト4",[7]点数換算表!$D$5,IF(M313="ベスト8",[7]点数換算表!$E$5,IF(M313="ベスト16",[7]点数換算表!$F$5,IF(M313="ベスト32",[7]点数換算表!$G$5,"")))))))</f>
        <v>0</v>
      </c>
      <c r="O313" s="32"/>
      <c r="P313" s="21">
        <f>IF(O313="",0,IF(O313="優勝",[7]点数換算表!$B$6,IF(O313="準優勝",[7]点数換算表!$C$6,IF(O313="ベスト4",[7]点数換算表!$D$6,IF(O313="ベスト8",[7]点数換算表!$E$6,IF(O313="ベスト16",[7]点数換算表!$F$6,IF(O313="ベスト32",[7]点数換算表!$G$6,"")))))))</f>
        <v>0</v>
      </c>
      <c r="Q313" s="23"/>
      <c r="R313" s="21">
        <f>IF(Q313="",0,IF(Q313="優勝",[7]点数換算表!$B$7,IF(Q313="準優勝",[7]点数換算表!$C$7,IF(Q313="ベスト4",[7]点数換算表!$D$7,IF(Q313="ベスト8",[7]点数換算表!$E$7,[7]点数換算表!$F$7)))))</f>
        <v>0</v>
      </c>
      <c r="S313" s="23"/>
      <c r="T313" s="21">
        <f>IF(S313="",0,IF(S313="優勝",[7]点数換算表!$B$8,IF(S313="準優勝",[7]点数換算表!$C$8,IF(S313="ベスト4",[7]点数換算表!$D$8,IF(S313="ベスト8",[7]点数換算表!$E$8,[7]点数換算表!$F$8)))))</f>
        <v>0</v>
      </c>
      <c r="U313" s="23"/>
      <c r="V313" s="21">
        <f>IF(U313="",0,IF(U313="優勝",[7]点数換算表!$B$13,IF(U313="準優勝",[7]点数換算表!$C$13,IF(U313="ベスト4",[7]点数換算表!$D$13,[7]点数換算表!$E$13))))</f>
        <v>0</v>
      </c>
      <c r="W313" s="23"/>
      <c r="X313" s="21">
        <f>IF(W313="",0,IF(W313="優勝",[7]点数換算表!$B$14,IF(W313="準優勝",[7]点数換算表!$C$14,IF(W313="ベスト4",[7]点数換算表!$D$14,[7]点数換算表!$E$14))))</f>
        <v>0</v>
      </c>
      <c r="Y313" s="32" t="s">
        <v>7</v>
      </c>
      <c r="Z313" s="21">
        <f>IF(Y313="",0,IF(Y313="優勝",[7]点数換算表!$B$15,IF(Y313="準優勝",[7]点数換算表!$C$15,IF(Y313="ベスト4",[7]点数換算表!$D$15,IF(Y313="ベスト8",[7]点数換算表!$E$15,IF(Y313="ベスト16",[7]点数換算表!$F$15,""))))))</f>
        <v>16</v>
      </c>
      <c r="AA313" s="32"/>
      <c r="AB313" s="21">
        <f>IF(AA313="",0,IF(AA313="優勝",[7]点数換算表!$B$16,IF(AA313="準優勝",[7]点数換算表!$C$16,IF(AA313="ベスト4",[7]点数換算表!$D$16,IF(AA313="ベスト8",[7]点数換算表!$E$16,IF(AA313="ベスト16",[7]点数換算表!$F$16,IF(AA313="ベスト32",[7]点数換算表!$G$16,"")))))))</f>
        <v>0</v>
      </c>
      <c r="AC313" s="32"/>
      <c r="AD313" s="21">
        <f>IF(AC313="",0,IF(AC313="優勝",[7]点数換算表!$B$17,IF(AC313="準優勝",[7]点数換算表!$C$17,IF(AC313="ベスト4",[7]点数換算表!$D$17,IF(AC313="ベスト8",[7]点数換算表!$E$17,IF(AC313="ベスト16",[7]点数換算表!$F$17,IF(AC313="ベスト32",[7]点数換算表!$G$17,"")))))))</f>
        <v>0</v>
      </c>
      <c r="AE313" s="23"/>
      <c r="AF313" s="21">
        <f>IF(AE313="",0,IF(AE313="優勝",[7]点数換算表!$B$18,IF(AE313="準優勝",[7]点数換算表!$C$18,IF(AE313="ベスト4",[7]点数換算表!$D$18,IF(AE313="ベスト8",[7]点数換算表!$E$18,[7]点数換算表!$F$18)))))</f>
        <v>0</v>
      </c>
      <c r="AG313" s="23"/>
      <c r="AH313" s="21">
        <f>IF(AG313="",0,IF(AG313="優勝",[7]点数換算表!$B$19,IF(AG313="準優勝",[7]点数換算表!$C$19,IF(AG313="ベスト4",[7]点数換算表!$D$19,IF(AG313="ベスト8",[7]点数換算表!$E$19,[7]点数換算表!$F$19)))))</f>
        <v>0</v>
      </c>
      <c r="AI313" s="21">
        <f t="shared" si="4"/>
        <v>16</v>
      </c>
    </row>
    <row r="314" spans="1:35" x14ac:dyDescent="0.4">
      <c r="A314" s="21">
        <v>311</v>
      </c>
      <c r="B314" s="56" t="s">
        <v>520</v>
      </c>
      <c r="C314" s="56" t="s">
        <v>467</v>
      </c>
      <c r="D314" s="56">
        <v>2</v>
      </c>
      <c r="E314" s="61" t="s">
        <v>451</v>
      </c>
      <c r="F314" s="51" t="s">
        <v>815</v>
      </c>
      <c r="G314" s="23"/>
      <c r="H314" s="21">
        <f>IF(G314="",0,IF(G314="優勝",[7]点数換算表!$B$2,IF(G314="準優勝",[7]点数換算表!$C$2,IF(G314="ベスト4",[7]点数換算表!$D$2,[7]点数換算表!$E$2))))</f>
        <v>0</v>
      </c>
      <c r="I314" s="23"/>
      <c r="J314" s="21">
        <f>IF(I314="",0,IF(I314="優勝",[7]点数換算表!$B$3,IF(I314="準優勝",[7]点数換算表!$C$3,IF(I314="ベスト4",[7]点数換算表!$D$3,[7]点数換算表!$E$3))))</f>
        <v>0</v>
      </c>
      <c r="K314" s="32"/>
      <c r="L314" s="21">
        <f>IF(K314="",0,IF(K314="優勝",[7]点数換算表!$B$4,IF(K314="準優勝",[7]点数換算表!$C$4,IF(K314="ベスト4",[7]点数換算表!$D$4,IF(K314="ベスト8",[7]点数換算表!$E$4,IF(K314="ベスト16",[7]点数換算表!$F$4,""))))))</f>
        <v>0</v>
      </c>
      <c r="M314" s="32"/>
      <c r="N314" s="21">
        <f>IF(M314="",0,IF(M314="優勝",[7]点数換算表!$B$5,IF(M314="準優勝",[7]点数換算表!$C$5,IF(M314="ベスト4",[7]点数換算表!$D$5,IF(M314="ベスト8",[7]点数換算表!$E$5,IF(M314="ベスト16",[7]点数換算表!$F$5,IF(M314="ベスト32",[7]点数換算表!$G$5,"")))))))</f>
        <v>0</v>
      </c>
      <c r="O314" s="32"/>
      <c r="P314" s="21">
        <f>IF(O314="",0,IF(O314="優勝",[7]点数換算表!$B$6,IF(O314="準優勝",[7]点数換算表!$C$6,IF(O314="ベスト4",[7]点数換算表!$D$6,IF(O314="ベスト8",[7]点数換算表!$E$6,IF(O314="ベスト16",[7]点数換算表!$F$6,IF(O314="ベスト32",[7]点数換算表!$G$6,"")))))))</f>
        <v>0</v>
      </c>
      <c r="Q314" s="23"/>
      <c r="R314" s="21">
        <f>IF(Q314="",0,IF(Q314="優勝",[7]点数換算表!$B$7,IF(Q314="準優勝",[7]点数換算表!$C$7,IF(Q314="ベスト4",[7]点数換算表!$D$7,IF(Q314="ベスト8",[7]点数換算表!$E$7,[7]点数換算表!$F$7)))))</f>
        <v>0</v>
      </c>
      <c r="S314" s="23"/>
      <c r="T314" s="21">
        <f>IF(S314="",0,IF(S314="優勝",[7]点数換算表!$B$8,IF(S314="準優勝",[7]点数換算表!$C$8,IF(S314="ベスト4",[7]点数換算表!$D$8,IF(S314="ベスト8",[7]点数換算表!$E$8,[7]点数換算表!$F$8)))))</f>
        <v>0</v>
      </c>
      <c r="U314" s="23"/>
      <c r="V314" s="21">
        <f>IF(U314="",0,IF(U314="優勝",[7]点数換算表!$B$13,IF(U314="準優勝",[7]点数換算表!$C$13,IF(U314="ベスト4",[7]点数換算表!$D$13,[7]点数換算表!$E$13))))</f>
        <v>0</v>
      </c>
      <c r="W314" s="23"/>
      <c r="X314" s="21">
        <f>IF(W314="",0,IF(W314="優勝",[7]点数換算表!$B$14,IF(W314="準優勝",[7]点数換算表!$C$14,IF(W314="ベスト4",[7]点数換算表!$D$14,[7]点数換算表!$E$14))))</f>
        <v>0</v>
      </c>
      <c r="Y314" s="32" t="s">
        <v>7</v>
      </c>
      <c r="Z314" s="21">
        <f>IF(Y314="",0,IF(Y314="優勝",[7]点数換算表!$B$15,IF(Y314="準優勝",[7]点数換算表!$C$15,IF(Y314="ベスト4",[7]点数換算表!$D$15,IF(Y314="ベスト8",[7]点数換算表!$E$15,IF(Y314="ベスト16",[7]点数換算表!$F$15,""))))))</f>
        <v>16</v>
      </c>
      <c r="AA314" s="32"/>
      <c r="AB314" s="21">
        <f>IF(AA314="",0,IF(AA314="優勝",[7]点数換算表!$B$16,IF(AA314="準優勝",[7]点数換算表!$C$16,IF(AA314="ベスト4",[7]点数換算表!$D$16,IF(AA314="ベスト8",[7]点数換算表!$E$16,IF(AA314="ベスト16",[7]点数換算表!$F$16,IF(AA314="ベスト32",[7]点数換算表!$G$16,"")))))))</f>
        <v>0</v>
      </c>
      <c r="AC314" s="32"/>
      <c r="AD314" s="21">
        <f>IF(AC314="",0,IF(AC314="優勝",[7]点数換算表!$B$17,IF(AC314="準優勝",[7]点数換算表!$C$17,IF(AC314="ベスト4",[7]点数換算表!$D$17,IF(AC314="ベスト8",[7]点数換算表!$E$17,IF(AC314="ベスト16",[7]点数換算表!$F$17,IF(AC314="ベスト32",[7]点数換算表!$G$17,"")))))))</f>
        <v>0</v>
      </c>
      <c r="AE314" s="23"/>
      <c r="AF314" s="21">
        <f>IF(AE314="",0,IF(AE314="優勝",[7]点数換算表!$B$18,IF(AE314="準優勝",[7]点数換算表!$C$18,IF(AE314="ベスト4",[7]点数換算表!$D$18,IF(AE314="ベスト8",[7]点数換算表!$E$18,[7]点数換算表!$F$18)))))</f>
        <v>0</v>
      </c>
      <c r="AG314" s="23"/>
      <c r="AH314" s="21">
        <f>IF(AG314="",0,IF(AG314="優勝",[7]点数換算表!$B$19,IF(AG314="準優勝",[7]点数換算表!$C$19,IF(AG314="ベスト4",[7]点数換算表!$D$19,IF(AG314="ベスト8",[7]点数換算表!$E$19,[7]点数換算表!$F$19)))))</f>
        <v>0</v>
      </c>
      <c r="AI314" s="21">
        <f t="shared" si="4"/>
        <v>16</v>
      </c>
    </row>
    <row r="315" spans="1:35" x14ac:dyDescent="0.4">
      <c r="A315" s="21">
        <v>312</v>
      </c>
      <c r="B315" s="67" t="s">
        <v>521</v>
      </c>
      <c r="C315" s="67" t="s">
        <v>455</v>
      </c>
      <c r="D315" s="67">
        <v>3</v>
      </c>
      <c r="E315" s="28" t="s">
        <v>451</v>
      </c>
      <c r="F315" s="35" t="s">
        <v>815</v>
      </c>
      <c r="G315" s="23"/>
      <c r="H315" s="21">
        <f>IF(G315="",0,IF(G315="優勝",[7]点数換算表!$B$2,IF(G315="準優勝",[7]点数換算表!$C$2,IF(G315="ベスト4",[7]点数換算表!$D$2,[7]点数換算表!$E$2))))</f>
        <v>0</v>
      </c>
      <c r="I315" s="23"/>
      <c r="J315" s="21">
        <f>IF(I315="",0,IF(I315="優勝",[7]点数換算表!$B$3,IF(I315="準優勝",[7]点数換算表!$C$3,IF(I315="ベスト4",[7]点数換算表!$D$3,[7]点数換算表!$E$3))))</f>
        <v>0</v>
      </c>
      <c r="K315" s="32"/>
      <c r="L315" s="21">
        <f>IF(K315="",0,IF(K315="優勝",[7]点数換算表!$B$4,IF(K315="準優勝",[7]点数換算表!$C$4,IF(K315="ベスト4",[7]点数換算表!$D$4,IF(K315="ベスト8",[7]点数換算表!$E$4,IF(K315="ベスト16",[7]点数換算表!$F$4,""))))))</f>
        <v>0</v>
      </c>
      <c r="M315" s="32"/>
      <c r="N315" s="21">
        <f>IF(M315="",0,IF(M315="優勝",[7]点数換算表!$B$5,IF(M315="準優勝",[7]点数換算表!$C$5,IF(M315="ベスト4",[7]点数換算表!$D$5,IF(M315="ベスト8",[7]点数換算表!$E$5,IF(M315="ベスト16",[7]点数換算表!$F$5,IF(M315="ベスト32",[7]点数換算表!$G$5,"")))))))</f>
        <v>0</v>
      </c>
      <c r="O315" s="32"/>
      <c r="P315" s="21">
        <f>IF(O315="",0,IF(O315="優勝",[7]点数換算表!$B$6,IF(O315="準優勝",[7]点数換算表!$C$6,IF(O315="ベスト4",[7]点数換算表!$D$6,IF(O315="ベスト8",[7]点数換算表!$E$6,IF(O315="ベスト16",[7]点数換算表!$F$6,IF(O315="ベスト32",[7]点数換算表!$G$6,"")))))))</f>
        <v>0</v>
      </c>
      <c r="Q315" s="23"/>
      <c r="R315" s="21">
        <f>IF(Q315="",0,IF(Q315="優勝",[7]点数換算表!$B$7,IF(Q315="準優勝",[7]点数換算表!$C$7,IF(Q315="ベスト4",[7]点数換算表!$D$7,IF(Q315="ベスト8",[7]点数換算表!$E$7,[7]点数換算表!$F$7)))))</f>
        <v>0</v>
      </c>
      <c r="S315" s="23"/>
      <c r="T315" s="21">
        <f>IF(S315="",0,IF(S315="優勝",[7]点数換算表!$B$8,IF(S315="準優勝",[7]点数換算表!$C$8,IF(S315="ベスト4",[7]点数換算表!$D$8,IF(S315="ベスト8",[7]点数換算表!$E$8,[7]点数換算表!$F$8)))))</f>
        <v>0</v>
      </c>
      <c r="U315" s="23"/>
      <c r="V315" s="21">
        <f>IF(U315="",0,IF(U315="優勝",[7]点数換算表!$B$13,IF(U315="準優勝",[7]点数換算表!$C$13,IF(U315="ベスト4",[7]点数換算表!$D$13,[7]点数換算表!$E$13))))</f>
        <v>0</v>
      </c>
      <c r="W315" s="23"/>
      <c r="X315" s="21">
        <f>IF(W315="",0,IF(W315="優勝",[7]点数換算表!$B$14,IF(W315="準優勝",[7]点数換算表!$C$14,IF(W315="ベスト4",[7]点数換算表!$D$14,[7]点数換算表!$E$14))))</f>
        <v>0</v>
      </c>
      <c r="Y315" s="32" t="s">
        <v>7</v>
      </c>
      <c r="Z315" s="21">
        <f>IF(Y315="",0,IF(Y315="優勝",[7]点数換算表!$B$15,IF(Y315="準優勝",[7]点数換算表!$C$15,IF(Y315="ベスト4",[7]点数換算表!$D$15,IF(Y315="ベスト8",[7]点数換算表!$E$15,IF(Y315="ベスト16",[7]点数換算表!$F$15,""))))))</f>
        <v>16</v>
      </c>
      <c r="AA315" s="32"/>
      <c r="AB315" s="21">
        <f>IF(AA315="",0,IF(AA315="優勝",[7]点数換算表!$B$16,IF(AA315="準優勝",[7]点数換算表!$C$16,IF(AA315="ベスト4",[7]点数換算表!$D$16,IF(AA315="ベスト8",[7]点数換算表!$E$16,IF(AA315="ベスト16",[7]点数換算表!$F$16,IF(AA315="ベスト32",[7]点数換算表!$G$16,"")))))))</f>
        <v>0</v>
      </c>
      <c r="AC315" s="32"/>
      <c r="AD315" s="21">
        <f>IF(AC315="",0,IF(AC315="優勝",[7]点数換算表!$B$17,IF(AC315="準優勝",[7]点数換算表!$C$17,IF(AC315="ベスト4",[7]点数換算表!$D$17,IF(AC315="ベスト8",[7]点数換算表!$E$17,IF(AC315="ベスト16",[7]点数換算表!$F$17,IF(AC315="ベスト32",[7]点数換算表!$G$17,"")))))))</f>
        <v>0</v>
      </c>
      <c r="AE315" s="23"/>
      <c r="AF315" s="21">
        <f>IF(AE315="",0,IF(AE315="優勝",[7]点数換算表!$B$18,IF(AE315="準優勝",[7]点数換算表!$C$18,IF(AE315="ベスト4",[7]点数換算表!$D$18,IF(AE315="ベスト8",[7]点数換算表!$E$18,[7]点数換算表!$F$18)))))</f>
        <v>0</v>
      </c>
      <c r="AG315" s="23"/>
      <c r="AH315" s="21">
        <f>IF(AG315="",0,IF(AG315="優勝",[7]点数換算表!$B$19,IF(AG315="準優勝",[7]点数換算表!$C$19,IF(AG315="ベスト4",[7]点数換算表!$D$19,IF(AG315="ベスト8",[7]点数換算表!$E$19,[7]点数換算表!$F$19)))))</f>
        <v>0</v>
      </c>
      <c r="AI315" s="21">
        <f t="shared" si="4"/>
        <v>16</v>
      </c>
    </row>
    <row r="316" spans="1:35" x14ac:dyDescent="0.4">
      <c r="A316" s="21">
        <v>313</v>
      </c>
      <c r="B316" s="67" t="s">
        <v>522</v>
      </c>
      <c r="C316" s="67" t="s">
        <v>455</v>
      </c>
      <c r="D316" s="67">
        <v>3</v>
      </c>
      <c r="E316" s="28" t="s">
        <v>451</v>
      </c>
      <c r="F316" s="35" t="s">
        <v>815</v>
      </c>
      <c r="G316" s="23"/>
      <c r="H316" s="21">
        <f>IF(G316="",0,IF(G316="優勝",[7]点数換算表!$B$2,IF(G316="準優勝",[7]点数換算表!$C$2,IF(G316="ベスト4",[7]点数換算表!$D$2,[7]点数換算表!$E$2))))</f>
        <v>0</v>
      </c>
      <c r="I316" s="23"/>
      <c r="J316" s="21">
        <f>IF(I316="",0,IF(I316="優勝",[7]点数換算表!$B$3,IF(I316="準優勝",[7]点数換算表!$C$3,IF(I316="ベスト4",[7]点数換算表!$D$3,[7]点数換算表!$E$3))))</f>
        <v>0</v>
      </c>
      <c r="K316" s="32"/>
      <c r="L316" s="21">
        <f>IF(K316="",0,IF(K316="優勝",[7]点数換算表!$B$4,IF(K316="準優勝",[7]点数換算表!$C$4,IF(K316="ベスト4",[7]点数換算表!$D$4,IF(K316="ベスト8",[7]点数換算表!$E$4,IF(K316="ベスト16",[7]点数換算表!$F$4,""))))))</f>
        <v>0</v>
      </c>
      <c r="M316" s="32"/>
      <c r="N316" s="21">
        <f>IF(M316="",0,IF(M316="優勝",[7]点数換算表!$B$5,IF(M316="準優勝",[7]点数換算表!$C$5,IF(M316="ベスト4",[7]点数換算表!$D$5,IF(M316="ベスト8",[7]点数換算表!$E$5,IF(M316="ベスト16",[7]点数換算表!$F$5,IF(M316="ベスト32",[7]点数換算表!$G$5,"")))))))</f>
        <v>0</v>
      </c>
      <c r="O316" s="32"/>
      <c r="P316" s="21">
        <f>IF(O316="",0,IF(O316="優勝",[7]点数換算表!$B$6,IF(O316="準優勝",[7]点数換算表!$C$6,IF(O316="ベスト4",[7]点数換算表!$D$6,IF(O316="ベスト8",[7]点数換算表!$E$6,IF(O316="ベスト16",[7]点数換算表!$F$6,IF(O316="ベスト32",[7]点数換算表!$G$6,"")))))))</f>
        <v>0</v>
      </c>
      <c r="Q316" s="23"/>
      <c r="R316" s="21">
        <f>IF(Q316="",0,IF(Q316="優勝",[7]点数換算表!$B$7,IF(Q316="準優勝",[7]点数換算表!$C$7,IF(Q316="ベスト4",[7]点数換算表!$D$7,IF(Q316="ベスト8",[7]点数換算表!$E$7,[7]点数換算表!$F$7)))))</f>
        <v>0</v>
      </c>
      <c r="S316" s="23"/>
      <c r="T316" s="21">
        <f>IF(S316="",0,IF(S316="優勝",[7]点数換算表!$B$8,IF(S316="準優勝",[7]点数換算表!$C$8,IF(S316="ベスト4",[7]点数換算表!$D$8,IF(S316="ベスト8",[7]点数換算表!$E$8,[7]点数換算表!$F$8)))))</f>
        <v>0</v>
      </c>
      <c r="U316" s="23"/>
      <c r="V316" s="21">
        <f>IF(U316="",0,IF(U316="優勝",[7]点数換算表!$B$13,IF(U316="準優勝",[7]点数換算表!$C$13,IF(U316="ベスト4",[7]点数換算表!$D$13,[7]点数換算表!$E$13))))</f>
        <v>0</v>
      </c>
      <c r="W316" s="23"/>
      <c r="X316" s="21">
        <f>IF(W316="",0,IF(W316="優勝",[7]点数換算表!$B$14,IF(W316="準優勝",[7]点数換算表!$C$14,IF(W316="ベスト4",[7]点数換算表!$D$14,[7]点数換算表!$E$14))))</f>
        <v>0</v>
      </c>
      <c r="Y316" s="32" t="s">
        <v>7</v>
      </c>
      <c r="Z316" s="21">
        <f>IF(Y316="",0,IF(Y316="優勝",[7]点数換算表!$B$15,IF(Y316="準優勝",[7]点数換算表!$C$15,IF(Y316="ベスト4",[7]点数換算表!$D$15,IF(Y316="ベスト8",[7]点数換算表!$E$15,IF(Y316="ベスト16",[7]点数換算表!$F$15,""))))))</f>
        <v>16</v>
      </c>
      <c r="AA316" s="32"/>
      <c r="AB316" s="21">
        <f>IF(AA316="",0,IF(AA316="優勝",[7]点数換算表!$B$16,IF(AA316="準優勝",[7]点数換算表!$C$16,IF(AA316="ベスト4",[7]点数換算表!$D$16,IF(AA316="ベスト8",[7]点数換算表!$E$16,IF(AA316="ベスト16",[7]点数換算表!$F$16,IF(AA316="ベスト32",[7]点数換算表!$G$16,"")))))))</f>
        <v>0</v>
      </c>
      <c r="AC316" s="32"/>
      <c r="AD316" s="21">
        <f>IF(AC316="",0,IF(AC316="優勝",[7]点数換算表!$B$17,IF(AC316="準優勝",[7]点数換算表!$C$17,IF(AC316="ベスト4",[7]点数換算表!$D$17,IF(AC316="ベスト8",[7]点数換算表!$E$17,IF(AC316="ベスト16",[7]点数換算表!$F$17,IF(AC316="ベスト32",[7]点数換算表!$G$17,"")))))))</f>
        <v>0</v>
      </c>
      <c r="AE316" s="23"/>
      <c r="AF316" s="21">
        <f>IF(AE316="",0,IF(AE316="優勝",[7]点数換算表!$B$18,IF(AE316="準優勝",[7]点数換算表!$C$18,IF(AE316="ベスト4",[7]点数換算表!$D$18,IF(AE316="ベスト8",[7]点数換算表!$E$18,[7]点数換算表!$F$18)))))</f>
        <v>0</v>
      </c>
      <c r="AG316" s="23"/>
      <c r="AH316" s="21">
        <f>IF(AG316="",0,IF(AG316="優勝",[7]点数換算表!$B$19,IF(AG316="準優勝",[7]点数換算表!$C$19,IF(AG316="ベスト4",[7]点数換算表!$D$19,IF(AG316="ベスト8",[7]点数換算表!$E$19,[7]点数換算表!$F$19)))))</f>
        <v>0</v>
      </c>
      <c r="AI316" s="21">
        <f t="shared" si="4"/>
        <v>16</v>
      </c>
    </row>
    <row r="317" spans="1:35" x14ac:dyDescent="0.4">
      <c r="A317" s="21">
        <v>314</v>
      </c>
      <c r="B317" s="67" t="s">
        <v>569</v>
      </c>
      <c r="C317" s="67" t="s">
        <v>525</v>
      </c>
      <c r="D317" s="67">
        <v>4</v>
      </c>
      <c r="E317" s="29" t="s">
        <v>526</v>
      </c>
      <c r="F317" s="35" t="s">
        <v>815</v>
      </c>
      <c r="G317" s="23"/>
      <c r="H317" s="21">
        <f>IF(G317="",0,IF(G317="優勝",[8]点数換算表!$B$2,IF(G317="準優勝",[8]点数換算表!$C$2,IF(G317="ベスト4",[8]点数換算表!$D$2,[8]点数換算表!$E$2))))</f>
        <v>0</v>
      </c>
      <c r="I317" s="23"/>
      <c r="J317" s="21">
        <f>IF(I317="",0,IF(I317="優勝",[8]点数換算表!$B$3,IF(I317="準優勝",[8]点数換算表!$C$3,IF(I317="ベスト4",[8]点数換算表!$D$3,[8]点数換算表!$E$3))))</f>
        <v>0</v>
      </c>
      <c r="K317" s="32"/>
      <c r="L317" s="21">
        <f>IF(K317="",0,IF(K317="優勝",[8]点数換算表!$B$4,IF(K317="準優勝",[8]点数換算表!$C$4,IF(K317="ベスト4",[8]点数換算表!$D$4,IF(K317="ベスト8",[8]点数換算表!$E$4,IF(K317="ベスト16",[8]点数換算表!$F$4,""))))))</f>
        <v>0</v>
      </c>
      <c r="M317" s="32"/>
      <c r="N317" s="21">
        <f>IF(M317="",0,IF(M317="優勝",[8]点数換算表!$B$5,IF(M317="準優勝",[8]点数換算表!$C$5,IF(M317="ベスト4",[8]点数換算表!$D$5,IF(M317="ベスト8",[8]点数換算表!$E$5,IF(M317="ベスト16",[8]点数換算表!$F$5,IF(M317="ベスト32",[8]点数換算表!$G$5,"")))))))</f>
        <v>0</v>
      </c>
      <c r="O317" s="32"/>
      <c r="P317" s="21">
        <f>IF(O317="",0,IF(O317="優勝",[8]点数換算表!$B$6,IF(O317="準優勝",[8]点数換算表!$C$6,IF(O317="ベスト4",[8]点数換算表!$D$6,IF(O317="ベスト8",[8]点数換算表!$E$6,IF(O317="ベスト16",[8]点数換算表!$F$6,IF(O317="ベスト32",[8]点数換算表!$G$6,"")))))))</f>
        <v>0</v>
      </c>
      <c r="Q317" s="23"/>
      <c r="R317" s="21">
        <f>IF(Q317="",0,IF(Q317="優勝",[8]点数換算表!$B$7,IF(Q317="準優勝",[8]点数換算表!$C$7,IF(Q317="ベスト4",[8]点数換算表!$D$7,IF(Q317="ベスト8",[8]点数換算表!$E$7,[8]点数換算表!$F$7)))))</f>
        <v>0</v>
      </c>
      <c r="S317" s="23"/>
      <c r="T317" s="21">
        <f>IF(S317="",0,IF(S317="優勝",[8]点数換算表!$B$8,IF(S317="準優勝",[8]点数換算表!$C$8,IF(S317="ベスト4",[8]点数換算表!$D$8,IF(S317="ベスト8",[8]点数換算表!$E$8,[8]点数換算表!$F$8)))))</f>
        <v>0</v>
      </c>
      <c r="U317" s="23"/>
      <c r="V317" s="21">
        <f>IF(U317="",0,IF(U317="優勝",[8]点数換算表!$B$13,IF(U317="準優勝",[8]点数換算表!$C$13,IF(U317="ベスト4",[8]点数換算表!$D$13,[8]点数換算表!$E$13))))</f>
        <v>0</v>
      </c>
      <c r="W317" s="23"/>
      <c r="X317" s="21">
        <f>IF(W317="",0,IF(W317="優勝",[8]点数換算表!$B$14,IF(W317="準優勝",[8]点数換算表!$C$14,IF(W317="ベスト4",[8]点数換算表!$D$14,[8]点数換算表!$E$14))))</f>
        <v>0</v>
      </c>
      <c r="Y317" s="32" t="s">
        <v>7</v>
      </c>
      <c r="Z317" s="21">
        <f>IF(Y317="",0,IF(Y317="優勝",[8]点数換算表!$B$15,IF(Y317="準優勝",[8]点数換算表!$C$15,IF(Y317="ベスト4",[8]点数換算表!$D$15,IF(Y317="ベスト8",[8]点数換算表!$E$15,IF(Y317="ベスト16",[8]点数換算表!$F$15,""))))))</f>
        <v>16</v>
      </c>
      <c r="AA317" s="32"/>
      <c r="AB317" s="21">
        <f>IF(AA317="",0,IF(AA317="優勝",[8]点数換算表!$B$16,IF(AA317="準優勝",[8]点数換算表!$C$16,IF(AA317="ベスト4",[8]点数換算表!$D$16,IF(AA317="ベスト8",[8]点数換算表!$E$16,IF(AA317="ベスト16",[8]点数換算表!$F$16,IF(AA317="ベスト32",[8]点数換算表!$G$16,"")))))))</f>
        <v>0</v>
      </c>
      <c r="AC317" s="32"/>
      <c r="AD317" s="21">
        <f>IF(AC317="",0,IF(AC317="優勝",[8]点数換算表!$B$17,IF(AC317="準優勝",[8]点数換算表!$C$17,IF(AC317="ベスト4",[8]点数換算表!$D$17,IF(AC317="ベスト8",[8]点数換算表!$E$17,IF(AC317="ベスト16",[8]点数換算表!$F$17,IF(AC317="ベスト32",[8]点数換算表!$G$17,"")))))))</f>
        <v>0</v>
      </c>
      <c r="AE317" s="23"/>
      <c r="AF317" s="21">
        <f>IF(AE317="",0,IF(AE317="優勝",[8]点数換算表!$B$18,IF(AE317="準優勝",[8]点数換算表!$C$18,IF(AE317="ベスト4",[8]点数換算表!$D$18,IF(AE317="ベスト8",[8]点数換算表!$E$18,[8]点数換算表!$F$18)))))</f>
        <v>0</v>
      </c>
      <c r="AG317" s="23"/>
      <c r="AH317" s="21">
        <f>IF(AG317="",0,IF(AG317="優勝",[8]点数換算表!$B$19,IF(AG317="準優勝",[8]点数換算表!$C$19,IF(AG317="ベスト4",[8]点数換算表!$D$19,IF(AG317="ベスト8",[8]点数換算表!$E$19,[8]点数換算表!$F$19)))))</f>
        <v>0</v>
      </c>
      <c r="AI317" s="21">
        <f t="shared" si="4"/>
        <v>16</v>
      </c>
    </row>
    <row r="318" spans="1:35" x14ac:dyDescent="0.4">
      <c r="A318" s="21">
        <v>315</v>
      </c>
      <c r="B318" s="67" t="s">
        <v>617</v>
      </c>
      <c r="C318" s="67" t="s">
        <v>525</v>
      </c>
      <c r="D318" s="67">
        <v>2</v>
      </c>
      <c r="E318" s="29" t="s">
        <v>526</v>
      </c>
      <c r="F318" s="35" t="s">
        <v>815</v>
      </c>
      <c r="G318" s="23"/>
      <c r="H318" s="21">
        <f>IF(G318="",0,IF(G318="優勝",[8]点数換算表!$B$2,IF(G318="準優勝",[8]点数換算表!$C$2,IF(G318="ベスト4",[8]点数換算表!$D$2,[8]点数換算表!$E$2))))</f>
        <v>0</v>
      </c>
      <c r="I318" s="23"/>
      <c r="J318" s="21">
        <f>IF(I318="",0,IF(I318="優勝",[8]点数換算表!$B$3,IF(I318="準優勝",[8]点数換算表!$C$3,IF(I318="ベスト4",[8]点数換算表!$D$3,[8]点数換算表!$E$3))))</f>
        <v>0</v>
      </c>
      <c r="K318" s="32"/>
      <c r="L318" s="21">
        <f>IF(K318="",0,IF(K318="優勝",[8]点数換算表!$B$4,IF(K318="準優勝",[8]点数換算表!$C$4,IF(K318="ベスト4",[8]点数換算表!$D$4,IF(K318="ベスト8",[8]点数換算表!$E$4,IF(K318="ベスト16",[8]点数換算表!$F$4,""))))))</f>
        <v>0</v>
      </c>
      <c r="M318" s="32"/>
      <c r="N318" s="21">
        <f>IF(M318="",0,IF(M318="優勝",[8]点数換算表!$B$5,IF(M318="準優勝",[8]点数換算表!$C$5,IF(M318="ベスト4",[8]点数換算表!$D$5,IF(M318="ベスト8",[8]点数換算表!$E$5,IF(M318="ベスト16",[8]点数換算表!$F$5,IF(M318="ベスト32",[8]点数換算表!$G$5,"")))))))</f>
        <v>0</v>
      </c>
      <c r="O318" s="32"/>
      <c r="P318" s="21">
        <f>IF(O318="",0,IF(O318="優勝",[8]点数換算表!$B$6,IF(O318="準優勝",[8]点数換算表!$C$6,IF(O318="ベスト4",[8]点数換算表!$D$6,IF(O318="ベスト8",[8]点数換算表!$E$6,IF(O318="ベスト16",[8]点数換算表!$F$6,IF(O318="ベスト32",[8]点数換算表!$G$6,"")))))))</f>
        <v>0</v>
      </c>
      <c r="Q318" s="23"/>
      <c r="R318" s="21">
        <f>IF(Q318="",0,IF(Q318="優勝",[8]点数換算表!$B$7,IF(Q318="準優勝",[8]点数換算表!$C$7,IF(Q318="ベスト4",[8]点数換算表!$D$7,IF(Q318="ベスト8",[8]点数換算表!$E$7,[8]点数換算表!$F$7)))))</f>
        <v>0</v>
      </c>
      <c r="S318" s="23"/>
      <c r="T318" s="21">
        <f>IF(S318="",0,IF(S318="優勝",[8]点数換算表!$B$8,IF(S318="準優勝",[8]点数換算表!$C$8,IF(S318="ベスト4",[8]点数換算表!$D$8,IF(S318="ベスト8",[8]点数換算表!$E$8,[8]点数換算表!$F$8)))))</f>
        <v>0</v>
      </c>
      <c r="U318" s="23"/>
      <c r="V318" s="21">
        <f>IF(U318="",0,IF(U318="優勝",[8]点数換算表!$B$13,IF(U318="準優勝",[8]点数換算表!$C$13,IF(U318="ベスト4",[8]点数換算表!$D$13,[8]点数換算表!$E$13))))</f>
        <v>0</v>
      </c>
      <c r="W318" s="23"/>
      <c r="X318" s="21">
        <f>IF(W318="",0,IF(W318="優勝",[8]点数換算表!$B$14,IF(W318="準優勝",[8]点数換算表!$C$14,IF(W318="ベスト4",[8]点数換算表!$D$14,[8]点数換算表!$E$14))))</f>
        <v>0</v>
      </c>
      <c r="Y318" s="32" t="s">
        <v>7</v>
      </c>
      <c r="Z318" s="21">
        <f>IF(Y318="",0,IF(Y318="優勝",[8]点数換算表!$B$15,IF(Y318="準優勝",[8]点数換算表!$C$15,IF(Y318="ベスト4",[8]点数換算表!$D$15,IF(Y318="ベスト8",[8]点数換算表!$E$15,IF(Y318="ベスト16",[8]点数換算表!$F$15,""))))))</f>
        <v>16</v>
      </c>
      <c r="AA318" s="32"/>
      <c r="AB318" s="21">
        <f>IF(AA318="",0,IF(AA318="優勝",[8]点数換算表!$B$16,IF(AA318="準優勝",[8]点数換算表!$C$16,IF(AA318="ベスト4",[8]点数換算表!$D$16,IF(AA318="ベスト8",[8]点数換算表!$E$16,IF(AA318="ベスト16",[8]点数換算表!$F$16,IF(AA318="ベスト32",[8]点数換算表!$G$16,"")))))))</f>
        <v>0</v>
      </c>
      <c r="AC318" s="32"/>
      <c r="AD318" s="21">
        <f>IF(AC318="",0,IF(AC318="優勝",[8]点数換算表!$B$17,IF(AC318="準優勝",[8]点数換算表!$C$17,IF(AC318="ベスト4",[8]点数換算表!$D$17,IF(AC318="ベスト8",[8]点数換算表!$E$17,IF(AC318="ベスト16",[8]点数換算表!$F$17,IF(AC318="ベスト32",[8]点数換算表!$G$17,"")))))))</f>
        <v>0</v>
      </c>
      <c r="AE318" s="23"/>
      <c r="AF318" s="21">
        <f>IF(AE318="",0,IF(AE318="優勝",[8]点数換算表!$B$18,IF(AE318="準優勝",[8]点数換算表!$C$18,IF(AE318="ベスト4",[8]点数換算表!$D$18,IF(AE318="ベスト8",[8]点数換算表!$E$18,[8]点数換算表!$F$18)))))</f>
        <v>0</v>
      </c>
      <c r="AG318" s="23"/>
      <c r="AH318" s="21">
        <f>IF(AG318="",0,IF(AG318="優勝",[8]点数換算表!$B$19,IF(AG318="準優勝",[8]点数換算表!$C$19,IF(AG318="ベスト4",[8]点数換算表!$D$19,IF(AG318="ベスト8",[8]点数換算表!$E$19,[8]点数換算表!$F$19)))))</f>
        <v>0</v>
      </c>
      <c r="AI318" s="21">
        <f t="shared" si="4"/>
        <v>16</v>
      </c>
    </row>
    <row r="319" spans="1:35" x14ac:dyDescent="0.4">
      <c r="A319" s="21">
        <v>316</v>
      </c>
      <c r="B319" s="67" t="s">
        <v>796</v>
      </c>
      <c r="C319" s="67" t="s">
        <v>767</v>
      </c>
      <c r="D319" s="67">
        <v>3</v>
      </c>
      <c r="E319" s="33" t="s">
        <v>717</v>
      </c>
      <c r="F319" s="34" t="s">
        <v>814</v>
      </c>
      <c r="G319" s="23"/>
      <c r="H319" s="21">
        <f>IF(G319="",0,IF(G319="優勝",[5]点数換算表!$B$2,IF(G319="準優勝",[5]点数換算表!$C$2,IF(G319="ベスト4",[5]点数換算表!$D$2,[5]点数換算表!$E$2))))</f>
        <v>0</v>
      </c>
      <c r="I319" s="23"/>
      <c r="J319" s="21">
        <f>IF(I319="",0,IF(I319="優勝",[5]点数換算表!$B$3,IF(I319="準優勝",[5]点数換算表!$C$3,IF(I319="ベスト4",[5]点数換算表!$D$3,[5]点数換算表!$E$3))))</f>
        <v>0</v>
      </c>
      <c r="K319" s="32"/>
      <c r="L319" s="21">
        <f>IF(K319="",0,IF(K319="優勝",[5]点数換算表!$B$4,IF(K319="準優勝",[5]点数換算表!$C$4,IF(K319="ベスト4",[5]点数換算表!$D$4,IF(K319="ベスト8",[5]点数換算表!$E$4,IF(K319="ベスト16",[5]点数換算表!$F$4,""))))))</f>
        <v>0</v>
      </c>
      <c r="M319" s="32"/>
      <c r="N319" s="21">
        <f>IF(M319="",0,IF(M319="優勝",[5]点数換算表!$B$5,IF(M319="準優勝",[5]点数換算表!$C$5,IF(M319="ベスト4",[5]点数換算表!$D$5,IF(M319="ベスト8",[5]点数換算表!$E$5,IF(M319="ベスト16",[5]点数換算表!$F$5,IF(M319="ベスト32",[5]点数換算表!$G$5,"")))))))</f>
        <v>0</v>
      </c>
      <c r="O319" s="32"/>
      <c r="P319" s="21">
        <f>IF(O319="",0,IF(O319="優勝",[5]点数換算表!$B$6,IF(O319="準優勝",[5]点数換算表!$C$6,IF(O319="ベスト4",[5]点数換算表!$D$6,IF(O319="ベスト8",[5]点数換算表!$E$6,IF(O319="ベスト16",[5]点数換算表!$F$6,IF(O319="ベスト32",[5]点数換算表!$G$6,"")))))))</f>
        <v>0</v>
      </c>
      <c r="Q319" s="23"/>
      <c r="R319" s="21">
        <f>IF(Q319="",0,IF(Q319="優勝",[5]点数換算表!$B$7,IF(Q319="準優勝",[5]点数換算表!$C$7,IF(Q319="ベスト4",[5]点数換算表!$D$7,IF(Q319="ベスト8",[5]点数換算表!$E$7,[5]点数換算表!$F$7)))))</f>
        <v>0</v>
      </c>
      <c r="S319" s="23"/>
      <c r="T319" s="21">
        <f>IF(S319="",0,IF(S319="優勝",[5]点数換算表!$B$8,IF(S319="準優勝",[5]点数換算表!$C$8,IF(S319="ベスト4",[5]点数換算表!$D$8,IF(S319="ベスト8",[5]点数換算表!$E$8,[5]点数換算表!$F$8)))))</f>
        <v>0</v>
      </c>
      <c r="U319" s="23"/>
      <c r="V319" s="21">
        <f>IF(U319="",0,IF(U319="優勝",[5]点数換算表!$B$13,IF(U319="準優勝",[5]点数換算表!$C$13,IF(U319="ベスト4",[5]点数換算表!$D$13,[5]点数換算表!$E$13))))</f>
        <v>0</v>
      </c>
      <c r="W319" s="23"/>
      <c r="X319" s="21">
        <f>IF(W319="",0,IF(W319="優勝",[5]点数換算表!$B$14,IF(W319="準優勝",[5]点数換算表!$C$14,IF(W319="ベスト4",[5]点数換算表!$D$14,[5]点数換算表!$E$14))))</f>
        <v>0</v>
      </c>
      <c r="Y319" s="32" t="s">
        <v>7</v>
      </c>
      <c r="Z319" s="21">
        <f>IF(Y319="",0,IF(Y319="優勝",[5]点数換算表!$B$15,IF(Y319="準優勝",[5]点数換算表!$C$15,IF(Y319="ベスト4",[5]点数換算表!$D$15,IF(Y319="ベスト8",[5]点数換算表!$E$15,IF(Y319="ベスト16",[5]点数換算表!$F$15,""))))))</f>
        <v>16</v>
      </c>
      <c r="AA319" s="32"/>
      <c r="AB319" s="21">
        <f>IF(AA319="",0,IF(AA319="優勝",[5]点数換算表!$B$16,IF(AA319="準優勝",[5]点数換算表!$C$16,IF(AA319="ベスト4",[5]点数換算表!$D$16,IF(AA319="ベスト8",[5]点数換算表!$E$16,IF(AA319="ベスト16",[5]点数換算表!$F$16,IF(AA319="ベスト32",[5]点数換算表!$G$16,"")))))))</f>
        <v>0</v>
      </c>
      <c r="AC319" s="32"/>
      <c r="AD319" s="21">
        <f>IF(AC319="",0,IF(AC319="優勝",[5]点数換算表!$B$17,IF(AC319="準優勝",[5]点数換算表!$C$17,IF(AC319="ベスト4",[5]点数換算表!$D$17,IF(AC319="ベスト8",[5]点数換算表!$E$17,IF(AC319="ベスト16",[5]点数換算表!$F$17,IF(AC319="ベスト32",[5]点数換算表!$G$17,"")))))))</f>
        <v>0</v>
      </c>
      <c r="AE319" s="23"/>
      <c r="AF319" s="21">
        <f>IF(AE319="",0,IF(AE319="優勝",[5]点数換算表!$B$18,IF(AE319="準優勝",[5]点数換算表!$C$18,IF(AE319="ベスト4",[5]点数換算表!$D$18,IF(AE319="ベスト8",[5]点数換算表!$E$18,[5]点数換算表!$F$18)))))</f>
        <v>0</v>
      </c>
      <c r="AG319" s="23"/>
      <c r="AH319" s="21">
        <f>IF(AG319="",0,IF(AG319="優勝",[5]点数換算表!$B$19,IF(AG319="準優勝",[5]点数換算表!$C$19,IF(AG319="ベスト4",[5]点数換算表!$D$19,IF(AG319="ベスト8",[5]点数換算表!$E$19,[5]点数換算表!$F$19)))))</f>
        <v>0</v>
      </c>
      <c r="AI319" s="21">
        <f t="shared" si="4"/>
        <v>16</v>
      </c>
    </row>
    <row r="320" spans="1:35" x14ac:dyDescent="0.4">
      <c r="A320" s="21">
        <v>317</v>
      </c>
      <c r="B320" s="67" t="s">
        <v>797</v>
      </c>
      <c r="C320" s="67" t="s">
        <v>767</v>
      </c>
      <c r="D320" s="67">
        <v>3</v>
      </c>
      <c r="E320" s="33" t="s">
        <v>717</v>
      </c>
      <c r="F320" s="34" t="s">
        <v>814</v>
      </c>
      <c r="G320" s="23"/>
      <c r="H320" s="21">
        <f>IF(G320="",0,IF(G320="優勝",[5]点数換算表!$B$2,IF(G320="準優勝",[5]点数換算表!$C$2,IF(G320="ベスト4",[5]点数換算表!$D$2,[5]点数換算表!$E$2))))</f>
        <v>0</v>
      </c>
      <c r="I320" s="23"/>
      <c r="J320" s="21">
        <f>IF(I320="",0,IF(I320="優勝",[5]点数換算表!$B$3,IF(I320="準優勝",[5]点数換算表!$C$3,IF(I320="ベスト4",[5]点数換算表!$D$3,[5]点数換算表!$E$3))))</f>
        <v>0</v>
      </c>
      <c r="K320" s="32"/>
      <c r="L320" s="21">
        <f>IF(K320="",0,IF(K320="優勝",[5]点数換算表!$B$4,IF(K320="準優勝",[5]点数換算表!$C$4,IF(K320="ベスト4",[5]点数換算表!$D$4,IF(K320="ベスト8",[5]点数換算表!$E$4,IF(K320="ベスト16",[5]点数換算表!$F$4,""))))))</f>
        <v>0</v>
      </c>
      <c r="M320" s="32"/>
      <c r="N320" s="21">
        <f>IF(M320="",0,IF(M320="優勝",[5]点数換算表!$B$5,IF(M320="準優勝",[5]点数換算表!$C$5,IF(M320="ベスト4",[5]点数換算表!$D$5,IF(M320="ベスト8",[5]点数換算表!$E$5,IF(M320="ベスト16",[5]点数換算表!$F$5,IF(M320="ベスト32",[5]点数換算表!$G$5,"")))))))</f>
        <v>0</v>
      </c>
      <c r="O320" s="32"/>
      <c r="P320" s="21">
        <f>IF(O320="",0,IF(O320="優勝",[5]点数換算表!$B$6,IF(O320="準優勝",[5]点数換算表!$C$6,IF(O320="ベスト4",[5]点数換算表!$D$6,IF(O320="ベスト8",[5]点数換算表!$E$6,IF(O320="ベスト16",[5]点数換算表!$F$6,IF(O320="ベスト32",[5]点数換算表!$G$6,"")))))))</f>
        <v>0</v>
      </c>
      <c r="Q320" s="23"/>
      <c r="R320" s="21">
        <f>IF(Q320="",0,IF(Q320="優勝",[5]点数換算表!$B$7,IF(Q320="準優勝",[5]点数換算表!$C$7,IF(Q320="ベスト4",[5]点数換算表!$D$7,IF(Q320="ベスト8",[5]点数換算表!$E$7,[5]点数換算表!$F$7)))))</f>
        <v>0</v>
      </c>
      <c r="S320" s="23"/>
      <c r="T320" s="21">
        <f>IF(S320="",0,IF(S320="優勝",[5]点数換算表!$B$8,IF(S320="準優勝",[5]点数換算表!$C$8,IF(S320="ベスト4",[5]点数換算表!$D$8,IF(S320="ベスト8",[5]点数換算表!$E$8,[5]点数換算表!$F$8)))))</f>
        <v>0</v>
      </c>
      <c r="U320" s="23"/>
      <c r="V320" s="21">
        <f>IF(U320="",0,IF(U320="優勝",[5]点数換算表!$B$13,IF(U320="準優勝",[5]点数換算表!$C$13,IF(U320="ベスト4",[5]点数換算表!$D$13,[5]点数換算表!$E$13))))</f>
        <v>0</v>
      </c>
      <c r="W320" s="23"/>
      <c r="X320" s="21">
        <f>IF(W320="",0,IF(W320="優勝",[5]点数換算表!$B$14,IF(W320="準優勝",[5]点数換算表!$C$14,IF(W320="ベスト4",[5]点数換算表!$D$14,[5]点数換算表!$E$14))))</f>
        <v>0</v>
      </c>
      <c r="Y320" s="32" t="s">
        <v>7</v>
      </c>
      <c r="Z320" s="21">
        <f>IF(Y320="",0,IF(Y320="優勝",[5]点数換算表!$B$15,IF(Y320="準優勝",[5]点数換算表!$C$15,IF(Y320="ベスト4",[5]点数換算表!$D$15,IF(Y320="ベスト8",[5]点数換算表!$E$15,IF(Y320="ベスト16",[5]点数換算表!$F$15,""))))))</f>
        <v>16</v>
      </c>
      <c r="AA320" s="32"/>
      <c r="AB320" s="21">
        <f>IF(AA320="",0,IF(AA320="優勝",[5]点数換算表!$B$16,IF(AA320="準優勝",[5]点数換算表!$C$16,IF(AA320="ベスト4",[5]点数換算表!$D$16,IF(AA320="ベスト8",[5]点数換算表!$E$16,IF(AA320="ベスト16",[5]点数換算表!$F$16,IF(AA320="ベスト32",[5]点数換算表!$G$16,"")))))))</f>
        <v>0</v>
      </c>
      <c r="AC320" s="32"/>
      <c r="AD320" s="21">
        <f>IF(AC320="",0,IF(AC320="優勝",[5]点数換算表!$B$17,IF(AC320="準優勝",[5]点数換算表!$C$17,IF(AC320="ベスト4",[5]点数換算表!$D$17,IF(AC320="ベスト8",[5]点数換算表!$E$17,IF(AC320="ベスト16",[5]点数換算表!$F$17,IF(AC320="ベスト32",[5]点数換算表!$G$17,"")))))))</f>
        <v>0</v>
      </c>
      <c r="AE320" s="23"/>
      <c r="AF320" s="21">
        <f>IF(AE320="",0,IF(AE320="優勝",[5]点数換算表!$B$18,IF(AE320="準優勝",[5]点数換算表!$C$18,IF(AE320="ベスト4",[5]点数換算表!$D$18,IF(AE320="ベスト8",[5]点数換算表!$E$18,[5]点数換算表!$F$18)))))</f>
        <v>0</v>
      </c>
      <c r="AG320" s="23"/>
      <c r="AH320" s="21">
        <f>IF(AG320="",0,IF(AG320="優勝",[5]点数換算表!$B$19,IF(AG320="準優勝",[5]点数換算表!$C$19,IF(AG320="ベスト4",[5]点数換算表!$D$19,IF(AG320="ベスト8",[5]点数換算表!$E$19,[5]点数換算表!$F$19)))))</f>
        <v>0</v>
      </c>
      <c r="AI320" s="21">
        <f t="shared" si="4"/>
        <v>16</v>
      </c>
    </row>
    <row r="321" spans="1:35" x14ac:dyDescent="0.4">
      <c r="A321" s="21">
        <v>318</v>
      </c>
      <c r="B321" s="67" t="s">
        <v>798</v>
      </c>
      <c r="C321" s="67" t="s">
        <v>733</v>
      </c>
      <c r="D321" s="67">
        <v>4</v>
      </c>
      <c r="E321" s="33" t="s">
        <v>717</v>
      </c>
      <c r="F321" s="34" t="s">
        <v>814</v>
      </c>
      <c r="G321" s="23"/>
      <c r="H321" s="21">
        <f>IF(G321="",0,IF(G321="優勝",[5]点数換算表!$B$2,IF(G321="準優勝",[5]点数換算表!$C$2,IF(G321="ベスト4",[5]点数換算表!$D$2,[5]点数換算表!$E$2))))</f>
        <v>0</v>
      </c>
      <c r="I321" s="23"/>
      <c r="J321" s="21">
        <f>IF(I321="",0,IF(I321="優勝",[5]点数換算表!$B$3,IF(I321="準優勝",[5]点数換算表!$C$3,IF(I321="ベスト4",[5]点数換算表!$D$3,[5]点数換算表!$E$3))))</f>
        <v>0</v>
      </c>
      <c r="K321" s="32"/>
      <c r="L321" s="21">
        <f>IF(K321="",0,IF(K321="優勝",[5]点数換算表!$B$4,IF(K321="準優勝",[5]点数換算表!$C$4,IF(K321="ベスト4",[5]点数換算表!$D$4,IF(K321="ベスト8",[5]点数換算表!$E$4,IF(K321="ベスト16",[5]点数換算表!$F$4,""))))))</f>
        <v>0</v>
      </c>
      <c r="M321" s="32"/>
      <c r="N321" s="21">
        <f>IF(M321="",0,IF(M321="優勝",[5]点数換算表!$B$5,IF(M321="準優勝",[5]点数換算表!$C$5,IF(M321="ベスト4",[5]点数換算表!$D$5,IF(M321="ベスト8",[5]点数換算表!$E$5,IF(M321="ベスト16",[5]点数換算表!$F$5,IF(M321="ベスト32",[5]点数換算表!$G$5,"")))))))</f>
        <v>0</v>
      </c>
      <c r="O321" s="32"/>
      <c r="P321" s="21">
        <f>IF(O321="",0,IF(O321="優勝",[5]点数換算表!$B$6,IF(O321="準優勝",[5]点数換算表!$C$6,IF(O321="ベスト4",[5]点数換算表!$D$6,IF(O321="ベスト8",[5]点数換算表!$E$6,IF(O321="ベスト16",[5]点数換算表!$F$6,IF(O321="ベスト32",[5]点数換算表!$G$6,"")))))))</f>
        <v>0</v>
      </c>
      <c r="Q321" s="23"/>
      <c r="R321" s="21">
        <f>IF(Q321="",0,IF(Q321="優勝",[5]点数換算表!$B$7,IF(Q321="準優勝",[5]点数換算表!$C$7,IF(Q321="ベスト4",[5]点数換算表!$D$7,IF(Q321="ベスト8",[5]点数換算表!$E$7,[5]点数換算表!$F$7)))))</f>
        <v>0</v>
      </c>
      <c r="S321" s="23"/>
      <c r="T321" s="21">
        <f>IF(S321="",0,IF(S321="優勝",[5]点数換算表!$B$8,IF(S321="準優勝",[5]点数換算表!$C$8,IF(S321="ベスト4",[5]点数換算表!$D$8,IF(S321="ベスト8",[5]点数換算表!$E$8,[5]点数換算表!$F$8)))))</f>
        <v>0</v>
      </c>
      <c r="U321" s="23"/>
      <c r="V321" s="21">
        <f>IF(U321="",0,IF(U321="優勝",[5]点数換算表!$B$13,IF(U321="準優勝",[5]点数換算表!$C$13,IF(U321="ベスト4",[5]点数換算表!$D$13,[5]点数換算表!$E$13))))</f>
        <v>0</v>
      </c>
      <c r="W321" s="23"/>
      <c r="X321" s="21">
        <f>IF(W321="",0,IF(W321="優勝",[5]点数換算表!$B$14,IF(W321="準優勝",[5]点数換算表!$C$14,IF(W321="ベスト4",[5]点数換算表!$D$14,[5]点数換算表!$E$14))))</f>
        <v>0</v>
      </c>
      <c r="Y321" s="32" t="s">
        <v>7</v>
      </c>
      <c r="Z321" s="21">
        <f>IF(Y321="",0,IF(Y321="優勝",[5]点数換算表!$B$15,IF(Y321="準優勝",[5]点数換算表!$C$15,IF(Y321="ベスト4",[5]点数換算表!$D$15,IF(Y321="ベスト8",[5]点数換算表!$E$15,IF(Y321="ベスト16",[5]点数換算表!$F$15,""))))))</f>
        <v>16</v>
      </c>
      <c r="AA321" s="32"/>
      <c r="AB321" s="21">
        <f>IF(AA321="",0,IF(AA321="優勝",[5]点数換算表!$B$16,IF(AA321="準優勝",[5]点数換算表!$C$16,IF(AA321="ベスト4",[5]点数換算表!$D$16,IF(AA321="ベスト8",[5]点数換算表!$E$16,IF(AA321="ベスト16",[5]点数換算表!$F$16,IF(AA321="ベスト32",[5]点数換算表!$G$16,"")))))))</f>
        <v>0</v>
      </c>
      <c r="AC321" s="32"/>
      <c r="AD321" s="21">
        <f>IF(AC321="",0,IF(AC321="優勝",[5]点数換算表!$B$17,IF(AC321="準優勝",[5]点数換算表!$C$17,IF(AC321="ベスト4",[5]点数換算表!$D$17,IF(AC321="ベスト8",[5]点数換算表!$E$17,IF(AC321="ベスト16",[5]点数換算表!$F$17,IF(AC321="ベスト32",[5]点数換算表!$G$17,"")))))))</f>
        <v>0</v>
      </c>
      <c r="AE321" s="23"/>
      <c r="AF321" s="21">
        <f>IF(AE321="",0,IF(AE321="優勝",[5]点数換算表!$B$18,IF(AE321="準優勝",[5]点数換算表!$C$18,IF(AE321="ベスト4",[5]点数換算表!$D$18,IF(AE321="ベスト8",[5]点数換算表!$E$18,[5]点数換算表!$F$18)))))</f>
        <v>0</v>
      </c>
      <c r="AG321" s="23"/>
      <c r="AH321" s="21">
        <f>IF(AG321="",0,IF(AG321="優勝",[5]点数換算表!$B$19,IF(AG321="準優勝",[5]点数換算表!$C$19,IF(AG321="ベスト4",[5]点数換算表!$D$19,IF(AG321="ベスト8",[5]点数換算表!$E$19,[5]点数換算表!$F$19)))))</f>
        <v>0</v>
      </c>
      <c r="AI321" s="21">
        <f t="shared" si="4"/>
        <v>16</v>
      </c>
    </row>
    <row r="322" spans="1:35" x14ac:dyDescent="0.4">
      <c r="A322" s="21">
        <v>319</v>
      </c>
      <c r="B322" s="67" t="s">
        <v>799</v>
      </c>
      <c r="C322" s="67" t="s">
        <v>733</v>
      </c>
      <c r="D322" s="67">
        <v>4</v>
      </c>
      <c r="E322" s="33" t="s">
        <v>717</v>
      </c>
      <c r="F322" s="34" t="s">
        <v>814</v>
      </c>
      <c r="G322" s="23"/>
      <c r="H322" s="21">
        <f>IF(G322="",0,IF(G322="優勝",[5]点数換算表!$B$2,IF(G322="準優勝",[5]点数換算表!$C$2,IF(G322="ベスト4",[5]点数換算表!$D$2,[5]点数換算表!$E$2))))</f>
        <v>0</v>
      </c>
      <c r="I322" s="23"/>
      <c r="J322" s="21">
        <f>IF(I322="",0,IF(I322="優勝",[5]点数換算表!$B$3,IF(I322="準優勝",[5]点数換算表!$C$3,IF(I322="ベスト4",[5]点数換算表!$D$3,[5]点数換算表!$E$3))))</f>
        <v>0</v>
      </c>
      <c r="K322" s="32"/>
      <c r="L322" s="21">
        <f>IF(K322="",0,IF(K322="優勝",[5]点数換算表!$B$4,IF(K322="準優勝",[5]点数換算表!$C$4,IF(K322="ベスト4",[5]点数換算表!$D$4,IF(K322="ベスト8",[5]点数換算表!$E$4,IF(K322="ベスト16",[5]点数換算表!$F$4,""))))))</f>
        <v>0</v>
      </c>
      <c r="M322" s="32"/>
      <c r="N322" s="21">
        <f>IF(M322="",0,IF(M322="優勝",[5]点数換算表!$B$5,IF(M322="準優勝",[5]点数換算表!$C$5,IF(M322="ベスト4",[5]点数換算表!$D$5,IF(M322="ベスト8",[5]点数換算表!$E$5,IF(M322="ベスト16",[5]点数換算表!$F$5,IF(M322="ベスト32",[5]点数換算表!$G$5,"")))))))</f>
        <v>0</v>
      </c>
      <c r="O322" s="32"/>
      <c r="P322" s="21">
        <f>IF(O322="",0,IF(O322="優勝",[5]点数換算表!$B$6,IF(O322="準優勝",[5]点数換算表!$C$6,IF(O322="ベスト4",[5]点数換算表!$D$6,IF(O322="ベスト8",[5]点数換算表!$E$6,IF(O322="ベスト16",[5]点数換算表!$F$6,IF(O322="ベスト32",[5]点数換算表!$G$6,"")))))))</f>
        <v>0</v>
      </c>
      <c r="Q322" s="23"/>
      <c r="R322" s="21">
        <f>IF(Q322="",0,IF(Q322="優勝",[5]点数換算表!$B$7,IF(Q322="準優勝",[5]点数換算表!$C$7,IF(Q322="ベスト4",[5]点数換算表!$D$7,IF(Q322="ベスト8",[5]点数換算表!$E$7,[5]点数換算表!$F$7)))))</f>
        <v>0</v>
      </c>
      <c r="S322" s="23"/>
      <c r="T322" s="21">
        <f>IF(S322="",0,IF(S322="優勝",[5]点数換算表!$B$8,IF(S322="準優勝",[5]点数換算表!$C$8,IF(S322="ベスト4",[5]点数換算表!$D$8,IF(S322="ベスト8",[5]点数換算表!$E$8,[5]点数換算表!$F$8)))))</f>
        <v>0</v>
      </c>
      <c r="U322" s="23"/>
      <c r="V322" s="21">
        <f>IF(U322="",0,IF(U322="優勝",[5]点数換算表!$B$13,IF(U322="準優勝",[5]点数換算表!$C$13,IF(U322="ベスト4",[5]点数換算表!$D$13,[5]点数換算表!$E$13))))</f>
        <v>0</v>
      </c>
      <c r="W322" s="23"/>
      <c r="X322" s="21">
        <f>IF(W322="",0,IF(W322="優勝",[5]点数換算表!$B$14,IF(W322="準優勝",[5]点数換算表!$C$14,IF(W322="ベスト4",[5]点数換算表!$D$14,[5]点数換算表!$E$14))))</f>
        <v>0</v>
      </c>
      <c r="Y322" s="32" t="s">
        <v>7</v>
      </c>
      <c r="Z322" s="21">
        <f>IF(Y322="",0,IF(Y322="優勝",[5]点数換算表!$B$15,IF(Y322="準優勝",[5]点数換算表!$C$15,IF(Y322="ベスト4",[5]点数換算表!$D$15,IF(Y322="ベスト8",[5]点数換算表!$E$15,IF(Y322="ベスト16",[5]点数換算表!$F$15,""))))))</f>
        <v>16</v>
      </c>
      <c r="AA322" s="32"/>
      <c r="AB322" s="21">
        <f>IF(AA322="",0,IF(AA322="優勝",[5]点数換算表!$B$16,IF(AA322="準優勝",[5]点数換算表!$C$16,IF(AA322="ベスト4",[5]点数換算表!$D$16,IF(AA322="ベスト8",[5]点数換算表!$E$16,IF(AA322="ベスト16",[5]点数換算表!$F$16,IF(AA322="ベスト32",[5]点数換算表!$G$16,"")))))))</f>
        <v>0</v>
      </c>
      <c r="AC322" s="32"/>
      <c r="AD322" s="21">
        <f>IF(AC322="",0,IF(AC322="優勝",[5]点数換算表!$B$17,IF(AC322="準優勝",[5]点数換算表!$C$17,IF(AC322="ベスト4",[5]点数換算表!$D$17,IF(AC322="ベスト8",[5]点数換算表!$E$17,IF(AC322="ベスト16",[5]点数換算表!$F$17,IF(AC322="ベスト32",[5]点数換算表!$G$17,"")))))))</f>
        <v>0</v>
      </c>
      <c r="AE322" s="23"/>
      <c r="AF322" s="21">
        <f>IF(AE322="",0,IF(AE322="優勝",[5]点数換算表!$B$18,IF(AE322="準優勝",[5]点数換算表!$C$18,IF(AE322="ベスト4",[5]点数換算表!$D$18,IF(AE322="ベスト8",[5]点数換算表!$E$18,[5]点数換算表!$F$18)))))</f>
        <v>0</v>
      </c>
      <c r="AG322" s="23"/>
      <c r="AH322" s="21">
        <f>IF(AG322="",0,IF(AG322="優勝",[5]点数換算表!$B$19,IF(AG322="準優勝",[5]点数換算表!$C$19,IF(AG322="ベスト4",[5]点数換算表!$D$19,IF(AG322="ベスト8",[5]点数換算表!$E$19,[5]点数換算表!$F$19)))))</f>
        <v>0</v>
      </c>
      <c r="AI322" s="21">
        <f t="shared" si="4"/>
        <v>16</v>
      </c>
    </row>
    <row r="323" spans="1:35" x14ac:dyDescent="0.4">
      <c r="A323" s="21">
        <v>320</v>
      </c>
      <c r="B323" s="67"/>
      <c r="C323" s="67"/>
      <c r="D323" s="67"/>
      <c r="E323" s="23"/>
      <c r="F323" s="23"/>
      <c r="G323" s="23"/>
      <c r="H323" s="21">
        <f>IF(G323="",0,IF(G323="優勝",[5]点数換算表!$B$2,IF(G323="準優勝",[5]点数換算表!$C$2,IF(G323="ベスト4",[5]点数換算表!$D$2,[5]点数換算表!$E$2))))</f>
        <v>0</v>
      </c>
      <c r="I323" s="23"/>
      <c r="J323" s="21">
        <f>IF(I323="",0,IF(I323="優勝",[5]点数換算表!$B$3,IF(I323="準優勝",[5]点数換算表!$C$3,IF(I323="ベスト4",[5]点数換算表!$D$3,[5]点数換算表!$E$3))))</f>
        <v>0</v>
      </c>
      <c r="K323" s="32"/>
      <c r="L323" s="21">
        <f>IF(K323="",0,IF(K323="優勝",[5]点数換算表!$B$4,IF(K323="準優勝",[5]点数換算表!$C$4,IF(K323="ベスト4",[5]点数換算表!$D$4,IF(K323="ベスト8",[5]点数換算表!$E$4,IF(K323="ベスト16",[5]点数換算表!$F$4,""))))))</f>
        <v>0</v>
      </c>
      <c r="M323" s="32"/>
      <c r="N323" s="21">
        <f>IF(M323="",0,IF(M323="優勝",[5]点数換算表!$B$5,IF(M323="準優勝",[5]点数換算表!$C$5,IF(M323="ベスト4",[5]点数換算表!$D$5,IF(M323="ベスト8",[5]点数換算表!$E$5,IF(M323="ベスト16",[5]点数換算表!$F$5,IF(M323="ベスト32",[5]点数換算表!$G$5,"")))))))</f>
        <v>0</v>
      </c>
      <c r="O323" s="32"/>
      <c r="P323" s="21">
        <f>IF(O323="",0,IF(O323="優勝",[5]点数換算表!$B$6,IF(O323="準優勝",[5]点数換算表!$C$6,IF(O323="ベスト4",[5]点数換算表!$D$6,IF(O323="ベスト8",[5]点数換算表!$E$6,IF(O323="ベスト16",[5]点数換算表!$F$6,IF(O323="ベスト32",[5]点数換算表!$G$6,"")))))))</f>
        <v>0</v>
      </c>
      <c r="Q323" s="23"/>
      <c r="R323" s="21">
        <f>IF(Q323="",0,IF(Q323="優勝",[5]点数換算表!$B$7,IF(Q323="準優勝",[5]点数換算表!$C$7,IF(Q323="ベスト4",[5]点数換算表!$D$7,IF(Q323="ベスト8",[5]点数換算表!$E$7,[5]点数換算表!$F$7)))))</f>
        <v>0</v>
      </c>
      <c r="S323" s="23"/>
      <c r="T323" s="21">
        <f>IF(S323="",0,IF(S323="優勝",[5]点数換算表!$B$8,IF(S323="準優勝",[5]点数換算表!$C$8,IF(S323="ベスト4",[5]点数換算表!$D$8,IF(S323="ベスト8",[5]点数換算表!$E$8,[5]点数換算表!$F$8)))))</f>
        <v>0</v>
      </c>
      <c r="U323" s="23"/>
      <c r="V323" s="21">
        <f>IF(U323="",0,IF(U323="優勝",[5]点数換算表!$B$13,IF(U323="準優勝",[5]点数換算表!$C$13,IF(U323="ベスト4",[5]点数換算表!$D$13,[5]点数換算表!$E$13))))</f>
        <v>0</v>
      </c>
      <c r="W323" s="23"/>
      <c r="X323" s="21">
        <f>IF(W323="",0,IF(W323="優勝",[5]点数換算表!$B$14,IF(W323="準優勝",[5]点数換算表!$C$14,IF(W323="ベスト4",[5]点数換算表!$D$14,[5]点数換算表!$E$14))))</f>
        <v>0</v>
      </c>
      <c r="Y323" s="32"/>
      <c r="Z323" s="21">
        <f>IF(Y323="",0,IF(Y323="優勝",[5]点数換算表!$B$15,IF(Y323="準優勝",[5]点数換算表!$C$15,IF(Y323="ベスト4",[5]点数換算表!$D$15,IF(Y323="ベスト8",[5]点数換算表!$E$15,IF(Y323="ベスト16",[5]点数換算表!$F$15,""))))))</f>
        <v>0</v>
      </c>
      <c r="AA323" s="32"/>
      <c r="AB323" s="21">
        <f>IF(AA323="",0,IF(AA323="優勝",[5]点数換算表!$B$16,IF(AA323="準優勝",[5]点数換算表!$C$16,IF(AA323="ベスト4",[5]点数換算表!$D$16,IF(AA323="ベスト8",[5]点数換算表!$E$16,IF(AA323="ベスト16",[5]点数換算表!$F$16,IF(AA323="ベスト32",[5]点数換算表!$G$16,"")))))))</f>
        <v>0</v>
      </c>
      <c r="AC323" s="32"/>
      <c r="AD323" s="21">
        <f>IF(AC323="",0,IF(AC323="優勝",[5]点数換算表!$B$17,IF(AC323="準優勝",[5]点数換算表!$C$17,IF(AC323="ベスト4",[5]点数換算表!$D$17,IF(AC323="ベスト8",[5]点数換算表!$E$17,IF(AC323="ベスト16",[5]点数換算表!$F$17,IF(AC323="ベスト32",[5]点数換算表!$G$17,"")))))))</f>
        <v>0</v>
      </c>
      <c r="AE323" s="23"/>
      <c r="AF323" s="21">
        <f>IF(AE323="",0,IF(AE323="優勝",[5]点数換算表!$B$18,IF(AE323="準優勝",[5]点数換算表!$C$18,IF(AE323="ベスト4",[5]点数換算表!$D$18,IF(AE323="ベスト8",[5]点数換算表!$E$18,[5]点数換算表!$F$18)))))</f>
        <v>0</v>
      </c>
      <c r="AG323" s="23"/>
      <c r="AH323" s="21">
        <f>IF(AG323="",0,IF(AG323="優勝",[5]点数換算表!$B$19,IF(AG323="準優勝",[5]点数換算表!$C$19,IF(AG323="ベスト4",[5]点数換算表!$D$19,IF(AG323="ベスト8",[5]点数換算表!$E$19,[5]点数換算表!$F$19)))))</f>
        <v>0</v>
      </c>
      <c r="AI323" s="21">
        <f t="shared" ref="AI323:AI324" si="5">MAX(H323,J323)+SUM(L323:T323)+MAX(V323,X323)+SUM(Z323:AH323)</f>
        <v>0</v>
      </c>
    </row>
    <row r="324" spans="1:35" x14ac:dyDescent="0.4">
      <c r="A324" s="21">
        <v>321</v>
      </c>
      <c r="B324" s="67"/>
      <c r="C324" s="67"/>
      <c r="D324" s="67"/>
      <c r="E324" s="23"/>
      <c r="F324" s="23"/>
      <c r="G324" s="23"/>
      <c r="H324" s="21">
        <f>IF(G324="",0,IF(G324="優勝",[5]点数換算表!$B$2,IF(G324="準優勝",[5]点数換算表!$C$2,IF(G324="ベスト4",[5]点数換算表!$D$2,[5]点数換算表!$E$2))))</f>
        <v>0</v>
      </c>
      <c r="I324" s="23"/>
      <c r="J324" s="21">
        <f>IF(I324="",0,IF(I324="優勝",[5]点数換算表!$B$3,IF(I324="準優勝",[5]点数換算表!$C$3,IF(I324="ベスト4",[5]点数換算表!$D$3,[5]点数換算表!$E$3))))</f>
        <v>0</v>
      </c>
      <c r="K324" s="32"/>
      <c r="L324" s="21">
        <f>IF(K324="",0,IF(K324="優勝",[5]点数換算表!$B$4,IF(K324="準優勝",[5]点数換算表!$C$4,IF(K324="ベスト4",[5]点数換算表!$D$4,IF(K324="ベスト8",[5]点数換算表!$E$4,IF(K324="ベスト16",[5]点数換算表!$F$4,""))))))</f>
        <v>0</v>
      </c>
      <c r="M324" s="32"/>
      <c r="N324" s="21">
        <f>IF(M324="",0,IF(M324="優勝",[5]点数換算表!$B$5,IF(M324="準優勝",[5]点数換算表!$C$5,IF(M324="ベスト4",[5]点数換算表!$D$5,IF(M324="ベスト8",[5]点数換算表!$E$5,IF(M324="ベスト16",[5]点数換算表!$F$5,IF(M324="ベスト32",[5]点数換算表!$G$5,"")))))))</f>
        <v>0</v>
      </c>
      <c r="O324" s="32"/>
      <c r="P324" s="21">
        <f>IF(O324="",0,IF(O324="優勝",[5]点数換算表!$B$6,IF(O324="準優勝",[5]点数換算表!$C$6,IF(O324="ベスト4",[5]点数換算表!$D$6,IF(O324="ベスト8",[5]点数換算表!$E$6,IF(O324="ベスト16",[5]点数換算表!$F$6,IF(O324="ベスト32",[5]点数換算表!$G$6,"")))))))</f>
        <v>0</v>
      </c>
      <c r="Q324" s="23"/>
      <c r="R324" s="21">
        <f>IF(Q324="",0,IF(Q324="優勝",[5]点数換算表!$B$7,IF(Q324="準優勝",[5]点数換算表!$C$7,IF(Q324="ベスト4",[5]点数換算表!$D$7,IF(Q324="ベスト8",[5]点数換算表!$E$7,[5]点数換算表!$F$7)))))</f>
        <v>0</v>
      </c>
      <c r="S324" s="23"/>
      <c r="T324" s="21">
        <f>IF(S324="",0,IF(S324="優勝",[5]点数換算表!$B$8,IF(S324="準優勝",[5]点数換算表!$C$8,IF(S324="ベスト4",[5]点数換算表!$D$8,IF(S324="ベスト8",[5]点数換算表!$E$8,[5]点数換算表!$F$8)))))</f>
        <v>0</v>
      </c>
      <c r="U324" s="23"/>
      <c r="V324" s="21">
        <f>IF(U324="",0,IF(U324="優勝",[5]点数換算表!$B$13,IF(U324="準優勝",[5]点数換算表!$C$13,IF(U324="ベスト4",[5]点数換算表!$D$13,[5]点数換算表!$E$13))))</f>
        <v>0</v>
      </c>
      <c r="W324" s="23"/>
      <c r="X324" s="21">
        <f>IF(W324="",0,IF(W324="優勝",[5]点数換算表!$B$14,IF(W324="準優勝",[5]点数換算表!$C$14,IF(W324="ベスト4",[5]点数換算表!$D$14,[5]点数換算表!$E$14))))</f>
        <v>0</v>
      </c>
      <c r="Y324" s="32"/>
      <c r="Z324" s="21">
        <f>IF(Y324="",0,IF(Y324="優勝",[5]点数換算表!$B$15,IF(Y324="準優勝",[5]点数換算表!$C$15,IF(Y324="ベスト4",[5]点数換算表!$D$15,IF(Y324="ベスト8",[5]点数換算表!$E$15,IF(Y324="ベスト16",[5]点数換算表!$F$15,""))))))</f>
        <v>0</v>
      </c>
      <c r="AA324" s="32"/>
      <c r="AB324" s="21">
        <f>IF(AA324="",0,IF(AA324="優勝",[5]点数換算表!$B$16,IF(AA324="準優勝",[5]点数換算表!$C$16,IF(AA324="ベスト4",[5]点数換算表!$D$16,IF(AA324="ベスト8",[5]点数換算表!$E$16,IF(AA324="ベスト16",[5]点数換算表!$F$16,IF(AA324="ベスト32",[5]点数換算表!$G$16,"")))))))</f>
        <v>0</v>
      </c>
      <c r="AC324" s="32"/>
      <c r="AD324" s="21">
        <f>IF(AC324="",0,IF(AC324="優勝",[5]点数換算表!$B$17,IF(AC324="準優勝",[5]点数換算表!$C$17,IF(AC324="ベスト4",[5]点数換算表!$D$17,IF(AC324="ベスト8",[5]点数換算表!$E$17,IF(AC324="ベスト16",[5]点数換算表!$F$17,IF(AC324="ベスト32",[5]点数換算表!$G$17,"")))))))</f>
        <v>0</v>
      </c>
      <c r="AE324" s="23"/>
      <c r="AF324" s="21">
        <f>IF(AE324="",0,IF(AE324="優勝",[5]点数換算表!$B$18,IF(AE324="準優勝",[5]点数換算表!$C$18,IF(AE324="ベスト4",[5]点数換算表!$D$18,IF(AE324="ベスト8",[5]点数換算表!$E$18,[5]点数換算表!$F$18)))))</f>
        <v>0</v>
      </c>
      <c r="AG324" s="23"/>
      <c r="AH324" s="21">
        <f>IF(AG324="",0,IF(AG324="優勝",[5]点数換算表!$B$19,IF(AG324="準優勝",[5]点数換算表!$C$19,IF(AG324="ベスト4",[5]点数換算表!$D$19,IF(AG324="ベスト8",[5]点数換算表!$E$19,[5]点数換算表!$F$19)))))</f>
        <v>0</v>
      </c>
      <c r="AI324" s="21">
        <f t="shared" si="5"/>
        <v>0</v>
      </c>
    </row>
    <row r="325" spans="1:35" x14ac:dyDescent="0.4">
      <c r="A325" s="21">
        <v>322</v>
      </c>
      <c r="B325" s="67"/>
      <c r="C325" s="67"/>
      <c r="D325" s="67"/>
      <c r="E325" s="23"/>
      <c r="F325" s="23"/>
      <c r="G325" s="23"/>
      <c r="H325" s="21">
        <f>IF(G325="",0,IF(G325="優勝",[5]点数換算表!$B$2,IF(G325="準優勝",[5]点数換算表!$C$2,IF(G325="ベスト4",[5]点数換算表!$D$2,[5]点数換算表!$E$2))))</f>
        <v>0</v>
      </c>
      <c r="I325" s="23"/>
      <c r="J325" s="21">
        <f>IF(I325="",0,IF(I325="優勝",[5]点数換算表!$B$3,IF(I325="準優勝",[5]点数換算表!$C$3,IF(I325="ベスト4",[5]点数換算表!$D$3,[5]点数換算表!$E$3))))</f>
        <v>0</v>
      </c>
      <c r="K325" s="32"/>
      <c r="L325" s="21">
        <f>IF(K325="",0,IF(K325="優勝",[5]点数換算表!$B$4,IF(K325="準優勝",[5]点数換算表!$C$4,IF(K325="ベスト4",[5]点数換算表!$D$4,IF(K325="ベスト8",[5]点数換算表!$E$4,IF(K325="ベスト16",[5]点数換算表!$F$4,""))))))</f>
        <v>0</v>
      </c>
      <c r="M325" s="32"/>
      <c r="N325" s="21">
        <f>IF(M325="",0,IF(M325="優勝",[5]点数換算表!$B$5,IF(M325="準優勝",[5]点数換算表!$C$5,IF(M325="ベスト4",[5]点数換算表!$D$5,IF(M325="ベスト8",[5]点数換算表!$E$5,IF(M325="ベスト16",[5]点数換算表!$F$5,IF(M325="ベスト32",[5]点数換算表!$G$5,"")))))))</f>
        <v>0</v>
      </c>
      <c r="O325" s="32"/>
      <c r="P325" s="21">
        <f>IF(O325="",0,IF(O325="優勝",[5]点数換算表!$B$6,IF(O325="準優勝",[5]点数換算表!$C$6,IF(O325="ベスト4",[5]点数換算表!$D$6,IF(O325="ベスト8",[5]点数換算表!$E$6,IF(O325="ベスト16",[5]点数換算表!$F$6,IF(O325="ベスト32",[5]点数換算表!$G$6,"")))))))</f>
        <v>0</v>
      </c>
      <c r="Q325" s="23"/>
      <c r="R325" s="21">
        <f>IF(Q325="",0,IF(Q325="優勝",[5]点数換算表!$B$7,IF(Q325="準優勝",[5]点数換算表!$C$7,IF(Q325="ベスト4",[5]点数換算表!$D$7,IF(Q325="ベスト8",[5]点数換算表!$E$7,[5]点数換算表!$F$7)))))</f>
        <v>0</v>
      </c>
      <c r="S325" s="23"/>
      <c r="T325" s="21">
        <f>IF(S325="",0,IF(S325="優勝",[5]点数換算表!$B$8,IF(S325="準優勝",[5]点数換算表!$C$8,IF(S325="ベスト4",[5]点数換算表!$D$8,IF(S325="ベスト8",[5]点数換算表!$E$8,[5]点数換算表!$F$8)))))</f>
        <v>0</v>
      </c>
      <c r="U325" s="23"/>
      <c r="V325" s="21">
        <f>IF(U325="",0,IF(U325="優勝",[5]点数換算表!$B$13,IF(U325="準優勝",[5]点数換算表!$C$13,IF(U325="ベスト4",[5]点数換算表!$D$13,[5]点数換算表!$E$13))))</f>
        <v>0</v>
      </c>
      <c r="W325" s="23"/>
      <c r="X325" s="21">
        <f>IF(W325="",0,IF(W325="優勝",[5]点数換算表!$B$14,IF(W325="準優勝",[5]点数換算表!$C$14,IF(W325="ベスト4",[5]点数換算表!$D$14,[5]点数換算表!$E$14))))</f>
        <v>0</v>
      </c>
      <c r="Y325" s="32"/>
      <c r="Z325" s="21">
        <f>IF(Y325="",0,IF(Y325="優勝",[5]点数換算表!$B$15,IF(Y325="準優勝",[5]点数換算表!$C$15,IF(Y325="ベスト4",[5]点数換算表!$D$15,IF(Y325="ベスト8",[5]点数換算表!$E$15,IF(Y325="ベスト16",[5]点数換算表!$F$15,""))))))</f>
        <v>0</v>
      </c>
      <c r="AA325" s="32"/>
      <c r="AB325" s="21">
        <f>IF(AA325="",0,IF(AA325="優勝",[5]点数換算表!$B$16,IF(AA325="準優勝",[5]点数換算表!$C$16,IF(AA325="ベスト4",[5]点数換算表!$D$16,IF(AA325="ベスト8",[5]点数換算表!$E$16,IF(AA325="ベスト16",[5]点数換算表!$F$16,IF(AA325="ベスト32",[5]点数換算表!$G$16,"")))))))</f>
        <v>0</v>
      </c>
      <c r="AC325" s="32"/>
      <c r="AD325" s="21">
        <f>IF(AC325="",0,IF(AC325="優勝",[5]点数換算表!$B$17,IF(AC325="準優勝",[5]点数換算表!$C$17,IF(AC325="ベスト4",[5]点数換算表!$D$17,IF(AC325="ベスト8",[5]点数換算表!$E$17,IF(AC325="ベスト16",[5]点数換算表!$F$17,IF(AC325="ベスト32",[5]点数換算表!$G$17,"")))))))</f>
        <v>0</v>
      </c>
      <c r="AE325" s="23"/>
      <c r="AF325" s="21">
        <f>IF(AE325="",0,IF(AE325="優勝",[5]点数換算表!$B$18,IF(AE325="準優勝",[5]点数換算表!$C$18,IF(AE325="ベスト4",[5]点数換算表!$D$18,IF(AE325="ベスト8",[5]点数換算表!$E$18,[5]点数換算表!$F$18)))))</f>
        <v>0</v>
      </c>
      <c r="AG325" s="23"/>
      <c r="AH325" s="21">
        <f>IF(AG325="",0,IF(AG325="優勝",[5]点数換算表!$B$19,IF(AG325="準優勝",[5]点数換算表!$C$19,IF(AG325="ベスト4",[5]点数換算表!$D$19,IF(AG325="ベスト8",[5]点数換算表!$E$19,[5]点数換算表!$F$19)))))</f>
        <v>0</v>
      </c>
      <c r="AI325" s="21">
        <f t="shared" ref="AI325:AI339" si="6">MAX(H325,J325)+SUM(L325:T325)+MAX(V325,X325)+SUM(Z325:AH325)</f>
        <v>0</v>
      </c>
    </row>
    <row r="326" spans="1:35" x14ac:dyDescent="0.4">
      <c r="A326" s="21">
        <v>323</v>
      </c>
      <c r="B326" s="67"/>
      <c r="C326" s="67"/>
      <c r="D326" s="67"/>
      <c r="E326" s="23"/>
      <c r="F326" s="23"/>
      <c r="G326" s="23"/>
      <c r="H326" s="21">
        <f>IF(G326="",0,IF(G326="優勝",[5]点数換算表!$B$2,IF(G326="準優勝",[5]点数換算表!$C$2,IF(G326="ベスト4",[5]点数換算表!$D$2,[5]点数換算表!$E$2))))</f>
        <v>0</v>
      </c>
      <c r="I326" s="23"/>
      <c r="J326" s="21">
        <f>IF(I326="",0,IF(I326="優勝",[5]点数換算表!$B$3,IF(I326="準優勝",[5]点数換算表!$C$3,IF(I326="ベスト4",[5]点数換算表!$D$3,[5]点数換算表!$E$3))))</f>
        <v>0</v>
      </c>
      <c r="K326" s="32"/>
      <c r="L326" s="21">
        <f>IF(K326="",0,IF(K326="優勝",[5]点数換算表!$B$4,IF(K326="準優勝",[5]点数換算表!$C$4,IF(K326="ベスト4",[5]点数換算表!$D$4,IF(K326="ベスト8",[5]点数換算表!$E$4,IF(K326="ベスト16",[5]点数換算表!$F$4,""))))))</f>
        <v>0</v>
      </c>
      <c r="M326" s="32"/>
      <c r="N326" s="21">
        <f>IF(M326="",0,IF(M326="優勝",[5]点数換算表!$B$5,IF(M326="準優勝",[5]点数換算表!$C$5,IF(M326="ベスト4",[5]点数換算表!$D$5,IF(M326="ベスト8",[5]点数換算表!$E$5,IF(M326="ベスト16",[5]点数換算表!$F$5,IF(M326="ベスト32",[5]点数換算表!$G$5,"")))))))</f>
        <v>0</v>
      </c>
      <c r="O326" s="32"/>
      <c r="P326" s="21">
        <f>IF(O326="",0,IF(O326="優勝",[5]点数換算表!$B$6,IF(O326="準優勝",[5]点数換算表!$C$6,IF(O326="ベスト4",[5]点数換算表!$D$6,IF(O326="ベスト8",[5]点数換算表!$E$6,IF(O326="ベスト16",[5]点数換算表!$F$6,IF(O326="ベスト32",[5]点数換算表!$G$6,"")))))))</f>
        <v>0</v>
      </c>
      <c r="Q326" s="23"/>
      <c r="R326" s="21">
        <f>IF(Q326="",0,IF(Q326="優勝",[5]点数換算表!$B$7,IF(Q326="準優勝",[5]点数換算表!$C$7,IF(Q326="ベスト4",[5]点数換算表!$D$7,IF(Q326="ベスト8",[5]点数換算表!$E$7,[5]点数換算表!$F$7)))))</f>
        <v>0</v>
      </c>
      <c r="S326" s="23"/>
      <c r="T326" s="21">
        <f>IF(S326="",0,IF(S326="優勝",[5]点数換算表!$B$8,IF(S326="準優勝",[5]点数換算表!$C$8,IF(S326="ベスト4",[5]点数換算表!$D$8,IF(S326="ベスト8",[5]点数換算表!$E$8,[5]点数換算表!$F$8)))))</f>
        <v>0</v>
      </c>
      <c r="U326" s="23"/>
      <c r="V326" s="21">
        <f>IF(U326="",0,IF(U326="優勝",[5]点数換算表!$B$13,IF(U326="準優勝",[5]点数換算表!$C$13,IF(U326="ベスト4",[5]点数換算表!$D$13,[5]点数換算表!$E$13))))</f>
        <v>0</v>
      </c>
      <c r="W326" s="23"/>
      <c r="X326" s="21">
        <f>IF(W326="",0,IF(W326="優勝",[5]点数換算表!$B$14,IF(W326="準優勝",[5]点数換算表!$C$14,IF(W326="ベスト4",[5]点数換算表!$D$14,[5]点数換算表!$E$14))))</f>
        <v>0</v>
      </c>
      <c r="Y326" s="32"/>
      <c r="Z326" s="21">
        <f>IF(Y326="",0,IF(Y326="優勝",[5]点数換算表!$B$15,IF(Y326="準優勝",[5]点数換算表!$C$15,IF(Y326="ベスト4",[5]点数換算表!$D$15,IF(Y326="ベスト8",[5]点数換算表!$E$15,IF(Y326="ベスト16",[5]点数換算表!$F$15,""))))))</f>
        <v>0</v>
      </c>
      <c r="AA326" s="32"/>
      <c r="AB326" s="21">
        <f>IF(AA326="",0,IF(AA326="優勝",[5]点数換算表!$B$16,IF(AA326="準優勝",[5]点数換算表!$C$16,IF(AA326="ベスト4",[5]点数換算表!$D$16,IF(AA326="ベスト8",[5]点数換算表!$E$16,IF(AA326="ベスト16",[5]点数換算表!$F$16,IF(AA326="ベスト32",[5]点数換算表!$G$16,"")))))))</f>
        <v>0</v>
      </c>
      <c r="AC326" s="32"/>
      <c r="AD326" s="21">
        <f>IF(AC326="",0,IF(AC326="優勝",[5]点数換算表!$B$17,IF(AC326="準優勝",[5]点数換算表!$C$17,IF(AC326="ベスト4",[5]点数換算表!$D$17,IF(AC326="ベスト8",[5]点数換算表!$E$17,IF(AC326="ベスト16",[5]点数換算表!$F$17,IF(AC326="ベスト32",[5]点数換算表!$G$17,"")))))))</f>
        <v>0</v>
      </c>
      <c r="AE326" s="23"/>
      <c r="AF326" s="21">
        <f>IF(AE326="",0,IF(AE326="優勝",[5]点数換算表!$B$18,IF(AE326="準優勝",[5]点数換算表!$C$18,IF(AE326="ベスト4",[5]点数換算表!$D$18,IF(AE326="ベスト8",[5]点数換算表!$E$18,[5]点数換算表!$F$18)))))</f>
        <v>0</v>
      </c>
      <c r="AG326" s="23"/>
      <c r="AH326" s="21">
        <f>IF(AG326="",0,IF(AG326="優勝",[5]点数換算表!$B$19,IF(AG326="準優勝",[5]点数換算表!$C$19,IF(AG326="ベスト4",[5]点数換算表!$D$19,IF(AG326="ベスト8",[5]点数換算表!$E$19,[5]点数換算表!$F$19)))))</f>
        <v>0</v>
      </c>
      <c r="AI326" s="21">
        <f t="shared" si="6"/>
        <v>0</v>
      </c>
    </row>
    <row r="327" spans="1:35" x14ac:dyDescent="0.4">
      <c r="A327" s="21">
        <v>324</v>
      </c>
      <c r="B327" s="67"/>
      <c r="C327" s="67"/>
      <c r="D327" s="67"/>
      <c r="E327" s="23"/>
      <c r="F327" s="23"/>
      <c r="G327" s="23"/>
      <c r="H327" s="21">
        <f>IF(G327="",0,IF(G327="優勝",[5]点数換算表!$B$2,IF(G327="準優勝",[5]点数換算表!$C$2,IF(G327="ベスト4",[5]点数換算表!$D$2,[5]点数換算表!$E$2))))</f>
        <v>0</v>
      </c>
      <c r="I327" s="23"/>
      <c r="J327" s="21">
        <f>IF(I327="",0,IF(I327="優勝",[5]点数換算表!$B$3,IF(I327="準優勝",[5]点数換算表!$C$3,IF(I327="ベスト4",[5]点数換算表!$D$3,[5]点数換算表!$E$3))))</f>
        <v>0</v>
      </c>
      <c r="K327" s="32"/>
      <c r="L327" s="21">
        <f>IF(K327="",0,IF(K327="優勝",[5]点数換算表!$B$4,IF(K327="準優勝",[5]点数換算表!$C$4,IF(K327="ベスト4",[5]点数換算表!$D$4,IF(K327="ベスト8",[5]点数換算表!$E$4,IF(K327="ベスト16",[5]点数換算表!$F$4,""))))))</f>
        <v>0</v>
      </c>
      <c r="M327" s="32"/>
      <c r="N327" s="21">
        <f>IF(M327="",0,IF(M327="優勝",[5]点数換算表!$B$5,IF(M327="準優勝",[5]点数換算表!$C$5,IF(M327="ベスト4",[5]点数換算表!$D$5,IF(M327="ベスト8",[5]点数換算表!$E$5,IF(M327="ベスト16",[5]点数換算表!$F$5,IF(M327="ベスト32",[5]点数換算表!$G$5,"")))))))</f>
        <v>0</v>
      </c>
      <c r="O327" s="32"/>
      <c r="P327" s="21">
        <f>IF(O327="",0,IF(O327="優勝",[5]点数換算表!$B$6,IF(O327="準優勝",[5]点数換算表!$C$6,IF(O327="ベスト4",[5]点数換算表!$D$6,IF(O327="ベスト8",[5]点数換算表!$E$6,IF(O327="ベスト16",[5]点数換算表!$F$6,IF(O327="ベスト32",[5]点数換算表!$G$6,"")))))))</f>
        <v>0</v>
      </c>
      <c r="Q327" s="23"/>
      <c r="R327" s="21">
        <f>IF(Q327="",0,IF(Q327="優勝",[5]点数換算表!$B$7,IF(Q327="準優勝",[5]点数換算表!$C$7,IF(Q327="ベスト4",[5]点数換算表!$D$7,IF(Q327="ベスト8",[5]点数換算表!$E$7,[5]点数換算表!$F$7)))))</f>
        <v>0</v>
      </c>
      <c r="S327" s="23"/>
      <c r="T327" s="21">
        <f>IF(S327="",0,IF(S327="優勝",[5]点数換算表!$B$8,IF(S327="準優勝",[5]点数換算表!$C$8,IF(S327="ベスト4",[5]点数換算表!$D$8,IF(S327="ベスト8",[5]点数換算表!$E$8,[5]点数換算表!$F$8)))))</f>
        <v>0</v>
      </c>
      <c r="U327" s="23"/>
      <c r="V327" s="21">
        <f>IF(U327="",0,IF(U327="優勝",[5]点数換算表!$B$13,IF(U327="準優勝",[5]点数換算表!$C$13,IF(U327="ベスト4",[5]点数換算表!$D$13,[5]点数換算表!$E$13))))</f>
        <v>0</v>
      </c>
      <c r="W327" s="23"/>
      <c r="X327" s="21">
        <f>IF(W327="",0,IF(W327="優勝",[5]点数換算表!$B$14,IF(W327="準優勝",[5]点数換算表!$C$14,IF(W327="ベスト4",[5]点数換算表!$D$14,[5]点数換算表!$E$14))))</f>
        <v>0</v>
      </c>
      <c r="Y327" s="32"/>
      <c r="Z327" s="21">
        <f>IF(Y327="",0,IF(Y327="優勝",[5]点数換算表!$B$15,IF(Y327="準優勝",[5]点数換算表!$C$15,IF(Y327="ベスト4",[5]点数換算表!$D$15,IF(Y327="ベスト8",[5]点数換算表!$E$15,IF(Y327="ベスト16",[5]点数換算表!$F$15,""))))))</f>
        <v>0</v>
      </c>
      <c r="AA327" s="32"/>
      <c r="AB327" s="21">
        <f>IF(AA327="",0,IF(AA327="優勝",[5]点数換算表!$B$16,IF(AA327="準優勝",[5]点数換算表!$C$16,IF(AA327="ベスト4",[5]点数換算表!$D$16,IF(AA327="ベスト8",[5]点数換算表!$E$16,IF(AA327="ベスト16",[5]点数換算表!$F$16,IF(AA327="ベスト32",[5]点数換算表!$G$16,"")))))))</f>
        <v>0</v>
      </c>
      <c r="AC327" s="32"/>
      <c r="AD327" s="21">
        <f>IF(AC327="",0,IF(AC327="優勝",[5]点数換算表!$B$17,IF(AC327="準優勝",[5]点数換算表!$C$17,IF(AC327="ベスト4",[5]点数換算表!$D$17,IF(AC327="ベスト8",[5]点数換算表!$E$17,IF(AC327="ベスト16",[5]点数換算表!$F$17,IF(AC327="ベスト32",[5]点数換算表!$G$17,"")))))))</f>
        <v>0</v>
      </c>
      <c r="AE327" s="23"/>
      <c r="AF327" s="21">
        <f>IF(AE327="",0,IF(AE327="優勝",[5]点数換算表!$B$18,IF(AE327="準優勝",[5]点数換算表!$C$18,IF(AE327="ベスト4",[5]点数換算表!$D$18,IF(AE327="ベスト8",[5]点数換算表!$E$18,[5]点数換算表!$F$18)))))</f>
        <v>0</v>
      </c>
      <c r="AG327" s="23"/>
      <c r="AH327" s="21">
        <f>IF(AG327="",0,IF(AG327="優勝",[5]点数換算表!$B$19,IF(AG327="準優勝",[5]点数換算表!$C$19,IF(AG327="ベスト4",[5]点数換算表!$D$19,IF(AG327="ベスト8",[5]点数換算表!$E$19,[5]点数換算表!$F$19)))))</f>
        <v>0</v>
      </c>
      <c r="AI327" s="21">
        <f t="shared" si="6"/>
        <v>0</v>
      </c>
    </row>
    <row r="328" spans="1:35" x14ac:dyDescent="0.4">
      <c r="A328" s="21">
        <v>325</v>
      </c>
      <c r="B328" s="67"/>
      <c r="C328" s="67"/>
      <c r="D328" s="67"/>
      <c r="E328" s="23"/>
      <c r="F328" s="23"/>
      <c r="G328" s="23"/>
      <c r="H328" s="21">
        <f>IF(G328="",0,IF(G328="優勝",[5]点数換算表!$B$2,IF(G328="準優勝",[5]点数換算表!$C$2,IF(G328="ベスト4",[5]点数換算表!$D$2,[5]点数換算表!$E$2))))</f>
        <v>0</v>
      </c>
      <c r="I328" s="23"/>
      <c r="J328" s="21">
        <f>IF(I328="",0,IF(I328="優勝",[5]点数換算表!$B$3,IF(I328="準優勝",[5]点数換算表!$C$3,IF(I328="ベスト4",[5]点数換算表!$D$3,[5]点数換算表!$E$3))))</f>
        <v>0</v>
      </c>
      <c r="K328" s="32"/>
      <c r="L328" s="21">
        <f>IF(K328="",0,IF(K328="優勝",[5]点数換算表!$B$4,IF(K328="準優勝",[5]点数換算表!$C$4,IF(K328="ベスト4",[5]点数換算表!$D$4,IF(K328="ベスト8",[5]点数換算表!$E$4,IF(K328="ベスト16",[5]点数換算表!$F$4,""))))))</f>
        <v>0</v>
      </c>
      <c r="M328" s="32"/>
      <c r="N328" s="21">
        <f>IF(M328="",0,IF(M328="優勝",[5]点数換算表!$B$5,IF(M328="準優勝",[5]点数換算表!$C$5,IF(M328="ベスト4",[5]点数換算表!$D$5,IF(M328="ベスト8",[5]点数換算表!$E$5,IF(M328="ベスト16",[5]点数換算表!$F$5,IF(M328="ベスト32",[5]点数換算表!$G$5,"")))))))</f>
        <v>0</v>
      </c>
      <c r="O328" s="32"/>
      <c r="P328" s="21">
        <f>IF(O328="",0,IF(O328="優勝",[5]点数換算表!$B$6,IF(O328="準優勝",[5]点数換算表!$C$6,IF(O328="ベスト4",[5]点数換算表!$D$6,IF(O328="ベスト8",[5]点数換算表!$E$6,IF(O328="ベスト16",[5]点数換算表!$F$6,IF(O328="ベスト32",[5]点数換算表!$G$6,"")))))))</f>
        <v>0</v>
      </c>
      <c r="Q328" s="23"/>
      <c r="R328" s="21">
        <f>IF(Q328="",0,IF(Q328="優勝",[5]点数換算表!$B$7,IF(Q328="準優勝",[5]点数換算表!$C$7,IF(Q328="ベスト4",[5]点数換算表!$D$7,IF(Q328="ベスト8",[5]点数換算表!$E$7,[5]点数換算表!$F$7)))))</f>
        <v>0</v>
      </c>
      <c r="S328" s="23"/>
      <c r="T328" s="21">
        <f>IF(S328="",0,IF(S328="優勝",[5]点数換算表!$B$8,IF(S328="準優勝",[5]点数換算表!$C$8,IF(S328="ベスト4",[5]点数換算表!$D$8,IF(S328="ベスト8",[5]点数換算表!$E$8,[5]点数換算表!$F$8)))))</f>
        <v>0</v>
      </c>
      <c r="U328" s="23"/>
      <c r="V328" s="21">
        <f>IF(U328="",0,IF(U328="優勝",[5]点数換算表!$B$13,IF(U328="準優勝",[5]点数換算表!$C$13,IF(U328="ベスト4",[5]点数換算表!$D$13,[5]点数換算表!$E$13))))</f>
        <v>0</v>
      </c>
      <c r="W328" s="23"/>
      <c r="X328" s="21">
        <f>IF(W328="",0,IF(W328="優勝",[5]点数換算表!$B$14,IF(W328="準優勝",[5]点数換算表!$C$14,IF(W328="ベスト4",[5]点数換算表!$D$14,[5]点数換算表!$E$14))))</f>
        <v>0</v>
      </c>
      <c r="Y328" s="32"/>
      <c r="Z328" s="21">
        <f>IF(Y328="",0,IF(Y328="優勝",[5]点数換算表!$B$15,IF(Y328="準優勝",[5]点数換算表!$C$15,IF(Y328="ベスト4",[5]点数換算表!$D$15,IF(Y328="ベスト8",[5]点数換算表!$E$15,IF(Y328="ベスト16",[5]点数換算表!$F$15,""))))))</f>
        <v>0</v>
      </c>
      <c r="AA328" s="32"/>
      <c r="AB328" s="21">
        <f>IF(AA328="",0,IF(AA328="優勝",[5]点数換算表!$B$16,IF(AA328="準優勝",[5]点数換算表!$C$16,IF(AA328="ベスト4",[5]点数換算表!$D$16,IF(AA328="ベスト8",[5]点数換算表!$E$16,IF(AA328="ベスト16",[5]点数換算表!$F$16,IF(AA328="ベスト32",[5]点数換算表!$G$16,"")))))))</f>
        <v>0</v>
      </c>
      <c r="AC328" s="32"/>
      <c r="AD328" s="21">
        <f>IF(AC328="",0,IF(AC328="優勝",[5]点数換算表!$B$17,IF(AC328="準優勝",[5]点数換算表!$C$17,IF(AC328="ベスト4",[5]点数換算表!$D$17,IF(AC328="ベスト8",[5]点数換算表!$E$17,IF(AC328="ベスト16",[5]点数換算表!$F$17,IF(AC328="ベスト32",[5]点数換算表!$G$17,"")))))))</f>
        <v>0</v>
      </c>
      <c r="AE328" s="23"/>
      <c r="AF328" s="21">
        <f>IF(AE328="",0,IF(AE328="優勝",[5]点数換算表!$B$18,IF(AE328="準優勝",[5]点数換算表!$C$18,IF(AE328="ベスト4",[5]点数換算表!$D$18,IF(AE328="ベスト8",[5]点数換算表!$E$18,[5]点数換算表!$F$18)))))</f>
        <v>0</v>
      </c>
      <c r="AG328" s="23"/>
      <c r="AH328" s="21">
        <f>IF(AG328="",0,IF(AG328="優勝",[5]点数換算表!$B$19,IF(AG328="準優勝",[5]点数換算表!$C$19,IF(AG328="ベスト4",[5]点数換算表!$D$19,IF(AG328="ベスト8",[5]点数換算表!$E$19,[5]点数換算表!$F$19)))))</f>
        <v>0</v>
      </c>
      <c r="AI328" s="21">
        <f t="shared" si="6"/>
        <v>0</v>
      </c>
    </row>
    <row r="329" spans="1:35" x14ac:dyDescent="0.4">
      <c r="A329" s="21">
        <v>326</v>
      </c>
      <c r="B329" s="67"/>
      <c r="C329" s="67"/>
      <c r="D329" s="67"/>
      <c r="E329" s="23"/>
      <c r="F329" s="23"/>
      <c r="G329" s="23"/>
      <c r="H329" s="21">
        <f>IF(G329="",0,IF(G329="優勝",[5]点数換算表!$B$2,IF(G329="準優勝",[5]点数換算表!$C$2,IF(G329="ベスト4",[5]点数換算表!$D$2,[5]点数換算表!$E$2))))</f>
        <v>0</v>
      </c>
      <c r="I329" s="23"/>
      <c r="J329" s="21">
        <f>IF(I329="",0,IF(I329="優勝",[5]点数換算表!$B$3,IF(I329="準優勝",[5]点数換算表!$C$3,IF(I329="ベスト4",[5]点数換算表!$D$3,[5]点数換算表!$E$3))))</f>
        <v>0</v>
      </c>
      <c r="K329" s="32"/>
      <c r="L329" s="21">
        <f>IF(K329="",0,IF(K329="優勝",[5]点数換算表!$B$4,IF(K329="準優勝",[5]点数換算表!$C$4,IF(K329="ベスト4",[5]点数換算表!$D$4,IF(K329="ベスト8",[5]点数換算表!$E$4,IF(K329="ベスト16",[5]点数換算表!$F$4,""))))))</f>
        <v>0</v>
      </c>
      <c r="M329" s="32"/>
      <c r="N329" s="21">
        <f>IF(M329="",0,IF(M329="優勝",[5]点数換算表!$B$5,IF(M329="準優勝",[5]点数換算表!$C$5,IF(M329="ベスト4",[5]点数換算表!$D$5,IF(M329="ベスト8",[5]点数換算表!$E$5,IF(M329="ベスト16",[5]点数換算表!$F$5,IF(M329="ベスト32",[5]点数換算表!$G$5,"")))))))</f>
        <v>0</v>
      </c>
      <c r="O329" s="32"/>
      <c r="P329" s="21">
        <f>IF(O329="",0,IF(O329="優勝",[5]点数換算表!$B$6,IF(O329="準優勝",[5]点数換算表!$C$6,IF(O329="ベスト4",[5]点数換算表!$D$6,IF(O329="ベスト8",[5]点数換算表!$E$6,IF(O329="ベスト16",[5]点数換算表!$F$6,IF(O329="ベスト32",[5]点数換算表!$G$6,"")))))))</f>
        <v>0</v>
      </c>
      <c r="Q329" s="23"/>
      <c r="R329" s="21">
        <f>IF(Q329="",0,IF(Q329="優勝",[5]点数換算表!$B$7,IF(Q329="準優勝",[5]点数換算表!$C$7,IF(Q329="ベスト4",[5]点数換算表!$D$7,IF(Q329="ベスト8",[5]点数換算表!$E$7,[5]点数換算表!$F$7)))))</f>
        <v>0</v>
      </c>
      <c r="S329" s="23"/>
      <c r="T329" s="21">
        <f>IF(S329="",0,IF(S329="優勝",[5]点数換算表!$B$8,IF(S329="準優勝",[5]点数換算表!$C$8,IF(S329="ベスト4",[5]点数換算表!$D$8,IF(S329="ベスト8",[5]点数換算表!$E$8,[5]点数換算表!$F$8)))))</f>
        <v>0</v>
      </c>
      <c r="U329" s="23"/>
      <c r="V329" s="21">
        <f>IF(U329="",0,IF(U329="優勝",[5]点数換算表!$B$13,IF(U329="準優勝",[5]点数換算表!$C$13,IF(U329="ベスト4",[5]点数換算表!$D$13,[5]点数換算表!$E$13))))</f>
        <v>0</v>
      </c>
      <c r="W329" s="23"/>
      <c r="X329" s="21">
        <f>IF(W329="",0,IF(W329="優勝",[5]点数換算表!$B$14,IF(W329="準優勝",[5]点数換算表!$C$14,IF(W329="ベスト4",[5]点数換算表!$D$14,[5]点数換算表!$E$14))))</f>
        <v>0</v>
      </c>
      <c r="Y329" s="32"/>
      <c r="Z329" s="21">
        <f>IF(Y329="",0,IF(Y329="優勝",[5]点数換算表!$B$15,IF(Y329="準優勝",[5]点数換算表!$C$15,IF(Y329="ベスト4",[5]点数換算表!$D$15,IF(Y329="ベスト8",[5]点数換算表!$E$15,IF(Y329="ベスト16",[5]点数換算表!$F$15,""))))))</f>
        <v>0</v>
      </c>
      <c r="AA329" s="32"/>
      <c r="AB329" s="21">
        <f>IF(AA329="",0,IF(AA329="優勝",[5]点数換算表!$B$16,IF(AA329="準優勝",[5]点数換算表!$C$16,IF(AA329="ベスト4",[5]点数換算表!$D$16,IF(AA329="ベスト8",[5]点数換算表!$E$16,IF(AA329="ベスト16",[5]点数換算表!$F$16,IF(AA329="ベスト32",[5]点数換算表!$G$16,"")))))))</f>
        <v>0</v>
      </c>
      <c r="AC329" s="32"/>
      <c r="AD329" s="21">
        <f>IF(AC329="",0,IF(AC329="優勝",[5]点数換算表!$B$17,IF(AC329="準優勝",[5]点数換算表!$C$17,IF(AC329="ベスト4",[5]点数換算表!$D$17,IF(AC329="ベスト8",[5]点数換算表!$E$17,IF(AC329="ベスト16",[5]点数換算表!$F$17,IF(AC329="ベスト32",[5]点数換算表!$G$17,"")))))))</f>
        <v>0</v>
      </c>
      <c r="AE329" s="23"/>
      <c r="AF329" s="21">
        <f>IF(AE329="",0,IF(AE329="優勝",[5]点数換算表!$B$18,IF(AE329="準優勝",[5]点数換算表!$C$18,IF(AE329="ベスト4",[5]点数換算表!$D$18,IF(AE329="ベスト8",[5]点数換算表!$E$18,[5]点数換算表!$F$18)))))</f>
        <v>0</v>
      </c>
      <c r="AG329" s="23"/>
      <c r="AH329" s="21">
        <f>IF(AG329="",0,IF(AG329="優勝",[5]点数換算表!$B$19,IF(AG329="準優勝",[5]点数換算表!$C$19,IF(AG329="ベスト4",[5]点数換算表!$D$19,IF(AG329="ベスト8",[5]点数換算表!$E$19,[5]点数換算表!$F$19)))))</f>
        <v>0</v>
      </c>
      <c r="AI329" s="21">
        <f t="shared" si="6"/>
        <v>0</v>
      </c>
    </row>
    <row r="330" spans="1:35" x14ac:dyDescent="0.4">
      <c r="A330" s="21">
        <v>327</v>
      </c>
      <c r="B330" s="67"/>
      <c r="C330" s="67"/>
      <c r="D330" s="67"/>
      <c r="E330" s="23"/>
      <c r="F330" s="23"/>
      <c r="G330" s="23"/>
      <c r="H330" s="21">
        <f>IF(G330="",0,IF(G330="優勝",[5]点数換算表!$B$2,IF(G330="準優勝",[5]点数換算表!$C$2,IF(G330="ベスト4",[5]点数換算表!$D$2,[5]点数換算表!$E$2))))</f>
        <v>0</v>
      </c>
      <c r="I330" s="23"/>
      <c r="J330" s="21">
        <f>IF(I330="",0,IF(I330="優勝",[5]点数換算表!$B$3,IF(I330="準優勝",[5]点数換算表!$C$3,IF(I330="ベスト4",[5]点数換算表!$D$3,[5]点数換算表!$E$3))))</f>
        <v>0</v>
      </c>
      <c r="K330" s="32"/>
      <c r="L330" s="21">
        <f>IF(K330="",0,IF(K330="優勝",[5]点数換算表!$B$4,IF(K330="準優勝",[5]点数換算表!$C$4,IF(K330="ベスト4",[5]点数換算表!$D$4,IF(K330="ベスト8",[5]点数換算表!$E$4,IF(K330="ベスト16",[5]点数換算表!$F$4,""))))))</f>
        <v>0</v>
      </c>
      <c r="M330" s="32"/>
      <c r="N330" s="21">
        <f>IF(M330="",0,IF(M330="優勝",[5]点数換算表!$B$5,IF(M330="準優勝",[5]点数換算表!$C$5,IF(M330="ベスト4",[5]点数換算表!$D$5,IF(M330="ベスト8",[5]点数換算表!$E$5,IF(M330="ベスト16",[5]点数換算表!$F$5,IF(M330="ベスト32",[5]点数換算表!$G$5,"")))))))</f>
        <v>0</v>
      </c>
      <c r="O330" s="32"/>
      <c r="P330" s="21">
        <f>IF(O330="",0,IF(O330="優勝",[5]点数換算表!$B$6,IF(O330="準優勝",[5]点数換算表!$C$6,IF(O330="ベスト4",[5]点数換算表!$D$6,IF(O330="ベスト8",[5]点数換算表!$E$6,IF(O330="ベスト16",[5]点数換算表!$F$6,IF(O330="ベスト32",[5]点数換算表!$G$6,"")))))))</f>
        <v>0</v>
      </c>
      <c r="Q330" s="23"/>
      <c r="R330" s="21">
        <f>IF(Q330="",0,IF(Q330="優勝",[5]点数換算表!$B$7,IF(Q330="準優勝",[5]点数換算表!$C$7,IF(Q330="ベスト4",[5]点数換算表!$D$7,IF(Q330="ベスト8",[5]点数換算表!$E$7,[5]点数換算表!$F$7)))))</f>
        <v>0</v>
      </c>
      <c r="S330" s="23"/>
      <c r="T330" s="21">
        <f>IF(S330="",0,IF(S330="優勝",[5]点数換算表!$B$8,IF(S330="準優勝",[5]点数換算表!$C$8,IF(S330="ベスト4",[5]点数換算表!$D$8,IF(S330="ベスト8",[5]点数換算表!$E$8,[5]点数換算表!$F$8)))))</f>
        <v>0</v>
      </c>
      <c r="U330" s="23"/>
      <c r="V330" s="21">
        <f>IF(U330="",0,IF(U330="優勝",[5]点数換算表!$B$13,IF(U330="準優勝",[5]点数換算表!$C$13,IF(U330="ベスト4",[5]点数換算表!$D$13,[5]点数換算表!$E$13))))</f>
        <v>0</v>
      </c>
      <c r="W330" s="23"/>
      <c r="X330" s="21">
        <f>IF(W330="",0,IF(W330="優勝",[5]点数換算表!$B$14,IF(W330="準優勝",[5]点数換算表!$C$14,IF(W330="ベスト4",[5]点数換算表!$D$14,[5]点数換算表!$E$14))))</f>
        <v>0</v>
      </c>
      <c r="Y330" s="32"/>
      <c r="Z330" s="21">
        <f>IF(Y330="",0,IF(Y330="優勝",[5]点数換算表!$B$15,IF(Y330="準優勝",[5]点数換算表!$C$15,IF(Y330="ベスト4",[5]点数換算表!$D$15,IF(Y330="ベスト8",[5]点数換算表!$E$15,IF(Y330="ベスト16",[5]点数換算表!$F$15,""))))))</f>
        <v>0</v>
      </c>
      <c r="AA330" s="32"/>
      <c r="AB330" s="21">
        <f>IF(AA330="",0,IF(AA330="優勝",[5]点数換算表!$B$16,IF(AA330="準優勝",[5]点数換算表!$C$16,IF(AA330="ベスト4",[5]点数換算表!$D$16,IF(AA330="ベスト8",[5]点数換算表!$E$16,IF(AA330="ベスト16",[5]点数換算表!$F$16,IF(AA330="ベスト32",[5]点数換算表!$G$16,"")))))))</f>
        <v>0</v>
      </c>
      <c r="AC330" s="32"/>
      <c r="AD330" s="21">
        <f>IF(AC330="",0,IF(AC330="優勝",[5]点数換算表!$B$17,IF(AC330="準優勝",[5]点数換算表!$C$17,IF(AC330="ベスト4",[5]点数換算表!$D$17,IF(AC330="ベスト8",[5]点数換算表!$E$17,IF(AC330="ベスト16",[5]点数換算表!$F$17,IF(AC330="ベスト32",[5]点数換算表!$G$17,"")))))))</f>
        <v>0</v>
      </c>
      <c r="AE330" s="23"/>
      <c r="AF330" s="21">
        <f>IF(AE330="",0,IF(AE330="優勝",[5]点数換算表!$B$18,IF(AE330="準優勝",[5]点数換算表!$C$18,IF(AE330="ベスト4",[5]点数換算表!$D$18,IF(AE330="ベスト8",[5]点数換算表!$E$18,[5]点数換算表!$F$18)))))</f>
        <v>0</v>
      </c>
      <c r="AG330" s="23"/>
      <c r="AH330" s="21">
        <f>IF(AG330="",0,IF(AG330="優勝",[5]点数換算表!$B$19,IF(AG330="準優勝",[5]点数換算表!$C$19,IF(AG330="ベスト4",[5]点数換算表!$D$19,IF(AG330="ベスト8",[5]点数換算表!$E$19,[5]点数換算表!$F$19)))))</f>
        <v>0</v>
      </c>
      <c r="AI330" s="21">
        <f t="shared" si="6"/>
        <v>0</v>
      </c>
    </row>
    <row r="331" spans="1:35" x14ac:dyDescent="0.4">
      <c r="A331" s="21">
        <v>328</v>
      </c>
      <c r="B331" s="67"/>
      <c r="C331" s="67"/>
      <c r="D331" s="67"/>
      <c r="E331" s="23"/>
      <c r="F331" s="23"/>
      <c r="G331" s="23"/>
      <c r="H331" s="21">
        <f>IF(G331="",0,IF(G331="優勝",[5]点数換算表!$B$2,IF(G331="準優勝",[5]点数換算表!$C$2,IF(G331="ベスト4",[5]点数換算表!$D$2,[5]点数換算表!$E$2))))</f>
        <v>0</v>
      </c>
      <c r="I331" s="23"/>
      <c r="J331" s="21">
        <f>IF(I331="",0,IF(I331="優勝",[5]点数換算表!$B$3,IF(I331="準優勝",[5]点数換算表!$C$3,IF(I331="ベスト4",[5]点数換算表!$D$3,[5]点数換算表!$E$3))))</f>
        <v>0</v>
      </c>
      <c r="K331" s="32"/>
      <c r="L331" s="21">
        <f>IF(K331="",0,IF(K331="優勝",[5]点数換算表!$B$4,IF(K331="準優勝",[5]点数換算表!$C$4,IF(K331="ベスト4",[5]点数換算表!$D$4,IF(K331="ベスト8",[5]点数換算表!$E$4,IF(K331="ベスト16",[5]点数換算表!$F$4,""))))))</f>
        <v>0</v>
      </c>
      <c r="M331" s="32"/>
      <c r="N331" s="21">
        <f>IF(M331="",0,IF(M331="優勝",[5]点数換算表!$B$5,IF(M331="準優勝",[5]点数換算表!$C$5,IF(M331="ベスト4",[5]点数換算表!$D$5,IF(M331="ベスト8",[5]点数換算表!$E$5,IF(M331="ベスト16",[5]点数換算表!$F$5,IF(M331="ベスト32",[5]点数換算表!$G$5,"")))))))</f>
        <v>0</v>
      </c>
      <c r="O331" s="32"/>
      <c r="P331" s="21">
        <f>IF(O331="",0,IF(O331="優勝",[5]点数換算表!$B$6,IF(O331="準優勝",[5]点数換算表!$C$6,IF(O331="ベスト4",[5]点数換算表!$D$6,IF(O331="ベスト8",[5]点数換算表!$E$6,IF(O331="ベスト16",[5]点数換算表!$F$6,IF(O331="ベスト32",[5]点数換算表!$G$6,"")))))))</f>
        <v>0</v>
      </c>
      <c r="Q331" s="23"/>
      <c r="R331" s="21">
        <f>IF(Q331="",0,IF(Q331="優勝",[5]点数換算表!$B$7,IF(Q331="準優勝",[5]点数換算表!$C$7,IF(Q331="ベスト4",[5]点数換算表!$D$7,IF(Q331="ベスト8",[5]点数換算表!$E$7,[5]点数換算表!$F$7)))))</f>
        <v>0</v>
      </c>
      <c r="S331" s="23"/>
      <c r="T331" s="21">
        <f>IF(S331="",0,IF(S331="優勝",[5]点数換算表!$B$8,IF(S331="準優勝",[5]点数換算表!$C$8,IF(S331="ベスト4",[5]点数換算表!$D$8,IF(S331="ベスト8",[5]点数換算表!$E$8,[5]点数換算表!$F$8)))))</f>
        <v>0</v>
      </c>
      <c r="U331" s="23"/>
      <c r="V331" s="21">
        <f>IF(U331="",0,IF(U331="優勝",[5]点数換算表!$B$13,IF(U331="準優勝",[5]点数換算表!$C$13,IF(U331="ベスト4",[5]点数換算表!$D$13,[5]点数換算表!$E$13))))</f>
        <v>0</v>
      </c>
      <c r="W331" s="23"/>
      <c r="X331" s="21">
        <f>IF(W331="",0,IF(W331="優勝",[5]点数換算表!$B$14,IF(W331="準優勝",[5]点数換算表!$C$14,IF(W331="ベスト4",[5]点数換算表!$D$14,[5]点数換算表!$E$14))))</f>
        <v>0</v>
      </c>
      <c r="Y331" s="32"/>
      <c r="Z331" s="21">
        <f>IF(Y331="",0,IF(Y331="優勝",[5]点数換算表!$B$15,IF(Y331="準優勝",[5]点数換算表!$C$15,IF(Y331="ベスト4",[5]点数換算表!$D$15,IF(Y331="ベスト8",[5]点数換算表!$E$15,IF(Y331="ベスト16",[5]点数換算表!$F$15,""))))))</f>
        <v>0</v>
      </c>
      <c r="AA331" s="32"/>
      <c r="AB331" s="21">
        <f>IF(AA331="",0,IF(AA331="優勝",[5]点数換算表!$B$16,IF(AA331="準優勝",[5]点数換算表!$C$16,IF(AA331="ベスト4",[5]点数換算表!$D$16,IF(AA331="ベスト8",[5]点数換算表!$E$16,IF(AA331="ベスト16",[5]点数換算表!$F$16,IF(AA331="ベスト32",[5]点数換算表!$G$16,"")))))))</f>
        <v>0</v>
      </c>
      <c r="AC331" s="32"/>
      <c r="AD331" s="21">
        <f>IF(AC331="",0,IF(AC331="優勝",[5]点数換算表!$B$17,IF(AC331="準優勝",[5]点数換算表!$C$17,IF(AC331="ベスト4",[5]点数換算表!$D$17,IF(AC331="ベスト8",[5]点数換算表!$E$17,IF(AC331="ベスト16",[5]点数換算表!$F$17,IF(AC331="ベスト32",[5]点数換算表!$G$17,"")))))))</f>
        <v>0</v>
      </c>
      <c r="AE331" s="23"/>
      <c r="AF331" s="21">
        <f>IF(AE331="",0,IF(AE331="優勝",[5]点数換算表!$B$18,IF(AE331="準優勝",[5]点数換算表!$C$18,IF(AE331="ベスト4",[5]点数換算表!$D$18,IF(AE331="ベスト8",[5]点数換算表!$E$18,[5]点数換算表!$F$18)))))</f>
        <v>0</v>
      </c>
      <c r="AG331" s="23"/>
      <c r="AH331" s="21">
        <f>IF(AG331="",0,IF(AG331="優勝",[5]点数換算表!$B$19,IF(AG331="準優勝",[5]点数換算表!$C$19,IF(AG331="ベスト4",[5]点数換算表!$D$19,IF(AG331="ベスト8",[5]点数換算表!$E$19,[5]点数換算表!$F$19)))))</f>
        <v>0</v>
      </c>
      <c r="AI331" s="21">
        <f t="shared" si="6"/>
        <v>0</v>
      </c>
    </row>
    <row r="332" spans="1:35" x14ac:dyDescent="0.4">
      <c r="A332" s="21">
        <v>329</v>
      </c>
      <c r="B332" s="67"/>
      <c r="C332" s="67"/>
      <c r="D332" s="67"/>
      <c r="E332" s="23"/>
      <c r="F332" s="23"/>
      <c r="G332" s="23"/>
      <c r="H332" s="21">
        <f>IF(G332="",0,IF(G332="優勝",[5]点数換算表!$B$2,IF(G332="準優勝",[5]点数換算表!$C$2,IF(G332="ベスト4",[5]点数換算表!$D$2,[5]点数換算表!$E$2))))</f>
        <v>0</v>
      </c>
      <c r="I332" s="23"/>
      <c r="J332" s="21">
        <f>IF(I332="",0,IF(I332="優勝",[5]点数換算表!$B$3,IF(I332="準優勝",[5]点数換算表!$C$3,IF(I332="ベスト4",[5]点数換算表!$D$3,[5]点数換算表!$E$3))))</f>
        <v>0</v>
      </c>
      <c r="K332" s="32"/>
      <c r="L332" s="21">
        <f>IF(K332="",0,IF(K332="優勝",[5]点数換算表!$B$4,IF(K332="準優勝",[5]点数換算表!$C$4,IF(K332="ベスト4",[5]点数換算表!$D$4,IF(K332="ベスト8",[5]点数換算表!$E$4,IF(K332="ベスト16",[5]点数換算表!$F$4,""))))))</f>
        <v>0</v>
      </c>
      <c r="M332" s="32"/>
      <c r="N332" s="21">
        <f>IF(M332="",0,IF(M332="優勝",[5]点数換算表!$B$5,IF(M332="準優勝",[5]点数換算表!$C$5,IF(M332="ベスト4",[5]点数換算表!$D$5,IF(M332="ベスト8",[5]点数換算表!$E$5,IF(M332="ベスト16",[5]点数換算表!$F$5,IF(M332="ベスト32",[5]点数換算表!$G$5,"")))))))</f>
        <v>0</v>
      </c>
      <c r="O332" s="32"/>
      <c r="P332" s="21">
        <f>IF(O332="",0,IF(O332="優勝",[5]点数換算表!$B$6,IF(O332="準優勝",[5]点数換算表!$C$6,IF(O332="ベスト4",[5]点数換算表!$D$6,IF(O332="ベスト8",[5]点数換算表!$E$6,IF(O332="ベスト16",[5]点数換算表!$F$6,IF(O332="ベスト32",[5]点数換算表!$G$6,"")))))))</f>
        <v>0</v>
      </c>
      <c r="Q332" s="23"/>
      <c r="R332" s="21">
        <f>IF(Q332="",0,IF(Q332="優勝",[5]点数換算表!$B$7,IF(Q332="準優勝",[5]点数換算表!$C$7,IF(Q332="ベスト4",[5]点数換算表!$D$7,IF(Q332="ベスト8",[5]点数換算表!$E$7,[5]点数換算表!$F$7)))))</f>
        <v>0</v>
      </c>
      <c r="S332" s="23"/>
      <c r="T332" s="21">
        <f>IF(S332="",0,IF(S332="優勝",[5]点数換算表!$B$8,IF(S332="準優勝",[5]点数換算表!$C$8,IF(S332="ベスト4",[5]点数換算表!$D$8,IF(S332="ベスト8",[5]点数換算表!$E$8,[5]点数換算表!$F$8)))))</f>
        <v>0</v>
      </c>
      <c r="U332" s="23"/>
      <c r="V332" s="21">
        <f>IF(U332="",0,IF(U332="優勝",[5]点数換算表!$B$13,IF(U332="準優勝",[5]点数換算表!$C$13,IF(U332="ベスト4",[5]点数換算表!$D$13,[5]点数換算表!$E$13))))</f>
        <v>0</v>
      </c>
      <c r="W332" s="23"/>
      <c r="X332" s="21">
        <f>IF(W332="",0,IF(W332="優勝",[5]点数換算表!$B$14,IF(W332="準優勝",[5]点数換算表!$C$14,IF(W332="ベスト4",[5]点数換算表!$D$14,[5]点数換算表!$E$14))))</f>
        <v>0</v>
      </c>
      <c r="Y332" s="32"/>
      <c r="Z332" s="21">
        <f>IF(Y332="",0,IF(Y332="優勝",[5]点数換算表!$B$15,IF(Y332="準優勝",[5]点数換算表!$C$15,IF(Y332="ベスト4",[5]点数換算表!$D$15,IF(Y332="ベスト8",[5]点数換算表!$E$15,IF(Y332="ベスト16",[5]点数換算表!$F$15,""))))))</f>
        <v>0</v>
      </c>
      <c r="AA332" s="32"/>
      <c r="AB332" s="21">
        <f>IF(AA332="",0,IF(AA332="優勝",[5]点数換算表!$B$16,IF(AA332="準優勝",[5]点数換算表!$C$16,IF(AA332="ベスト4",[5]点数換算表!$D$16,IF(AA332="ベスト8",[5]点数換算表!$E$16,IF(AA332="ベスト16",[5]点数換算表!$F$16,IF(AA332="ベスト32",[5]点数換算表!$G$16,"")))))))</f>
        <v>0</v>
      </c>
      <c r="AC332" s="32"/>
      <c r="AD332" s="21">
        <f>IF(AC332="",0,IF(AC332="優勝",[5]点数換算表!$B$17,IF(AC332="準優勝",[5]点数換算表!$C$17,IF(AC332="ベスト4",[5]点数換算表!$D$17,IF(AC332="ベスト8",[5]点数換算表!$E$17,IF(AC332="ベスト16",[5]点数換算表!$F$17,IF(AC332="ベスト32",[5]点数換算表!$G$17,"")))))))</f>
        <v>0</v>
      </c>
      <c r="AE332" s="23"/>
      <c r="AF332" s="21">
        <f>IF(AE332="",0,IF(AE332="優勝",[5]点数換算表!$B$18,IF(AE332="準優勝",[5]点数換算表!$C$18,IF(AE332="ベスト4",[5]点数換算表!$D$18,IF(AE332="ベスト8",[5]点数換算表!$E$18,[5]点数換算表!$F$18)))))</f>
        <v>0</v>
      </c>
      <c r="AG332" s="23"/>
      <c r="AH332" s="21">
        <f>IF(AG332="",0,IF(AG332="優勝",[5]点数換算表!$B$19,IF(AG332="準優勝",[5]点数換算表!$C$19,IF(AG332="ベスト4",[5]点数換算表!$D$19,IF(AG332="ベスト8",[5]点数換算表!$E$19,[5]点数換算表!$F$19)))))</f>
        <v>0</v>
      </c>
      <c r="AI332" s="21">
        <f t="shared" si="6"/>
        <v>0</v>
      </c>
    </row>
    <row r="333" spans="1:35" x14ac:dyDescent="0.4">
      <c r="A333" s="21">
        <v>330</v>
      </c>
      <c r="B333" s="67"/>
      <c r="C333" s="67"/>
      <c r="D333" s="67"/>
      <c r="E333" s="23"/>
      <c r="F333" s="23"/>
      <c r="G333" s="23"/>
      <c r="H333" s="21">
        <f>IF(G333="",0,IF(G333="優勝",[5]点数換算表!$B$2,IF(G333="準優勝",[5]点数換算表!$C$2,IF(G333="ベスト4",[5]点数換算表!$D$2,[5]点数換算表!$E$2))))</f>
        <v>0</v>
      </c>
      <c r="I333" s="23"/>
      <c r="J333" s="21">
        <f>IF(I333="",0,IF(I333="優勝",[5]点数換算表!$B$3,IF(I333="準優勝",[5]点数換算表!$C$3,IF(I333="ベスト4",[5]点数換算表!$D$3,[5]点数換算表!$E$3))))</f>
        <v>0</v>
      </c>
      <c r="K333" s="32"/>
      <c r="L333" s="21">
        <f>IF(K333="",0,IF(K333="優勝",[5]点数換算表!$B$4,IF(K333="準優勝",[5]点数換算表!$C$4,IF(K333="ベスト4",[5]点数換算表!$D$4,IF(K333="ベスト8",[5]点数換算表!$E$4,IF(K333="ベスト16",[5]点数換算表!$F$4,""))))))</f>
        <v>0</v>
      </c>
      <c r="M333" s="32"/>
      <c r="N333" s="21">
        <f>IF(M333="",0,IF(M333="優勝",[5]点数換算表!$B$5,IF(M333="準優勝",[5]点数換算表!$C$5,IF(M333="ベスト4",[5]点数換算表!$D$5,IF(M333="ベスト8",[5]点数換算表!$E$5,IF(M333="ベスト16",[5]点数換算表!$F$5,IF(M333="ベスト32",[5]点数換算表!$G$5,"")))))))</f>
        <v>0</v>
      </c>
      <c r="O333" s="32"/>
      <c r="P333" s="21">
        <f>IF(O333="",0,IF(O333="優勝",[5]点数換算表!$B$6,IF(O333="準優勝",[5]点数換算表!$C$6,IF(O333="ベスト4",[5]点数換算表!$D$6,IF(O333="ベスト8",[5]点数換算表!$E$6,IF(O333="ベスト16",[5]点数換算表!$F$6,IF(O333="ベスト32",[5]点数換算表!$G$6,"")))))))</f>
        <v>0</v>
      </c>
      <c r="Q333" s="23"/>
      <c r="R333" s="21">
        <f>IF(Q333="",0,IF(Q333="優勝",[5]点数換算表!$B$7,IF(Q333="準優勝",[5]点数換算表!$C$7,IF(Q333="ベスト4",[5]点数換算表!$D$7,IF(Q333="ベスト8",[5]点数換算表!$E$7,[5]点数換算表!$F$7)))))</f>
        <v>0</v>
      </c>
      <c r="S333" s="23"/>
      <c r="T333" s="21">
        <f>IF(S333="",0,IF(S333="優勝",[5]点数換算表!$B$8,IF(S333="準優勝",[5]点数換算表!$C$8,IF(S333="ベスト4",[5]点数換算表!$D$8,IF(S333="ベスト8",[5]点数換算表!$E$8,[5]点数換算表!$F$8)))))</f>
        <v>0</v>
      </c>
      <c r="U333" s="23"/>
      <c r="V333" s="21">
        <f>IF(U333="",0,IF(U333="優勝",[5]点数換算表!$B$13,IF(U333="準優勝",[5]点数換算表!$C$13,IF(U333="ベスト4",[5]点数換算表!$D$13,[5]点数換算表!$E$13))))</f>
        <v>0</v>
      </c>
      <c r="W333" s="23"/>
      <c r="X333" s="21">
        <f>IF(W333="",0,IF(W333="優勝",[5]点数換算表!$B$14,IF(W333="準優勝",[5]点数換算表!$C$14,IF(W333="ベスト4",[5]点数換算表!$D$14,[5]点数換算表!$E$14))))</f>
        <v>0</v>
      </c>
      <c r="Y333" s="32"/>
      <c r="Z333" s="21">
        <f>IF(Y333="",0,IF(Y333="優勝",[5]点数換算表!$B$15,IF(Y333="準優勝",[5]点数換算表!$C$15,IF(Y333="ベスト4",[5]点数換算表!$D$15,IF(Y333="ベスト8",[5]点数換算表!$E$15,IF(Y333="ベスト16",[5]点数換算表!$F$15,""))))))</f>
        <v>0</v>
      </c>
      <c r="AA333" s="32"/>
      <c r="AB333" s="21">
        <f>IF(AA333="",0,IF(AA333="優勝",[5]点数換算表!$B$16,IF(AA333="準優勝",[5]点数換算表!$C$16,IF(AA333="ベスト4",[5]点数換算表!$D$16,IF(AA333="ベスト8",[5]点数換算表!$E$16,IF(AA333="ベスト16",[5]点数換算表!$F$16,IF(AA333="ベスト32",[5]点数換算表!$G$16,"")))))))</f>
        <v>0</v>
      </c>
      <c r="AC333" s="32"/>
      <c r="AD333" s="21">
        <f>IF(AC333="",0,IF(AC333="優勝",[5]点数換算表!$B$17,IF(AC333="準優勝",[5]点数換算表!$C$17,IF(AC333="ベスト4",[5]点数換算表!$D$17,IF(AC333="ベスト8",[5]点数換算表!$E$17,IF(AC333="ベスト16",[5]点数換算表!$F$17,IF(AC333="ベスト32",[5]点数換算表!$G$17,"")))))))</f>
        <v>0</v>
      </c>
      <c r="AE333" s="23"/>
      <c r="AF333" s="21">
        <f>IF(AE333="",0,IF(AE333="優勝",[5]点数換算表!$B$18,IF(AE333="準優勝",[5]点数換算表!$C$18,IF(AE333="ベスト4",[5]点数換算表!$D$18,IF(AE333="ベスト8",[5]点数換算表!$E$18,[5]点数換算表!$F$18)))))</f>
        <v>0</v>
      </c>
      <c r="AG333" s="23"/>
      <c r="AH333" s="21">
        <f>IF(AG333="",0,IF(AG333="優勝",[5]点数換算表!$B$19,IF(AG333="準優勝",[5]点数換算表!$C$19,IF(AG333="ベスト4",[5]点数換算表!$D$19,IF(AG333="ベスト8",[5]点数換算表!$E$19,[5]点数換算表!$F$19)))))</f>
        <v>0</v>
      </c>
      <c r="AI333" s="21">
        <f t="shared" si="6"/>
        <v>0</v>
      </c>
    </row>
    <row r="334" spans="1:35" x14ac:dyDescent="0.4">
      <c r="A334" s="21">
        <v>331</v>
      </c>
      <c r="B334" s="67"/>
      <c r="C334" s="67"/>
      <c r="D334" s="67"/>
      <c r="E334" s="23"/>
      <c r="F334" s="23"/>
      <c r="G334" s="23"/>
      <c r="H334" s="21">
        <f>IF(G334="",0,IF(G334="優勝",[5]点数換算表!$B$2,IF(G334="準優勝",[5]点数換算表!$C$2,IF(G334="ベスト4",[5]点数換算表!$D$2,[5]点数換算表!$E$2))))</f>
        <v>0</v>
      </c>
      <c r="I334" s="23"/>
      <c r="J334" s="21">
        <f>IF(I334="",0,IF(I334="優勝",[5]点数換算表!$B$3,IF(I334="準優勝",[5]点数換算表!$C$3,IF(I334="ベスト4",[5]点数換算表!$D$3,[5]点数換算表!$E$3))))</f>
        <v>0</v>
      </c>
      <c r="K334" s="32"/>
      <c r="L334" s="21">
        <f>IF(K334="",0,IF(K334="優勝",[5]点数換算表!$B$4,IF(K334="準優勝",[5]点数換算表!$C$4,IF(K334="ベスト4",[5]点数換算表!$D$4,IF(K334="ベスト8",[5]点数換算表!$E$4,IF(K334="ベスト16",[5]点数換算表!$F$4,""))))))</f>
        <v>0</v>
      </c>
      <c r="M334" s="32"/>
      <c r="N334" s="21">
        <f>IF(M334="",0,IF(M334="優勝",[5]点数換算表!$B$5,IF(M334="準優勝",[5]点数換算表!$C$5,IF(M334="ベスト4",[5]点数換算表!$D$5,IF(M334="ベスト8",[5]点数換算表!$E$5,IF(M334="ベスト16",[5]点数換算表!$F$5,IF(M334="ベスト32",[5]点数換算表!$G$5,"")))))))</f>
        <v>0</v>
      </c>
      <c r="O334" s="32"/>
      <c r="P334" s="21">
        <f>IF(O334="",0,IF(O334="優勝",[5]点数換算表!$B$6,IF(O334="準優勝",[5]点数換算表!$C$6,IF(O334="ベスト4",[5]点数換算表!$D$6,IF(O334="ベスト8",[5]点数換算表!$E$6,IF(O334="ベスト16",[5]点数換算表!$F$6,IF(O334="ベスト32",[5]点数換算表!$G$6,"")))))))</f>
        <v>0</v>
      </c>
      <c r="Q334" s="23"/>
      <c r="R334" s="21">
        <f>IF(Q334="",0,IF(Q334="優勝",[5]点数換算表!$B$7,IF(Q334="準優勝",[5]点数換算表!$C$7,IF(Q334="ベスト4",[5]点数換算表!$D$7,IF(Q334="ベスト8",[5]点数換算表!$E$7,[5]点数換算表!$F$7)))))</f>
        <v>0</v>
      </c>
      <c r="S334" s="23"/>
      <c r="T334" s="21">
        <f>IF(S334="",0,IF(S334="優勝",[5]点数換算表!$B$8,IF(S334="準優勝",[5]点数換算表!$C$8,IF(S334="ベスト4",[5]点数換算表!$D$8,IF(S334="ベスト8",[5]点数換算表!$E$8,[5]点数換算表!$F$8)))))</f>
        <v>0</v>
      </c>
      <c r="U334" s="23"/>
      <c r="V334" s="21">
        <f>IF(U334="",0,IF(U334="優勝",[5]点数換算表!$B$13,IF(U334="準優勝",[5]点数換算表!$C$13,IF(U334="ベスト4",[5]点数換算表!$D$13,[5]点数換算表!$E$13))))</f>
        <v>0</v>
      </c>
      <c r="W334" s="23"/>
      <c r="X334" s="21">
        <f>IF(W334="",0,IF(W334="優勝",[5]点数換算表!$B$14,IF(W334="準優勝",[5]点数換算表!$C$14,IF(W334="ベスト4",[5]点数換算表!$D$14,[5]点数換算表!$E$14))))</f>
        <v>0</v>
      </c>
      <c r="Y334" s="32"/>
      <c r="Z334" s="21">
        <f>IF(Y334="",0,IF(Y334="優勝",[5]点数換算表!$B$15,IF(Y334="準優勝",[5]点数換算表!$C$15,IF(Y334="ベスト4",[5]点数換算表!$D$15,IF(Y334="ベスト8",[5]点数換算表!$E$15,IF(Y334="ベスト16",[5]点数換算表!$F$15,""))))))</f>
        <v>0</v>
      </c>
      <c r="AA334" s="32"/>
      <c r="AB334" s="21">
        <f>IF(AA334="",0,IF(AA334="優勝",[5]点数換算表!$B$16,IF(AA334="準優勝",[5]点数換算表!$C$16,IF(AA334="ベスト4",[5]点数換算表!$D$16,IF(AA334="ベスト8",[5]点数換算表!$E$16,IF(AA334="ベスト16",[5]点数換算表!$F$16,IF(AA334="ベスト32",[5]点数換算表!$G$16,"")))))))</f>
        <v>0</v>
      </c>
      <c r="AC334" s="32"/>
      <c r="AD334" s="21">
        <f>IF(AC334="",0,IF(AC334="優勝",[5]点数換算表!$B$17,IF(AC334="準優勝",[5]点数換算表!$C$17,IF(AC334="ベスト4",[5]点数換算表!$D$17,IF(AC334="ベスト8",[5]点数換算表!$E$17,IF(AC334="ベスト16",[5]点数換算表!$F$17,IF(AC334="ベスト32",[5]点数換算表!$G$17,"")))))))</f>
        <v>0</v>
      </c>
      <c r="AE334" s="23"/>
      <c r="AF334" s="21">
        <f>IF(AE334="",0,IF(AE334="優勝",[5]点数換算表!$B$18,IF(AE334="準優勝",[5]点数換算表!$C$18,IF(AE334="ベスト4",[5]点数換算表!$D$18,IF(AE334="ベスト8",[5]点数換算表!$E$18,[5]点数換算表!$F$18)))))</f>
        <v>0</v>
      </c>
      <c r="AG334" s="23"/>
      <c r="AH334" s="21">
        <f>IF(AG334="",0,IF(AG334="優勝",[5]点数換算表!$B$19,IF(AG334="準優勝",[5]点数換算表!$C$19,IF(AG334="ベスト4",[5]点数換算表!$D$19,IF(AG334="ベスト8",[5]点数換算表!$E$19,[5]点数換算表!$F$19)))))</f>
        <v>0</v>
      </c>
      <c r="AI334" s="21">
        <f t="shared" si="6"/>
        <v>0</v>
      </c>
    </row>
    <row r="335" spans="1:35" x14ac:dyDescent="0.4">
      <c r="A335" s="21">
        <v>332</v>
      </c>
      <c r="B335" s="67"/>
      <c r="C335" s="67"/>
      <c r="D335" s="67"/>
      <c r="E335" s="23"/>
      <c r="F335" s="23"/>
      <c r="G335" s="23"/>
      <c r="H335" s="21">
        <f>IF(G335="",0,IF(G335="優勝",[5]点数換算表!$B$2,IF(G335="準優勝",[5]点数換算表!$C$2,IF(G335="ベスト4",[5]点数換算表!$D$2,[5]点数換算表!$E$2))))</f>
        <v>0</v>
      </c>
      <c r="I335" s="23"/>
      <c r="J335" s="21">
        <f>IF(I335="",0,IF(I335="優勝",[5]点数換算表!$B$3,IF(I335="準優勝",[5]点数換算表!$C$3,IF(I335="ベスト4",[5]点数換算表!$D$3,[5]点数換算表!$E$3))))</f>
        <v>0</v>
      </c>
      <c r="K335" s="32"/>
      <c r="L335" s="21">
        <f>IF(K335="",0,IF(K335="優勝",[5]点数換算表!$B$4,IF(K335="準優勝",[5]点数換算表!$C$4,IF(K335="ベスト4",[5]点数換算表!$D$4,IF(K335="ベスト8",[5]点数換算表!$E$4,IF(K335="ベスト16",[5]点数換算表!$F$4,""))))))</f>
        <v>0</v>
      </c>
      <c r="M335" s="32"/>
      <c r="N335" s="21">
        <f>IF(M335="",0,IF(M335="優勝",[5]点数換算表!$B$5,IF(M335="準優勝",[5]点数換算表!$C$5,IF(M335="ベスト4",[5]点数換算表!$D$5,IF(M335="ベスト8",[5]点数換算表!$E$5,IF(M335="ベスト16",[5]点数換算表!$F$5,IF(M335="ベスト32",[5]点数換算表!$G$5,"")))))))</f>
        <v>0</v>
      </c>
      <c r="O335" s="32"/>
      <c r="P335" s="21">
        <f>IF(O335="",0,IF(O335="優勝",[5]点数換算表!$B$6,IF(O335="準優勝",[5]点数換算表!$C$6,IF(O335="ベスト4",[5]点数換算表!$D$6,IF(O335="ベスト8",[5]点数換算表!$E$6,IF(O335="ベスト16",[5]点数換算表!$F$6,IF(O335="ベスト32",[5]点数換算表!$G$6,"")))))))</f>
        <v>0</v>
      </c>
      <c r="Q335" s="23"/>
      <c r="R335" s="21">
        <f>IF(Q335="",0,IF(Q335="優勝",[5]点数換算表!$B$7,IF(Q335="準優勝",[5]点数換算表!$C$7,IF(Q335="ベスト4",[5]点数換算表!$D$7,IF(Q335="ベスト8",[5]点数換算表!$E$7,[5]点数換算表!$F$7)))))</f>
        <v>0</v>
      </c>
      <c r="S335" s="23"/>
      <c r="T335" s="21">
        <f>IF(S335="",0,IF(S335="優勝",[5]点数換算表!$B$8,IF(S335="準優勝",[5]点数換算表!$C$8,IF(S335="ベスト4",[5]点数換算表!$D$8,IF(S335="ベスト8",[5]点数換算表!$E$8,[5]点数換算表!$F$8)))))</f>
        <v>0</v>
      </c>
      <c r="U335" s="23"/>
      <c r="V335" s="21">
        <f>IF(U335="",0,IF(U335="優勝",[5]点数換算表!$B$13,IF(U335="準優勝",[5]点数換算表!$C$13,IF(U335="ベスト4",[5]点数換算表!$D$13,[5]点数換算表!$E$13))))</f>
        <v>0</v>
      </c>
      <c r="W335" s="23"/>
      <c r="X335" s="21">
        <f>IF(W335="",0,IF(W335="優勝",[5]点数換算表!$B$14,IF(W335="準優勝",[5]点数換算表!$C$14,IF(W335="ベスト4",[5]点数換算表!$D$14,[5]点数換算表!$E$14))))</f>
        <v>0</v>
      </c>
      <c r="Y335" s="32"/>
      <c r="Z335" s="21">
        <f>IF(Y335="",0,IF(Y335="優勝",[5]点数換算表!$B$15,IF(Y335="準優勝",[5]点数換算表!$C$15,IF(Y335="ベスト4",[5]点数換算表!$D$15,IF(Y335="ベスト8",[5]点数換算表!$E$15,IF(Y335="ベスト16",[5]点数換算表!$F$15,""))))))</f>
        <v>0</v>
      </c>
      <c r="AA335" s="32"/>
      <c r="AB335" s="21">
        <f>IF(AA335="",0,IF(AA335="優勝",[5]点数換算表!$B$16,IF(AA335="準優勝",[5]点数換算表!$C$16,IF(AA335="ベスト4",[5]点数換算表!$D$16,IF(AA335="ベスト8",[5]点数換算表!$E$16,IF(AA335="ベスト16",[5]点数換算表!$F$16,IF(AA335="ベスト32",[5]点数換算表!$G$16,"")))))))</f>
        <v>0</v>
      </c>
      <c r="AC335" s="32"/>
      <c r="AD335" s="21">
        <f>IF(AC335="",0,IF(AC335="優勝",[5]点数換算表!$B$17,IF(AC335="準優勝",[5]点数換算表!$C$17,IF(AC335="ベスト4",[5]点数換算表!$D$17,IF(AC335="ベスト8",[5]点数換算表!$E$17,IF(AC335="ベスト16",[5]点数換算表!$F$17,IF(AC335="ベスト32",[5]点数換算表!$G$17,"")))))))</f>
        <v>0</v>
      </c>
      <c r="AE335" s="23"/>
      <c r="AF335" s="21">
        <f>IF(AE335="",0,IF(AE335="優勝",[5]点数換算表!$B$18,IF(AE335="準優勝",[5]点数換算表!$C$18,IF(AE335="ベスト4",[5]点数換算表!$D$18,IF(AE335="ベスト8",[5]点数換算表!$E$18,[5]点数換算表!$F$18)))))</f>
        <v>0</v>
      </c>
      <c r="AG335" s="23"/>
      <c r="AH335" s="21">
        <f>IF(AG335="",0,IF(AG335="優勝",[5]点数換算表!$B$19,IF(AG335="準優勝",[5]点数換算表!$C$19,IF(AG335="ベスト4",[5]点数換算表!$D$19,IF(AG335="ベスト8",[5]点数換算表!$E$19,[5]点数換算表!$F$19)))))</f>
        <v>0</v>
      </c>
      <c r="AI335" s="21">
        <f t="shared" si="6"/>
        <v>0</v>
      </c>
    </row>
    <row r="336" spans="1:35" x14ac:dyDescent="0.4">
      <c r="A336" s="21">
        <v>333</v>
      </c>
      <c r="B336" s="67"/>
      <c r="C336" s="67"/>
      <c r="D336" s="67"/>
      <c r="E336" s="23"/>
      <c r="F336" s="23"/>
      <c r="G336" s="23"/>
      <c r="H336" s="21">
        <f>IF(G336="",0,IF(G336="優勝",[5]点数換算表!$B$2,IF(G336="準優勝",[5]点数換算表!$C$2,IF(G336="ベスト4",[5]点数換算表!$D$2,[5]点数換算表!$E$2))))</f>
        <v>0</v>
      </c>
      <c r="I336" s="23"/>
      <c r="J336" s="21">
        <f>IF(I336="",0,IF(I336="優勝",[5]点数換算表!$B$3,IF(I336="準優勝",[5]点数換算表!$C$3,IF(I336="ベスト4",[5]点数換算表!$D$3,[5]点数換算表!$E$3))))</f>
        <v>0</v>
      </c>
      <c r="K336" s="32"/>
      <c r="L336" s="21">
        <f>IF(K336="",0,IF(K336="優勝",[5]点数換算表!$B$4,IF(K336="準優勝",[5]点数換算表!$C$4,IF(K336="ベスト4",[5]点数換算表!$D$4,IF(K336="ベスト8",[5]点数換算表!$E$4,IF(K336="ベスト16",[5]点数換算表!$F$4,""))))))</f>
        <v>0</v>
      </c>
      <c r="M336" s="32"/>
      <c r="N336" s="21">
        <f>IF(M336="",0,IF(M336="優勝",[5]点数換算表!$B$5,IF(M336="準優勝",[5]点数換算表!$C$5,IF(M336="ベスト4",[5]点数換算表!$D$5,IF(M336="ベスト8",[5]点数換算表!$E$5,IF(M336="ベスト16",[5]点数換算表!$F$5,IF(M336="ベスト32",[5]点数換算表!$G$5,"")))))))</f>
        <v>0</v>
      </c>
      <c r="O336" s="32"/>
      <c r="P336" s="21">
        <f>IF(O336="",0,IF(O336="優勝",[5]点数換算表!$B$6,IF(O336="準優勝",[5]点数換算表!$C$6,IF(O336="ベスト4",[5]点数換算表!$D$6,IF(O336="ベスト8",[5]点数換算表!$E$6,IF(O336="ベスト16",[5]点数換算表!$F$6,IF(O336="ベスト32",[5]点数換算表!$G$6,"")))))))</f>
        <v>0</v>
      </c>
      <c r="Q336" s="23"/>
      <c r="R336" s="21">
        <f>IF(Q336="",0,IF(Q336="優勝",[5]点数換算表!$B$7,IF(Q336="準優勝",[5]点数換算表!$C$7,IF(Q336="ベスト4",[5]点数換算表!$D$7,IF(Q336="ベスト8",[5]点数換算表!$E$7,[5]点数換算表!$F$7)))))</f>
        <v>0</v>
      </c>
      <c r="S336" s="23"/>
      <c r="T336" s="21">
        <f>IF(S336="",0,IF(S336="優勝",[5]点数換算表!$B$8,IF(S336="準優勝",[5]点数換算表!$C$8,IF(S336="ベスト4",[5]点数換算表!$D$8,IF(S336="ベスト8",[5]点数換算表!$E$8,[5]点数換算表!$F$8)))))</f>
        <v>0</v>
      </c>
      <c r="U336" s="23"/>
      <c r="V336" s="21">
        <f>IF(U336="",0,IF(U336="優勝",[5]点数換算表!$B$13,IF(U336="準優勝",[5]点数換算表!$C$13,IF(U336="ベスト4",[5]点数換算表!$D$13,[5]点数換算表!$E$13))))</f>
        <v>0</v>
      </c>
      <c r="W336" s="23"/>
      <c r="X336" s="21">
        <f>IF(W336="",0,IF(W336="優勝",[5]点数換算表!$B$14,IF(W336="準優勝",[5]点数換算表!$C$14,IF(W336="ベスト4",[5]点数換算表!$D$14,[5]点数換算表!$E$14))))</f>
        <v>0</v>
      </c>
      <c r="Y336" s="32"/>
      <c r="Z336" s="21">
        <f>IF(Y336="",0,IF(Y336="優勝",[5]点数換算表!$B$15,IF(Y336="準優勝",[5]点数換算表!$C$15,IF(Y336="ベスト4",[5]点数換算表!$D$15,IF(Y336="ベスト8",[5]点数換算表!$E$15,IF(Y336="ベスト16",[5]点数換算表!$F$15,""))))))</f>
        <v>0</v>
      </c>
      <c r="AA336" s="32"/>
      <c r="AB336" s="21">
        <f>IF(AA336="",0,IF(AA336="優勝",[5]点数換算表!$B$16,IF(AA336="準優勝",[5]点数換算表!$C$16,IF(AA336="ベスト4",[5]点数換算表!$D$16,IF(AA336="ベスト8",[5]点数換算表!$E$16,IF(AA336="ベスト16",[5]点数換算表!$F$16,IF(AA336="ベスト32",[5]点数換算表!$G$16,"")))))))</f>
        <v>0</v>
      </c>
      <c r="AC336" s="32"/>
      <c r="AD336" s="21">
        <f>IF(AC336="",0,IF(AC336="優勝",[5]点数換算表!$B$17,IF(AC336="準優勝",[5]点数換算表!$C$17,IF(AC336="ベスト4",[5]点数換算表!$D$17,IF(AC336="ベスト8",[5]点数換算表!$E$17,IF(AC336="ベスト16",[5]点数換算表!$F$17,IF(AC336="ベスト32",[5]点数換算表!$G$17,"")))))))</f>
        <v>0</v>
      </c>
      <c r="AE336" s="23"/>
      <c r="AF336" s="21">
        <f>IF(AE336="",0,IF(AE336="優勝",[5]点数換算表!$B$18,IF(AE336="準優勝",[5]点数換算表!$C$18,IF(AE336="ベスト4",[5]点数換算表!$D$18,IF(AE336="ベスト8",[5]点数換算表!$E$18,[5]点数換算表!$F$18)))))</f>
        <v>0</v>
      </c>
      <c r="AG336" s="23"/>
      <c r="AH336" s="21">
        <f>IF(AG336="",0,IF(AG336="優勝",[5]点数換算表!$B$19,IF(AG336="準優勝",[5]点数換算表!$C$19,IF(AG336="ベスト4",[5]点数換算表!$D$19,IF(AG336="ベスト8",[5]点数換算表!$E$19,[5]点数換算表!$F$19)))))</f>
        <v>0</v>
      </c>
      <c r="AI336" s="21">
        <f t="shared" si="6"/>
        <v>0</v>
      </c>
    </row>
    <row r="337" spans="1:35" x14ac:dyDescent="0.4">
      <c r="A337" s="21">
        <v>334</v>
      </c>
      <c r="B337" s="67"/>
      <c r="C337" s="67"/>
      <c r="D337" s="67"/>
      <c r="E337" s="23"/>
      <c r="F337" s="23"/>
      <c r="G337" s="23"/>
      <c r="H337" s="21">
        <f>IF(G337="",0,IF(G337="優勝",[5]点数換算表!$B$2,IF(G337="準優勝",[5]点数換算表!$C$2,IF(G337="ベスト4",[5]点数換算表!$D$2,[5]点数換算表!$E$2))))</f>
        <v>0</v>
      </c>
      <c r="I337" s="23"/>
      <c r="J337" s="21">
        <f>IF(I337="",0,IF(I337="優勝",[5]点数換算表!$B$3,IF(I337="準優勝",[5]点数換算表!$C$3,IF(I337="ベスト4",[5]点数換算表!$D$3,[5]点数換算表!$E$3))))</f>
        <v>0</v>
      </c>
      <c r="K337" s="32"/>
      <c r="L337" s="21">
        <f>IF(K337="",0,IF(K337="優勝",[5]点数換算表!$B$4,IF(K337="準優勝",[5]点数換算表!$C$4,IF(K337="ベスト4",[5]点数換算表!$D$4,IF(K337="ベスト8",[5]点数換算表!$E$4,IF(K337="ベスト16",[5]点数換算表!$F$4,""))))))</f>
        <v>0</v>
      </c>
      <c r="M337" s="32"/>
      <c r="N337" s="21">
        <f>IF(M337="",0,IF(M337="優勝",[5]点数換算表!$B$5,IF(M337="準優勝",[5]点数換算表!$C$5,IF(M337="ベスト4",[5]点数換算表!$D$5,IF(M337="ベスト8",[5]点数換算表!$E$5,IF(M337="ベスト16",[5]点数換算表!$F$5,IF(M337="ベスト32",[5]点数換算表!$G$5,"")))))))</f>
        <v>0</v>
      </c>
      <c r="O337" s="32"/>
      <c r="P337" s="21">
        <f>IF(O337="",0,IF(O337="優勝",[5]点数換算表!$B$6,IF(O337="準優勝",[5]点数換算表!$C$6,IF(O337="ベスト4",[5]点数換算表!$D$6,IF(O337="ベスト8",[5]点数換算表!$E$6,IF(O337="ベスト16",[5]点数換算表!$F$6,IF(O337="ベスト32",[5]点数換算表!$G$6,"")))))))</f>
        <v>0</v>
      </c>
      <c r="Q337" s="23"/>
      <c r="R337" s="21">
        <f>IF(Q337="",0,IF(Q337="優勝",[5]点数換算表!$B$7,IF(Q337="準優勝",[5]点数換算表!$C$7,IF(Q337="ベスト4",[5]点数換算表!$D$7,IF(Q337="ベスト8",[5]点数換算表!$E$7,[5]点数換算表!$F$7)))))</f>
        <v>0</v>
      </c>
      <c r="S337" s="23"/>
      <c r="T337" s="21">
        <f>IF(S337="",0,IF(S337="優勝",[5]点数換算表!$B$8,IF(S337="準優勝",[5]点数換算表!$C$8,IF(S337="ベスト4",[5]点数換算表!$D$8,IF(S337="ベスト8",[5]点数換算表!$E$8,[5]点数換算表!$F$8)))))</f>
        <v>0</v>
      </c>
      <c r="U337" s="23"/>
      <c r="V337" s="21">
        <f>IF(U337="",0,IF(U337="優勝",[5]点数換算表!$B$13,IF(U337="準優勝",[5]点数換算表!$C$13,IF(U337="ベスト4",[5]点数換算表!$D$13,[5]点数換算表!$E$13))))</f>
        <v>0</v>
      </c>
      <c r="W337" s="23"/>
      <c r="X337" s="21">
        <f>IF(W337="",0,IF(W337="優勝",[5]点数換算表!$B$14,IF(W337="準優勝",[5]点数換算表!$C$14,IF(W337="ベスト4",[5]点数換算表!$D$14,[5]点数換算表!$E$14))))</f>
        <v>0</v>
      </c>
      <c r="Y337" s="32"/>
      <c r="Z337" s="21">
        <f>IF(Y337="",0,IF(Y337="優勝",[5]点数換算表!$B$15,IF(Y337="準優勝",[5]点数換算表!$C$15,IF(Y337="ベスト4",[5]点数換算表!$D$15,IF(Y337="ベスト8",[5]点数換算表!$E$15,IF(Y337="ベスト16",[5]点数換算表!$F$15,""))))))</f>
        <v>0</v>
      </c>
      <c r="AA337" s="32"/>
      <c r="AB337" s="21">
        <f>IF(AA337="",0,IF(AA337="優勝",[5]点数換算表!$B$16,IF(AA337="準優勝",[5]点数換算表!$C$16,IF(AA337="ベスト4",[5]点数換算表!$D$16,IF(AA337="ベスト8",[5]点数換算表!$E$16,IF(AA337="ベスト16",[5]点数換算表!$F$16,IF(AA337="ベスト32",[5]点数換算表!$G$16,"")))))))</f>
        <v>0</v>
      </c>
      <c r="AC337" s="32"/>
      <c r="AD337" s="21">
        <f>IF(AC337="",0,IF(AC337="優勝",[5]点数換算表!$B$17,IF(AC337="準優勝",[5]点数換算表!$C$17,IF(AC337="ベスト4",[5]点数換算表!$D$17,IF(AC337="ベスト8",[5]点数換算表!$E$17,IF(AC337="ベスト16",[5]点数換算表!$F$17,IF(AC337="ベスト32",[5]点数換算表!$G$17,"")))))))</f>
        <v>0</v>
      </c>
      <c r="AE337" s="23"/>
      <c r="AF337" s="21">
        <f>IF(AE337="",0,IF(AE337="優勝",[5]点数換算表!$B$18,IF(AE337="準優勝",[5]点数換算表!$C$18,IF(AE337="ベスト4",[5]点数換算表!$D$18,IF(AE337="ベスト8",[5]点数換算表!$E$18,[5]点数換算表!$F$18)))))</f>
        <v>0</v>
      </c>
      <c r="AG337" s="23"/>
      <c r="AH337" s="21">
        <f>IF(AG337="",0,IF(AG337="優勝",[5]点数換算表!$B$19,IF(AG337="準優勝",[5]点数換算表!$C$19,IF(AG337="ベスト4",[5]点数換算表!$D$19,IF(AG337="ベスト8",[5]点数換算表!$E$19,[5]点数換算表!$F$19)))))</f>
        <v>0</v>
      </c>
      <c r="AI337" s="21">
        <f t="shared" si="6"/>
        <v>0</v>
      </c>
    </row>
    <row r="338" spans="1:35" x14ac:dyDescent="0.4">
      <c r="A338" s="21">
        <v>335</v>
      </c>
      <c r="B338" s="67"/>
      <c r="C338" s="67"/>
      <c r="D338" s="67"/>
      <c r="E338" s="23"/>
      <c r="F338" s="23"/>
      <c r="G338" s="23"/>
      <c r="H338" s="21">
        <f>IF(G338="",0,IF(G338="優勝",[5]点数換算表!$B$2,IF(G338="準優勝",[5]点数換算表!$C$2,IF(G338="ベスト4",[5]点数換算表!$D$2,[5]点数換算表!$E$2))))</f>
        <v>0</v>
      </c>
      <c r="I338" s="23"/>
      <c r="J338" s="21">
        <f>IF(I338="",0,IF(I338="優勝",[5]点数換算表!$B$3,IF(I338="準優勝",[5]点数換算表!$C$3,IF(I338="ベスト4",[5]点数換算表!$D$3,[5]点数換算表!$E$3))))</f>
        <v>0</v>
      </c>
      <c r="K338" s="32"/>
      <c r="L338" s="21">
        <f>IF(K338="",0,IF(K338="優勝",[5]点数換算表!$B$4,IF(K338="準優勝",[5]点数換算表!$C$4,IF(K338="ベスト4",[5]点数換算表!$D$4,IF(K338="ベスト8",[5]点数換算表!$E$4,IF(K338="ベスト16",[5]点数換算表!$F$4,""))))))</f>
        <v>0</v>
      </c>
      <c r="M338" s="32"/>
      <c r="N338" s="21">
        <f>IF(M338="",0,IF(M338="優勝",[5]点数換算表!$B$5,IF(M338="準優勝",[5]点数換算表!$C$5,IF(M338="ベスト4",[5]点数換算表!$D$5,IF(M338="ベスト8",[5]点数換算表!$E$5,IF(M338="ベスト16",[5]点数換算表!$F$5,IF(M338="ベスト32",[5]点数換算表!$G$5,"")))))))</f>
        <v>0</v>
      </c>
      <c r="O338" s="32"/>
      <c r="P338" s="21">
        <f>IF(O338="",0,IF(O338="優勝",[5]点数換算表!$B$6,IF(O338="準優勝",[5]点数換算表!$C$6,IF(O338="ベスト4",[5]点数換算表!$D$6,IF(O338="ベスト8",[5]点数換算表!$E$6,IF(O338="ベスト16",[5]点数換算表!$F$6,IF(O338="ベスト32",[5]点数換算表!$G$6,"")))))))</f>
        <v>0</v>
      </c>
      <c r="Q338" s="23"/>
      <c r="R338" s="21">
        <f>IF(Q338="",0,IF(Q338="優勝",[5]点数換算表!$B$7,IF(Q338="準優勝",[5]点数換算表!$C$7,IF(Q338="ベスト4",[5]点数換算表!$D$7,IF(Q338="ベスト8",[5]点数換算表!$E$7,[5]点数換算表!$F$7)))))</f>
        <v>0</v>
      </c>
      <c r="S338" s="23"/>
      <c r="T338" s="21">
        <f>IF(S338="",0,IF(S338="優勝",[5]点数換算表!$B$8,IF(S338="準優勝",[5]点数換算表!$C$8,IF(S338="ベスト4",[5]点数換算表!$D$8,IF(S338="ベスト8",[5]点数換算表!$E$8,[5]点数換算表!$F$8)))))</f>
        <v>0</v>
      </c>
      <c r="U338" s="23"/>
      <c r="V338" s="21">
        <f>IF(U338="",0,IF(U338="優勝",[5]点数換算表!$B$13,IF(U338="準優勝",[5]点数換算表!$C$13,IF(U338="ベスト4",[5]点数換算表!$D$13,[5]点数換算表!$E$13))))</f>
        <v>0</v>
      </c>
      <c r="W338" s="23"/>
      <c r="X338" s="21">
        <f>IF(W338="",0,IF(W338="優勝",[5]点数換算表!$B$14,IF(W338="準優勝",[5]点数換算表!$C$14,IF(W338="ベスト4",[5]点数換算表!$D$14,[5]点数換算表!$E$14))))</f>
        <v>0</v>
      </c>
      <c r="Y338" s="32"/>
      <c r="Z338" s="21">
        <f>IF(Y338="",0,IF(Y338="優勝",[5]点数換算表!$B$15,IF(Y338="準優勝",[5]点数換算表!$C$15,IF(Y338="ベスト4",[5]点数換算表!$D$15,IF(Y338="ベスト8",[5]点数換算表!$E$15,IF(Y338="ベスト16",[5]点数換算表!$F$15,""))))))</f>
        <v>0</v>
      </c>
      <c r="AA338" s="32"/>
      <c r="AB338" s="21">
        <f>IF(AA338="",0,IF(AA338="優勝",[5]点数換算表!$B$16,IF(AA338="準優勝",[5]点数換算表!$C$16,IF(AA338="ベスト4",[5]点数換算表!$D$16,IF(AA338="ベスト8",[5]点数換算表!$E$16,IF(AA338="ベスト16",[5]点数換算表!$F$16,IF(AA338="ベスト32",[5]点数換算表!$G$16,"")))))))</f>
        <v>0</v>
      </c>
      <c r="AC338" s="32"/>
      <c r="AD338" s="21">
        <f>IF(AC338="",0,IF(AC338="優勝",[5]点数換算表!$B$17,IF(AC338="準優勝",[5]点数換算表!$C$17,IF(AC338="ベスト4",[5]点数換算表!$D$17,IF(AC338="ベスト8",[5]点数換算表!$E$17,IF(AC338="ベスト16",[5]点数換算表!$F$17,IF(AC338="ベスト32",[5]点数換算表!$G$17,"")))))))</f>
        <v>0</v>
      </c>
      <c r="AE338" s="23"/>
      <c r="AF338" s="21">
        <f>IF(AE338="",0,IF(AE338="優勝",[5]点数換算表!$B$18,IF(AE338="準優勝",[5]点数換算表!$C$18,IF(AE338="ベスト4",[5]点数換算表!$D$18,IF(AE338="ベスト8",[5]点数換算表!$E$18,[5]点数換算表!$F$18)))))</f>
        <v>0</v>
      </c>
      <c r="AG338" s="23"/>
      <c r="AH338" s="21">
        <f>IF(AG338="",0,IF(AG338="優勝",[5]点数換算表!$B$19,IF(AG338="準優勝",[5]点数換算表!$C$19,IF(AG338="ベスト4",[5]点数換算表!$D$19,IF(AG338="ベスト8",[5]点数換算表!$E$19,[5]点数換算表!$F$19)))))</f>
        <v>0</v>
      </c>
      <c r="AI338" s="21">
        <f t="shared" si="6"/>
        <v>0</v>
      </c>
    </row>
    <row r="339" spans="1:35" x14ac:dyDescent="0.4">
      <c r="A339" s="21">
        <v>336</v>
      </c>
      <c r="B339" s="67"/>
      <c r="C339" s="67"/>
      <c r="D339" s="67"/>
      <c r="E339" s="23"/>
      <c r="F339" s="23"/>
      <c r="G339" s="23"/>
      <c r="H339" s="21">
        <f>IF(G339="",0,IF(G339="優勝",[5]点数換算表!$B$2,IF(G339="準優勝",[5]点数換算表!$C$2,IF(G339="ベスト4",[5]点数換算表!$D$2,[5]点数換算表!$E$2))))</f>
        <v>0</v>
      </c>
      <c r="I339" s="23"/>
      <c r="J339" s="21">
        <f>IF(I339="",0,IF(I339="優勝",[5]点数換算表!$B$3,IF(I339="準優勝",[5]点数換算表!$C$3,IF(I339="ベスト4",[5]点数換算表!$D$3,[5]点数換算表!$E$3))))</f>
        <v>0</v>
      </c>
      <c r="K339" s="32"/>
      <c r="L339" s="21">
        <f>IF(K339="",0,IF(K339="優勝",[5]点数換算表!$B$4,IF(K339="準優勝",[5]点数換算表!$C$4,IF(K339="ベスト4",[5]点数換算表!$D$4,IF(K339="ベスト8",[5]点数換算表!$E$4,IF(K339="ベスト16",[5]点数換算表!$F$4,""))))))</f>
        <v>0</v>
      </c>
      <c r="M339" s="32"/>
      <c r="N339" s="21">
        <f>IF(M339="",0,IF(M339="優勝",[5]点数換算表!$B$5,IF(M339="準優勝",[5]点数換算表!$C$5,IF(M339="ベスト4",[5]点数換算表!$D$5,IF(M339="ベスト8",[5]点数換算表!$E$5,IF(M339="ベスト16",[5]点数換算表!$F$5,IF(M339="ベスト32",[5]点数換算表!$G$5,"")))))))</f>
        <v>0</v>
      </c>
      <c r="O339" s="32"/>
      <c r="P339" s="21">
        <f>IF(O339="",0,IF(O339="優勝",[5]点数換算表!$B$6,IF(O339="準優勝",[5]点数換算表!$C$6,IF(O339="ベスト4",[5]点数換算表!$D$6,IF(O339="ベスト8",[5]点数換算表!$E$6,IF(O339="ベスト16",[5]点数換算表!$F$6,IF(O339="ベスト32",[5]点数換算表!$G$6,"")))))))</f>
        <v>0</v>
      </c>
      <c r="Q339" s="23"/>
      <c r="R339" s="21">
        <f>IF(Q339="",0,IF(Q339="優勝",[5]点数換算表!$B$7,IF(Q339="準優勝",[5]点数換算表!$C$7,IF(Q339="ベスト4",[5]点数換算表!$D$7,IF(Q339="ベスト8",[5]点数換算表!$E$7,[5]点数換算表!$F$7)))))</f>
        <v>0</v>
      </c>
      <c r="S339" s="23"/>
      <c r="T339" s="21">
        <f>IF(S339="",0,IF(S339="優勝",[5]点数換算表!$B$8,IF(S339="準優勝",[5]点数換算表!$C$8,IF(S339="ベスト4",[5]点数換算表!$D$8,IF(S339="ベスト8",[5]点数換算表!$E$8,[5]点数換算表!$F$8)))))</f>
        <v>0</v>
      </c>
      <c r="U339" s="23"/>
      <c r="V339" s="21">
        <f>IF(U339="",0,IF(U339="優勝",[5]点数換算表!$B$13,IF(U339="準優勝",[5]点数換算表!$C$13,IF(U339="ベスト4",[5]点数換算表!$D$13,[5]点数換算表!$E$13))))</f>
        <v>0</v>
      </c>
      <c r="W339" s="23"/>
      <c r="X339" s="21">
        <f>IF(W339="",0,IF(W339="優勝",[5]点数換算表!$B$14,IF(W339="準優勝",[5]点数換算表!$C$14,IF(W339="ベスト4",[5]点数換算表!$D$14,[5]点数換算表!$E$14))))</f>
        <v>0</v>
      </c>
      <c r="Y339" s="32"/>
      <c r="Z339" s="21">
        <f>IF(Y339="",0,IF(Y339="優勝",[5]点数換算表!$B$15,IF(Y339="準優勝",[5]点数換算表!$C$15,IF(Y339="ベスト4",[5]点数換算表!$D$15,IF(Y339="ベスト8",[5]点数換算表!$E$15,IF(Y339="ベスト16",[5]点数換算表!$F$15,""))))))</f>
        <v>0</v>
      </c>
      <c r="AA339" s="32"/>
      <c r="AB339" s="21">
        <f>IF(AA339="",0,IF(AA339="優勝",[5]点数換算表!$B$16,IF(AA339="準優勝",[5]点数換算表!$C$16,IF(AA339="ベスト4",[5]点数換算表!$D$16,IF(AA339="ベスト8",[5]点数換算表!$E$16,IF(AA339="ベスト16",[5]点数換算表!$F$16,IF(AA339="ベスト32",[5]点数換算表!$G$16,"")))))))</f>
        <v>0</v>
      </c>
      <c r="AC339" s="32"/>
      <c r="AD339" s="21">
        <f>IF(AC339="",0,IF(AC339="優勝",[5]点数換算表!$B$17,IF(AC339="準優勝",[5]点数換算表!$C$17,IF(AC339="ベスト4",[5]点数換算表!$D$17,IF(AC339="ベスト8",[5]点数換算表!$E$17,IF(AC339="ベスト16",[5]点数換算表!$F$17,IF(AC339="ベスト32",[5]点数換算表!$G$17,"")))))))</f>
        <v>0</v>
      </c>
      <c r="AE339" s="23"/>
      <c r="AF339" s="21">
        <f>IF(AE339="",0,IF(AE339="優勝",[5]点数換算表!$B$18,IF(AE339="準優勝",[5]点数換算表!$C$18,IF(AE339="ベスト4",[5]点数換算表!$D$18,IF(AE339="ベスト8",[5]点数換算表!$E$18,[5]点数換算表!$F$18)))))</f>
        <v>0</v>
      </c>
      <c r="AG339" s="23"/>
      <c r="AH339" s="21">
        <f>IF(AG339="",0,IF(AG339="優勝",[5]点数換算表!$B$19,IF(AG339="準優勝",[5]点数換算表!$C$19,IF(AG339="ベスト4",[5]点数換算表!$D$19,IF(AG339="ベスト8",[5]点数換算表!$E$19,[5]点数換算表!$F$19)))))</f>
        <v>0</v>
      </c>
      <c r="AI339" s="21">
        <f t="shared" si="6"/>
        <v>0</v>
      </c>
    </row>
  </sheetData>
  <sheetProtection selectLockedCells="1"/>
  <autoFilter ref="A3:AI339" xr:uid="{65AB13F0-C764-4CF0-9994-38A1E4CBFF77}"/>
  <sortState xmlns:xlrd2="http://schemas.microsoft.com/office/spreadsheetml/2017/richdata2" ref="B4:AI322">
    <sortCondition descending="1" ref="AI4:AI322"/>
  </sortState>
  <mergeCells count="23">
    <mergeCell ref="AI1:AI3"/>
    <mergeCell ref="G2:H2"/>
    <mergeCell ref="I2:J2"/>
    <mergeCell ref="K2:L2"/>
    <mergeCell ref="M2:N2"/>
    <mergeCell ref="O2:P2"/>
    <mergeCell ref="Q2:R2"/>
    <mergeCell ref="S2:T2"/>
    <mergeCell ref="U2:V2"/>
    <mergeCell ref="U1:AH1"/>
    <mergeCell ref="W2:X2"/>
    <mergeCell ref="Y2:Z2"/>
    <mergeCell ref="AA2:AB2"/>
    <mergeCell ref="AC2:AD2"/>
    <mergeCell ref="AE2:AF2"/>
    <mergeCell ref="AG2:AH2"/>
    <mergeCell ref="A1:A3"/>
    <mergeCell ref="B1:B3"/>
    <mergeCell ref="C1:C3"/>
    <mergeCell ref="D1:D3"/>
    <mergeCell ref="G1:T1"/>
    <mergeCell ref="E1:E3"/>
    <mergeCell ref="F1:F3"/>
  </mergeCells>
  <phoneticPr fontId="3"/>
  <dataValidations count="1">
    <dataValidation type="list" allowBlank="1" showErrorMessage="1" sqref="Y4:Y339 K4:K339" xr:uid="{2327FB83-A4DF-40A3-9F22-B93B49A1CCCD}">
      <formula1>"優勝,準優勝,ベスト4,ベスト8,ベスト16,海外遠征による不参加"</formula1>
    </dataValidation>
  </dataValidations>
  <pageMargins left="0.7" right="0.7" top="0.75" bottom="0.75" header="0" footer="0"/>
  <pageSetup paperSize="12" scale="39" fitToHeight="0" orientation="landscape" r:id="rId1"/>
  <extLst>
    <ext xmlns:x14="http://schemas.microsoft.com/office/spreadsheetml/2009/9/main" uri="{CCE6A557-97BC-4b89-ADB6-D9C93CAAB3DF}">
      <x14:dataValidations xmlns:xm="http://schemas.microsoft.com/office/excel/2006/main" count="3">
        <x14:dataValidation type="list" allowBlank="1" showErrorMessage="1" xr:uid="{07C78C9A-CBB3-4B20-8CA3-464206DBE7FF}">
          <x14:formula1>
            <xm:f>点数換算表!$B$1:$H$1</xm:f>
          </x14:formula1>
          <xm:sqref>O4:O339 M4:M339 AC4:AC339 AA4:AA339</xm:sqref>
        </x14:dataValidation>
        <x14:dataValidation type="list" allowBlank="1" showErrorMessage="1" xr:uid="{82D3D09C-C2E7-4596-BBCB-A5B076B7989B}">
          <x14:formula1>
            <xm:f>点数換算表!$B$1:$F$1</xm:f>
          </x14:formula1>
          <xm:sqref>AG4:AG339 AE4:AE339 Q4:Q339 S4:S339</xm:sqref>
        </x14:dataValidation>
        <x14:dataValidation type="list" allowBlank="1" showErrorMessage="1" xr:uid="{3047FDBE-4FF8-45C5-BD18-588B3F84741C}">
          <x14:formula1>
            <xm:f>点数換算表!$B$1:$E$1</xm:f>
          </x14:formula1>
          <xm:sqref>I4:I339 U4:U339 W4:W339 G4:G339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255FC-3227-4644-B95F-384A00D991C9}">
  <sheetPr>
    <pageSetUpPr fitToPage="1"/>
  </sheetPr>
  <dimension ref="A1:AJ345"/>
  <sheetViews>
    <sheetView tabSelected="1" zoomScale="50" zoomScaleNormal="50" workbookViewId="0">
      <pane xSplit="4" ySplit="3" topLeftCell="E4" activePane="bottomRight" state="frozen"/>
      <selection pane="topRight" activeCell="E1" sqref="E1"/>
      <selection pane="bottomLeft" activeCell="A4" sqref="A4"/>
      <selection pane="bottomRight" activeCell="AJ4" sqref="AJ4:AJ331"/>
    </sheetView>
  </sheetViews>
  <sheetFormatPr defaultColWidth="14.5" defaultRowHeight="19.5" x14ac:dyDescent="0.4"/>
  <cols>
    <col min="1" max="1" width="7.875" style="13" bestFit="1" customWidth="1"/>
    <col min="2" max="2" width="14.375" style="13" customWidth="1"/>
    <col min="3" max="3" width="16.625" style="13" bestFit="1" customWidth="1"/>
    <col min="4" max="4" width="5.875" style="13" bestFit="1" customWidth="1"/>
    <col min="5" max="6" width="7.875" style="13" bestFit="1" customWidth="1"/>
    <col min="7" max="7" width="9" style="13" bestFit="1" customWidth="1"/>
    <col min="8" max="8" width="5.875" style="13" bestFit="1" customWidth="1"/>
    <col min="9" max="9" width="9" style="13" bestFit="1" customWidth="1"/>
    <col min="10" max="10" width="5.875" style="13" bestFit="1" customWidth="1"/>
    <col min="11" max="11" width="10.125" style="13" bestFit="1" customWidth="1"/>
    <col min="12" max="12" width="5.875" style="13" bestFit="1" customWidth="1"/>
    <col min="13" max="13" width="10.125" style="13" bestFit="1" customWidth="1"/>
    <col min="14" max="14" width="5.875" style="13" bestFit="1" customWidth="1"/>
    <col min="15" max="15" width="10.125" style="13" bestFit="1" customWidth="1"/>
    <col min="16" max="16" width="5.875" style="13" bestFit="1" customWidth="1"/>
    <col min="17" max="17" width="9" style="13" bestFit="1" customWidth="1"/>
    <col min="18" max="18" width="5.875" style="13" bestFit="1" customWidth="1"/>
    <col min="19" max="19" width="10.125" style="13" bestFit="1" customWidth="1"/>
    <col min="20" max="20" width="5.875" style="13" bestFit="1" customWidth="1"/>
    <col min="21" max="21" width="9" style="13" bestFit="1" customWidth="1"/>
    <col min="22" max="22" width="5.875" style="13" bestFit="1" customWidth="1"/>
    <col min="23" max="23" width="9" style="13" bestFit="1" customWidth="1"/>
    <col min="24" max="24" width="5.875" style="13" bestFit="1" customWidth="1"/>
    <col min="25" max="25" width="10.125" style="13" bestFit="1" customWidth="1"/>
    <col min="26" max="26" width="5.875" style="13" bestFit="1" customWidth="1"/>
    <col min="27" max="27" width="10.125" style="13" bestFit="1" customWidth="1"/>
    <col min="28" max="28" width="5.875" style="13" bestFit="1" customWidth="1"/>
    <col min="29" max="29" width="10.125" style="13" bestFit="1" customWidth="1"/>
    <col min="30" max="30" width="5.875" style="13" bestFit="1" customWidth="1"/>
    <col min="31" max="31" width="10.125" style="13" bestFit="1" customWidth="1"/>
    <col min="32" max="34" width="5.875" style="13" bestFit="1" customWidth="1"/>
    <col min="35" max="36" width="6.5" style="13" bestFit="1" customWidth="1"/>
    <col min="37" max="16384" width="14.5" style="13"/>
  </cols>
  <sheetData>
    <row r="1" spans="1:36" x14ac:dyDescent="0.4">
      <c r="A1" s="79" t="s">
        <v>123</v>
      </c>
      <c r="B1" s="77" t="s">
        <v>0</v>
      </c>
      <c r="C1" s="77" t="s">
        <v>1</v>
      </c>
      <c r="D1" s="77" t="s">
        <v>2</v>
      </c>
      <c r="E1" s="78" t="s">
        <v>268</v>
      </c>
      <c r="F1" s="78" t="s">
        <v>268</v>
      </c>
      <c r="G1" s="77" t="s">
        <v>19</v>
      </c>
      <c r="H1" s="77"/>
      <c r="I1" s="77"/>
      <c r="J1" s="77"/>
      <c r="K1" s="77"/>
      <c r="L1" s="77"/>
      <c r="M1" s="77"/>
      <c r="N1" s="77"/>
      <c r="O1" s="77"/>
      <c r="P1" s="77"/>
      <c r="Q1" s="77"/>
      <c r="R1" s="77"/>
      <c r="S1" s="77"/>
      <c r="T1" s="77"/>
      <c r="U1" s="77" t="s">
        <v>20</v>
      </c>
      <c r="V1" s="77"/>
      <c r="W1" s="77"/>
      <c r="X1" s="77"/>
      <c r="Y1" s="77"/>
      <c r="Z1" s="77"/>
      <c r="AA1" s="77"/>
      <c r="AB1" s="77"/>
      <c r="AC1" s="77"/>
      <c r="AD1" s="77"/>
      <c r="AE1" s="77"/>
      <c r="AF1" s="77"/>
      <c r="AG1" s="77"/>
      <c r="AH1" s="77"/>
      <c r="AI1" s="79" t="s">
        <v>3</v>
      </c>
      <c r="AJ1" s="79" t="s">
        <v>24</v>
      </c>
    </row>
    <row r="2" spans="1:36" x14ac:dyDescent="0.4">
      <c r="A2" s="77"/>
      <c r="B2" s="77"/>
      <c r="C2" s="77"/>
      <c r="D2" s="77"/>
      <c r="E2" s="78"/>
      <c r="F2" s="78"/>
      <c r="G2" s="74" t="s">
        <v>256</v>
      </c>
      <c r="H2" s="74"/>
      <c r="I2" s="74" t="s">
        <v>257</v>
      </c>
      <c r="J2" s="72"/>
      <c r="K2" s="74" t="s">
        <v>804</v>
      </c>
      <c r="L2" s="72"/>
      <c r="M2" s="74" t="s">
        <v>1237</v>
      </c>
      <c r="N2" s="72"/>
      <c r="O2" s="74" t="s">
        <v>260</v>
      </c>
      <c r="P2" s="72"/>
      <c r="Q2" s="74" t="s">
        <v>261</v>
      </c>
      <c r="R2" s="72"/>
      <c r="S2" s="74" t="s">
        <v>262</v>
      </c>
      <c r="T2" s="72"/>
      <c r="U2" s="74" t="s">
        <v>263</v>
      </c>
      <c r="V2" s="74"/>
      <c r="W2" s="74" t="s">
        <v>264</v>
      </c>
      <c r="X2" s="72"/>
      <c r="Y2" s="74" t="s">
        <v>258</v>
      </c>
      <c r="Z2" s="72"/>
      <c r="AA2" s="74" t="s">
        <v>259</v>
      </c>
      <c r="AB2" s="72"/>
      <c r="AC2" s="74" t="s">
        <v>265</v>
      </c>
      <c r="AD2" s="72"/>
      <c r="AE2" s="74" t="s">
        <v>266</v>
      </c>
      <c r="AF2" s="72"/>
      <c r="AG2" s="74" t="s">
        <v>267</v>
      </c>
      <c r="AH2" s="72"/>
      <c r="AI2" s="77"/>
      <c r="AJ2" s="77"/>
    </row>
    <row r="3" spans="1:36" x14ac:dyDescent="0.4">
      <c r="A3" s="77"/>
      <c r="B3" s="77"/>
      <c r="C3" s="77"/>
      <c r="D3" s="77"/>
      <c r="E3" s="78"/>
      <c r="F3" s="78"/>
      <c r="G3" s="12" t="s">
        <v>4</v>
      </c>
      <c r="H3" s="12" t="s">
        <v>5</v>
      </c>
      <c r="I3" s="12" t="s">
        <v>4</v>
      </c>
      <c r="J3" s="12" t="s">
        <v>5</v>
      </c>
      <c r="K3" s="12" t="s">
        <v>4</v>
      </c>
      <c r="L3" s="12" t="s">
        <v>5</v>
      </c>
      <c r="M3" s="12" t="s">
        <v>4</v>
      </c>
      <c r="N3" s="12" t="s">
        <v>5</v>
      </c>
      <c r="O3" s="12" t="s">
        <v>4</v>
      </c>
      <c r="P3" s="12" t="s">
        <v>5</v>
      </c>
      <c r="Q3" s="12" t="s">
        <v>4</v>
      </c>
      <c r="R3" s="12" t="s">
        <v>5</v>
      </c>
      <c r="S3" s="12" t="s">
        <v>4</v>
      </c>
      <c r="T3" s="12" t="s">
        <v>5</v>
      </c>
      <c r="U3" s="12" t="s">
        <v>4</v>
      </c>
      <c r="V3" s="12" t="s">
        <v>5</v>
      </c>
      <c r="W3" s="12" t="s">
        <v>4</v>
      </c>
      <c r="X3" s="12" t="s">
        <v>5</v>
      </c>
      <c r="Y3" s="12" t="s">
        <v>4</v>
      </c>
      <c r="Z3" s="12" t="s">
        <v>5</v>
      </c>
      <c r="AA3" s="12" t="s">
        <v>4</v>
      </c>
      <c r="AB3" s="12" t="s">
        <v>5</v>
      </c>
      <c r="AC3" s="12" t="s">
        <v>4</v>
      </c>
      <c r="AD3" s="12" t="s">
        <v>5</v>
      </c>
      <c r="AE3" s="12" t="s">
        <v>4</v>
      </c>
      <c r="AF3" s="12" t="s">
        <v>5</v>
      </c>
      <c r="AG3" s="12" t="s">
        <v>4</v>
      </c>
      <c r="AH3" s="12" t="s">
        <v>5</v>
      </c>
      <c r="AI3" s="77"/>
      <c r="AJ3" s="77"/>
    </row>
    <row r="4" spans="1:36" x14ac:dyDescent="0.4">
      <c r="A4" s="77">
        <v>1</v>
      </c>
      <c r="B4" s="10" t="s">
        <v>292</v>
      </c>
      <c r="C4" s="10" t="s">
        <v>271</v>
      </c>
      <c r="D4" s="10">
        <v>4</v>
      </c>
      <c r="E4" s="42" t="s">
        <v>272</v>
      </c>
      <c r="F4" s="43" t="s">
        <v>815</v>
      </c>
      <c r="G4" s="10"/>
      <c r="H4" s="14">
        <f>IF(G4="",0,IF(G4="優勝",[2]点数換算表!$B$2,IF(G4="準優勝",[2]点数換算表!$C$2,IF(G4="ベスト4",[2]点数換算表!$D$2,[2]点数換算表!$E$2))))</f>
        <v>0</v>
      </c>
      <c r="I4" s="10"/>
      <c r="J4" s="9">
        <f>IF(I4="",0,IF(I4="優勝",[2]点数換算表!$B$3,IF(I4="準優勝",[2]点数換算表!$C$3,IF(I4="ベスト4",[2]点数換算表!$D$3,[2]点数換算表!$E$3))))</f>
        <v>0</v>
      </c>
      <c r="K4" s="10" t="s">
        <v>10</v>
      </c>
      <c r="L4" s="9">
        <f>IF(K4="",0,IF(K4="優勝",[2]点数換算表!$B$4,IF(K4="準優勝",[2]点数換算表!$C$4,IF(K4="ベスト4",[2]点数換算表!$D$4,IF(K4="ベスト8",[2]点数換算表!$E$4,IF(K4="ベスト16",[2]点数換算表!$F$4,""))))))</f>
        <v>100</v>
      </c>
      <c r="M4" s="10" t="s">
        <v>10</v>
      </c>
      <c r="N4" s="9">
        <f>IF(M4="",0,IF(M4="優勝",[2]点数換算表!$B$5,IF(M4="準優勝",[2]点数換算表!$C$5,IF(M4="ベスト4",[2]点数換算表!$D$5,IF(M4="ベスト8",[2]点数換算表!$E$5,IF(M4="ベスト16",[2]点数換算表!$F$5,IF(M4="ベスト32",[2]点数換算表!$G$5,"")))))))</f>
        <v>300</v>
      </c>
      <c r="O4" s="10" t="s">
        <v>8</v>
      </c>
      <c r="P4" s="9">
        <f>IF(O4="",0,IF(O4="優勝",[2]点数換算表!$B$6,IF(O4="準優勝",[2]点数換算表!$C$6,IF(O4="ベスト4",[2]点数換算表!$D$6,IF(O4="ベスト8",[2]点数換算表!$E$6,IF(O4="ベスト16",[2]点数換算表!$F$6,IF(O4="ベスト32",[2]点数換算表!$G$6,"")))))))</f>
        <v>500</v>
      </c>
      <c r="Q4" s="10" t="s">
        <v>9</v>
      </c>
      <c r="R4" s="9">
        <f>IF(Q4="",0,IF(Q4="優勝",[2]点数換算表!$B$7,IF(Q4="準優勝",[2]点数換算表!$C$7,IF(Q4="ベスト4",[2]点数換算表!$D$7,IF(Q4="ベスト8",[2]点数換算表!$E$7,[2]点数換算表!$F$7)))))</f>
        <v>300</v>
      </c>
      <c r="S4" s="10" t="s">
        <v>7</v>
      </c>
      <c r="T4" s="9">
        <f>IF(S4="",0,IF(S4="優勝",[2]点数換算表!$B$8,IF(S4="準優勝",[2]点数換算表!$C$8,IF(S4="ベスト4",[2]点数換算表!$D$8,IF(S4="ベスト8",[2]点数換算表!$E$8,[2]点数換算表!$F$8)))))</f>
        <v>50</v>
      </c>
      <c r="U4" s="10"/>
      <c r="V4" s="14">
        <f>IF(U4="",0,IF(U4="優勝",[2]点数換算表!$B$13,IF(U4="準優勝",[2]点数換算表!$C$13,IF(U4="ベスト4",[2]点数換算表!$D$13,[2]点数換算表!$E$13))))</f>
        <v>0</v>
      </c>
      <c r="W4" s="10"/>
      <c r="X4" s="9">
        <f>IF(W4="",0,IF(W4="優勝",[2]点数換算表!$B$14,IF(W4="準優勝",[2]点数換算表!$C$14,IF(W4="ベスト4",[2]点数換算表!$D$14,[2]点数換算表!$E$14))))</f>
        <v>0</v>
      </c>
      <c r="Y4" s="10"/>
      <c r="Z4" s="9">
        <f>IF(Y4="",0,IF(Y4="優勝",[2]点数換算表!$B$15,IF(Y4="準優勝",[2]点数換算表!$C$15,IF(Y4="ベスト4",[2]点数換算表!$D$15,IF(Y4="ベスト8",[2]点数換算表!$E$15,IF(Y4="ベスト16",[2]点数換算表!$F$15,""))))))</f>
        <v>0</v>
      </c>
      <c r="AA4" s="10"/>
      <c r="AB4" s="9">
        <f>IF(AA4="",0,IF(AA4="優勝",[2]点数換算表!$B$16,IF(AA4="準優勝",[2]点数換算表!$C$16,IF(AA4="ベスト4",[2]点数換算表!$D$16,IF(AA4="ベスト8",[2]点数換算表!$E$16,IF(AA4="ベスト16",[2]点数換算表!$F$16,IF(AA4="ベスト32",[2]点数換算表!$G$16,"")))))))</f>
        <v>0</v>
      </c>
      <c r="AC4" s="10" t="s">
        <v>9</v>
      </c>
      <c r="AD4" s="9">
        <f>IF(AC4="",0,IF(AC4="優勝",[2]点数換算表!$B$17,IF(AC4="準優勝",[2]点数換算表!$C$17,IF(AC4="ベスト4",[2]点数換算表!$D$17,IF(AC4="ベスト8",[2]点数換算表!$E$17,IF(AC4="ベスト16",[2]点数換算表!$F$17,IF(AC4="ベスト32",[2]点数換算表!$G$17,"")))))))</f>
        <v>240</v>
      </c>
      <c r="AE4" s="10"/>
      <c r="AF4" s="9">
        <f>IF(AE4="",0,IF(AE4="優勝",[2]点数換算表!$B$18,IF(AE4="準優勝",[2]点数換算表!$C$18,IF(AE4="ベスト4",[2]点数換算表!$D$18,IF(AE4="ベスト8",[2]点数換算表!$E$18,[2]点数換算表!$F$18)))))</f>
        <v>0</v>
      </c>
      <c r="AG4" s="10"/>
      <c r="AH4" s="9">
        <f>IF(AG4="",0,IF(AG4="優勝",[2]点数換算表!$B$19,IF(AG4="準優勝",[2]点数換算表!$C$19,IF(AG4="ベスト4",[2]点数換算表!$D$19,IF(AG4="ベスト8",[2]点数換算表!$E$19,[2]点数換算表!$F$19)))))</f>
        <v>0</v>
      </c>
      <c r="AI4" s="9">
        <f>MAX(H4,J4)+SUM(L4:T4)+MAX(V4,X4)+SUM(Z4:AH4)</f>
        <v>1490</v>
      </c>
      <c r="AJ4" s="77">
        <f>AI4+AI5</f>
        <v>2790</v>
      </c>
    </row>
    <row r="5" spans="1:36" x14ac:dyDescent="0.4">
      <c r="A5" s="77"/>
      <c r="B5" s="10" t="s">
        <v>293</v>
      </c>
      <c r="C5" s="10" t="s">
        <v>271</v>
      </c>
      <c r="D5" s="10">
        <v>4</v>
      </c>
      <c r="E5" s="42" t="s">
        <v>272</v>
      </c>
      <c r="F5" s="43" t="s">
        <v>815</v>
      </c>
      <c r="G5" s="10"/>
      <c r="H5" s="14">
        <f>IF(G5="",0,IF(G5="優勝",[2]点数換算表!$B$2,IF(G5="準優勝",[2]点数換算表!$C$2,IF(G5="ベスト4",[2]点数換算表!$D$2,[2]点数換算表!$E$2))))</f>
        <v>0</v>
      </c>
      <c r="I5" s="10"/>
      <c r="J5" s="9">
        <f>IF(I5="",0,IF(I5="優勝",[2]点数換算表!$B$3,IF(I5="準優勝",[2]点数換算表!$C$3,IF(I5="ベスト4",[2]点数換算表!$D$3,[2]点数換算表!$E$3))))</f>
        <v>0</v>
      </c>
      <c r="K5" s="10" t="s">
        <v>10</v>
      </c>
      <c r="L5" s="9">
        <f>IF(K5="",0,IF(K5="優勝",[2]点数換算表!$B$4,IF(K5="準優勝",[2]点数換算表!$C$4,IF(K5="ベスト4",[2]点数換算表!$D$4,IF(K5="ベスト8",[2]点数換算表!$E$4,IF(K5="ベスト16",[2]点数換算表!$F$4,""))))))</f>
        <v>100</v>
      </c>
      <c r="M5" s="10" t="s">
        <v>10</v>
      </c>
      <c r="N5" s="9">
        <f>IF(M5="",0,IF(M5="優勝",[2]点数換算表!$B$5,IF(M5="準優勝",[2]点数換算表!$C$5,IF(M5="ベスト4",[2]点数換算表!$D$5,IF(M5="ベスト8",[2]点数換算表!$E$5,IF(M5="ベスト16",[2]点数換算表!$F$5,IF(M5="ベスト32",[2]点数換算表!$G$5,"")))))))</f>
        <v>300</v>
      </c>
      <c r="O5" s="10" t="s">
        <v>8</v>
      </c>
      <c r="P5" s="9">
        <f>IF(O5="",0,IF(O5="優勝",[2]点数換算表!$B$6,IF(O5="準優勝",[2]点数換算表!$C$6,IF(O5="ベスト4",[2]点数換算表!$D$6,IF(O5="ベスト8",[2]点数換算表!$E$6,IF(O5="ベスト16",[2]点数換算表!$F$6,IF(O5="ベスト32",[2]点数換算表!$G$6,"")))))))</f>
        <v>500</v>
      </c>
      <c r="Q5" s="10" t="s">
        <v>9</v>
      </c>
      <c r="R5" s="9">
        <f>IF(Q5="",0,IF(Q5="優勝",[2]点数換算表!$B$7,IF(Q5="準優勝",[2]点数換算表!$C$7,IF(Q5="ベスト4",[2]点数換算表!$D$7,IF(Q5="ベスト8",[2]点数換算表!$E$7,[2]点数換算表!$F$7)))))</f>
        <v>300</v>
      </c>
      <c r="S5" s="10" t="s">
        <v>9</v>
      </c>
      <c r="T5" s="9">
        <f>IF(S5="",0,IF(S5="優勝",[2]点数換算表!$B$8,IF(S5="準優勝",[2]点数換算表!$C$8,IF(S5="ベスト4",[2]点数換算表!$D$8,IF(S5="ベスト8",[2]点数換算表!$E$8,[2]点数換算表!$F$8)))))</f>
        <v>100</v>
      </c>
      <c r="U5" s="10"/>
      <c r="V5" s="14">
        <f>IF(U5="",0,IF(U5="優勝",[2]点数換算表!$B$13,IF(U5="準優勝",[2]点数換算表!$C$13,IF(U5="ベスト4",[2]点数換算表!$D$13,[2]点数換算表!$E$13))))</f>
        <v>0</v>
      </c>
      <c r="W5" s="10"/>
      <c r="X5" s="9">
        <f>IF(W5="",0,IF(W5="優勝",[2]点数換算表!$B$14,IF(W5="準優勝",[2]点数換算表!$C$14,IF(W5="ベスト4",[2]点数換算表!$D$14,[2]点数換算表!$E$14))))</f>
        <v>0</v>
      </c>
      <c r="Y5" s="10"/>
      <c r="Z5" s="9">
        <f>IF(Y5="",0,IF(Y5="優勝",[2]点数換算表!$B$15,IF(Y5="準優勝",[2]点数換算表!$C$15,IF(Y5="ベスト4",[2]点数換算表!$D$15,IF(Y5="ベスト8",[2]点数換算表!$E$15,IF(Y5="ベスト16",[2]点数換算表!$F$15,""))))))</f>
        <v>0</v>
      </c>
      <c r="AA5" s="10"/>
      <c r="AB5" s="9">
        <f>IF(AA5="",0,IF(AA5="優勝",[2]点数換算表!$B$16,IF(AA5="準優勝",[2]点数換算表!$C$16,IF(AA5="ベスト4",[2]点数換算表!$D$16,IF(AA5="ベスト8",[2]点数換算表!$E$16,IF(AA5="ベスト16",[2]点数換算表!$F$16,IF(AA5="ベスト32",[2]点数換算表!$G$16,"")))))))</f>
        <v>0</v>
      </c>
      <c r="AC5" s="10"/>
      <c r="AD5" s="9">
        <f>IF(AC5="",0,IF(AC5="優勝",[2]点数換算表!$B$17,IF(AC5="準優勝",[2]点数換算表!$C$17,IF(AC5="ベスト4",[2]点数換算表!$D$17,IF(AC5="ベスト8",[2]点数換算表!$E$17,IF(AC5="ベスト16",[2]点数換算表!$F$17,IF(AC5="ベスト32",[2]点数換算表!$G$17,"")))))))</f>
        <v>0</v>
      </c>
      <c r="AE5" s="10"/>
      <c r="AF5" s="9">
        <f>IF(AE5="",0,IF(AE5="優勝",[2]点数換算表!$B$18,IF(AE5="準優勝",[2]点数換算表!$C$18,IF(AE5="ベスト4",[2]点数換算表!$D$18,IF(AE5="ベスト8",[2]点数換算表!$E$18,[2]点数換算表!$F$18)))))</f>
        <v>0</v>
      </c>
      <c r="AG5" s="10"/>
      <c r="AH5" s="9">
        <f>IF(AG5="",0,IF(AG5="優勝",[2]点数換算表!$B$19,IF(AG5="準優勝",[2]点数換算表!$C$19,IF(AG5="ベスト4",[2]点数換算表!$D$19,IF(AG5="ベスト8",[2]点数換算表!$E$19,[2]点数換算表!$F$19)))))</f>
        <v>0</v>
      </c>
      <c r="AI5" s="9">
        <f t="shared" ref="AI5:AI169" si="0">MAX(H5,J5)+SUM(L5:T5)+MAX(V5,X5)+SUM(Z5:AH5)</f>
        <v>1300</v>
      </c>
      <c r="AJ5" s="77"/>
    </row>
    <row r="6" spans="1:36" x14ac:dyDescent="0.4">
      <c r="A6" s="77">
        <v>2</v>
      </c>
      <c r="B6" s="12" t="s">
        <v>806</v>
      </c>
      <c r="C6" s="12" t="s">
        <v>807</v>
      </c>
      <c r="D6" s="12">
        <v>3</v>
      </c>
      <c r="E6" s="19" t="s">
        <v>269</v>
      </c>
      <c r="F6" s="44" t="s">
        <v>814</v>
      </c>
      <c r="G6" s="12"/>
      <c r="H6" s="12">
        <f>IF(G6="",0,IF(G6="優勝",点数換算表!$B$2,IF(G6="準優勝",点数換算表!$C$2,IF(G6="ベスト4",点数換算表!$D$2,点数換算表!$E$2))))</f>
        <v>0</v>
      </c>
      <c r="I6" s="12"/>
      <c r="J6" s="12">
        <f>IF(I6="",0,IF(I6="優勝",点数換算表!$B$3,IF(I6="準優勝",点数換算表!$C$3,IF(I6="ベスト4",点数換算表!$D$3,点数換算表!$E$3))))</f>
        <v>0</v>
      </c>
      <c r="K6" s="12" t="s">
        <v>8</v>
      </c>
      <c r="L6" s="12">
        <f>IF(K6="",0,IF(K6="優勝",点数換算表!$B$4,IF(K6="準優勝",点数換算表!$C$4,IF(K6="ベスト4",点数換算表!$D$4,IF(K6="ベスト8",点数換算表!$E$4,IF(K6="ベスト16",点数換算表!$F$4,""))))))</f>
        <v>80</v>
      </c>
      <c r="M6" s="12" t="s">
        <v>6</v>
      </c>
      <c r="N6" s="9">
        <f>IF(M6="",0,IF(M6="優勝",点数換算表!$B$5,IF(M6="準優勝",点数換算表!$C$5,IF(M6="ベスト4",点数換算表!$D$5,IF(M6="ベスト8",点数換算表!$E$5,IF(M6="ベスト16",点数換算表!$F$5,IF(M6="ベスト32",点数換算表!$G$5,"")))))))</f>
        <v>200</v>
      </c>
      <c r="O6" s="12" t="s">
        <v>6</v>
      </c>
      <c r="P6" s="12">
        <f>IF(O6="",0,IF(O6="優勝",[2]点数換算表!$B$6,IF(O6="準優勝",[2]点数換算表!$C$6,IF(O6="ベスト4",[2]点数換算表!$D$6,IF(O6="ベスト8",[2]点数換算表!$E$6,IF(O6="ベスト16",[2]点数換算表!$F$6,IF(O6="ベスト32",[2]点数換算表!$G$6,"")))))))</f>
        <v>400</v>
      </c>
      <c r="Q6" s="12"/>
      <c r="R6" s="12">
        <f>IF(Q6="",0,IF(Q6="優勝",点数換算表!$B$7,IF(Q6="準優勝",点数換算表!$C$7,IF(Q6="ベスト4",点数換算表!$D$7,IF(Q6="ベスト8",点数換算表!$E$7,点数換算表!$F$7)))))</f>
        <v>0</v>
      </c>
      <c r="S6" s="12" t="s">
        <v>9</v>
      </c>
      <c r="T6" s="12">
        <f>IF(S6="",0,IF(S6="優勝",点数換算表!$B$8,IF(S6="準優勝",点数換算表!$C$8,IF(S6="ベスト4",点数換算表!$D$8,IF(S6="ベスト8",点数換算表!$E$8,点数換算表!$F$8)))))</f>
        <v>100</v>
      </c>
      <c r="U6" s="12"/>
      <c r="V6" s="12">
        <f>IF(U6="",0,IF(U6="優勝",点数換算表!$B$13,IF(U6="準優勝",点数換算表!$C$13,IF(U6="ベスト4",点数換算表!$D$13,点数換算表!$E$13))))</f>
        <v>0</v>
      </c>
      <c r="W6" s="12"/>
      <c r="X6" s="12">
        <f>IF(W6="",0,IF(W6="優勝",点数換算表!$B$14,IF(W6="準優勝",点数換算表!$C$14,IF(W6="ベスト4",点数換算表!$D$14,点数換算表!$E$14))))</f>
        <v>0</v>
      </c>
      <c r="Y6" s="12" t="s">
        <v>10</v>
      </c>
      <c r="Z6" s="12">
        <f>IF(Y6="",0,IF(Y6="優勝",点数換算表!$B$15,IF(Y6="準優勝",点数換算表!$C$15,IF(Y6="ベスト4",点数換算表!$D$15,IF(Y6="ベスト8",点数換算表!$E$15,IF(Y6="ベスト16",点数換算表!$F$15,""))))))</f>
        <v>80</v>
      </c>
      <c r="AA6" s="12" t="s">
        <v>6</v>
      </c>
      <c r="AB6" s="9">
        <f>IF(AA6="",0,IF(AA6="優勝",点数換算表!$B$16,IF(AA6="準優勝",点数換算表!$C$16,IF(AA6="ベスト4",点数換算表!$D$16,IF(AA6="ベスト8",点数換算表!$E$16,IF(AA6="ベスト16",点数換算表!$F$16,IF(AA6="ベスト32",点数換算表!$G$16,"")))))))</f>
        <v>160</v>
      </c>
      <c r="AC6" s="12" t="s">
        <v>214</v>
      </c>
      <c r="AD6" s="12">
        <f>IF(AC6="",0,IF(AC6="優勝",点数換算表!$B$17,IF(AC6="準優勝",点数換算表!$C$17,IF(AC6="ベスト4",点数換算表!$D$17,IF(AC6="ベスト8",点数換算表!$E$17,IF(AC6="ベスト16",点数換算表!$F$17,IF(AC6="ベスト32",点数換算表!$G$17,"")))))))</f>
        <v>80</v>
      </c>
      <c r="AE6" s="12"/>
      <c r="AF6" s="12">
        <f>IF(AE6="",0,IF(AE6="優勝",点数換算表!$B$18,IF(AE6="準優勝",点数換算表!$C$18,IF(AE6="ベスト4",点数換算表!$D$18,IF(AE6="ベスト8",点数換算表!$E$18,点数換算表!$F$18)))))</f>
        <v>0</v>
      </c>
      <c r="AG6" s="12"/>
      <c r="AH6" s="12">
        <f>IF(AG6="",0,IF(AG6="優勝",点数換算表!$B$19,IF(AG6="準優勝",点数換算表!$C$19,IF(AG6="ベスト4",点数換算表!$D$19,IF(AG6="ベスト8",点数換算表!$E$19,点数換算表!$F$19)))))</f>
        <v>0</v>
      </c>
      <c r="AI6" s="9">
        <f t="shared" si="0"/>
        <v>1100</v>
      </c>
      <c r="AJ6" s="77">
        <f t="shared" ref="AJ6" si="1">AI6+AI7</f>
        <v>2200</v>
      </c>
    </row>
    <row r="7" spans="1:36" x14ac:dyDescent="0.4">
      <c r="A7" s="77"/>
      <c r="B7" s="12" t="s">
        <v>1158</v>
      </c>
      <c r="C7" s="12" t="s">
        <v>807</v>
      </c>
      <c r="D7" s="12">
        <v>3</v>
      </c>
      <c r="E7" s="19" t="s">
        <v>269</v>
      </c>
      <c r="F7" s="44" t="s">
        <v>814</v>
      </c>
      <c r="G7" s="12"/>
      <c r="H7" s="12">
        <f>IF(G7="",0,IF(G7="優勝",点数換算表!$B$2,IF(G7="準優勝",点数換算表!$C$2,IF(G7="ベスト4",点数換算表!$D$2,点数換算表!$E$2))))</f>
        <v>0</v>
      </c>
      <c r="I7" s="12"/>
      <c r="J7" s="12">
        <f>IF(I7="",0,IF(I7="優勝",点数換算表!$B$3,IF(I7="準優勝",点数換算表!$C$3,IF(I7="ベスト4",点数換算表!$D$3,点数換算表!$E$3))))</f>
        <v>0</v>
      </c>
      <c r="K7" s="12" t="s">
        <v>8</v>
      </c>
      <c r="L7" s="12">
        <f>IF(K7="",0,IF(K7="優勝",点数換算表!$B$4,IF(K7="準優勝",点数換算表!$C$4,IF(K7="ベスト4",点数換算表!$D$4,IF(K7="ベスト8",点数換算表!$E$4,IF(K7="ベスト16",点数換算表!$F$4,""))))))</f>
        <v>80</v>
      </c>
      <c r="M7" s="12" t="s">
        <v>6</v>
      </c>
      <c r="N7" s="9">
        <f>IF(M7="",0,IF(M7="優勝",点数換算表!$B$5,IF(M7="準優勝",点数換算表!$C$5,IF(M7="ベスト4",点数換算表!$D$5,IF(M7="ベスト8",点数換算表!$E$5,IF(M7="ベスト16",点数換算表!$F$5,IF(M7="ベスト32",点数換算表!$G$5,"")))))))</f>
        <v>200</v>
      </c>
      <c r="O7" s="12" t="s">
        <v>6</v>
      </c>
      <c r="P7" s="12">
        <f>IF(O7="",0,IF(O7="優勝",[2]点数換算表!$B$6,IF(O7="準優勝",[2]点数換算表!$C$6,IF(O7="ベスト4",[2]点数換算表!$D$6,IF(O7="ベスト8",[2]点数換算表!$E$6,IF(O7="ベスト16",[2]点数換算表!$F$6,IF(O7="ベスト32",[2]点数換算表!$G$6,"")))))))</f>
        <v>400</v>
      </c>
      <c r="Q7" s="12"/>
      <c r="R7" s="12">
        <f>IF(Q7="",0,IF(Q7="優勝",点数換算表!$B$7,IF(Q7="準優勝",点数換算表!$C$7,IF(Q7="ベスト4",点数換算表!$D$7,IF(Q7="ベスト8",点数換算表!$E$7,点数換算表!$F$7)))))</f>
        <v>0</v>
      </c>
      <c r="S7" s="12" t="s">
        <v>9</v>
      </c>
      <c r="T7" s="12">
        <f>IF(S7="",0,IF(S7="優勝",点数換算表!$B$8,IF(S7="準優勝",点数換算表!$C$8,IF(S7="ベスト4",点数換算表!$D$8,IF(S7="ベスト8",点数換算表!$E$8,点数換算表!$F$8)))))</f>
        <v>100</v>
      </c>
      <c r="U7" s="12"/>
      <c r="V7" s="12">
        <f>IF(U7="",0,IF(U7="優勝",点数換算表!$B$13,IF(U7="準優勝",点数換算表!$C$13,IF(U7="ベスト4",点数換算表!$D$13,点数換算表!$E$13))))</f>
        <v>0</v>
      </c>
      <c r="W7" s="12"/>
      <c r="X7" s="12">
        <f>IF(W7="",0,IF(W7="優勝",点数換算表!$B$14,IF(W7="準優勝",点数換算表!$C$14,IF(W7="ベスト4",点数換算表!$D$14,点数換算表!$E$14))))</f>
        <v>0</v>
      </c>
      <c r="Y7" s="12" t="s">
        <v>10</v>
      </c>
      <c r="Z7" s="12">
        <f>IF(Y7="",0,IF(Y7="優勝",点数換算表!$B$15,IF(Y7="準優勝",点数換算表!$C$15,IF(Y7="ベスト4",点数換算表!$D$15,IF(Y7="ベスト8",点数換算表!$E$15,IF(Y7="ベスト16",点数換算表!$F$15,""))))))</f>
        <v>80</v>
      </c>
      <c r="AA7" s="12" t="s">
        <v>6</v>
      </c>
      <c r="AB7" s="9">
        <f>IF(AA7="",0,IF(AA7="優勝",点数換算表!$B$16,IF(AA7="準優勝",点数換算表!$C$16,IF(AA7="ベスト4",点数換算表!$D$16,IF(AA7="ベスト8",点数換算表!$E$16,IF(AA7="ベスト16",点数換算表!$F$16,IF(AA7="ベスト32",点数換算表!$G$16,"")))))))</f>
        <v>160</v>
      </c>
      <c r="AC7" s="12" t="s">
        <v>214</v>
      </c>
      <c r="AD7" s="12">
        <f>IF(AC7="",0,IF(AC7="優勝",点数換算表!$B$17,IF(AC7="準優勝",点数換算表!$C$17,IF(AC7="ベスト4",点数換算表!$D$17,IF(AC7="ベスト8",点数換算表!$E$17,IF(AC7="ベスト16",点数換算表!$F$17,IF(AC7="ベスト32",点数換算表!$G$17,"")))))))</f>
        <v>80</v>
      </c>
      <c r="AE7" s="12"/>
      <c r="AF7" s="12">
        <f>IF(AE7="",0,IF(AE7="優勝",点数換算表!$B$18,IF(AE7="準優勝",点数換算表!$C$18,IF(AE7="ベスト4",点数換算表!$D$18,IF(AE7="ベスト8",点数換算表!$E$18,点数換算表!$F$18)))))</f>
        <v>0</v>
      </c>
      <c r="AG7" s="12"/>
      <c r="AH7" s="12">
        <f>IF(AG7="",0,IF(AG7="優勝",点数換算表!$B$19,IF(AG7="準優勝",点数換算表!$C$19,IF(AG7="ベスト4",点数換算表!$D$19,IF(AG7="ベスト8",点数換算表!$E$19,点数換算表!$F$19)))))</f>
        <v>0</v>
      </c>
      <c r="AI7" s="9">
        <f t="shared" si="0"/>
        <v>1100</v>
      </c>
      <c r="AJ7" s="77"/>
    </row>
    <row r="8" spans="1:36" x14ac:dyDescent="0.4">
      <c r="A8" s="77">
        <v>3</v>
      </c>
      <c r="B8" s="12" t="s">
        <v>1159</v>
      </c>
      <c r="C8" s="12" t="s">
        <v>223</v>
      </c>
      <c r="D8" s="12">
        <v>3</v>
      </c>
      <c r="E8" s="19" t="s">
        <v>269</v>
      </c>
      <c r="F8" s="44" t="s">
        <v>814</v>
      </c>
      <c r="G8" s="12"/>
      <c r="H8" s="12">
        <f>IF(G8="",0,IF(G8="優勝",点数換算表!$B$2,IF(G8="準優勝",点数換算表!$C$2,IF(G8="ベスト4",点数換算表!$D$2,点数換算表!$E$2))))</f>
        <v>0</v>
      </c>
      <c r="I8" s="12"/>
      <c r="J8" s="12">
        <f>IF(I8="",0,IF(I8="優勝",点数換算表!$B$3,IF(I8="準優勝",点数換算表!$C$3,IF(I8="ベスト4",点数換算表!$D$3,点数換算表!$E$3))))</f>
        <v>0</v>
      </c>
      <c r="K8" s="12" t="s">
        <v>9</v>
      </c>
      <c r="L8" s="12">
        <f>IF(K8="",0,IF(K8="優勝",点数換算表!$B$4,IF(K8="準優勝",点数換算表!$C$4,IF(K8="ベスト4",点数換算表!$D$4,IF(K8="ベスト8",点数換算表!$E$4,IF(K8="ベスト16",点数換算表!$F$4,""))))))</f>
        <v>40</v>
      </c>
      <c r="M8" s="12" t="s">
        <v>9</v>
      </c>
      <c r="N8" s="9">
        <f>IF(M8="",0,IF(M8="優勝",点数換算表!$B$5,IF(M8="準優勝",点数換算表!$C$5,IF(M8="ベスト4",点数換算表!$D$5,IF(M8="ベスト8",点数換算表!$E$5,IF(M8="ベスト16",点数換算表!$F$5,IF(M8="ベスト32",点数換算表!$G$5,"")))))))</f>
        <v>150</v>
      </c>
      <c r="O8" s="12" t="s">
        <v>6</v>
      </c>
      <c r="P8" s="12">
        <f>IF(O8="",0,IF(O8="優勝",[2]点数換算表!$B$6,IF(O8="準優勝",[2]点数換算表!$C$6,IF(O8="ベスト4",[2]点数換算表!$D$6,IF(O8="ベスト8",[2]点数換算表!$E$6,IF(O8="ベスト16",[2]点数換算表!$F$6,IF(O8="ベスト32",[2]点数換算表!$G$6,"")))))))</f>
        <v>400</v>
      </c>
      <c r="Q8" s="12"/>
      <c r="R8" s="12">
        <f>IF(Q8="",0,IF(Q8="優勝",点数換算表!$B$7,IF(Q8="準優勝",点数換算表!$C$7,IF(Q8="ベスト4",点数換算表!$D$7,IF(Q8="ベスト8",点数換算表!$E$7,点数換算表!$F$7)))))</f>
        <v>0</v>
      </c>
      <c r="S8" s="12"/>
      <c r="T8" s="12">
        <f>IF(S8="",0,IF(S8="優勝",点数換算表!$B$8,IF(S8="準優勝",点数換算表!$C$8,IF(S8="ベスト4",点数換算表!$D$8,IF(S8="ベスト8",点数換算表!$E$8,点数換算表!$F$8)))))</f>
        <v>0</v>
      </c>
      <c r="U8" s="12"/>
      <c r="V8" s="12">
        <f>IF(U8="",0,IF(U8="優勝",点数換算表!$B$13,IF(U8="準優勝",点数換算表!$C$13,IF(U8="ベスト4",点数換算表!$D$13,点数換算表!$E$13))))</f>
        <v>0</v>
      </c>
      <c r="W8" s="12"/>
      <c r="X8" s="12">
        <f>IF(W8="",0,IF(W8="優勝",点数換算表!$B$14,IF(W8="準優勝",点数換算表!$C$14,IF(W8="ベスト4",点数換算表!$D$14,点数換算表!$E$14))))</f>
        <v>0</v>
      </c>
      <c r="Y8" s="12"/>
      <c r="Z8" s="12">
        <f>IF(Y8="",0,IF(Y8="優勝",点数換算表!$B$15,IF(Y8="準優勝",点数換算表!$C$15,IF(Y8="ベスト4",点数換算表!$D$15,IF(Y8="ベスト8",点数換算表!$E$15,IF(Y8="ベスト16",点数換算表!$F$15,""))))))</f>
        <v>0</v>
      </c>
      <c r="AA8" s="12" t="s">
        <v>10</v>
      </c>
      <c r="AB8" s="9">
        <f>IF(AA8="",0,IF(AA8="優勝",点数換算表!$B$16,IF(AA8="準優勝",点数換算表!$C$16,IF(AA8="ベスト4",点数換算表!$D$16,IF(AA8="ベスト8",点数換算表!$E$16,IF(AA8="ベスト16",点数換算表!$F$16,IF(AA8="ベスト32",点数換算表!$G$16,"")))))))</f>
        <v>240</v>
      </c>
      <c r="AC8" s="12" t="s">
        <v>7</v>
      </c>
      <c r="AD8" s="12">
        <f>IF(AC8="",0,IF(AC8="優勝",点数換算表!$B$17,IF(AC8="準優勝",点数換算表!$C$17,IF(AC8="ベスト4",点数換算表!$D$17,IF(AC8="ベスト8",点数換算表!$E$17,IF(AC8="ベスト16",点数換算表!$F$17,IF(AC8="ベスト32",点数換算表!$G$17,"")))))))</f>
        <v>160</v>
      </c>
      <c r="AE8" s="12"/>
      <c r="AF8" s="12">
        <f>IF(AE8="",0,IF(AE8="優勝",点数換算表!$B$18,IF(AE8="準優勝",点数換算表!$C$18,IF(AE8="ベスト4",点数換算表!$D$18,IF(AE8="ベスト8",点数換算表!$E$18,点数換算表!$F$18)))))</f>
        <v>0</v>
      </c>
      <c r="AG8" s="12"/>
      <c r="AH8" s="12">
        <f>IF(AG8="",0,IF(AG8="優勝",点数換算表!$B$19,IF(AG8="準優勝",点数換算表!$C$19,IF(AG8="ベスト4",点数換算表!$D$19,IF(AG8="ベスト8",点数換算表!$E$19,点数換算表!$F$19)))))</f>
        <v>0</v>
      </c>
      <c r="AI8" s="9">
        <f t="shared" si="0"/>
        <v>990</v>
      </c>
      <c r="AJ8" s="77">
        <f t="shared" ref="AJ8" si="2">AI8+AI9</f>
        <v>1820</v>
      </c>
    </row>
    <row r="9" spans="1:36" x14ac:dyDescent="0.4">
      <c r="A9" s="77"/>
      <c r="B9" s="12" t="s">
        <v>1160</v>
      </c>
      <c r="C9" s="12" t="s">
        <v>223</v>
      </c>
      <c r="D9" s="12">
        <v>3</v>
      </c>
      <c r="E9" s="19" t="s">
        <v>269</v>
      </c>
      <c r="F9" s="44" t="s">
        <v>814</v>
      </c>
      <c r="G9" s="12"/>
      <c r="H9" s="12">
        <f>IF(G9="",0,IF(G9="優勝",点数換算表!$B$2,IF(G9="準優勝",点数換算表!$C$2,IF(G9="ベスト4",点数換算表!$D$2,点数換算表!$E$2))))</f>
        <v>0</v>
      </c>
      <c r="I9" s="12"/>
      <c r="J9" s="12">
        <f>IF(I9="",0,IF(I9="優勝",点数換算表!$B$3,IF(I9="準優勝",点数換算表!$C$3,IF(I9="ベスト4",点数換算表!$D$3,点数換算表!$E$3))))</f>
        <v>0</v>
      </c>
      <c r="K9" s="12" t="s">
        <v>9</v>
      </c>
      <c r="L9" s="12">
        <f>IF(K9="",0,IF(K9="優勝",点数換算表!$B$4,IF(K9="準優勝",点数換算表!$C$4,IF(K9="ベスト4",点数換算表!$D$4,IF(K9="ベスト8",点数換算表!$E$4,IF(K9="ベスト16",点数換算表!$F$4,""))))))</f>
        <v>40</v>
      </c>
      <c r="M9" s="12" t="s">
        <v>9</v>
      </c>
      <c r="N9" s="9">
        <f>IF(M9="",0,IF(M9="優勝",点数換算表!$B$5,IF(M9="準優勝",点数換算表!$C$5,IF(M9="ベスト4",点数換算表!$D$5,IF(M9="ベスト8",点数換算表!$E$5,IF(M9="ベスト16",点数換算表!$F$5,IF(M9="ベスト32",点数換算表!$G$5,"")))))))</f>
        <v>150</v>
      </c>
      <c r="O9" s="12" t="s">
        <v>6</v>
      </c>
      <c r="P9" s="12">
        <f>IF(O9="",0,IF(O9="優勝",[2]点数換算表!$B$6,IF(O9="準優勝",[2]点数換算表!$C$6,IF(O9="ベスト4",[2]点数換算表!$D$6,IF(O9="ベスト8",[2]点数換算表!$E$6,IF(O9="ベスト16",[2]点数換算表!$F$6,IF(O9="ベスト32",[2]点数換算表!$G$6,"")))))))</f>
        <v>400</v>
      </c>
      <c r="Q9" s="12"/>
      <c r="R9" s="12">
        <f>IF(Q9="",0,IF(Q9="優勝",点数換算表!$B$7,IF(Q9="準優勝",点数換算表!$C$7,IF(Q9="ベスト4",点数換算表!$D$7,IF(Q9="ベスト8",点数換算表!$E$7,点数換算表!$F$7)))))</f>
        <v>0</v>
      </c>
      <c r="S9" s="12"/>
      <c r="T9" s="12">
        <f>IF(S9="",0,IF(S9="優勝",点数換算表!$B$8,IF(S9="準優勝",点数換算表!$C$8,IF(S9="ベスト4",点数換算表!$D$8,IF(S9="ベスト8",点数換算表!$E$8,点数換算表!$F$8)))))</f>
        <v>0</v>
      </c>
      <c r="U9" s="12"/>
      <c r="V9" s="12">
        <f>IF(U9="",0,IF(U9="優勝",点数換算表!$B$13,IF(U9="準優勝",点数換算表!$C$13,IF(U9="ベスト4",点数換算表!$D$13,点数換算表!$E$13))))</f>
        <v>0</v>
      </c>
      <c r="W9" s="12"/>
      <c r="X9" s="12">
        <f>IF(W9="",0,IF(W9="優勝",点数換算表!$B$14,IF(W9="準優勝",点数換算表!$C$14,IF(W9="ベスト4",点数換算表!$D$14,点数換算表!$E$14))))</f>
        <v>0</v>
      </c>
      <c r="Y9" s="12"/>
      <c r="Z9" s="12">
        <f>IF(Y9="",0,IF(Y9="優勝",点数換算表!$B$15,IF(Y9="準優勝",点数換算表!$C$15,IF(Y9="ベスト4",点数換算表!$D$15,IF(Y9="ベスト8",点数換算表!$E$15,IF(Y9="ベスト16",点数換算表!$F$15,""))))))</f>
        <v>0</v>
      </c>
      <c r="AA9" s="12" t="s">
        <v>10</v>
      </c>
      <c r="AB9" s="9">
        <f>IF(AA9="",0,IF(AA9="優勝",点数換算表!$B$16,IF(AA9="準優勝",点数換算表!$C$16,IF(AA9="ベスト4",点数換算表!$D$16,IF(AA9="ベスト8",点数換算表!$E$16,IF(AA9="ベスト16",点数換算表!$F$16,IF(AA9="ベスト32",点数換算表!$G$16,"")))))))</f>
        <v>240</v>
      </c>
      <c r="AC9" s="12"/>
      <c r="AD9" s="12">
        <f>IF(AC9="",0,IF(AC9="優勝",点数換算表!$B$17,IF(AC9="準優勝",点数換算表!$C$17,IF(AC9="ベスト4",点数換算表!$D$17,IF(AC9="ベスト8",点数換算表!$E$17,IF(AC9="ベスト16",点数換算表!$F$17,IF(AC9="ベスト32",点数換算表!$G$17,"")))))))</f>
        <v>0</v>
      </c>
      <c r="AE9" s="12"/>
      <c r="AF9" s="12">
        <f>IF(AE9="",0,IF(AE9="優勝",点数換算表!$B$18,IF(AE9="準優勝",点数換算表!$C$18,IF(AE9="ベスト4",点数換算表!$D$18,IF(AE9="ベスト8",点数換算表!$E$18,点数換算表!$F$18)))))</f>
        <v>0</v>
      </c>
      <c r="AG9" s="12"/>
      <c r="AH9" s="12">
        <f>IF(AG9="",0,IF(AG9="優勝",点数換算表!$B$19,IF(AG9="準優勝",点数換算表!$C$19,IF(AG9="ベスト4",点数換算表!$D$19,IF(AG9="ベスト8",点数換算表!$E$19,点数換算表!$F$19)))))</f>
        <v>0</v>
      </c>
      <c r="AI9" s="9">
        <f t="shared" si="0"/>
        <v>830</v>
      </c>
      <c r="AJ9" s="77"/>
    </row>
    <row r="10" spans="1:36" x14ac:dyDescent="0.4">
      <c r="A10" s="77">
        <v>4</v>
      </c>
      <c r="B10" s="12" t="s">
        <v>1163</v>
      </c>
      <c r="C10" s="12" t="s">
        <v>219</v>
      </c>
      <c r="D10" s="12">
        <v>2</v>
      </c>
      <c r="E10" s="19" t="s">
        <v>269</v>
      </c>
      <c r="F10" s="44" t="s">
        <v>814</v>
      </c>
      <c r="G10" s="12"/>
      <c r="H10" s="12">
        <f>IF(G10="",0,IF(G10="優勝",点数換算表!$B$2,IF(G10="準優勝",点数換算表!$C$2,IF(G10="ベスト4",点数換算表!$D$2,点数換算表!$E$2))))</f>
        <v>0</v>
      </c>
      <c r="I10" s="12"/>
      <c r="J10" s="12">
        <f>IF(I10="",0,IF(I10="優勝",点数換算表!$B$3,IF(I10="準優勝",点数換算表!$C$3,IF(I10="ベスト4",点数換算表!$D$3,点数換算表!$E$3))))</f>
        <v>0</v>
      </c>
      <c r="K10" s="12" t="s">
        <v>10</v>
      </c>
      <c r="L10" s="12">
        <f>IF(K10="",0,IF(K10="優勝",点数換算表!$B$4,IF(K10="準優勝",点数換算表!$C$4,IF(K10="ベスト4",点数換算表!$D$4,IF(K10="ベスト8",点数換算表!$E$4,IF(K10="ベスト16",点数換算表!$F$4,""))))))</f>
        <v>100</v>
      </c>
      <c r="M10" s="12" t="s">
        <v>8</v>
      </c>
      <c r="N10" s="9">
        <f>IF(M10="",0,IF(M10="優勝",点数換算表!$B$5,IF(M10="準優勝",点数換算表!$C$5,IF(M10="ベスト4",点数換算表!$D$5,IF(M10="ベスト8",点数換算表!$E$5,IF(M10="ベスト16",点数換算表!$F$5,IF(M10="ベスト32",点数換算表!$G$5,"")))))))</f>
        <v>250</v>
      </c>
      <c r="O10" s="12" t="s">
        <v>9</v>
      </c>
      <c r="P10" s="12">
        <f>IF(O10="",0,IF(O10="優勝",[2]点数換算表!$B$6,IF(O10="準優勝",[2]点数換算表!$C$6,IF(O10="ベスト4",[2]点数換算表!$D$6,IF(O10="ベスト8",[2]点数換算表!$E$6,IF(O10="ベスト16",[2]点数換算表!$F$6,IF(O10="ベスト32",[2]点数換算表!$G$6,"")))))))</f>
        <v>300</v>
      </c>
      <c r="Q10" s="12"/>
      <c r="R10" s="12">
        <f>IF(Q10="",0,IF(Q10="優勝",点数換算表!$B$7,IF(Q10="準優勝",点数換算表!$C$7,IF(Q10="ベスト4",点数換算表!$D$7,IF(Q10="ベスト8",点数換算表!$E$7,点数換算表!$F$7)))))</f>
        <v>0</v>
      </c>
      <c r="S10" s="12"/>
      <c r="T10" s="12">
        <f>IF(S10="",0,IF(S10="優勝",点数換算表!$B$8,IF(S10="準優勝",点数換算表!$C$8,IF(S10="ベスト4",点数換算表!$D$8,IF(S10="ベスト8",点数換算表!$E$8,点数換算表!$F$8)))))</f>
        <v>0</v>
      </c>
      <c r="U10" s="12" t="s">
        <v>9</v>
      </c>
      <c r="V10" s="12">
        <f>IF(U10="",0,IF(U10="優勝",点数換算表!$B$13,IF(U10="準優勝",点数換算表!$C$13,IF(U10="ベスト4",点数換算表!$D$13,点数換算表!$E$13))))</f>
        <v>16</v>
      </c>
      <c r="W10" s="12" t="s">
        <v>8</v>
      </c>
      <c r="X10" s="12">
        <f>IF(W10="",0,IF(W10="優勝",点数換算表!$B$14,IF(W10="準優勝",点数換算表!$C$14,IF(W10="ベスト4",点数換算表!$D$14,点数換算表!$E$14))))</f>
        <v>120</v>
      </c>
      <c r="Y10" s="12" t="s">
        <v>7</v>
      </c>
      <c r="Z10" s="12">
        <f>IF(Y10="",0,IF(Y10="優勝",点数換算表!$B$15,IF(Y10="準優勝",点数換算表!$C$15,IF(Y10="ベスト4",点数換算表!$D$15,IF(Y10="ベスト8",点数換算表!$E$15,IF(Y10="ベスト16",点数換算表!$F$15,""))))))</f>
        <v>16</v>
      </c>
      <c r="AA10" s="12" t="s">
        <v>9</v>
      </c>
      <c r="AB10" s="9">
        <f>IF(AA10="",0,IF(AA10="優勝",点数換算表!$B$16,IF(AA10="準優勝",点数換算表!$C$16,IF(AA10="ベスト4",点数換算表!$D$16,IF(AA10="ベスト8",点数換算表!$E$16,IF(AA10="ベスト16",点数換算表!$F$16,IF(AA10="ベスト32",点数換算表!$G$16,"")))))))</f>
        <v>120</v>
      </c>
      <c r="AC10" s="12"/>
      <c r="AD10" s="12">
        <f>IF(AC10="",0,IF(AC10="優勝",点数換算表!$B$17,IF(AC10="準優勝",点数換算表!$C$17,IF(AC10="ベスト4",点数換算表!$D$17,IF(AC10="ベスト8",点数換算表!$E$17,IF(AC10="ベスト16",点数換算表!$F$17,IF(AC10="ベスト32",点数換算表!$G$17,"")))))))</f>
        <v>0</v>
      </c>
      <c r="AE10" s="12"/>
      <c r="AF10" s="12">
        <f>IF(AE10="",0,IF(AE10="優勝",点数換算表!$B$18,IF(AE10="準優勝",点数換算表!$C$18,IF(AE10="ベスト4",点数換算表!$D$18,IF(AE10="ベスト8",点数換算表!$E$18,点数換算表!$F$18)))))</f>
        <v>0</v>
      </c>
      <c r="AG10" s="12"/>
      <c r="AH10" s="12">
        <f>IF(AG10="",0,IF(AG10="優勝",点数換算表!$B$19,IF(AG10="準優勝",点数換算表!$C$19,IF(AG10="ベスト4",点数換算表!$D$19,IF(AG10="ベスト8",点数換算表!$E$19,点数換算表!$F$19)))))</f>
        <v>0</v>
      </c>
      <c r="AI10" s="9">
        <f>MAX(H10,J10)+SUM(L10:T10)+MAX(V10,X10)+SUM(Z10:AH10)</f>
        <v>906</v>
      </c>
      <c r="AJ10" s="77">
        <f t="shared" ref="AJ10" si="3">AI10+AI11</f>
        <v>1812</v>
      </c>
    </row>
    <row r="11" spans="1:36" x14ac:dyDescent="0.4">
      <c r="A11" s="77"/>
      <c r="B11" s="12" t="s">
        <v>224</v>
      </c>
      <c r="C11" s="12" t="s">
        <v>219</v>
      </c>
      <c r="D11" s="12">
        <v>2</v>
      </c>
      <c r="E11" s="19" t="s">
        <v>269</v>
      </c>
      <c r="F11" s="44" t="s">
        <v>814</v>
      </c>
      <c r="G11" s="12"/>
      <c r="H11" s="12">
        <f>IF(G11="",0,IF(G11="優勝",点数換算表!$B$2,IF(G11="準優勝",点数換算表!$C$2,IF(G11="ベスト4",点数換算表!$D$2,点数換算表!$E$2))))</f>
        <v>0</v>
      </c>
      <c r="I11" s="12"/>
      <c r="J11" s="12">
        <f>IF(I11="",0,IF(I11="優勝",点数換算表!$B$3,IF(I11="準優勝",点数換算表!$C$3,IF(I11="ベスト4",点数換算表!$D$3,点数換算表!$E$3))))</f>
        <v>0</v>
      </c>
      <c r="K11" s="12" t="s">
        <v>10</v>
      </c>
      <c r="L11" s="12">
        <f>IF(K11="",0,IF(K11="優勝",点数換算表!$B$4,IF(K11="準優勝",点数換算表!$C$4,IF(K11="ベスト4",点数換算表!$D$4,IF(K11="ベスト8",点数換算表!$E$4,IF(K11="ベスト16",点数換算表!$F$4,""))))))</f>
        <v>100</v>
      </c>
      <c r="M11" s="12" t="s">
        <v>8</v>
      </c>
      <c r="N11" s="9">
        <f>IF(M11="",0,IF(M11="優勝",点数換算表!$B$5,IF(M11="準優勝",点数換算表!$C$5,IF(M11="ベスト4",点数換算表!$D$5,IF(M11="ベスト8",点数換算表!$E$5,IF(M11="ベスト16",点数換算表!$F$5,IF(M11="ベスト32",点数換算表!$G$5,"")))))))</f>
        <v>250</v>
      </c>
      <c r="O11" s="12" t="s">
        <v>9</v>
      </c>
      <c r="P11" s="12">
        <f>IF(O11="",0,IF(O11="優勝",[2]点数換算表!$B$6,IF(O11="準優勝",[2]点数換算表!$C$6,IF(O11="ベスト4",[2]点数換算表!$D$6,IF(O11="ベスト8",[2]点数換算表!$E$6,IF(O11="ベスト16",[2]点数換算表!$F$6,IF(O11="ベスト32",[2]点数換算表!$G$6,"")))))))</f>
        <v>300</v>
      </c>
      <c r="Q11" s="12"/>
      <c r="R11" s="12">
        <f>IF(Q11="",0,IF(Q11="優勝",点数換算表!$B$7,IF(Q11="準優勝",点数換算表!$C$7,IF(Q11="ベスト4",点数換算表!$D$7,IF(Q11="ベスト8",点数換算表!$E$7,点数換算表!$F$7)))))</f>
        <v>0</v>
      </c>
      <c r="S11" s="12"/>
      <c r="T11" s="12">
        <f>IF(S11="",0,IF(S11="優勝",点数換算表!$B$8,IF(S11="準優勝",点数換算表!$C$8,IF(S11="ベスト4",点数換算表!$D$8,IF(S11="ベスト8",点数換算表!$E$8,点数換算表!$F$8)))))</f>
        <v>0</v>
      </c>
      <c r="U11" s="12" t="s">
        <v>9</v>
      </c>
      <c r="V11" s="12">
        <f>IF(U11="",0,IF(U11="優勝",点数換算表!$B$13,IF(U11="準優勝",点数換算表!$C$13,IF(U11="ベスト4",点数換算表!$D$13,点数換算表!$E$13))))</f>
        <v>16</v>
      </c>
      <c r="W11" s="12" t="s">
        <v>8</v>
      </c>
      <c r="X11" s="12">
        <f>IF(W11="",0,IF(W11="優勝",点数換算表!$B$14,IF(W11="準優勝",点数換算表!$C$14,IF(W11="ベスト4",点数換算表!$D$14,点数換算表!$E$14))))</f>
        <v>120</v>
      </c>
      <c r="Y11" s="12" t="s">
        <v>7</v>
      </c>
      <c r="Z11" s="12">
        <f>IF(Y11="",0,IF(Y11="優勝",点数換算表!$B$15,IF(Y11="準優勝",点数換算表!$C$15,IF(Y11="ベスト4",点数換算表!$D$15,IF(Y11="ベスト8",点数換算表!$E$15,IF(Y11="ベスト16",点数換算表!$F$15,""))))))</f>
        <v>16</v>
      </c>
      <c r="AA11" s="12" t="s">
        <v>9</v>
      </c>
      <c r="AB11" s="9">
        <f>IF(AA11="",0,IF(AA11="優勝",点数換算表!$B$16,IF(AA11="準優勝",点数換算表!$C$16,IF(AA11="ベスト4",点数換算表!$D$16,IF(AA11="ベスト8",点数換算表!$E$16,IF(AA11="ベスト16",点数換算表!$F$16,IF(AA11="ベスト32",点数換算表!$G$16,"")))))))</f>
        <v>120</v>
      </c>
      <c r="AC11" s="12"/>
      <c r="AD11" s="12">
        <f>IF(AC11="",0,IF(AC11="優勝",点数換算表!$B$17,IF(AC11="準優勝",点数換算表!$C$17,IF(AC11="ベスト4",点数換算表!$D$17,IF(AC11="ベスト8",点数換算表!$E$17,IF(AC11="ベスト16",点数換算表!$F$17,IF(AC11="ベスト32",点数換算表!$G$17,"")))))))</f>
        <v>0</v>
      </c>
      <c r="AE11" s="12"/>
      <c r="AF11" s="12">
        <f>IF(AE11="",0,IF(AE11="優勝",点数換算表!$B$18,IF(AE11="準優勝",点数換算表!$C$18,IF(AE11="ベスト4",点数換算表!$D$18,IF(AE11="ベスト8",点数換算表!$E$18,点数換算表!$F$18)))))</f>
        <v>0</v>
      </c>
      <c r="AG11" s="12"/>
      <c r="AH11" s="12">
        <f>IF(AG11="",0,IF(AG11="優勝",点数換算表!$B$19,IF(AG11="準優勝",点数換算表!$C$19,IF(AG11="ベスト4",点数換算表!$D$19,IF(AG11="ベスト8",点数換算表!$E$19,点数換算表!$F$19)))))</f>
        <v>0</v>
      </c>
      <c r="AI11" s="9">
        <f>MAX(H11,J11)+SUM(L11:T11)+MAX(V11,X11)+SUM(Z11:AH11)</f>
        <v>906</v>
      </c>
      <c r="AJ11" s="77"/>
    </row>
    <row r="12" spans="1:36" x14ac:dyDescent="0.4">
      <c r="A12" s="77">
        <v>5</v>
      </c>
      <c r="B12" s="12" t="s">
        <v>1161</v>
      </c>
      <c r="C12" s="12" t="s">
        <v>219</v>
      </c>
      <c r="D12" s="12">
        <v>4</v>
      </c>
      <c r="E12" s="19" t="s">
        <v>269</v>
      </c>
      <c r="F12" s="44" t="s">
        <v>814</v>
      </c>
      <c r="G12" s="12"/>
      <c r="H12" s="12">
        <f>IF(G12="",0,IF(G12="優勝",点数換算表!$B$2,IF(G12="準優勝",点数換算表!$C$2,IF(G12="ベスト4",点数換算表!$D$2,点数換算表!$E$2))))</f>
        <v>0</v>
      </c>
      <c r="I12" s="12"/>
      <c r="J12" s="12">
        <f>IF(I12="",0,IF(I12="優勝",点数換算表!$B$3,IF(I12="準優勝",点数換算表!$C$3,IF(I12="ベスト4",点数換算表!$D$3,点数換算表!$E$3))))</f>
        <v>0</v>
      </c>
      <c r="K12" s="12" t="s">
        <v>7</v>
      </c>
      <c r="L12" s="12">
        <f>IF(K12="",0,IF(K12="優勝",点数換算表!$B$4,IF(K12="準優勝",点数換算表!$C$4,IF(K12="ベスト4",点数換算表!$D$4,IF(K12="ベスト8",点数換算表!$E$4,IF(K12="ベスト16",点数換算表!$F$4,""))))))</f>
        <v>20</v>
      </c>
      <c r="M12" s="12" t="s">
        <v>6</v>
      </c>
      <c r="N12" s="9">
        <f>IF(M12="",0,IF(M12="優勝",点数換算表!$B$5,IF(M12="準優勝",点数換算表!$C$5,IF(M12="ベスト4",点数換算表!$D$5,IF(M12="ベスト8",点数換算表!$E$5,IF(M12="ベスト16",点数換算表!$F$5,IF(M12="ベスト32",点数換算表!$G$5,"")))))))</f>
        <v>200</v>
      </c>
      <c r="O12" s="12" t="s">
        <v>9</v>
      </c>
      <c r="P12" s="12">
        <f>IF(O12="",0,IF(O12="優勝",[2]点数換算表!$B$6,IF(O12="準優勝",[2]点数換算表!$C$6,IF(O12="ベスト4",[2]点数換算表!$D$6,IF(O12="ベスト8",[2]点数換算表!$E$6,IF(O12="ベスト16",[2]点数換算表!$F$6,IF(O12="ベスト32",[2]点数換算表!$G$6,"")))))))</f>
        <v>300</v>
      </c>
      <c r="Q12" s="12"/>
      <c r="R12" s="12">
        <f>IF(Q12="",0,IF(Q12="優勝",点数換算表!$B$7,IF(Q12="準優勝",点数換算表!$C$7,IF(Q12="ベスト4",点数換算表!$D$7,IF(Q12="ベスト8",点数換算表!$E$7,点数換算表!$F$7)))))</f>
        <v>0</v>
      </c>
      <c r="S12" s="12"/>
      <c r="T12" s="12">
        <f>IF(S12="",0,IF(S12="優勝",点数換算表!$B$8,IF(S12="準優勝",点数換算表!$C$8,IF(S12="ベスト4",点数換算表!$D$8,IF(S12="ベスト8",点数換算表!$E$8,点数換算表!$F$8)))))</f>
        <v>0</v>
      </c>
      <c r="U12" s="12"/>
      <c r="V12" s="12">
        <f>IF(U12="",0,IF(U12="優勝",点数換算表!$B$13,IF(U12="準優勝",点数換算表!$C$13,IF(U12="ベスト4",点数換算表!$D$13,点数換算表!$E$13))))</f>
        <v>0</v>
      </c>
      <c r="W12" s="12"/>
      <c r="X12" s="12">
        <f>IF(W12="",0,IF(W12="優勝",点数換算表!$B$14,IF(W12="準優勝",点数換算表!$C$14,IF(W12="ベスト4",点数換算表!$D$14,点数換算表!$E$14))))</f>
        <v>0</v>
      </c>
      <c r="Y12" s="12" t="s">
        <v>7</v>
      </c>
      <c r="Z12" s="12">
        <f>IF(Y12="",0,IF(Y12="優勝",点数換算表!$B$15,IF(Y12="準優勝",点数換算表!$C$15,IF(Y12="ベスト4",点数換算表!$D$15,IF(Y12="ベスト8",点数換算表!$E$15,IF(Y12="ベスト16",点数換算表!$F$15,""))))))</f>
        <v>16</v>
      </c>
      <c r="AA12" s="12" t="s">
        <v>9</v>
      </c>
      <c r="AB12" s="9">
        <f>IF(AA12="",0,IF(AA12="優勝",点数換算表!$B$16,IF(AA12="準優勝",点数換算表!$C$16,IF(AA12="ベスト4",点数換算表!$D$16,IF(AA12="ベスト8",点数換算表!$E$16,IF(AA12="ベスト16",点数換算表!$F$16,IF(AA12="ベスト32",点数換算表!$G$16,"")))))))</f>
        <v>120</v>
      </c>
      <c r="AC12" s="12" t="s">
        <v>214</v>
      </c>
      <c r="AD12" s="12">
        <f>IF(AC12="",0,IF(AC12="優勝",点数換算表!$B$17,IF(AC12="準優勝",点数換算表!$C$17,IF(AC12="ベスト4",点数換算表!$D$17,IF(AC12="ベスト8",点数換算表!$E$17,IF(AC12="ベスト16",点数換算表!$F$17,IF(AC12="ベスト32",点数換算表!$G$17,"")))))))</f>
        <v>80</v>
      </c>
      <c r="AE12" s="12"/>
      <c r="AF12" s="12">
        <f>IF(AE12="",0,IF(AE12="優勝",点数換算表!$B$18,IF(AE12="準優勝",点数換算表!$C$18,IF(AE12="ベスト4",点数換算表!$D$18,IF(AE12="ベスト8",点数換算表!$E$18,点数換算表!$F$18)))))</f>
        <v>0</v>
      </c>
      <c r="AG12" s="12"/>
      <c r="AH12" s="12">
        <f>IF(AG12="",0,IF(AG12="優勝",点数換算表!$B$19,IF(AG12="準優勝",点数換算表!$C$19,IF(AG12="ベスト4",点数換算表!$D$19,IF(AG12="ベスト8",点数換算表!$E$19,点数換算表!$F$19)))))</f>
        <v>0</v>
      </c>
      <c r="AI12" s="9">
        <f t="shared" si="0"/>
        <v>736</v>
      </c>
      <c r="AJ12" s="77">
        <f t="shared" ref="AJ12" si="4">AI12+AI13</f>
        <v>1452</v>
      </c>
    </row>
    <row r="13" spans="1:36" x14ac:dyDescent="0.4">
      <c r="A13" s="77"/>
      <c r="B13" s="12" t="s">
        <v>1162</v>
      </c>
      <c r="C13" s="12" t="s">
        <v>219</v>
      </c>
      <c r="D13" s="12">
        <v>4</v>
      </c>
      <c r="E13" s="19" t="s">
        <v>269</v>
      </c>
      <c r="F13" s="44" t="s">
        <v>814</v>
      </c>
      <c r="G13" s="12"/>
      <c r="H13" s="12">
        <f>IF(G13="",0,IF(G13="優勝",点数換算表!$B$2,IF(G13="準優勝",点数換算表!$C$2,IF(G13="ベスト4",点数換算表!$D$2,点数換算表!$E$2))))</f>
        <v>0</v>
      </c>
      <c r="I13" s="12"/>
      <c r="J13" s="12">
        <f>IF(I13="",0,IF(I13="優勝",点数換算表!$B$3,IF(I13="準優勝",点数換算表!$C$3,IF(I13="ベスト4",点数換算表!$D$3,点数換算表!$E$3))))</f>
        <v>0</v>
      </c>
      <c r="K13" s="12"/>
      <c r="L13" s="12">
        <f>IF(K13="",0,IF(K13="優勝",点数換算表!$B$4,IF(K13="準優勝",点数換算表!$C$4,IF(K13="ベスト4",点数換算表!$D$4,IF(K13="ベスト8",点数換算表!$E$4,IF(K13="ベスト16",点数換算表!$F$4,""))))))</f>
        <v>0</v>
      </c>
      <c r="M13" s="12" t="s">
        <v>6</v>
      </c>
      <c r="N13" s="9">
        <f>IF(M13="",0,IF(M13="優勝",点数換算表!$B$5,IF(M13="準優勝",点数換算表!$C$5,IF(M13="ベスト4",点数換算表!$D$5,IF(M13="ベスト8",点数換算表!$E$5,IF(M13="ベスト16",点数換算表!$F$5,IF(M13="ベスト32",点数換算表!$G$5,"")))))))</f>
        <v>200</v>
      </c>
      <c r="O13" s="12" t="s">
        <v>9</v>
      </c>
      <c r="P13" s="12">
        <f>IF(O13="",0,IF(O13="優勝",[2]点数換算表!$B$6,IF(O13="準優勝",[2]点数換算表!$C$6,IF(O13="ベスト4",[2]点数換算表!$D$6,IF(O13="ベスト8",[2]点数換算表!$E$6,IF(O13="ベスト16",[2]点数換算表!$F$6,IF(O13="ベスト32",[2]点数換算表!$G$6,"")))))))</f>
        <v>300</v>
      </c>
      <c r="Q13" s="12"/>
      <c r="R13" s="12">
        <f>IF(Q13="",0,IF(Q13="優勝",点数換算表!$B$7,IF(Q13="準優勝",点数換算表!$C$7,IF(Q13="ベスト4",点数換算表!$D$7,IF(Q13="ベスト8",点数換算表!$E$7,点数換算表!$F$7)))))</f>
        <v>0</v>
      </c>
      <c r="S13" s="12"/>
      <c r="T13" s="12">
        <f>IF(S13="",0,IF(S13="優勝",点数換算表!$B$8,IF(S13="準優勝",点数換算表!$C$8,IF(S13="ベスト4",点数換算表!$D$8,IF(S13="ベスト8",点数換算表!$E$8,点数換算表!$F$8)))))</f>
        <v>0</v>
      </c>
      <c r="U13" s="12"/>
      <c r="V13" s="12">
        <f>IF(U13="",0,IF(U13="優勝",点数換算表!$B$13,IF(U13="準優勝",点数換算表!$C$13,IF(U13="ベスト4",点数換算表!$D$13,点数換算表!$E$13))))</f>
        <v>0</v>
      </c>
      <c r="W13" s="12"/>
      <c r="X13" s="12">
        <f>IF(W13="",0,IF(W13="優勝",点数換算表!$B$14,IF(W13="準優勝",点数換算表!$C$14,IF(W13="ベスト4",点数換算表!$D$14,点数換算表!$E$14))))</f>
        <v>0</v>
      </c>
      <c r="Y13" s="12" t="s">
        <v>7</v>
      </c>
      <c r="Z13" s="12">
        <f>IF(Y13="",0,IF(Y13="優勝",点数換算表!$B$15,IF(Y13="準優勝",点数換算表!$C$15,IF(Y13="ベスト4",点数換算表!$D$15,IF(Y13="ベスト8",点数換算表!$E$15,IF(Y13="ベスト16",点数換算表!$F$15,""))))))</f>
        <v>16</v>
      </c>
      <c r="AA13" s="12" t="s">
        <v>9</v>
      </c>
      <c r="AB13" s="9">
        <f>IF(AA13="",0,IF(AA13="優勝",点数換算表!$B$16,IF(AA13="準優勝",点数換算表!$C$16,IF(AA13="ベスト4",点数換算表!$D$16,IF(AA13="ベスト8",点数換算表!$E$16,IF(AA13="ベスト16",点数換算表!$F$16,IF(AA13="ベスト32",点数換算表!$G$16,"")))))))</f>
        <v>120</v>
      </c>
      <c r="AC13" s="12" t="s">
        <v>214</v>
      </c>
      <c r="AD13" s="12">
        <f>IF(AC13="",0,IF(AC13="優勝",点数換算表!$B$17,IF(AC13="準優勝",点数換算表!$C$17,IF(AC13="ベスト4",点数換算表!$D$17,IF(AC13="ベスト8",点数換算表!$E$17,IF(AC13="ベスト16",点数換算表!$F$17,IF(AC13="ベスト32",点数換算表!$G$17,"")))))))</f>
        <v>80</v>
      </c>
      <c r="AE13" s="12"/>
      <c r="AF13" s="12">
        <f>IF(AE13="",0,IF(AE13="優勝",点数換算表!$B$18,IF(AE13="準優勝",点数換算表!$C$18,IF(AE13="ベスト4",点数換算表!$D$18,IF(AE13="ベスト8",点数換算表!$E$18,点数換算表!$F$18)))))</f>
        <v>0</v>
      </c>
      <c r="AG13" s="12"/>
      <c r="AH13" s="12">
        <f>IF(AG13="",0,IF(AG13="優勝",点数換算表!$B$19,IF(AG13="準優勝",点数換算表!$C$19,IF(AG13="ベスト4",点数換算表!$D$19,IF(AG13="ベスト8",点数換算表!$E$19,点数換算表!$F$19)))))</f>
        <v>0</v>
      </c>
      <c r="AI13" s="9">
        <f t="shared" si="0"/>
        <v>716</v>
      </c>
      <c r="AJ13" s="77"/>
    </row>
    <row r="14" spans="1:36" x14ac:dyDescent="0.4">
      <c r="A14" s="77">
        <v>6</v>
      </c>
      <c r="B14" s="12" t="s">
        <v>1164</v>
      </c>
      <c r="C14" s="12" t="s">
        <v>218</v>
      </c>
      <c r="D14" s="12">
        <v>4</v>
      </c>
      <c r="E14" s="19" t="s">
        <v>269</v>
      </c>
      <c r="F14" s="44" t="s">
        <v>814</v>
      </c>
      <c r="G14" s="12"/>
      <c r="H14" s="12">
        <f>IF(G14="",0,IF(G14="優勝",点数換算表!$B$2,IF(G14="準優勝",点数換算表!$C$2,IF(G14="ベスト4",点数換算表!$D$2,点数換算表!$E$2))))</f>
        <v>0</v>
      </c>
      <c r="I14" s="12"/>
      <c r="J14" s="12">
        <f>IF(I14="",0,IF(I14="優勝",点数換算表!$B$3,IF(I14="準優勝",点数換算表!$C$3,IF(I14="ベスト4",点数換算表!$D$3,点数換算表!$E$3))))</f>
        <v>0</v>
      </c>
      <c r="K14" s="12" t="s">
        <v>6</v>
      </c>
      <c r="L14" s="12">
        <f>IF(K14="",0,IF(K14="優勝",点数換算表!$B$4,IF(K14="準優勝",点数換算表!$C$4,IF(K14="ベスト4",点数換算表!$D$4,IF(K14="ベスト8",点数換算表!$E$4,IF(K14="ベスト16",点数換算表!$F$4,""))))))</f>
        <v>60</v>
      </c>
      <c r="M14" s="12" t="s">
        <v>9</v>
      </c>
      <c r="N14" s="9">
        <f>IF(M14="",0,IF(M14="優勝",点数換算表!$B$5,IF(M14="準優勝",点数換算表!$C$5,IF(M14="ベスト4",点数換算表!$D$5,IF(M14="ベスト8",点数換算表!$E$5,IF(M14="ベスト16",点数換算表!$F$5,IF(M14="ベスト32",点数換算表!$G$5,"")))))))</f>
        <v>150</v>
      </c>
      <c r="O14" s="12" t="s">
        <v>7</v>
      </c>
      <c r="P14" s="12">
        <f>IF(O14="",0,IF(O14="優勝",[2]点数換算表!$B$6,IF(O14="準優勝",[2]点数換算表!$C$6,IF(O14="ベスト4",[2]点数換算表!$D$6,IF(O14="ベスト8",[2]点数換算表!$E$6,IF(O14="ベスト16",[2]点数換算表!$F$6,IF(O14="ベスト32",[2]点数換算表!$G$6,"")))))))</f>
        <v>200</v>
      </c>
      <c r="Q14" s="12"/>
      <c r="R14" s="12">
        <f>IF(Q14="",0,IF(Q14="優勝",点数換算表!$B$7,IF(Q14="準優勝",点数換算表!$C$7,IF(Q14="ベスト4",点数換算表!$D$7,IF(Q14="ベスト8",点数換算表!$E$7,点数換算表!$F$7)))))</f>
        <v>0</v>
      </c>
      <c r="S14" s="12"/>
      <c r="T14" s="12">
        <f>IF(S14="",0,IF(S14="優勝",点数換算表!$B$8,IF(S14="準優勝",点数換算表!$C$8,IF(S14="ベスト4",点数換算表!$D$8,IF(S14="ベスト8",点数換算表!$E$8,点数換算表!$F$8)))))</f>
        <v>0</v>
      </c>
      <c r="U14" s="12"/>
      <c r="V14" s="12">
        <f>IF(U14="",0,IF(U14="優勝",点数換算表!$B$13,IF(U14="準優勝",点数換算表!$C$13,IF(U14="ベスト4",点数換算表!$D$13,点数換算表!$E$13))))</f>
        <v>0</v>
      </c>
      <c r="W14" s="12"/>
      <c r="X14" s="12">
        <f>IF(W14="",0,IF(W14="優勝",点数換算表!$B$14,IF(W14="準優勝",点数換算表!$C$14,IF(W14="ベスト4",点数換算表!$D$14,点数換算表!$E$14))))</f>
        <v>0</v>
      </c>
      <c r="Y14" s="12"/>
      <c r="Z14" s="12">
        <f>IF(Y14="",0,IF(Y14="優勝",点数換算表!$B$15,IF(Y14="準優勝",点数換算表!$C$15,IF(Y14="ベスト4",点数換算表!$D$15,IF(Y14="ベスト8",点数換算表!$E$15,IF(Y14="ベスト16",点数換算表!$F$15,""))))))</f>
        <v>0</v>
      </c>
      <c r="AA14" s="12" t="s">
        <v>214</v>
      </c>
      <c r="AB14" s="9">
        <f>IF(AA14="",0,IF(AA14="優勝",点数換算表!$B$16,IF(AA14="準優勝",点数換算表!$C$16,IF(AA14="ベスト4",点数換算表!$D$16,IF(AA14="ベスト8",点数換算表!$E$16,IF(AA14="ベスト16",点数換算表!$F$16,IF(AA14="ベスト32",点数換算表!$G$16,"")))))))</f>
        <v>40</v>
      </c>
      <c r="AC14" s="12" t="s">
        <v>9</v>
      </c>
      <c r="AD14" s="12">
        <f>IF(AC14="",0,IF(AC14="優勝",点数換算表!$B$17,IF(AC14="準優勝",点数換算表!$C$17,IF(AC14="ベスト4",点数換算表!$D$17,IF(AC14="ベスト8",点数換算表!$E$17,IF(AC14="ベスト16",点数換算表!$F$17,IF(AC14="ベスト32",点数換算表!$G$17,"")))))))</f>
        <v>240</v>
      </c>
      <c r="AE14" s="12" t="s">
        <v>7</v>
      </c>
      <c r="AF14" s="12">
        <f>IF(AE14="",0,IF(AE14="優勝",点数換算表!$B$18,IF(AE14="準優勝",点数換算表!$C$18,IF(AE14="ベスト4",点数換算表!$D$18,IF(AE14="ベスト8",点数換算表!$E$18,点数換算表!$F$18)))))</f>
        <v>80</v>
      </c>
      <c r="AG14" s="12"/>
      <c r="AH14" s="12">
        <f>IF(AG14="",0,IF(AG14="優勝",点数換算表!$B$19,IF(AG14="準優勝",点数換算表!$C$19,IF(AG14="ベスト4",点数換算表!$D$19,IF(AG14="ベスト8",点数換算表!$E$19,点数換算表!$F$19)))))</f>
        <v>0</v>
      </c>
      <c r="AI14" s="9">
        <f t="shared" si="0"/>
        <v>770</v>
      </c>
      <c r="AJ14" s="77">
        <f t="shared" ref="AJ14" si="5">AI14+AI15</f>
        <v>1380</v>
      </c>
    </row>
    <row r="15" spans="1:36" x14ac:dyDescent="0.4">
      <c r="A15" s="77"/>
      <c r="B15" s="12" t="s">
        <v>1165</v>
      </c>
      <c r="C15" s="12" t="s">
        <v>218</v>
      </c>
      <c r="D15" s="12">
        <v>4</v>
      </c>
      <c r="E15" s="19" t="s">
        <v>269</v>
      </c>
      <c r="F15" s="44" t="s">
        <v>814</v>
      </c>
      <c r="G15" s="12"/>
      <c r="H15" s="12">
        <v>0</v>
      </c>
      <c r="I15" s="12"/>
      <c r="J15" s="12">
        <v>0</v>
      </c>
      <c r="K15" s="12" t="s">
        <v>6</v>
      </c>
      <c r="L15" s="12">
        <v>60</v>
      </c>
      <c r="M15" s="12" t="s">
        <v>9</v>
      </c>
      <c r="N15" s="9">
        <f>IF(M15="",0,IF(M15="優勝",[3]点数換算表!$B$5,IF(M15="準優勝",[3]点数換算表!$C$5,IF(M15="ベスト4",[3]点数換算表!$D$5,IF(M15="ベスト8",[3]点数換算表!$E$5,IF(M15="ベスト16",[3]点数換算表!$F$5,IF(M15="ベスト32",[3]点数換算表!$G$5,"")))))))</f>
        <v>150</v>
      </c>
      <c r="O15" s="12" t="s">
        <v>7</v>
      </c>
      <c r="P15" s="12">
        <v>200</v>
      </c>
      <c r="Q15" s="12"/>
      <c r="R15" s="12">
        <v>0</v>
      </c>
      <c r="S15" s="12"/>
      <c r="T15" s="12">
        <v>0</v>
      </c>
      <c r="U15" s="12"/>
      <c r="V15" s="12">
        <v>0</v>
      </c>
      <c r="W15" s="12"/>
      <c r="X15" s="12">
        <v>0</v>
      </c>
      <c r="Y15" s="12"/>
      <c r="Z15" s="12">
        <v>0</v>
      </c>
      <c r="AA15" s="12" t="s">
        <v>214</v>
      </c>
      <c r="AB15" s="9">
        <f>IF(AA15="",0,IF(AA15="優勝",[3]点数換算表!$B$16,IF(AA15="準優勝",[3]点数換算表!$C$16,IF(AA15="ベスト4",[3]点数換算表!$D$16,IF(AA15="ベスト8",[3]点数換算表!$E$16,IF(AA15="ベスト16",[3]点数換算表!$F$16,IF(AA15="ベスト32",[3]点数換算表!$G$16,"")))))))</f>
        <v>40</v>
      </c>
      <c r="AC15" s="12" t="s">
        <v>7</v>
      </c>
      <c r="AD15" s="12">
        <v>160</v>
      </c>
      <c r="AE15" s="12"/>
      <c r="AF15" s="12">
        <v>0</v>
      </c>
      <c r="AG15" s="12"/>
      <c r="AH15" s="12">
        <v>0</v>
      </c>
      <c r="AI15" s="9">
        <f t="shared" si="0"/>
        <v>610</v>
      </c>
      <c r="AJ15" s="77"/>
    </row>
    <row r="16" spans="1:36" x14ac:dyDescent="0.4">
      <c r="A16" s="77">
        <v>7</v>
      </c>
      <c r="B16" s="12" t="s">
        <v>1168</v>
      </c>
      <c r="C16" s="12" t="s">
        <v>813</v>
      </c>
      <c r="D16" s="12">
        <v>3</v>
      </c>
      <c r="E16" s="19" t="s">
        <v>269</v>
      </c>
      <c r="F16" s="44" t="s">
        <v>814</v>
      </c>
      <c r="G16" s="12"/>
      <c r="H16" s="12">
        <f>IF(G16="",0,IF(G16="優勝",点数換算表!$B$2,IF(G16="準優勝",点数換算表!$C$2,IF(G16="ベスト4",点数換算表!$D$2,点数換算表!$E$2))))</f>
        <v>0</v>
      </c>
      <c r="I16" s="12"/>
      <c r="J16" s="12">
        <f>IF(I16="",0,IF(I16="優勝",点数換算表!$B$3,IF(I16="準優勝",点数換算表!$C$3,IF(I16="ベスト4",点数換算表!$D$3,点数換算表!$E$3))))</f>
        <v>0</v>
      </c>
      <c r="K16" s="12" t="s">
        <v>9</v>
      </c>
      <c r="L16" s="12">
        <f>IF(K16="",0,IF(K16="優勝",点数換算表!$B$4,IF(K16="準優勝",点数換算表!$C$4,IF(K16="ベスト4",点数換算表!$D$4,IF(K16="ベスト8",点数換算表!$E$4,IF(K16="ベスト16",点数換算表!$F$4,""))))))</f>
        <v>40</v>
      </c>
      <c r="M16" s="12" t="s">
        <v>10</v>
      </c>
      <c r="N16" s="9">
        <f>IF(M16="",0,IF(M16="優勝",点数換算表!$B$5,IF(M16="準優勝",点数換算表!$C$5,IF(M16="ベスト4",点数換算表!$D$5,IF(M16="ベスト8",点数換算表!$E$5,IF(M16="ベスト16",点数換算表!$F$5,IF(M16="ベスト32",点数換算表!$G$5,"")))))))</f>
        <v>300</v>
      </c>
      <c r="O16" s="12" t="s">
        <v>9</v>
      </c>
      <c r="P16" s="12">
        <f>IF(O16="",0,IF(O16="優勝",[2]点数換算表!$B$6,IF(O16="準優勝",[2]点数換算表!$C$6,IF(O16="ベスト4",[2]点数換算表!$D$6,IF(O16="ベスト8",[2]点数換算表!$E$6,IF(O16="ベスト16",[2]点数換算表!$F$6,IF(O16="ベスト32",[2]点数換算表!$G$6,"")))))))</f>
        <v>300</v>
      </c>
      <c r="Q16" s="12"/>
      <c r="R16" s="12">
        <f>IF(Q16="",0,IF(Q16="優勝",点数換算表!$B$7,IF(Q16="準優勝",点数換算表!$C$7,IF(Q16="ベスト4",点数換算表!$D$7,IF(Q16="ベスト8",点数換算表!$E$7,点数換算表!$F$7)))))</f>
        <v>0</v>
      </c>
      <c r="S16" s="12"/>
      <c r="T16" s="12">
        <f>IF(S16="",0,IF(S16="優勝",点数換算表!$B$8,IF(S16="準優勝",点数換算表!$C$8,IF(S16="ベスト4",点数換算表!$D$8,IF(S16="ベスト8",点数換算表!$E$8,点数換算表!$F$8)))))</f>
        <v>0</v>
      </c>
      <c r="U16" s="12"/>
      <c r="V16" s="12">
        <f>IF(U16="",0,IF(U16="優勝",点数換算表!$B$13,IF(U16="準優勝",点数換算表!$C$13,IF(U16="ベスト4",点数換算表!$D$13,点数換算表!$E$13))))</f>
        <v>0</v>
      </c>
      <c r="W16" s="12"/>
      <c r="X16" s="12">
        <f>IF(W16="",0,IF(W16="優勝",点数換算表!$B$14,IF(W16="準優勝",点数換算表!$C$14,IF(W16="ベスト4",点数換算表!$D$14,点数換算表!$E$14))))</f>
        <v>0</v>
      </c>
      <c r="Y16" s="12" t="s">
        <v>7</v>
      </c>
      <c r="Z16" s="12">
        <f>IF(Y16="",0,IF(Y16="優勝",点数換算表!$B$15,IF(Y16="準優勝",点数換算表!$C$15,IF(Y16="ベスト4",点数換算表!$D$15,IF(Y16="ベスト8",点数換算表!$E$15,IF(Y16="ベスト16",点数換算表!$F$15,""))))))</f>
        <v>16</v>
      </c>
      <c r="AA16" s="12" t="s">
        <v>214</v>
      </c>
      <c r="AB16" s="9">
        <f>IF(AA16="",0,IF(AA16="優勝",点数換算表!$B$16,IF(AA16="準優勝",点数換算表!$C$16,IF(AA16="ベスト4",点数換算表!$D$16,IF(AA16="ベスト8",点数換算表!$E$16,IF(AA16="ベスト16",点数換算表!$F$16,IF(AA16="ベスト32",点数換算表!$G$16,"")))))))</f>
        <v>40</v>
      </c>
      <c r="AC16" s="12"/>
      <c r="AD16" s="12">
        <f>IF(AC16="",0,IF(AC16="優勝",点数換算表!$B$17,IF(AC16="準優勝",点数換算表!$C$17,IF(AC16="ベスト4",点数換算表!$D$17,IF(AC16="ベスト8",点数換算表!$E$17,IF(AC16="ベスト16",点数換算表!$F$17,IF(AC16="ベスト32",点数換算表!$G$17,"")))))))</f>
        <v>0</v>
      </c>
      <c r="AE16" s="12"/>
      <c r="AF16" s="12">
        <f>IF(AE16="",0,IF(AE16="優勝",点数換算表!$B$18,IF(AE16="準優勝",点数換算表!$C$18,IF(AE16="ベスト4",点数換算表!$D$18,IF(AE16="ベスト8",点数換算表!$E$18,点数換算表!$F$18)))))</f>
        <v>0</v>
      </c>
      <c r="AG16" s="12"/>
      <c r="AH16" s="12">
        <f>IF(AG16="",0,IF(AG16="優勝",点数換算表!$B$19,IF(AG16="準優勝",点数換算表!$C$19,IF(AG16="ベスト4",点数換算表!$D$19,IF(AG16="ベスト8",点数換算表!$E$19,点数換算表!$F$19)))))</f>
        <v>0</v>
      </c>
      <c r="AI16" s="9">
        <f>MAX(H16,J16)+SUM(L16:T16)+MAX(V16,X16)+SUM(Z16:AH16)</f>
        <v>696</v>
      </c>
      <c r="AJ16" s="77">
        <f t="shared" ref="AJ16" si="6">AI16+AI17</f>
        <v>1376</v>
      </c>
    </row>
    <row r="17" spans="1:36" x14ac:dyDescent="0.4">
      <c r="A17" s="77"/>
      <c r="B17" s="12" t="s">
        <v>1169</v>
      </c>
      <c r="C17" s="12" t="s">
        <v>813</v>
      </c>
      <c r="D17" s="12">
        <v>3</v>
      </c>
      <c r="E17" s="19" t="s">
        <v>269</v>
      </c>
      <c r="F17" s="44" t="s">
        <v>814</v>
      </c>
      <c r="G17" s="12"/>
      <c r="H17" s="12">
        <f>IF(G17="",0,IF(G17="優勝",点数換算表!$B$2,IF(G17="準優勝",点数換算表!$C$2,IF(G17="ベスト4",点数換算表!$D$2,点数換算表!$E$2))))</f>
        <v>0</v>
      </c>
      <c r="I17" s="12"/>
      <c r="J17" s="12">
        <f>IF(I17="",0,IF(I17="優勝",点数換算表!$B$3,IF(I17="準優勝",点数換算表!$C$3,IF(I17="ベスト4",点数換算表!$D$3,点数換算表!$E$3))))</f>
        <v>0</v>
      </c>
      <c r="K17" s="12" t="s">
        <v>9</v>
      </c>
      <c r="L17" s="12">
        <f>IF(K17="",0,IF(K17="優勝",点数換算表!$B$4,IF(K17="準優勝",点数換算表!$C$4,IF(K17="ベスト4",点数換算表!$D$4,IF(K17="ベスト8",点数換算表!$E$4,IF(K17="ベスト16",点数換算表!$F$4,""))))))</f>
        <v>40</v>
      </c>
      <c r="M17" s="12" t="s">
        <v>10</v>
      </c>
      <c r="N17" s="9">
        <f>IF(M17="",0,IF(M17="優勝",点数換算表!$B$5,IF(M17="準優勝",点数換算表!$C$5,IF(M17="ベスト4",点数換算表!$D$5,IF(M17="ベスト8",点数換算表!$E$5,IF(M17="ベスト16",点数換算表!$F$5,IF(M17="ベスト32",点数換算表!$G$5,"")))))))</f>
        <v>300</v>
      </c>
      <c r="O17" s="12" t="s">
        <v>9</v>
      </c>
      <c r="P17" s="12">
        <f>IF(O17="",0,IF(O17="優勝",[2]点数換算表!$B$6,IF(O17="準優勝",[2]点数換算表!$C$6,IF(O17="ベスト4",[2]点数換算表!$D$6,IF(O17="ベスト8",[2]点数換算表!$E$6,IF(O17="ベスト16",[2]点数換算表!$F$6,IF(O17="ベスト32",[2]点数換算表!$G$6,"")))))))</f>
        <v>300</v>
      </c>
      <c r="Q17" s="12"/>
      <c r="R17" s="12">
        <f>IF(Q17="",0,IF(Q17="優勝",点数換算表!$B$7,IF(Q17="準優勝",点数換算表!$C$7,IF(Q17="ベスト4",点数換算表!$D$7,IF(Q17="ベスト8",点数換算表!$E$7,点数換算表!$F$7)))))</f>
        <v>0</v>
      </c>
      <c r="S17" s="12"/>
      <c r="T17" s="12">
        <f>IF(S17="",0,IF(S17="優勝",点数換算表!$B$8,IF(S17="準優勝",点数換算表!$C$8,IF(S17="ベスト4",点数換算表!$D$8,IF(S17="ベスト8",点数換算表!$E$8,点数換算表!$F$8)))))</f>
        <v>0</v>
      </c>
      <c r="U17" s="12"/>
      <c r="V17" s="12">
        <f>IF(U17="",0,IF(U17="優勝",点数換算表!$B$13,IF(U17="準優勝",点数換算表!$C$13,IF(U17="ベスト4",点数換算表!$D$13,点数換算表!$E$13))))</f>
        <v>0</v>
      </c>
      <c r="W17" s="12"/>
      <c r="X17" s="12">
        <f>IF(W17="",0,IF(W17="優勝",点数換算表!$B$14,IF(W17="準優勝",点数換算表!$C$14,IF(W17="ベスト4",点数換算表!$D$14,点数換算表!$E$14))))</f>
        <v>0</v>
      </c>
      <c r="Y17" s="12"/>
      <c r="Z17" s="12">
        <f>IF(Y17="",0,IF(Y17="優勝",点数換算表!$B$15,IF(Y17="準優勝",点数換算表!$C$15,IF(Y17="ベスト4",点数換算表!$D$15,IF(Y17="ベスト8",点数換算表!$E$15,IF(Y17="ベスト16",点数換算表!$F$15,""))))))</f>
        <v>0</v>
      </c>
      <c r="AA17" s="12" t="s">
        <v>214</v>
      </c>
      <c r="AB17" s="9">
        <f>IF(AA17="",0,IF(AA17="優勝",点数換算表!$B$16,IF(AA17="準優勝",点数換算表!$C$16,IF(AA17="ベスト4",点数換算表!$D$16,IF(AA17="ベスト8",点数換算表!$E$16,IF(AA17="ベスト16",点数換算表!$F$16,IF(AA17="ベスト32",点数換算表!$G$16,"")))))))</f>
        <v>40</v>
      </c>
      <c r="AC17" s="12"/>
      <c r="AD17" s="12">
        <f>IF(AC17="",0,IF(AC17="優勝",点数換算表!$B$17,IF(AC17="準優勝",点数換算表!$C$17,IF(AC17="ベスト4",点数換算表!$D$17,IF(AC17="ベスト8",点数換算表!$E$17,IF(AC17="ベスト16",点数換算表!$F$17,IF(AC17="ベスト32",点数換算表!$G$17,"")))))))</f>
        <v>0</v>
      </c>
      <c r="AE17" s="12"/>
      <c r="AF17" s="12">
        <f>IF(AE17="",0,IF(AE17="優勝",点数換算表!$B$18,IF(AE17="準優勝",点数換算表!$C$18,IF(AE17="ベスト4",点数換算表!$D$18,IF(AE17="ベスト8",点数換算表!$E$18,点数換算表!$F$18)))))</f>
        <v>0</v>
      </c>
      <c r="AG17" s="12"/>
      <c r="AH17" s="12">
        <f>IF(AG17="",0,IF(AG17="優勝",点数換算表!$B$19,IF(AG17="準優勝",点数換算表!$C$19,IF(AG17="ベスト4",点数換算表!$D$19,IF(AG17="ベスト8",点数換算表!$E$19,点数換算表!$F$19)))))</f>
        <v>0</v>
      </c>
      <c r="AI17" s="9">
        <f>MAX(H17,J17)+SUM(L17:T17)+MAX(V17,X17)+SUM(Z17:AH17)</f>
        <v>680</v>
      </c>
      <c r="AJ17" s="77"/>
    </row>
    <row r="18" spans="1:36" x14ac:dyDescent="0.4">
      <c r="A18" s="77">
        <v>8</v>
      </c>
      <c r="B18" s="10" t="s">
        <v>546</v>
      </c>
      <c r="C18" s="10" t="s">
        <v>528</v>
      </c>
      <c r="D18" s="10">
        <v>2</v>
      </c>
      <c r="E18" s="46" t="s">
        <v>526</v>
      </c>
      <c r="F18" s="43" t="s">
        <v>815</v>
      </c>
      <c r="G18" s="10"/>
      <c r="H18" s="14">
        <f>IF(G18="",0,IF(G18="優勝",[1]点数換算表!$B$2,IF(G18="準優勝",[1]点数換算表!$C$2,IF(G18="ベスト4",[1]点数換算表!$D$2,[1]点数換算表!$E$2))))</f>
        <v>0</v>
      </c>
      <c r="I18" s="10"/>
      <c r="J18" s="9">
        <f>IF(I18="",0,IF(I18="優勝",[1]点数換算表!$B$3,IF(I18="準優勝",[1]点数換算表!$C$3,IF(I18="ベスト4",[1]点数換算表!$D$3,[1]点数換算表!$E$3))))</f>
        <v>0</v>
      </c>
      <c r="K18" s="10" t="s">
        <v>6</v>
      </c>
      <c r="L18" s="9">
        <f>IF(K18="",0,IF(K18="優勝",[1]点数換算表!$B$4,IF(K18="準優勝",[1]点数換算表!$C$4,IF(K18="ベスト4",[1]点数換算表!$D$4,IF(K18="ベスト8",[1]点数換算表!$E$4,IF(K18="ベスト16",[1]点数換算表!$F$4,""))))))</f>
        <v>60</v>
      </c>
      <c r="M18" s="10" t="s">
        <v>8</v>
      </c>
      <c r="N18" s="9">
        <f>IF(M18="",0,IF(M18="優勝",[1]点数換算表!$B$5,IF(M18="準優勝",[1]点数換算表!$C$5,IF(M18="ベスト4",[1]点数換算表!$D$5,IF(M18="ベスト8",[1]点数換算表!$E$5,IF(M18="ベスト16",[1]点数換算表!$F$5,IF(M18="ベスト32",[1]点数換算表!$G$5,"")))))))</f>
        <v>250</v>
      </c>
      <c r="O18" s="10"/>
      <c r="P18" s="9">
        <f>IF(O18="",0,IF(O18="優勝",[2]点数換算表!$B$6,IF(O18="準優勝",[2]点数換算表!$C$6,IF(O18="ベスト4",[2]点数換算表!$D$6,IF(O18="ベスト8",[2]点数換算表!$E$6,IF(O18="ベスト16",[2]点数換算表!$F$6,IF(O18="ベスト32",[2]点数換算表!$G$6,"")))))))</f>
        <v>0</v>
      </c>
      <c r="Q18" s="10"/>
      <c r="R18" s="9">
        <f>IF(Q18="",0,IF(Q18="優勝",[1]点数換算表!$B$7,IF(Q18="準優勝",[1]点数換算表!$C$7,IF(Q18="ベスト4",[1]点数換算表!$D$7,IF(Q18="ベスト8",[1]点数換算表!$E$7,[1]点数換算表!$F$7)))))</f>
        <v>0</v>
      </c>
      <c r="S18" s="10"/>
      <c r="T18" s="9">
        <f>IF(S18="",0,IF(S18="優勝",[1]点数換算表!$B$8,IF(S18="準優勝",[1]点数換算表!$C$8,IF(S18="ベスト4",[1]点数換算表!$D$8,IF(S18="ベスト8",[1]点数換算表!$E$8,[1]点数換算表!$F$8)))))</f>
        <v>0</v>
      </c>
      <c r="U18" s="10"/>
      <c r="V18" s="14">
        <f>IF(U18="",0,IF(U18="優勝",[1]点数換算表!$B$13,IF(U18="準優勝",[1]点数換算表!$C$13,IF(U18="ベスト4",[1]点数換算表!$D$13,[1]点数換算表!$E$13))))</f>
        <v>0</v>
      </c>
      <c r="W18" s="10" t="s">
        <v>10</v>
      </c>
      <c r="X18" s="9">
        <f>IF(W18="",0,IF(W18="優勝",[1]点数換算表!$B$14,IF(W18="準優勝",[1]点数換算表!$C$14,IF(W18="ベスト4",[1]点数換算表!$D$14,[1]点数換算表!$E$14))))</f>
        <v>160</v>
      </c>
      <c r="Y18" s="10" t="s">
        <v>6</v>
      </c>
      <c r="Z18" s="9">
        <f>IF(Y18="",0,IF(Y18="優勝",[1]点数換算表!$B$15,IF(Y18="準優勝",[1]点数換算表!$C$15,IF(Y18="ベスト4",[1]点数換算表!$D$15,IF(Y18="ベスト8",[1]点数換算表!$E$15,IF(Y18="ベスト16",[1]点数換算表!$F$15,""))))))</f>
        <v>48</v>
      </c>
      <c r="AA18" s="10" t="s">
        <v>9</v>
      </c>
      <c r="AB18" s="9">
        <f>IF(AA18="",0,IF(AA18="優勝",[1]点数換算表!$B$16,IF(AA18="準優勝",[1]点数換算表!$C$16,IF(AA18="ベスト4",[1]点数換算表!$D$16,IF(AA18="ベスト8",[1]点数換算表!$E$16,IF(AA18="ベスト16",[1]点数換算表!$F$16,IF(AA18="ベスト32",[1]点数換算表!$G$16,"")))))))</f>
        <v>120</v>
      </c>
      <c r="AC18" s="10"/>
      <c r="AD18" s="9">
        <f>IF(AC18="",0,IF(AC18="優勝",[1]点数換算表!$B$17,IF(AC18="準優勝",[1]点数換算表!$C$17,IF(AC18="ベスト4",[1]点数換算表!$D$17,IF(AC18="ベスト8",[1]点数換算表!$E$17,IF(AC18="ベスト16",[1]点数換算表!$F$17,IF(AC18="ベスト32",[1]点数換算表!$G$17,"")))))))</f>
        <v>0</v>
      </c>
      <c r="AE18" s="10"/>
      <c r="AF18" s="9">
        <f>IF(AE18="",0,IF(AE18="優勝",[1]点数換算表!$B$18,IF(AE18="準優勝",[1]点数換算表!$C$18,IF(AE18="ベスト4",[1]点数換算表!$D$18,IF(AE18="ベスト8",[1]点数換算表!$E$18,[1]点数換算表!$F$18)))))</f>
        <v>0</v>
      </c>
      <c r="AG18" s="10"/>
      <c r="AH18" s="9">
        <f>IF(AG18="",0,IF(AG18="優勝",[1]点数換算表!$B$19,IF(AG18="準優勝",[1]点数換算表!$C$19,IF(AG18="ベスト4",[1]点数換算表!$D$19,IF(AG18="ベスト8",[1]点数換算表!$E$19,[1]点数換算表!$F$19)))))</f>
        <v>0</v>
      </c>
      <c r="AI18" s="9">
        <f>MAX(H18,J18)+SUM(L18:T18)+MAX(V18,X18)+SUM(Z18:AH18)</f>
        <v>638</v>
      </c>
      <c r="AJ18" s="77">
        <f t="shared" ref="AJ18" si="7">AI18+AI19</f>
        <v>1198</v>
      </c>
    </row>
    <row r="19" spans="1:36" x14ac:dyDescent="0.4">
      <c r="A19" s="77"/>
      <c r="B19" s="10" t="s">
        <v>574</v>
      </c>
      <c r="C19" s="10" t="s">
        <v>528</v>
      </c>
      <c r="D19" s="10">
        <v>2</v>
      </c>
      <c r="E19" s="46" t="s">
        <v>526</v>
      </c>
      <c r="F19" s="43" t="s">
        <v>815</v>
      </c>
      <c r="G19" s="10" t="s">
        <v>10</v>
      </c>
      <c r="H19" s="14">
        <f>IF(G19="",0,IF(G19="優勝",[11]点数換算表!$B$2,IF(G19="準優勝",[11]点数換算表!$C$2,IF(G19="ベスト4",[11]点数換算表!$D$2,[11]点数換算表!$E$2))))</f>
        <v>150</v>
      </c>
      <c r="I19" s="10" t="s">
        <v>10</v>
      </c>
      <c r="J19" s="9">
        <f>IF(I19="",0,IF(I19="優勝",[11]点数換算表!$B$3,IF(I19="準優勝",[11]点数換算表!$C$3,IF(I19="ベスト4",[11]点数換算表!$D$3,[11]点数換算表!$E$3))))</f>
        <v>200</v>
      </c>
      <c r="K19" s="10" t="s">
        <v>6</v>
      </c>
      <c r="L19" s="9">
        <f>IF(K19="",0,IF(K19="優勝",[11]点数換算表!$B$4,IF(K19="準優勝",[11]点数換算表!$C$4,IF(K19="ベスト4",[11]点数換算表!$D$4,IF(K19="ベスト8",[11]点数換算表!$E$4,IF(K19="ベスト16",[11]点数換算表!$F$4,""))))))</f>
        <v>60</v>
      </c>
      <c r="M19" s="10" t="s">
        <v>8</v>
      </c>
      <c r="N19" s="9">
        <f>IF(M19="",0,IF(M19="優勝",[3]点数換算表!$B$5,IF(M19="準優勝",[3]点数換算表!$C$5,IF(M19="ベスト4",[3]点数換算表!$D$5,IF(M19="ベスト8",[3]点数換算表!$E$5,IF(M19="ベスト16",[3]点数換算表!$F$5,IF(M19="ベスト32",[3]点数換算表!$G$5,"")))))))</f>
        <v>250</v>
      </c>
      <c r="O19" s="10"/>
      <c r="P19" s="9">
        <f>IF(O19="",0,IF(O19="優勝",[11]点数換算表!$B$6,IF(O19="準優勝",[11]点数換算表!$C$6,IF(O19="ベスト4",[11]点数換算表!$D$6,IF(O19="ベスト8",[11]点数換算表!$E$6,IF(O19="ベスト16",[11]点数換算表!$F$6,IF(O19="ベスト32",[11]点数換算表!$G$6,"")))))))</f>
        <v>0</v>
      </c>
      <c r="Q19" s="10"/>
      <c r="R19" s="9">
        <f>IF(Q19="",0,IF(Q19="優勝",[11]点数換算表!$B$7,IF(Q19="準優勝",[11]点数換算表!$C$7,IF(Q19="ベスト4",[11]点数換算表!$D$7,IF(Q19="ベスト8",[11]点数換算表!$E$7,[11]点数換算表!$F$7)))))</f>
        <v>0</v>
      </c>
      <c r="S19" s="10" t="s">
        <v>7</v>
      </c>
      <c r="T19" s="9">
        <f>IF(S19="",0,IF(S19="優勝",[11]点数換算表!$B$8,IF(S19="準優勝",[11]点数換算表!$C$8,IF(S19="ベスト4",[11]点数換算表!$D$8,IF(S19="ベスト8",[11]点数換算表!$E$8,[11]点数換算表!$F$8)))))</f>
        <v>50</v>
      </c>
      <c r="U19" s="10"/>
      <c r="V19" s="14">
        <f>IF(U19="",0,IF(U19="優勝",[11]点数換算表!$B$13,IF(U19="準優勝",[11]点数換算表!$C$13,IF(U19="ベスト4",[11]点数換算表!$D$13,[11]点数換算表!$E$13))))</f>
        <v>0</v>
      </c>
      <c r="W19" s="10"/>
      <c r="X19" s="9">
        <f>IF(W19="",0,IF(W19="優勝",[11]点数換算表!$B$14,IF(W19="準優勝",[11]点数換算表!$C$14,IF(W19="ベスト4",[11]点数換算表!$D$14,[11]点数換算表!$E$14))))</f>
        <v>0</v>
      </c>
      <c r="Y19" s="10"/>
      <c r="Z19" s="9">
        <f>IF(Y19="",0,IF(Y19="優勝",[11]点数換算表!$B$15,IF(Y19="準優勝",[11]点数換算表!$C$15,IF(Y19="ベスト4",[11]点数換算表!$D$15,IF(Y19="ベスト8",[11]点数換算表!$E$15,IF(Y19="ベスト16",[11]点数換算表!$F$15,""))))))</f>
        <v>0</v>
      </c>
      <c r="AA19" s="10"/>
      <c r="AB19" s="9">
        <f>IF(AA19="",0,IF(AA19="優勝",[3]点数換算表!$B$16,IF(AA19="準優勝",[3]点数換算表!$C$16,IF(AA19="ベスト4",[3]点数換算表!$D$16,IF(AA19="ベスト8",[3]点数換算表!$E$16,IF(AA19="ベスト16",[3]点数換算表!$F$16,IF(AA19="ベスト32",[3]点数換算表!$G$16,"")))))))</f>
        <v>0</v>
      </c>
      <c r="AC19" s="10"/>
      <c r="AD19" s="9">
        <f>IF(AC19="",0,IF(AC19="優勝",[11]点数換算表!$B$17,IF(AC19="準優勝",[11]点数換算表!$C$17,IF(AC19="ベスト4",[11]点数換算表!$D$17,IF(AC19="ベスト8",[11]点数換算表!$E$17,IF(AC19="ベスト16",[11]点数換算表!$F$17,IF(AC19="ベスト32",[11]点数換算表!$G$17,"")))))))</f>
        <v>0</v>
      </c>
      <c r="AE19" s="10"/>
      <c r="AF19" s="9">
        <f>IF(AE19="",0,IF(AE19="優勝",[11]点数換算表!$B$18,IF(AE19="準優勝",[11]点数換算表!$C$18,IF(AE19="ベスト4",[11]点数換算表!$D$18,IF(AE19="ベスト8",[11]点数換算表!$E$18,[11]点数換算表!$F$18)))))</f>
        <v>0</v>
      </c>
      <c r="AG19" s="10"/>
      <c r="AH19" s="9">
        <f>IF(AG19="",0,IF(AG19="優勝",[11]点数換算表!$B$19,IF(AG19="準優勝",[11]点数換算表!$C$19,IF(AG19="ベスト4",[11]点数換算表!$D$19,IF(AG19="ベスト8",[11]点数換算表!$E$19,[11]点数換算表!$F$19)))))</f>
        <v>0</v>
      </c>
      <c r="AI19" s="9">
        <f>MAX(H19,J19)+SUM(L19:T19)+MAX(V19,X19)+SUM(Z19:AH19)</f>
        <v>560</v>
      </c>
      <c r="AJ19" s="77"/>
    </row>
    <row r="20" spans="1:36" x14ac:dyDescent="0.4">
      <c r="A20" s="77">
        <v>9</v>
      </c>
      <c r="B20" s="10" t="s">
        <v>279</v>
      </c>
      <c r="C20" s="10" t="s">
        <v>277</v>
      </c>
      <c r="D20" s="10">
        <v>3</v>
      </c>
      <c r="E20" s="42" t="s">
        <v>272</v>
      </c>
      <c r="F20" s="43" t="s">
        <v>815</v>
      </c>
      <c r="G20" s="10"/>
      <c r="H20" s="14">
        <f>IF(G20="",0,IF(G20="優勝",[3]点数換算表!$B$2,IF(G20="準優勝",[3]点数換算表!$C$2,IF(G20="ベスト4",[3]点数換算表!$D$2,[3]点数換算表!$E$2))))</f>
        <v>0</v>
      </c>
      <c r="I20" s="10"/>
      <c r="J20" s="9">
        <f>IF(I20="",0,IF(I20="優勝",[3]点数換算表!$B$3,IF(I20="準優勝",[3]点数換算表!$C$3,IF(I20="ベスト4",[3]点数換算表!$D$3,[3]点数換算表!$E$3))))</f>
        <v>0</v>
      </c>
      <c r="K20" s="10" t="s">
        <v>6</v>
      </c>
      <c r="L20" s="9">
        <f>IF(K20="",0,IF(K20="優勝",[3]点数換算表!$B$4,IF(K20="準優勝",[3]点数換算表!$C$4,IF(K20="ベスト4",[3]点数換算表!$D$4,IF(K20="ベスト8",[3]点数換算表!$E$4,IF(K20="ベスト16",[3]点数換算表!$F$4,""))))))</f>
        <v>60</v>
      </c>
      <c r="M20" s="10" t="s">
        <v>9</v>
      </c>
      <c r="N20" s="9">
        <f>IF(M20="",0,IF(M20="優勝",[3]点数換算表!$B$5,IF(M20="準優勝",[3]点数換算表!$C$5,IF(M20="ベスト4",[3]点数換算表!$D$5,IF(M20="ベスト8",[3]点数換算表!$E$5,IF(M20="ベスト16",[3]点数換算表!$F$5,IF(M20="ベスト32",[3]点数換算表!$G$5,"")))))))</f>
        <v>150</v>
      </c>
      <c r="O20" s="10" t="s">
        <v>214</v>
      </c>
      <c r="P20" s="9">
        <f>IF(O20="",0,IF(O20="優勝",[3]点数換算表!$B$6,IF(O20="準優勝",[3]点数換算表!$C$6,IF(O20="ベスト4",[3]点数換算表!$D$6,IF(O20="ベスト8",[3]点数換算表!$E$6,IF(O20="ベスト16",[3]点数換算表!$F$6,IF(O20="ベスト32",[3]点数換算表!$G$6,"")))))))</f>
        <v>100</v>
      </c>
      <c r="Q20" s="10"/>
      <c r="R20" s="9">
        <f>IF(Q20="",0,IF(Q20="優勝",[3]点数換算表!$B$7,IF(Q20="準優勝",[3]点数換算表!$C$7,IF(Q20="ベスト4",[3]点数換算表!$D$7,IF(Q20="ベスト8",[3]点数換算表!$E$7,[3]点数換算表!$F$7)))))</f>
        <v>0</v>
      </c>
      <c r="S20" s="10"/>
      <c r="T20" s="9">
        <f>IF(S20="",0,IF(S20="優勝",[3]点数換算表!$B$8,IF(S20="準優勝",[3]点数換算表!$C$8,IF(S20="ベスト4",[3]点数換算表!$D$8,IF(S20="ベスト8",[3]点数換算表!$E$8,[3]点数換算表!$F$8)))))</f>
        <v>0</v>
      </c>
      <c r="U20" s="10"/>
      <c r="V20" s="14">
        <f>IF(U20="",0,IF(U20="優勝",[3]点数換算表!$B$13,IF(U20="準優勝",[3]点数換算表!$C$13,IF(U20="ベスト4",[3]点数換算表!$D$13,[3]点数換算表!$E$13))))</f>
        <v>0</v>
      </c>
      <c r="W20" s="10"/>
      <c r="X20" s="9">
        <f>IF(W20="",0,IF(W20="優勝",[3]点数換算表!$B$14,IF(W20="準優勝",[3]点数換算表!$C$14,IF(W20="ベスト4",[3]点数換算表!$D$14,[3]点数換算表!$E$14))))</f>
        <v>0</v>
      </c>
      <c r="Y20" s="10" t="s">
        <v>6</v>
      </c>
      <c r="Z20" s="9">
        <f>IF(Y20="",0,IF(Y20="優勝",[3]点数換算表!$B$15,IF(Y20="準優勝",[3]点数換算表!$C$15,IF(Y20="ベスト4",[3]点数換算表!$D$15,IF(Y20="ベスト8",[3]点数換算表!$E$15,IF(Y20="ベスト16",[3]点数換算表!$F$15,""))))))</f>
        <v>48</v>
      </c>
      <c r="AA20" s="10" t="s">
        <v>10</v>
      </c>
      <c r="AB20" s="9">
        <f>IF(AA20="",0,IF(AA20="優勝",[3]点数換算表!$B$16,IF(AA20="準優勝",[3]点数換算表!$C$16,IF(AA20="ベスト4",[3]点数換算表!$D$16,IF(AA20="ベスト8",[3]点数換算表!$E$16,IF(AA20="ベスト16",[3]点数換算表!$F$16,IF(AA20="ベスト32",[3]点数換算表!$G$16,"")))))))</f>
        <v>240</v>
      </c>
      <c r="AC20" s="10"/>
      <c r="AD20" s="9">
        <f>IF(AC20="",0,IF(AC20="優勝",[3]点数換算表!$B$17,IF(AC20="準優勝",[3]点数換算表!$C$17,IF(AC20="ベスト4",[3]点数換算表!$D$17,IF(AC20="ベスト8",[3]点数換算表!$E$17,IF(AC20="ベスト16",[3]点数換算表!$F$17,IF(AC20="ベスト32",[3]点数換算表!$G$17,"")))))))</f>
        <v>0</v>
      </c>
      <c r="AE20" s="10"/>
      <c r="AF20" s="9">
        <f>IF(AE20="",0,IF(AE20="優勝",[3]点数換算表!$B$18,IF(AE20="準優勝",[3]点数換算表!$C$18,IF(AE20="ベスト4",[3]点数換算表!$D$18,IF(AE20="ベスト8",[3]点数換算表!$E$18,[3]点数換算表!$F$18)))))</f>
        <v>0</v>
      </c>
      <c r="AG20" s="10"/>
      <c r="AH20" s="9">
        <f>IF(AG20="",0,IF(AG20="優勝",[3]点数換算表!$B$19,IF(AG20="準優勝",[3]点数換算表!$C$19,IF(AG20="ベスト4",[3]点数換算表!$D$19,IF(AG20="ベスト8",[3]点数換算表!$E$19,[3]点数換算表!$F$19)))))</f>
        <v>0</v>
      </c>
      <c r="AI20" s="9">
        <f t="shared" si="0"/>
        <v>598</v>
      </c>
      <c r="AJ20" s="77">
        <f t="shared" ref="AJ20" si="8">AI20+AI21</f>
        <v>1196</v>
      </c>
    </row>
    <row r="21" spans="1:36" x14ac:dyDescent="0.4">
      <c r="A21" s="77"/>
      <c r="B21" s="10" t="s">
        <v>290</v>
      </c>
      <c r="C21" s="10" t="s">
        <v>277</v>
      </c>
      <c r="D21" s="10">
        <v>3</v>
      </c>
      <c r="E21" s="42" t="s">
        <v>272</v>
      </c>
      <c r="F21" s="43" t="s">
        <v>815</v>
      </c>
      <c r="G21" s="10"/>
      <c r="H21" s="14">
        <f>IF(G21="",0,IF(G21="優勝",[3]点数換算表!$B$2,IF(G21="準優勝",[3]点数換算表!$C$2,IF(G21="ベスト4",[3]点数換算表!$D$2,[3]点数換算表!$E$2))))</f>
        <v>0</v>
      </c>
      <c r="I21" s="10"/>
      <c r="J21" s="9">
        <f>IF(I21="",0,IF(I21="優勝",[3]点数換算表!$B$3,IF(I21="準優勝",[3]点数換算表!$C$3,IF(I21="ベスト4",[3]点数換算表!$D$3,[3]点数換算表!$E$3))))</f>
        <v>0</v>
      </c>
      <c r="K21" s="10" t="s">
        <v>6</v>
      </c>
      <c r="L21" s="9">
        <f>IF(K21="",0,IF(K21="優勝",[3]点数換算表!$B$4,IF(K21="準優勝",[3]点数換算表!$C$4,IF(K21="ベスト4",[3]点数換算表!$D$4,IF(K21="ベスト8",[3]点数換算表!$E$4,IF(K21="ベスト16",[3]点数換算表!$F$4,""))))))</f>
        <v>60</v>
      </c>
      <c r="M21" s="10" t="s">
        <v>9</v>
      </c>
      <c r="N21" s="9">
        <f>IF(M21="",0,IF(M21="優勝",[3]点数換算表!$B$5,IF(M21="準優勝",[3]点数換算表!$C$5,IF(M21="ベスト4",[3]点数換算表!$D$5,IF(M21="ベスト8",[3]点数換算表!$E$5,IF(M21="ベスト16",[3]点数換算表!$F$5,IF(M21="ベスト32",[3]点数換算表!$G$5,"")))))))</f>
        <v>150</v>
      </c>
      <c r="O21" s="10" t="s">
        <v>214</v>
      </c>
      <c r="P21" s="9">
        <f>IF(O21="",0,IF(O21="優勝",[3]点数換算表!$B$6,IF(O21="準優勝",[3]点数換算表!$C$6,IF(O21="ベスト4",[3]点数換算表!$D$6,IF(O21="ベスト8",[3]点数換算表!$E$6,IF(O21="ベスト16",[3]点数換算表!$F$6,IF(O21="ベスト32",[3]点数換算表!$G$6,"")))))))</f>
        <v>100</v>
      </c>
      <c r="Q21" s="10"/>
      <c r="R21" s="9">
        <f>IF(Q21="",0,IF(Q21="優勝",[3]点数換算表!$B$7,IF(Q21="準優勝",[3]点数換算表!$C$7,IF(Q21="ベスト4",[3]点数換算表!$D$7,IF(Q21="ベスト8",[3]点数換算表!$E$7,[3]点数換算表!$F$7)))))</f>
        <v>0</v>
      </c>
      <c r="S21" s="10"/>
      <c r="T21" s="9">
        <f>IF(S21="",0,IF(S21="優勝",[3]点数換算表!$B$8,IF(S21="準優勝",[3]点数換算表!$C$8,IF(S21="ベスト4",[3]点数換算表!$D$8,IF(S21="ベスト8",[3]点数換算表!$E$8,[3]点数換算表!$F$8)))))</f>
        <v>0</v>
      </c>
      <c r="U21" s="10"/>
      <c r="V21" s="14">
        <f>IF(U21="",0,IF(U21="優勝",[3]点数換算表!$B$13,IF(U21="準優勝",[3]点数換算表!$C$13,IF(U21="ベスト4",[3]点数換算表!$D$13,[3]点数換算表!$E$13))))</f>
        <v>0</v>
      </c>
      <c r="W21" s="10"/>
      <c r="X21" s="9">
        <f>IF(W21="",0,IF(W21="優勝",[3]点数換算表!$B$14,IF(W21="準優勝",[3]点数換算表!$C$14,IF(W21="ベスト4",[3]点数換算表!$D$14,[3]点数換算表!$E$14))))</f>
        <v>0</v>
      </c>
      <c r="Y21" s="10" t="s">
        <v>6</v>
      </c>
      <c r="Z21" s="9">
        <f>IF(Y21="",0,IF(Y21="優勝",[3]点数換算表!$B$15,IF(Y21="準優勝",[3]点数換算表!$C$15,IF(Y21="ベスト4",[3]点数換算表!$D$15,IF(Y21="ベスト8",[3]点数換算表!$E$15,IF(Y21="ベスト16",[3]点数換算表!$F$15,""))))))</f>
        <v>48</v>
      </c>
      <c r="AA21" s="10" t="s">
        <v>10</v>
      </c>
      <c r="AB21" s="9">
        <f>IF(AA21="",0,IF(AA21="優勝",[3]点数換算表!$B$16,IF(AA21="準優勝",[3]点数換算表!$C$16,IF(AA21="ベスト4",[3]点数換算表!$D$16,IF(AA21="ベスト8",[3]点数換算表!$E$16,IF(AA21="ベスト16",[3]点数換算表!$F$16,IF(AA21="ベスト32",[3]点数換算表!$G$16,"")))))))</f>
        <v>240</v>
      </c>
      <c r="AC21" s="10"/>
      <c r="AD21" s="9">
        <f>IF(AC21="",0,IF(AC21="優勝",[3]点数換算表!$B$17,IF(AC21="準優勝",[3]点数換算表!$C$17,IF(AC21="ベスト4",[3]点数換算表!$D$17,IF(AC21="ベスト8",[3]点数換算表!$E$17,IF(AC21="ベスト16",[3]点数換算表!$F$17,IF(AC21="ベスト32",[3]点数換算表!$G$17,"")))))))</f>
        <v>0</v>
      </c>
      <c r="AE21" s="10"/>
      <c r="AF21" s="9">
        <f>IF(AE21="",0,IF(AE21="優勝",[3]点数換算表!$B$18,IF(AE21="準優勝",[3]点数換算表!$C$18,IF(AE21="ベスト4",[3]点数換算表!$D$18,IF(AE21="ベスト8",[3]点数換算表!$E$18,[3]点数換算表!$F$18)))))</f>
        <v>0</v>
      </c>
      <c r="AG21" s="10"/>
      <c r="AH21" s="9">
        <f>IF(AG21="",0,IF(AG21="優勝",[3]点数換算表!$B$19,IF(AG21="準優勝",[3]点数換算表!$C$19,IF(AG21="ベスト4",[3]点数換算表!$D$19,IF(AG21="ベスト8",[3]点数換算表!$E$19,[3]点数換算表!$F$19)))))</f>
        <v>0</v>
      </c>
      <c r="AI21" s="9">
        <f t="shared" si="0"/>
        <v>598</v>
      </c>
      <c r="AJ21" s="77"/>
    </row>
    <row r="22" spans="1:36" x14ac:dyDescent="0.4">
      <c r="A22" s="77">
        <v>10</v>
      </c>
      <c r="B22" s="12" t="s">
        <v>1166</v>
      </c>
      <c r="C22" s="12" t="s">
        <v>219</v>
      </c>
      <c r="D22" s="12">
        <v>4</v>
      </c>
      <c r="E22" s="19" t="s">
        <v>269</v>
      </c>
      <c r="F22" s="44" t="s">
        <v>814</v>
      </c>
      <c r="G22" s="12"/>
      <c r="H22" s="12">
        <f>IF(G22="",0,IF(G22="優勝",点数換算表!$B$2,IF(G22="準優勝",点数換算表!$C$2,IF(G22="ベスト4",点数換算表!$D$2,点数換算表!$E$2))))</f>
        <v>0</v>
      </c>
      <c r="I22" s="12"/>
      <c r="J22" s="12">
        <f>IF(I22="",0,IF(I22="優勝",点数換算表!$B$3,IF(I22="準優勝",点数換算表!$C$3,IF(I22="ベスト4",点数換算表!$D$3,点数換算表!$E$3))))</f>
        <v>0</v>
      </c>
      <c r="K22" s="12" t="s">
        <v>6</v>
      </c>
      <c r="L22" s="12">
        <f>IF(K22="",0,IF(K22="優勝",点数換算表!$B$4,IF(K22="準優勝",点数換算表!$C$4,IF(K22="ベスト4",点数換算表!$D$4,IF(K22="ベスト8",点数換算表!$E$4,IF(K22="ベスト16",点数換算表!$F$4,""))))))</f>
        <v>60</v>
      </c>
      <c r="M22" s="12" t="s">
        <v>7</v>
      </c>
      <c r="N22" s="9">
        <f>IF(M22="",0,IF(M22="優勝",点数換算表!$B$5,IF(M22="準優勝",点数換算表!$C$5,IF(M22="ベスト4",点数換算表!$D$5,IF(M22="ベスト8",点数換算表!$E$5,IF(M22="ベスト16",点数換算表!$F$5,IF(M22="ベスト32",点数換算表!$G$5,"")))))))</f>
        <v>100</v>
      </c>
      <c r="O22" s="12" t="s">
        <v>214</v>
      </c>
      <c r="P22" s="12">
        <f>IF(O22="",0,IF(O22="優勝",[2]点数換算表!$B$6,IF(O22="準優勝",[2]点数換算表!$C$6,IF(O22="ベスト4",[2]点数換算表!$D$6,IF(O22="ベスト8",[2]点数換算表!$E$6,IF(O22="ベスト16",[2]点数換算表!$F$6,IF(O22="ベスト32",[2]点数換算表!$G$6,"")))))))</f>
        <v>100</v>
      </c>
      <c r="Q22" s="12"/>
      <c r="R22" s="12">
        <f>IF(Q22="",0,IF(Q22="優勝",点数換算表!$B$7,IF(Q22="準優勝",点数換算表!$C$7,IF(Q22="ベスト4",点数換算表!$D$7,IF(Q22="ベスト8",点数換算表!$E$7,点数換算表!$F$7)))))</f>
        <v>0</v>
      </c>
      <c r="S22" s="12"/>
      <c r="T22" s="12">
        <f>IF(S22="",0,IF(S22="優勝",点数換算表!$B$8,IF(S22="準優勝",点数換算表!$C$8,IF(S22="ベスト4",点数換算表!$D$8,IF(S22="ベスト8",点数換算表!$E$8,点数換算表!$F$8)))))</f>
        <v>0</v>
      </c>
      <c r="U22" s="12"/>
      <c r="V22" s="12">
        <f>IF(U22="",0,IF(U22="優勝",点数換算表!$B$13,IF(U22="準優勝",点数換算表!$C$13,IF(U22="ベスト4",点数換算表!$D$13,点数換算表!$E$13))))</f>
        <v>0</v>
      </c>
      <c r="W22" s="12"/>
      <c r="X22" s="12">
        <f>IF(W22="",0,IF(W22="優勝",点数換算表!$B$14,IF(W22="準優勝",点数換算表!$C$14,IF(W22="ベスト4",点数換算表!$D$14,点数換算表!$E$14))))</f>
        <v>0</v>
      </c>
      <c r="Y22" s="12" t="s">
        <v>6</v>
      </c>
      <c r="Z22" s="12">
        <f>IF(Y22="",0,IF(Y22="優勝",点数換算表!$B$15,IF(Y22="準優勝",点数換算表!$C$15,IF(Y22="ベスト4",点数換算表!$D$15,IF(Y22="ベスト8",点数換算表!$E$15,IF(Y22="ベスト16",点数換算表!$F$15,""))))))</f>
        <v>48</v>
      </c>
      <c r="AA22" s="12" t="s">
        <v>7</v>
      </c>
      <c r="AB22" s="9">
        <f>IF(AA22="",0,IF(AA22="優勝",点数換算表!$B$16,IF(AA22="準優勝",点数換算表!$C$16,IF(AA22="ベスト4",点数換算表!$D$16,IF(AA22="ベスト8",点数換算表!$E$16,IF(AA22="ベスト16",点数換算表!$F$16,IF(AA22="ベスト32",点数換算表!$G$16,"")))))))</f>
        <v>80</v>
      </c>
      <c r="AC22" s="12" t="s">
        <v>9</v>
      </c>
      <c r="AD22" s="12">
        <f>IF(AC22="",0,IF(AC22="優勝",点数換算表!$B$17,IF(AC22="準優勝",点数換算表!$C$17,IF(AC22="ベスト4",点数換算表!$D$17,IF(AC22="ベスト8",点数換算表!$E$17,IF(AC22="ベスト16",点数換算表!$F$17,IF(AC22="ベスト32",点数換算表!$G$17,"")))))))</f>
        <v>240</v>
      </c>
      <c r="AE22" s="12"/>
      <c r="AF22" s="12">
        <f>IF(AE22="",0,IF(AE22="優勝",点数換算表!$B$18,IF(AE22="準優勝",点数換算表!$C$18,IF(AE22="ベスト4",点数換算表!$D$18,IF(AE22="ベスト8",点数換算表!$E$18,点数換算表!$F$18)))))</f>
        <v>0</v>
      </c>
      <c r="AG22" s="12"/>
      <c r="AH22" s="12">
        <f>IF(AG22="",0,IF(AG22="優勝",点数換算表!$B$19,IF(AG22="準優勝",点数換算表!$C$19,IF(AG22="ベスト4",点数換算表!$D$19,IF(AG22="ベスト8",点数換算表!$E$19,点数換算表!$F$19)))))</f>
        <v>0</v>
      </c>
      <c r="AI22" s="9">
        <f t="shared" si="0"/>
        <v>628</v>
      </c>
      <c r="AJ22" s="77">
        <f t="shared" ref="AJ22" si="9">AI22+AI23</f>
        <v>1196</v>
      </c>
    </row>
    <row r="23" spans="1:36" x14ac:dyDescent="0.4">
      <c r="A23" s="77"/>
      <c r="B23" s="12" t="s">
        <v>1167</v>
      </c>
      <c r="C23" s="12" t="s">
        <v>219</v>
      </c>
      <c r="D23" s="12">
        <v>4</v>
      </c>
      <c r="E23" s="19" t="s">
        <v>269</v>
      </c>
      <c r="F23" s="44" t="s">
        <v>814</v>
      </c>
      <c r="G23" s="12"/>
      <c r="H23" s="12">
        <f>IF(G23="",0,IF(G23="優勝",[12]点数換算表!$B$2,IF(G23="準優勝",[12]点数換算表!$C$2,IF(G23="ベスト4",[12]点数換算表!$D$2,[12]点数換算表!$E$2))))</f>
        <v>0</v>
      </c>
      <c r="I23" s="12"/>
      <c r="J23" s="12">
        <f>IF(I23="",0,IF(I23="優勝",[12]点数換算表!$B$3,IF(I23="準優勝",[12]点数換算表!$C$3,IF(I23="ベスト4",[12]点数換算表!$D$3,[12]点数換算表!$E$3))))</f>
        <v>0</v>
      </c>
      <c r="K23" s="12"/>
      <c r="L23" s="12">
        <f>IF(K23="",0,IF(K23="優勝",[12]点数換算表!$B$4,IF(K23="準優勝",[12]点数換算表!$C$4,IF(K23="ベスト4",[12]点数換算表!$D$4,IF(K23="ベスト8",[12]点数換算表!$E$4,IF(K23="ベスト16",[12]点数換算表!$F$4,""))))))</f>
        <v>0</v>
      </c>
      <c r="M23" s="12" t="s">
        <v>7</v>
      </c>
      <c r="N23" s="9">
        <f>IF(M23="",0,IF(M23="優勝",[3]点数換算表!$B$5,IF(M23="準優勝",[3]点数換算表!$C$5,IF(M23="ベスト4",[3]点数換算表!$D$5,IF(M23="ベスト8",[3]点数換算表!$E$5,IF(M23="ベスト16",[3]点数換算表!$F$5,IF(M23="ベスト32",[3]点数換算表!$G$5,"")))))))</f>
        <v>100</v>
      </c>
      <c r="O23" s="12" t="s">
        <v>214</v>
      </c>
      <c r="P23" s="12">
        <f>IF(O23="",0,IF(O23="優勝",[12]点数換算表!$B$6,IF(O23="準優勝",[12]点数換算表!$C$6,IF(O23="ベスト4",[12]点数換算表!$D$6,IF(O23="ベスト8",[12]点数換算表!$E$6,IF(O23="ベスト16",[12]点数換算表!$F$6,IF(O23="ベスト32",[12]点数換算表!$G$6,"")))))))</f>
        <v>100</v>
      </c>
      <c r="Q23" s="12"/>
      <c r="R23" s="12">
        <f>IF(Q23="",0,IF(Q23="優勝",[12]点数換算表!$B$7,IF(Q23="準優勝",[12]点数換算表!$C$7,IF(Q23="ベスト4",[12]点数換算表!$D$7,IF(Q23="ベスト8",[12]点数換算表!$E$7,[12]点数換算表!$F$7)))))</f>
        <v>0</v>
      </c>
      <c r="S23" s="12"/>
      <c r="T23" s="12">
        <f>IF(S23="",0,IF(S23="優勝",[12]点数換算表!$B$8,IF(S23="準優勝",[12]点数換算表!$C$8,IF(S23="ベスト4",[12]点数換算表!$D$8,IF(S23="ベスト8",[12]点数換算表!$E$8,[12]点数換算表!$F$8)))))</f>
        <v>0</v>
      </c>
      <c r="U23" s="12"/>
      <c r="V23" s="12">
        <f>IF(U23="",0,IF(U23="優勝",[12]点数換算表!$B$13,IF(U23="準優勝",[12]点数換算表!$C$13,IF(U23="ベスト4",[12]点数換算表!$D$13,[12]点数換算表!$E$13))))</f>
        <v>0</v>
      </c>
      <c r="W23" s="12"/>
      <c r="X23" s="12">
        <f>IF(W23="",0,IF(W23="優勝",[12]点数換算表!$B$14,IF(W23="準優勝",[12]点数換算表!$C$14,IF(W23="ベスト4",[12]点数換算表!$D$14,[12]点数換算表!$E$14))))</f>
        <v>0</v>
      </c>
      <c r="Y23" s="12" t="s">
        <v>6</v>
      </c>
      <c r="Z23" s="12">
        <f>IF(Y23="",0,IF(Y23="優勝",[12]点数換算表!$B$15,IF(Y23="準優勝",[12]点数換算表!$C$15,IF(Y23="ベスト4",[12]点数換算表!$D$15,IF(Y23="ベスト8",[12]点数換算表!$E$15,IF(Y23="ベスト16",[12]点数換算表!$F$15,""))))))</f>
        <v>48</v>
      </c>
      <c r="AA23" s="12" t="s">
        <v>7</v>
      </c>
      <c r="AB23" s="9">
        <f>IF(AA23="",0,IF(AA23="優勝",[3]点数換算表!$B$16,IF(AA23="準優勝",[3]点数換算表!$C$16,IF(AA23="ベスト4",[3]点数換算表!$D$16,IF(AA23="ベスト8",[3]点数換算表!$E$16,IF(AA23="ベスト16",[3]点数換算表!$F$16,IF(AA23="ベスト32",[3]点数換算表!$G$16,"")))))))</f>
        <v>80</v>
      </c>
      <c r="AC23" s="12" t="s">
        <v>9</v>
      </c>
      <c r="AD23" s="12">
        <f>IF(AC23="",0,IF(AC23="優勝",[12]点数換算表!$B$17,IF(AC23="準優勝",[12]点数換算表!$C$17,IF(AC23="ベスト4",[12]点数換算表!$D$17,IF(AC23="ベスト8",[12]点数換算表!$E$17,IF(AC23="ベスト16",[12]点数換算表!$F$17,IF(AC23="ベスト32",[12]点数換算表!$G$17,"")))))))</f>
        <v>240</v>
      </c>
      <c r="AE23" s="12"/>
      <c r="AF23" s="12">
        <f>IF(AE23="",0,IF(AE23="優勝",[12]点数換算表!$B$18,IF(AE23="準優勝",[12]点数換算表!$C$18,IF(AE23="ベスト4",[12]点数換算表!$D$18,IF(AE23="ベスト8",[12]点数換算表!$E$18,[12]点数換算表!$F$18)))))</f>
        <v>0</v>
      </c>
      <c r="AG23" s="12"/>
      <c r="AH23" s="12">
        <f>IF(AG23="",0,IF(AG23="優勝",[12]点数換算表!$B$19,IF(AG23="準優勝",[12]点数換算表!$C$19,IF(AG23="ベスト4",[12]点数換算表!$D$19,IF(AG23="ベスト8",[12]点数換算表!$E$19,[12]点数換算表!$F$19)))))</f>
        <v>0</v>
      </c>
      <c r="AI23" s="9">
        <f t="shared" si="0"/>
        <v>568</v>
      </c>
      <c r="AJ23" s="77"/>
    </row>
    <row r="24" spans="1:36" x14ac:dyDescent="0.4">
      <c r="A24" s="77">
        <v>11</v>
      </c>
      <c r="B24" s="12" t="s">
        <v>1170</v>
      </c>
      <c r="C24" s="12" t="s">
        <v>218</v>
      </c>
      <c r="D24" s="12">
        <v>2</v>
      </c>
      <c r="E24" s="19" t="s">
        <v>269</v>
      </c>
      <c r="F24" s="44" t="s">
        <v>814</v>
      </c>
      <c r="G24" s="12"/>
      <c r="H24" s="12">
        <v>0</v>
      </c>
      <c r="I24" s="12"/>
      <c r="J24" s="12">
        <v>0</v>
      </c>
      <c r="K24" s="12" t="s">
        <v>9</v>
      </c>
      <c r="L24" s="12">
        <v>40</v>
      </c>
      <c r="M24" s="12" t="s">
        <v>9</v>
      </c>
      <c r="N24" s="9">
        <f>IF(M24="",0,IF(M24="優勝",[3]点数換算表!$B$5,IF(M24="準優勝",[3]点数換算表!$C$5,IF(M24="ベスト4",[3]点数換算表!$D$5,IF(M24="ベスト8",[3]点数換算表!$E$5,IF(M24="ベスト16",[3]点数換算表!$F$5,IF(M24="ベスト32",[3]点数換算表!$G$5,"")))))))</f>
        <v>150</v>
      </c>
      <c r="O24" s="12" t="s">
        <v>7</v>
      </c>
      <c r="P24" s="12">
        <v>200</v>
      </c>
      <c r="Q24" s="12"/>
      <c r="R24" s="12">
        <v>0</v>
      </c>
      <c r="S24" s="12" t="s">
        <v>7</v>
      </c>
      <c r="T24" s="12">
        <v>50</v>
      </c>
      <c r="U24" s="12" t="s">
        <v>6</v>
      </c>
      <c r="V24" s="12">
        <v>40</v>
      </c>
      <c r="W24" s="12"/>
      <c r="X24" s="12">
        <v>0</v>
      </c>
      <c r="Y24" s="12"/>
      <c r="Z24" s="12">
        <v>0</v>
      </c>
      <c r="AA24" s="12" t="s">
        <v>9</v>
      </c>
      <c r="AB24" s="9">
        <f>IF(AA24="",0,IF(AA24="優勝",[3]点数換算表!$B$16,IF(AA24="準優勝",[3]点数換算表!$C$16,IF(AA24="ベスト4",[3]点数換算表!$D$16,IF(AA24="ベスト8",[3]点数換算表!$E$16,IF(AA24="ベスト16",[3]点数換算表!$F$16,IF(AA24="ベスト32",[3]点数換算表!$G$16,"")))))))</f>
        <v>120</v>
      </c>
      <c r="AC24" s="12"/>
      <c r="AD24" s="12">
        <v>0</v>
      </c>
      <c r="AE24" s="12"/>
      <c r="AF24" s="12">
        <v>0</v>
      </c>
      <c r="AG24" s="12"/>
      <c r="AH24" s="12">
        <v>0</v>
      </c>
      <c r="AI24" s="9">
        <f t="shared" ref="AI24:AI51" si="10">MAX(H24,J24)+SUM(L24:T24)+MAX(V24,X24)+SUM(Z24:AH24)</f>
        <v>600</v>
      </c>
      <c r="AJ24" s="77">
        <f t="shared" ref="AJ24" si="11">AI24+AI25</f>
        <v>950</v>
      </c>
    </row>
    <row r="25" spans="1:36" x14ac:dyDescent="0.4">
      <c r="A25" s="77"/>
      <c r="B25" s="12" t="s">
        <v>809</v>
      </c>
      <c r="C25" s="12" t="s">
        <v>218</v>
      </c>
      <c r="D25" s="12">
        <v>3</v>
      </c>
      <c r="E25" s="19" t="s">
        <v>269</v>
      </c>
      <c r="F25" s="44" t="s">
        <v>814</v>
      </c>
      <c r="G25" s="12"/>
      <c r="H25" s="12">
        <v>0</v>
      </c>
      <c r="I25" s="12"/>
      <c r="J25" s="12">
        <v>0</v>
      </c>
      <c r="K25" s="12" t="s">
        <v>9</v>
      </c>
      <c r="L25" s="12">
        <v>40</v>
      </c>
      <c r="M25" s="12" t="s">
        <v>9</v>
      </c>
      <c r="N25" s="9">
        <f>IF(M25="",0,IF(M25="優勝",[3]点数換算表!$B$5,IF(M25="準優勝",[3]点数換算表!$C$5,IF(M25="ベスト4",[3]点数換算表!$D$5,IF(M25="ベスト8",[3]点数換算表!$E$5,IF(M25="ベスト16",[3]点数換算表!$F$5,IF(M25="ベスト32",[3]点数換算表!$G$5,"")))))))</f>
        <v>150</v>
      </c>
      <c r="O25" s="12"/>
      <c r="P25" s="12">
        <v>0</v>
      </c>
      <c r="Q25" s="12"/>
      <c r="R25" s="12">
        <v>0</v>
      </c>
      <c r="S25" s="12"/>
      <c r="T25" s="12">
        <v>0</v>
      </c>
      <c r="U25" s="12"/>
      <c r="V25" s="12">
        <v>0</v>
      </c>
      <c r="W25" s="12"/>
      <c r="X25" s="12">
        <v>0</v>
      </c>
      <c r="Y25" s="12"/>
      <c r="Z25" s="12">
        <v>0</v>
      </c>
      <c r="AA25" s="12"/>
      <c r="AB25" s="9">
        <f>IF(AA25="",0,IF(AA25="優勝",[3]点数換算表!$B$16,IF(AA25="準優勝",[3]点数換算表!$C$16,IF(AA25="ベスト4",[3]点数換算表!$D$16,IF(AA25="ベスト8",[3]点数換算表!$E$16,IF(AA25="ベスト16",[3]点数換算表!$F$16,IF(AA25="ベスト32",[3]点数換算表!$G$16,"")))))))</f>
        <v>0</v>
      </c>
      <c r="AC25" s="12" t="s">
        <v>7</v>
      </c>
      <c r="AD25" s="12">
        <v>160</v>
      </c>
      <c r="AE25" s="12"/>
      <c r="AF25" s="12">
        <v>0</v>
      </c>
      <c r="AG25" s="12"/>
      <c r="AH25" s="12">
        <v>0</v>
      </c>
      <c r="AI25" s="9">
        <f t="shared" si="10"/>
        <v>350</v>
      </c>
      <c r="AJ25" s="77"/>
    </row>
    <row r="26" spans="1:36" x14ac:dyDescent="0.4">
      <c r="A26" s="77">
        <v>12</v>
      </c>
      <c r="B26" s="10" t="s">
        <v>571</v>
      </c>
      <c r="C26" s="10" t="s">
        <v>528</v>
      </c>
      <c r="D26" s="10">
        <v>2</v>
      </c>
      <c r="E26" s="46" t="s">
        <v>526</v>
      </c>
      <c r="F26" s="43" t="s">
        <v>815</v>
      </c>
      <c r="G26" s="10"/>
      <c r="H26" s="14">
        <f>IF(G26="",0,IF(G26="優勝",[1]点数換算表!$B$2,IF(G26="準優勝",[1]点数換算表!$C$2,IF(G26="ベスト4",[1]点数換算表!$D$2,[1]点数換算表!$E$2))))</f>
        <v>0</v>
      </c>
      <c r="I26" s="10"/>
      <c r="J26" s="9">
        <f>IF(I26="",0,IF(I26="優勝",[1]点数換算表!$B$3,IF(I26="準優勝",[1]点数換算表!$C$3,IF(I26="ベスト4",[1]点数換算表!$D$3,[1]点数換算表!$E$3))))</f>
        <v>0</v>
      </c>
      <c r="K26" s="10" t="s">
        <v>10</v>
      </c>
      <c r="L26" s="9">
        <f>IF(K26="",0,IF(K26="優勝",[1]点数換算表!$B$4,IF(K26="準優勝",[1]点数換算表!$C$4,IF(K26="ベスト4",[1]点数換算表!$D$4,IF(K26="ベスト8",[1]点数換算表!$E$4,IF(K26="ベスト16",[1]点数換算表!$F$4,""))))))</f>
        <v>100</v>
      </c>
      <c r="M26" s="10" t="s">
        <v>7</v>
      </c>
      <c r="N26" s="9">
        <f>IF(M26="",0,IF(M26="優勝",[1]点数換算表!$B$5,IF(M26="準優勝",[1]点数換算表!$C$5,IF(M26="ベスト4",[1]点数換算表!$D$5,IF(M26="ベスト8",[1]点数換算表!$E$5,IF(M26="ベスト16",[1]点数換算表!$F$5,IF(M26="ベスト32",[1]点数換算表!$G$5,"")))))))</f>
        <v>100</v>
      </c>
      <c r="O26" s="10" t="s">
        <v>7</v>
      </c>
      <c r="P26" s="9">
        <f>IF(O26="",0,IF(O26="優勝",[2]点数換算表!$B$6,IF(O26="準優勝",[2]点数換算表!$C$6,IF(O26="ベスト4",[2]点数換算表!$D$6,IF(O26="ベスト8",[2]点数換算表!$E$6,IF(O26="ベスト16",[2]点数換算表!$F$6,IF(O26="ベスト32",[2]点数換算表!$G$6,"")))))))</f>
        <v>200</v>
      </c>
      <c r="Q26" s="10"/>
      <c r="R26" s="9">
        <f>IF(Q26="",0,IF(Q26="優勝",[1]点数換算表!$B$7,IF(Q26="準優勝",[1]点数換算表!$C$7,IF(Q26="ベスト4",[1]点数換算表!$D$7,IF(Q26="ベスト8",[1]点数換算表!$E$7,[1]点数換算表!$F$7)))))</f>
        <v>0</v>
      </c>
      <c r="S26" s="10"/>
      <c r="T26" s="9">
        <f>IF(S26="",0,IF(S26="優勝",[1]点数換算表!$B$8,IF(S26="準優勝",[1]点数換算表!$C$8,IF(S26="ベスト4",[1]点数換算表!$D$8,IF(S26="ベスト8",[1]点数換算表!$E$8,[1]点数換算表!$F$8)))))</f>
        <v>0</v>
      </c>
      <c r="U26" s="10"/>
      <c r="V26" s="14">
        <f>IF(U26="",0,IF(U26="優勝",[1]点数換算表!$B$13,IF(U26="準優勝",[1]点数換算表!$C$13,IF(U26="ベスト4",[1]点数換算表!$D$13,[1]点数換算表!$E$13))))</f>
        <v>0</v>
      </c>
      <c r="W26" s="10" t="s">
        <v>9</v>
      </c>
      <c r="X26" s="9">
        <f>IF(W26="",0,IF(W26="優勝",[1]点数換算表!$B$14,IF(W26="準優勝",[1]点数換算表!$C$14,IF(W26="ベスト4",[1]点数換算表!$D$14,[1]点数換算表!$E$14))))</f>
        <v>40</v>
      </c>
      <c r="Y26" s="10" t="s">
        <v>10</v>
      </c>
      <c r="Z26" s="9">
        <f>IF(Y26="",0,IF(Y26="優勝",[1]点数換算表!$B$15,IF(Y26="準優勝",[1]点数換算表!$C$15,IF(Y26="ベスト4",[1]点数換算表!$D$15,IF(Y26="ベスト8",[1]点数換算表!$E$15,IF(Y26="ベスト16",[1]点数換算表!$F$15,""))))))</f>
        <v>80</v>
      </c>
      <c r="AA26" s="10" t="s">
        <v>6</v>
      </c>
      <c r="AB26" s="9">
        <f>IF(AA26="",0,IF(AA26="優勝",[1]点数換算表!$B$16,IF(AA26="準優勝",[1]点数換算表!$C$16,IF(AA26="ベスト4",[1]点数換算表!$D$16,IF(AA26="ベスト8",[1]点数換算表!$E$16,IF(AA26="ベスト16",[1]点数換算表!$F$16,IF(AA26="ベスト32",[1]点数換算表!$G$16,"")))))))</f>
        <v>160</v>
      </c>
      <c r="AC26" s="10"/>
      <c r="AD26" s="9">
        <f>IF(AC26="",0,IF(AC26="優勝",[1]点数換算表!$B$17,IF(AC26="準優勝",[1]点数換算表!$C$17,IF(AC26="ベスト4",[1]点数換算表!$D$17,IF(AC26="ベスト8",[1]点数換算表!$E$17,IF(AC26="ベスト16",[1]点数換算表!$F$17,IF(AC26="ベスト32",[1]点数換算表!$G$17,"")))))))</f>
        <v>0</v>
      </c>
      <c r="AE26" s="10"/>
      <c r="AF26" s="9">
        <f>IF(AE26="",0,IF(AE26="優勝",[1]点数換算表!$B$18,IF(AE26="準優勝",[1]点数換算表!$C$18,IF(AE26="ベスト4",[1]点数換算表!$D$18,IF(AE26="ベスト8",[1]点数換算表!$E$18,[1]点数換算表!$F$18)))))</f>
        <v>0</v>
      </c>
      <c r="AG26" s="10"/>
      <c r="AH26" s="9">
        <f>IF(AG26="",0,IF(AG26="優勝",[1]点数換算表!$B$19,IF(AG26="準優勝",[1]点数換算表!$C$19,IF(AG26="ベスト4",[1]点数換算表!$D$19,IF(AG26="ベスト8",[1]点数換算表!$E$19,[1]点数換算表!$F$19)))))</f>
        <v>0</v>
      </c>
      <c r="AI26" s="9">
        <f t="shared" si="10"/>
        <v>680</v>
      </c>
      <c r="AJ26" s="77">
        <f t="shared" ref="AJ26" si="12">AI26+AI27</f>
        <v>880</v>
      </c>
    </row>
    <row r="27" spans="1:36" x14ac:dyDescent="0.4">
      <c r="A27" s="77"/>
      <c r="B27" s="10" t="s">
        <v>572</v>
      </c>
      <c r="C27" s="10" t="s">
        <v>528</v>
      </c>
      <c r="D27" s="10">
        <v>2</v>
      </c>
      <c r="E27" s="46" t="s">
        <v>526</v>
      </c>
      <c r="F27" s="43" t="s">
        <v>815</v>
      </c>
      <c r="G27" s="10"/>
      <c r="H27" s="14">
        <f>IF(G27="",0,IF(G27="優勝",[11]点数換算表!$B$2,IF(G27="準優勝",[11]点数換算表!$C$2,IF(G27="ベスト4",[11]点数換算表!$D$2,[11]点数換算表!$E$2))))</f>
        <v>0</v>
      </c>
      <c r="I27" s="10"/>
      <c r="J27" s="9">
        <f>IF(I27="",0,IF(I27="優勝",[11]点数換算表!$B$3,IF(I27="準優勝",[11]点数換算表!$C$3,IF(I27="ベスト4",[11]点数換算表!$D$3,[11]点数換算表!$E$3))))</f>
        <v>0</v>
      </c>
      <c r="K27" s="10" t="s">
        <v>10</v>
      </c>
      <c r="L27" s="9">
        <f>IF(K27="",0,IF(K27="優勝",[11]点数換算表!$B$4,IF(K27="準優勝",[11]点数換算表!$C$4,IF(K27="ベスト4",[11]点数換算表!$D$4,IF(K27="ベスト8",[11]点数換算表!$E$4,IF(K27="ベスト16",[11]点数換算表!$F$4,""))))))</f>
        <v>100</v>
      </c>
      <c r="M27" s="10" t="s">
        <v>7</v>
      </c>
      <c r="N27" s="9">
        <f>IF(M27="",0,IF(M27="優勝",[3]点数換算表!$B$5,IF(M27="準優勝",[3]点数換算表!$C$5,IF(M27="ベスト4",[3]点数換算表!$D$5,IF(M27="ベスト8",[3]点数換算表!$E$5,IF(M27="ベスト16",[3]点数換算表!$F$5,IF(M27="ベスト32",[3]点数換算表!$G$5,"")))))))</f>
        <v>100</v>
      </c>
      <c r="O27" s="10"/>
      <c r="P27" s="9">
        <f>IF(O27="",0,IF(O27="優勝",[11]点数換算表!$B$6,IF(O27="準優勝",[11]点数換算表!$C$6,IF(O27="ベスト4",[11]点数換算表!$D$6,IF(O27="ベスト8",[11]点数換算表!$E$6,IF(O27="ベスト16",[11]点数換算表!$F$6,IF(O27="ベスト32",[11]点数換算表!$G$6,"")))))))</f>
        <v>0</v>
      </c>
      <c r="Q27" s="10"/>
      <c r="R27" s="9">
        <f>IF(Q27="",0,IF(Q27="優勝",[11]点数換算表!$B$7,IF(Q27="準優勝",[11]点数換算表!$C$7,IF(Q27="ベスト4",[11]点数換算表!$D$7,IF(Q27="ベスト8",[11]点数換算表!$E$7,[11]点数換算表!$F$7)))))</f>
        <v>0</v>
      </c>
      <c r="S27" s="10"/>
      <c r="T27" s="9">
        <f>IF(S27="",0,IF(S27="優勝",[11]点数換算表!$B$8,IF(S27="準優勝",[11]点数換算表!$C$8,IF(S27="ベスト4",[11]点数換算表!$D$8,IF(S27="ベスト8",[11]点数換算表!$E$8,[11]点数換算表!$F$8)))))</f>
        <v>0</v>
      </c>
      <c r="U27" s="10"/>
      <c r="V27" s="14">
        <f>IF(U27="",0,IF(U27="優勝",[11]点数換算表!$B$13,IF(U27="準優勝",[11]点数換算表!$C$13,IF(U27="ベスト4",[11]点数換算表!$D$13,[11]点数換算表!$E$13))))</f>
        <v>0</v>
      </c>
      <c r="W27" s="10"/>
      <c r="X27" s="9">
        <f>IF(W27="",0,IF(W27="優勝",[11]点数換算表!$B$14,IF(W27="準優勝",[11]点数換算表!$C$14,IF(W27="ベスト4",[11]点数換算表!$D$14,[11]点数換算表!$E$14))))</f>
        <v>0</v>
      </c>
      <c r="Y27" s="10"/>
      <c r="Z27" s="9">
        <f>IF(Y27="",0,IF(Y27="優勝",[11]点数換算表!$B$15,IF(Y27="準優勝",[11]点数換算表!$C$15,IF(Y27="ベスト4",[11]点数換算表!$D$15,IF(Y27="ベスト8",[11]点数換算表!$E$15,IF(Y27="ベスト16",[11]点数換算表!$F$15,""))))))</f>
        <v>0</v>
      </c>
      <c r="AA27" s="10"/>
      <c r="AB27" s="9">
        <f>IF(AA27="",0,IF(AA27="優勝",[3]点数換算表!$B$16,IF(AA27="準優勝",[3]点数換算表!$C$16,IF(AA27="ベスト4",[3]点数換算表!$D$16,IF(AA27="ベスト8",[3]点数換算表!$E$16,IF(AA27="ベスト16",[3]点数換算表!$F$16,IF(AA27="ベスト32",[3]点数換算表!$G$16,"")))))))</f>
        <v>0</v>
      </c>
      <c r="AC27" s="10"/>
      <c r="AD27" s="9">
        <f>IF(AC27="",0,IF(AC27="優勝",[11]点数換算表!$B$17,IF(AC27="準優勝",[11]点数換算表!$C$17,IF(AC27="ベスト4",[11]点数換算表!$D$17,IF(AC27="ベスト8",[11]点数換算表!$E$17,IF(AC27="ベスト16",[11]点数換算表!$F$17,IF(AC27="ベスト32",[11]点数換算表!$G$17,"")))))))</f>
        <v>0</v>
      </c>
      <c r="AE27" s="10"/>
      <c r="AF27" s="9">
        <f>IF(AE27="",0,IF(AE27="優勝",[11]点数換算表!$B$18,IF(AE27="準優勝",[11]点数換算表!$C$18,IF(AE27="ベスト4",[11]点数換算表!$D$18,IF(AE27="ベスト8",[11]点数換算表!$E$18,[11]点数換算表!$F$18)))))</f>
        <v>0</v>
      </c>
      <c r="AG27" s="10"/>
      <c r="AH27" s="9">
        <f>IF(AG27="",0,IF(AG27="優勝",[11]点数換算表!$B$19,IF(AG27="準優勝",[11]点数換算表!$C$19,IF(AG27="ベスト4",[11]点数換算表!$D$19,IF(AG27="ベスト8",[11]点数換算表!$E$19,[11]点数換算表!$F$19)))))</f>
        <v>0</v>
      </c>
      <c r="AI27" s="9">
        <f t="shared" si="10"/>
        <v>200</v>
      </c>
      <c r="AJ27" s="77"/>
    </row>
    <row r="28" spans="1:36" x14ac:dyDescent="0.4">
      <c r="A28" s="77">
        <v>13</v>
      </c>
      <c r="B28" s="12" t="s">
        <v>1171</v>
      </c>
      <c r="C28" s="12" t="s">
        <v>1172</v>
      </c>
      <c r="D28" s="12">
        <v>4</v>
      </c>
      <c r="E28" s="19" t="s">
        <v>269</v>
      </c>
      <c r="F28" s="44" t="s">
        <v>814</v>
      </c>
      <c r="G28" s="12"/>
      <c r="H28" s="12">
        <v>0</v>
      </c>
      <c r="I28" s="12"/>
      <c r="J28" s="12">
        <v>0</v>
      </c>
      <c r="K28" s="12" t="s">
        <v>7</v>
      </c>
      <c r="L28" s="12">
        <v>20</v>
      </c>
      <c r="M28" s="12" t="s">
        <v>7</v>
      </c>
      <c r="N28" s="9">
        <f>IF(M28="",0,IF(M28="優勝",[3]点数換算表!$B$5,IF(M28="準優勝",[3]点数換算表!$C$5,IF(M28="ベスト4",[3]点数換算表!$D$5,IF(M28="ベスト8",[3]点数換算表!$E$5,IF(M28="ベスト16",[3]点数換算表!$F$5,IF(M28="ベスト32",[3]点数換算表!$G$5,"")))))))</f>
        <v>100</v>
      </c>
      <c r="O28" s="12" t="s">
        <v>7</v>
      </c>
      <c r="P28" s="12">
        <v>200</v>
      </c>
      <c r="Q28" s="12"/>
      <c r="R28" s="12">
        <v>0</v>
      </c>
      <c r="S28" s="12"/>
      <c r="T28" s="12">
        <v>0</v>
      </c>
      <c r="U28" s="12"/>
      <c r="V28" s="12">
        <v>0</v>
      </c>
      <c r="W28" s="12"/>
      <c r="X28" s="12">
        <v>0</v>
      </c>
      <c r="Y28" s="12"/>
      <c r="Z28" s="12">
        <v>0</v>
      </c>
      <c r="AA28" s="12" t="s">
        <v>7</v>
      </c>
      <c r="AB28" s="9">
        <f>IF(AA28="",0,IF(AA28="優勝",[3]点数換算表!$B$16,IF(AA28="準優勝",[3]点数換算表!$C$16,IF(AA28="ベスト4",[3]点数換算表!$D$16,IF(AA28="ベスト8",[3]点数換算表!$E$16,IF(AA28="ベスト16",[3]点数換算表!$F$16,IF(AA28="ベスト32",[3]点数換算表!$G$16,"")))))))</f>
        <v>80</v>
      </c>
      <c r="AC28" s="12"/>
      <c r="AD28" s="12">
        <v>0</v>
      </c>
      <c r="AE28" s="12"/>
      <c r="AF28" s="12">
        <v>0</v>
      </c>
      <c r="AG28" s="12"/>
      <c r="AH28" s="12">
        <v>0</v>
      </c>
      <c r="AI28" s="9">
        <f t="shared" si="10"/>
        <v>400</v>
      </c>
      <c r="AJ28" s="77">
        <f t="shared" ref="AJ28" si="13">AI28+AI29</f>
        <v>800</v>
      </c>
    </row>
    <row r="29" spans="1:36" x14ac:dyDescent="0.4">
      <c r="A29" s="77"/>
      <c r="B29" s="12" t="s">
        <v>1173</v>
      </c>
      <c r="C29" s="12" t="s">
        <v>1172</v>
      </c>
      <c r="D29" s="12">
        <v>3</v>
      </c>
      <c r="E29" s="19" t="s">
        <v>269</v>
      </c>
      <c r="F29" s="44" t="s">
        <v>814</v>
      </c>
      <c r="G29" s="12"/>
      <c r="H29" s="12">
        <v>0</v>
      </c>
      <c r="I29" s="12"/>
      <c r="J29" s="12">
        <v>0</v>
      </c>
      <c r="K29" s="12" t="s">
        <v>7</v>
      </c>
      <c r="L29" s="12">
        <v>20</v>
      </c>
      <c r="M29" s="12" t="s">
        <v>7</v>
      </c>
      <c r="N29" s="9">
        <f>IF(M29="",0,IF(M29="優勝",[3]点数換算表!$B$5,IF(M29="準優勝",[3]点数換算表!$C$5,IF(M29="ベスト4",[3]点数換算表!$D$5,IF(M29="ベスト8",[3]点数換算表!$E$5,IF(M29="ベスト16",[3]点数換算表!$F$5,IF(M29="ベスト32",[3]点数換算表!$G$5,"")))))))</f>
        <v>100</v>
      </c>
      <c r="O29" s="12" t="s">
        <v>7</v>
      </c>
      <c r="P29" s="12">
        <v>200</v>
      </c>
      <c r="Q29" s="12"/>
      <c r="R29" s="12">
        <v>0</v>
      </c>
      <c r="S29" s="12"/>
      <c r="T29" s="12">
        <v>0</v>
      </c>
      <c r="U29" s="12"/>
      <c r="V29" s="12">
        <v>0</v>
      </c>
      <c r="W29" s="12"/>
      <c r="X29" s="12">
        <v>0</v>
      </c>
      <c r="Y29" s="12"/>
      <c r="Z29" s="12">
        <v>0</v>
      </c>
      <c r="AA29" s="12" t="s">
        <v>7</v>
      </c>
      <c r="AB29" s="9">
        <f>IF(AA29="",0,IF(AA29="優勝",[3]点数換算表!$B$16,IF(AA29="準優勝",[3]点数換算表!$C$16,IF(AA29="ベスト4",[3]点数換算表!$D$16,IF(AA29="ベスト8",[3]点数換算表!$E$16,IF(AA29="ベスト16",[3]点数換算表!$F$16,IF(AA29="ベスト32",[3]点数換算表!$G$16,"")))))))</f>
        <v>80</v>
      </c>
      <c r="AC29" s="12"/>
      <c r="AD29" s="12">
        <v>0</v>
      </c>
      <c r="AE29" s="12"/>
      <c r="AF29" s="12">
        <v>0</v>
      </c>
      <c r="AG29" s="12"/>
      <c r="AH29" s="12">
        <v>0</v>
      </c>
      <c r="AI29" s="9">
        <f t="shared" si="10"/>
        <v>400</v>
      </c>
      <c r="AJ29" s="77"/>
    </row>
    <row r="30" spans="1:36" x14ac:dyDescent="0.4">
      <c r="A30" s="77">
        <v>14</v>
      </c>
      <c r="B30" s="10" t="s">
        <v>575</v>
      </c>
      <c r="C30" s="10" t="s">
        <v>525</v>
      </c>
      <c r="D30" s="10">
        <v>4</v>
      </c>
      <c r="E30" s="46" t="s">
        <v>526</v>
      </c>
      <c r="F30" s="43" t="s">
        <v>815</v>
      </c>
      <c r="G30" s="10"/>
      <c r="H30" s="14">
        <f>IF(G30="",0,IF(G30="優勝",[11]点数換算表!$B$2,IF(G30="準優勝",[11]点数換算表!$C$2,IF(G30="ベスト4",[11]点数換算表!$D$2,[11]点数換算表!$E$2))))</f>
        <v>0</v>
      </c>
      <c r="I30" s="10"/>
      <c r="J30" s="9">
        <f>IF(I30="",0,IF(I30="優勝",[11]点数換算表!$B$3,IF(I30="準優勝",[11]点数換算表!$C$3,IF(I30="ベスト4",[11]点数換算表!$D$3,[11]点数換算表!$E$3))))</f>
        <v>0</v>
      </c>
      <c r="K30" s="10" t="s">
        <v>6</v>
      </c>
      <c r="L30" s="9">
        <f>IF(K30="",0,IF(K30="優勝",[11]点数換算表!$B$4,IF(K30="準優勝",[11]点数換算表!$C$4,IF(K30="ベスト4",[11]点数換算表!$D$4,IF(K30="ベスト8",[11]点数換算表!$E$4,IF(K30="ベスト16",[11]点数換算表!$F$4,""))))))</f>
        <v>60</v>
      </c>
      <c r="M30" s="10" t="s">
        <v>214</v>
      </c>
      <c r="N30" s="9">
        <f>IF(M30="",0,IF(M30="優勝",[3]点数換算表!$B$5,IF(M30="準優勝",[3]点数換算表!$C$5,IF(M30="ベスト4",[3]点数換算表!$D$5,IF(M30="ベスト8",[3]点数換算表!$E$5,IF(M30="ベスト16",[3]点数換算表!$F$5,IF(M30="ベスト32",[3]点数換算表!$G$5,"")))))))</f>
        <v>50</v>
      </c>
      <c r="O30" s="10" t="s">
        <v>7</v>
      </c>
      <c r="P30" s="9">
        <f>IF(O30="",0,IF(O30="優勝",[11]点数換算表!$B$6,IF(O30="準優勝",[11]点数換算表!$C$6,IF(O30="ベスト4",[11]点数換算表!$D$6,IF(O30="ベスト8",[11]点数換算表!$E$6,IF(O30="ベスト16",[11]点数換算表!$F$6,IF(O30="ベスト32",[11]点数換算表!$G$6,"")))))))</f>
        <v>200</v>
      </c>
      <c r="Q30" s="10"/>
      <c r="R30" s="9">
        <f>IF(Q30="",0,IF(Q30="優勝",[11]点数換算表!$B$7,IF(Q30="準優勝",[11]点数換算表!$C$7,IF(Q30="ベスト4",[11]点数換算表!$D$7,IF(Q30="ベスト8",[11]点数換算表!$E$7,[11]点数換算表!$F$7)))))</f>
        <v>0</v>
      </c>
      <c r="S30" s="10"/>
      <c r="T30" s="9">
        <f>IF(S30="",0,IF(S30="優勝",[11]点数換算表!$B$8,IF(S30="準優勝",[11]点数換算表!$C$8,IF(S30="ベスト4",[11]点数換算表!$D$8,IF(S30="ベスト8",[11]点数換算表!$E$8,[11]点数換算表!$F$8)))))</f>
        <v>0</v>
      </c>
      <c r="U30" s="10"/>
      <c r="V30" s="14">
        <f>IF(U30="",0,IF(U30="優勝",[11]点数換算表!$B$13,IF(U30="準優勝",[11]点数換算表!$C$13,IF(U30="ベスト4",[11]点数換算表!$D$13,[11]点数換算表!$E$13))))</f>
        <v>0</v>
      </c>
      <c r="W30" s="10"/>
      <c r="X30" s="9">
        <f>IF(W30="",0,IF(W30="優勝",[11]点数換算表!$B$14,IF(W30="準優勝",[11]点数換算表!$C$14,IF(W30="ベスト4",[11]点数換算表!$D$14,[11]点数換算表!$E$14))))</f>
        <v>0</v>
      </c>
      <c r="Y30" s="10" t="s">
        <v>9</v>
      </c>
      <c r="Z30" s="9">
        <f>IF(Y30="",0,IF(Y30="優勝",[11]点数換算表!$B$15,IF(Y30="準優勝",[11]点数換算表!$C$15,IF(Y30="ベスト4",[11]点数換算表!$D$15,IF(Y30="ベスト8",[11]点数換算表!$E$15,IF(Y30="ベスト16",[11]点数換算表!$F$15,""))))))</f>
        <v>32</v>
      </c>
      <c r="AA30" s="10"/>
      <c r="AB30" s="9">
        <f>IF(AA30="",0,IF(AA30="優勝",[3]点数換算表!$B$16,IF(AA30="準優勝",[3]点数換算表!$C$16,IF(AA30="ベスト4",[3]点数換算表!$D$16,IF(AA30="ベスト8",[3]点数換算表!$E$16,IF(AA30="ベスト16",[3]点数換算表!$F$16,IF(AA30="ベスト32",[3]点数換算表!$G$16,"")))))))</f>
        <v>0</v>
      </c>
      <c r="AC30" s="10"/>
      <c r="AD30" s="9">
        <f>IF(AC30="",0,IF(AC30="優勝",[11]点数換算表!$B$17,IF(AC30="準優勝",[11]点数換算表!$C$17,IF(AC30="ベスト4",[11]点数換算表!$D$17,IF(AC30="ベスト8",[11]点数換算表!$E$17,IF(AC30="ベスト16",[11]点数換算表!$F$17,IF(AC30="ベスト32",[11]点数換算表!$G$17,"")))))))</f>
        <v>0</v>
      </c>
      <c r="AE30" s="10"/>
      <c r="AF30" s="9">
        <f>IF(AE30="",0,IF(AE30="優勝",[11]点数換算表!$B$18,IF(AE30="準優勝",[11]点数換算表!$C$18,IF(AE30="ベスト4",[11]点数換算表!$D$18,IF(AE30="ベスト8",[11]点数換算表!$E$18,[11]点数換算表!$F$18)))))</f>
        <v>0</v>
      </c>
      <c r="AG30" s="10"/>
      <c r="AH30" s="9">
        <f>IF(AG30="",0,IF(AG30="優勝",[11]点数換算表!$B$19,IF(AG30="準優勝",[11]点数換算表!$C$19,IF(AG30="ベスト4",[11]点数換算表!$D$19,IF(AG30="ベスト8",[11]点数換算表!$E$19,[11]点数換算表!$F$19)))))</f>
        <v>0</v>
      </c>
      <c r="AI30" s="9">
        <f t="shared" si="10"/>
        <v>342</v>
      </c>
      <c r="AJ30" s="77">
        <f t="shared" ref="AJ30" si="14">AI30+AI31</f>
        <v>684</v>
      </c>
    </row>
    <row r="31" spans="1:36" x14ac:dyDescent="0.4">
      <c r="A31" s="77"/>
      <c r="B31" s="10" t="s">
        <v>576</v>
      </c>
      <c r="C31" s="10" t="s">
        <v>525</v>
      </c>
      <c r="D31" s="10">
        <v>4</v>
      </c>
      <c r="E31" s="46" t="s">
        <v>526</v>
      </c>
      <c r="F31" s="43" t="s">
        <v>815</v>
      </c>
      <c r="G31" s="10"/>
      <c r="H31" s="14">
        <f>IF(G31="",0,IF(G31="優勝",[11]点数換算表!$B$2,IF(G31="準優勝",[11]点数換算表!$C$2,IF(G31="ベスト4",[11]点数換算表!$D$2,[11]点数換算表!$E$2))))</f>
        <v>0</v>
      </c>
      <c r="I31" s="10"/>
      <c r="J31" s="9">
        <f>IF(I31="",0,IF(I31="優勝",[11]点数換算表!$B$3,IF(I31="準優勝",[11]点数換算表!$C$3,IF(I31="ベスト4",[11]点数換算表!$D$3,[11]点数換算表!$E$3))))</f>
        <v>0</v>
      </c>
      <c r="K31" s="10" t="s">
        <v>6</v>
      </c>
      <c r="L31" s="9">
        <f>IF(K31="",0,IF(K31="優勝",[11]点数換算表!$B$4,IF(K31="準優勝",[11]点数換算表!$C$4,IF(K31="ベスト4",[11]点数換算表!$D$4,IF(K31="ベスト8",[11]点数換算表!$E$4,IF(K31="ベスト16",[11]点数換算表!$F$4,""))))))</f>
        <v>60</v>
      </c>
      <c r="M31" s="10" t="s">
        <v>214</v>
      </c>
      <c r="N31" s="9">
        <f>IF(M31="",0,IF(M31="優勝",[3]点数換算表!$B$5,IF(M31="準優勝",[3]点数換算表!$C$5,IF(M31="ベスト4",[3]点数換算表!$D$5,IF(M31="ベスト8",[3]点数換算表!$E$5,IF(M31="ベスト16",[3]点数換算表!$F$5,IF(M31="ベスト32",[3]点数換算表!$G$5,"")))))))</f>
        <v>50</v>
      </c>
      <c r="O31" s="10" t="s">
        <v>7</v>
      </c>
      <c r="P31" s="9">
        <f>IF(O31="",0,IF(O31="優勝",[11]点数換算表!$B$6,IF(O31="準優勝",[11]点数換算表!$C$6,IF(O31="ベスト4",[11]点数換算表!$D$6,IF(O31="ベスト8",[11]点数換算表!$E$6,IF(O31="ベスト16",[11]点数換算表!$F$6,IF(O31="ベスト32",[11]点数換算表!$G$6,"")))))))</f>
        <v>200</v>
      </c>
      <c r="Q31" s="10"/>
      <c r="R31" s="9">
        <f>IF(Q31="",0,IF(Q31="優勝",[11]点数換算表!$B$7,IF(Q31="準優勝",[11]点数換算表!$C$7,IF(Q31="ベスト4",[11]点数換算表!$D$7,IF(Q31="ベスト8",[11]点数換算表!$E$7,[11]点数換算表!$F$7)))))</f>
        <v>0</v>
      </c>
      <c r="S31" s="10"/>
      <c r="T31" s="9">
        <f>IF(S31="",0,IF(S31="優勝",[11]点数換算表!$B$8,IF(S31="準優勝",[11]点数換算表!$C$8,IF(S31="ベスト4",[11]点数換算表!$D$8,IF(S31="ベスト8",[11]点数換算表!$E$8,[11]点数換算表!$F$8)))))</f>
        <v>0</v>
      </c>
      <c r="U31" s="10"/>
      <c r="V31" s="14">
        <f>IF(U31="",0,IF(U31="優勝",[11]点数換算表!$B$13,IF(U31="準優勝",[11]点数換算表!$C$13,IF(U31="ベスト4",[11]点数換算表!$D$13,[11]点数換算表!$E$13))))</f>
        <v>0</v>
      </c>
      <c r="W31" s="10"/>
      <c r="X31" s="9">
        <f>IF(W31="",0,IF(W31="優勝",[11]点数換算表!$B$14,IF(W31="準優勝",[11]点数換算表!$C$14,IF(W31="ベスト4",[11]点数換算表!$D$14,[11]点数換算表!$E$14))))</f>
        <v>0</v>
      </c>
      <c r="Y31" s="10" t="s">
        <v>9</v>
      </c>
      <c r="Z31" s="9">
        <f>IF(Y31="",0,IF(Y31="優勝",[11]点数換算表!$B$15,IF(Y31="準優勝",[11]点数換算表!$C$15,IF(Y31="ベスト4",[11]点数換算表!$D$15,IF(Y31="ベスト8",[11]点数換算表!$E$15,IF(Y31="ベスト16",[11]点数換算表!$F$15,""))))))</f>
        <v>32</v>
      </c>
      <c r="AA31" s="10"/>
      <c r="AB31" s="9">
        <f>IF(AA31="",0,IF(AA31="優勝",[3]点数換算表!$B$16,IF(AA31="準優勝",[3]点数換算表!$C$16,IF(AA31="ベスト4",[3]点数換算表!$D$16,IF(AA31="ベスト8",[3]点数換算表!$E$16,IF(AA31="ベスト16",[3]点数換算表!$F$16,IF(AA31="ベスト32",[3]点数換算表!$G$16,"")))))))</f>
        <v>0</v>
      </c>
      <c r="AC31" s="10"/>
      <c r="AD31" s="9">
        <f>IF(AC31="",0,IF(AC31="優勝",[11]点数換算表!$B$17,IF(AC31="準優勝",[11]点数換算表!$C$17,IF(AC31="ベスト4",[11]点数換算表!$D$17,IF(AC31="ベスト8",[11]点数換算表!$E$17,IF(AC31="ベスト16",[11]点数換算表!$F$17,IF(AC31="ベスト32",[11]点数換算表!$G$17,"")))))))</f>
        <v>0</v>
      </c>
      <c r="AE31" s="10"/>
      <c r="AF31" s="9">
        <f>IF(AE31="",0,IF(AE31="優勝",[11]点数換算表!$B$18,IF(AE31="準優勝",[11]点数換算表!$C$18,IF(AE31="ベスト4",[11]点数換算表!$D$18,IF(AE31="ベスト8",[11]点数換算表!$E$18,[11]点数換算表!$F$18)))))</f>
        <v>0</v>
      </c>
      <c r="AG31" s="10"/>
      <c r="AH31" s="9">
        <f>IF(AG31="",0,IF(AG31="優勝",[11]点数換算表!$B$19,IF(AG31="準優勝",[11]点数換算表!$C$19,IF(AG31="ベスト4",[11]点数換算表!$D$19,IF(AG31="ベスト8",[11]点数換算表!$E$19,[11]点数換算表!$F$19)))))</f>
        <v>0</v>
      </c>
      <c r="AI31" s="9">
        <f t="shared" si="10"/>
        <v>342</v>
      </c>
      <c r="AJ31" s="77"/>
    </row>
    <row r="32" spans="1:36" x14ac:dyDescent="0.4">
      <c r="A32" s="77">
        <v>15</v>
      </c>
      <c r="B32" s="12" t="s">
        <v>1176</v>
      </c>
      <c r="C32" s="12" t="s">
        <v>223</v>
      </c>
      <c r="D32" s="12">
        <v>4</v>
      </c>
      <c r="E32" s="19" t="s">
        <v>269</v>
      </c>
      <c r="F32" s="44" t="s">
        <v>814</v>
      </c>
      <c r="G32" s="12"/>
      <c r="H32" s="12">
        <v>0</v>
      </c>
      <c r="I32" s="12"/>
      <c r="J32" s="12">
        <v>0</v>
      </c>
      <c r="K32" s="12" t="s">
        <v>7</v>
      </c>
      <c r="L32" s="12">
        <v>20</v>
      </c>
      <c r="M32" s="12" t="s">
        <v>7</v>
      </c>
      <c r="N32" s="9">
        <f>IF(M32="",0,IF(M32="優勝",[3]点数換算表!$B$5,IF(M32="準優勝",[3]点数換算表!$C$5,IF(M32="ベスト4",[3]点数換算表!$D$5,IF(M32="ベスト8",[3]点数換算表!$E$5,IF(M32="ベスト16",[3]点数換算表!$F$5,IF(M32="ベスト32",[3]点数換算表!$G$5,"")))))))</f>
        <v>100</v>
      </c>
      <c r="O32" s="12" t="s">
        <v>214</v>
      </c>
      <c r="P32" s="12">
        <v>100</v>
      </c>
      <c r="Q32" s="12"/>
      <c r="R32" s="12">
        <v>0</v>
      </c>
      <c r="S32" s="12"/>
      <c r="T32" s="12">
        <v>0</v>
      </c>
      <c r="U32" s="12"/>
      <c r="V32" s="12">
        <v>0</v>
      </c>
      <c r="W32" s="12"/>
      <c r="X32" s="12">
        <v>0</v>
      </c>
      <c r="Y32" s="12"/>
      <c r="Z32" s="12">
        <v>0</v>
      </c>
      <c r="AA32" s="12" t="s">
        <v>214</v>
      </c>
      <c r="AB32" s="9">
        <f>IF(AA32="",0,IF(AA32="優勝",[3]点数換算表!$B$16,IF(AA32="準優勝",[3]点数換算表!$C$16,IF(AA32="ベスト4",[3]点数換算表!$D$16,IF(AA32="ベスト8",[3]点数換算表!$E$16,IF(AA32="ベスト16",[3]点数換算表!$F$16,IF(AA32="ベスト32",[3]点数換算表!$G$16,"")))))))</f>
        <v>40</v>
      </c>
      <c r="AC32" s="12" t="s">
        <v>7</v>
      </c>
      <c r="AD32" s="12">
        <v>160</v>
      </c>
      <c r="AE32" s="12"/>
      <c r="AF32" s="12">
        <v>0</v>
      </c>
      <c r="AG32" s="12"/>
      <c r="AH32" s="12">
        <v>0</v>
      </c>
      <c r="AI32" s="9">
        <f t="shared" si="10"/>
        <v>420</v>
      </c>
      <c r="AJ32" s="77">
        <f t="shared" ref="AJ32" si="15">AI32+AI33</f>
        <v>680</v>
      </c>
    </row>
    <row r="33" spans="1:36" x14ac:dyDescent="0.4">
      <c r="A33" s="77"/>
      <c r="B33" s="12" t="s">
        <v>1177</v>
      </c>
      <c r="C33" s="12" t="s">
        <v>223</v>
      </c>
      <c r="D33" s="12">
        <v>4</v>
      </c>
      <c r="E33" s="19" t="s">
        <v>269</v>
      </c>
      <c r="F33" s="44" t="s">
        <v>814</v>
      </c>
      <c r="G33" s="12"/>
      <c r="H33" s="12">
        <v>0</v>
      </c>
      <c r="I33" s="12"/>
      <c r="J33" s="12">
        <v>0</v>
      </c>
      <c r="K33" s="12" t="s">
        <v>7</v>
      </c>
      <c r="L33" s="12">
        <v>20</v>
      </c>
      <c r="M33" s="12" t="s">
        <v>7</v>
      </c>
      <c r="N33" s="9">
        <f>IF(M33="",0,IF(M33="優勝",[3]点数換算表!$B$5,IF(M33="準優勝",[3]点数換算表!$C$5,IF(M33="ベスト4",[3]点数換算表!$D$5,IF(M33="ベスト8",[3]点数換算表!$E$5,IF(M33="ベスト16",[3]点数換算表!$F$5,IF(M33="ベスト32",[3]点数換算表!$G$5,"")))))))</f>
        <v>100</v>
      </c>
      <c r="O33" s="12" t="s">
        <v>214</v>
      </c>
      <c r="P33" s="12">
        <v>100</v>
      </c>
      <c r="Q33" s="12"/>
      <c r="R33" s="12">
        <v>0</v>
      </c>
      <c r="S33" s="12"/>
      <c r="T33" s="12">
        <v>0</v>
      </c>
      <c r="U33" s="12"/>
      <c r="V33" s="12">
        <v>0</v>
      </c>
      <c r="W33" s="12"/>
      <c r="X33" s="12">
        <v>0</v>
      </c>
      <c r="Y33" s="12"/>
      <c r="Z33" s="12">
        <v>0</v>
      </c>
      <c r="AA33" s="12" t="s">
        <v>214</v>
      </c>
      <c r="AB33" s="9">
        <f>IF(AA33="",0,IF(AA33="優勝",[3]点数換算表!$B$16,IF(AA33="準優勝",[3]点数換算表!$C$16,IF(AA33="ベスト4",[3]点数換算表!$D$16,IF(AA33="ベスト8",[3]点数換算表!$E$16,IF(AA33="ベスト16",[3]点数換算表!$F$16,IF(AA33="ベスト32",[3]点数換算表!$G$16,"")))))))</f>
        <v>40</v>
      </c>
      <c r="AC33" s="12"/>
      <c r="AD33" s="12">
        <v>0</v>
      </c>
      <c r="AE33" s="12"/>
      <c r="AF33" s="12">
        <v>0</v>
      </c>
      <c r="AG33" s="12"/>
      <c r="AH33" s="12">
        <v>0</v>
      </c>
      <c r="AI33" s="9">
        <f t="shared" si="10"/>
        <v>260</v>
      </c>
      <c r="AJ33" s="77"/>
    </row>
    <row r="34" spans="1:36" x14ac:dyDescent="0.4">
      <c r="A34" s="77">
        <v>16</v>
      </c>
      <c r="B34" s="10" t="s">
        <v>715</v>
      </c>
      <c r="C34" s="10" t="s">
        <v>716</v>
      </c>
      <c r="D34" s="10">
        <v>4</v>
      </c>
      <c r="E34" s="45" t="s">
        <v>717</v>
      </c>
      <c r="F34" s="44" t="s">
        <v>814</v>
      </c>
      <c r="G34" s="10"/>
      <c r="H34" s="14">
        <v>0</v>
      </c>
      <c r="I34" s="10"/>
      <c r="J34" s="9">
        <v>0</v>
      </c>
      <c r="K34" s="10" t="s">
        <v>10</v>
      </c>
      <c r="L34" s="9">
        <v>100</v>
      </c>
      <c r="M34" s="10"/>
      <c r="N34" s="9">
        <f>IF(M34="",0,IF(M34="優勝",[3]点数換算表!$B$5,IF(M34="準優勝",[3]点数換算表!$C$5,IF(M34="ベスト4",[3]点数換算表!$D$5,IF(M34="ベスト8",[3]点数換算表!$E$5,IF(M34="ベスト16",[3]点数換算表!$F$5,IF(M34="ベスト32",[3]点数換算表!$G$5,"")))))))</f>
        <v>0</v>
      </c>
      <c r="O34" s="10" t="s">
        <v>214</v>
      </c>
      <c r="P34" s="9">
        <v>100</v>
      </c>
      <c r="Q34" s="10"/>
      <c r="R34" s="9">
        <v>0</v>
      </c>
      <c r="S34" s="10"/>
      <c r="T34" s="9">
        <v>0</v>
      </c>
      <c r="U34" s="10"/>
      <c r="V34" s="14">
        <v>0</v>
      </c>
      <c r="W34" s="10"/>
      <c r="X34" s="9">
        <v>0</v>
      </c>
      <c r="Y34" s="10" t="s">
        <v>10</v>
      </c>
      <c r="Z34" s="9">
        <v>80</v>
      </c>
      <c r="AA34" s="10" t="s">
        <v>214</v>
      </c>
      <c r="AB34" s="9">
        <f>IF(AA34="",0,IF(AA34="優勝",[3]点数換算表!$B$16,IF(AA34="準優勝",[3]点数換算表!$C$16,IF(AA34="ベスト4",[3]点数換算表!$D$16,IF(AA34="ベスト8",[3]点数換算表!$E$16,IF(AA34="ベスト16",[3]点数換算表!$F$16,IF(AA34="ベスト32",[3]点数換算表!$G$16,"")))))))</f>
        <v>40</v>
      </c>
      <c r="AC34" s="10"/>
      <c r="AD34" s="9">
        <v>0</v>
      </c>
      <c r="AE34" s="10"/>
      <c r="AF34" s="9">
        <v>0</v>
      </c>
      <c r="AG34" s="10"/>
      <c r="AH34" s="9">
        <v>0</v>
      </c>
      <c r="AI34" s="9">
        <f t="shared" si="10"/>
        <v>320</v>
      </c>
      <c r="AJ34" s="77">
        <f t="shared" ref="AJ34" si="16">AI34+AI35</f>
        <v>640</v>
      </c>
    </row>
    <row r="35" spans="1:36" x14ac:dyDescent="0.4">
      <c r="A35" s="77"/>
      <c r="B35" s="10" t="s">
        <v>723</v>
      </c>
      <c r="C35" s="10" t="s">
        <v>716</v>
      </c>
      <c r="D35" s="10">
        <v>3</v>
      </c>
      <c r="E35" s="45" t="s">
        <v>717</v>
      </c>
      <c r="F35" s="44" t="s">
        <v>814</v>
      </c>
      <c r="G35" s="10"/>
      <c r="H35" s="14">
        <v>0</v>
      </c>
      <c r="I35" s="10"/>
      <c r="J35" s="9">
        <v>0</v>
      </c>
      <c r="K35" s="10" t="s">
        <v>10</v>
      </c>
      <c r="L35" s="9">
        <v>100</v>
      </c>
      <c r="M35" s="10"/>
      <c r="N35" s="9">
        <f>IF(M35="",0,IF(M35="優勝",[3]点数換算表!$B$5,IF(M35="準優勝",[3]点数換算表!$C$5,IF(M35="ベスト4",[3]点数換算表!$D$5,IF(M35="ベスト8",[3]点数換算表!$E$5,IF(M35="ベスト16",[3]点数換算表!$F$5,IF(M35="ベスト32",[3]点数換算表!$G$5,"")))))))</f>
        <v>0</v>
      </c>
      <c r="O35" s="10" t="s">
        <v>214</v>
      </c>
      <c r="P35" s="9">
        <v>100</v>
      </c>
      <c r="Q35" s="10"/>
      <c r="R35" s="9">
        <v>0</v>
      </c>
      <c r="S35" s="10"/>
      <c r="T35" s="9">
        <v>0</v>
      </c>
      <c r="U35" s="10"/>
      <c r="V35" s="14">
        <v>0</v>
      </c>
      <c r="W35" s="10"/>
      <c r="X35" s="9">
        <v>0</v>
      </c>
      <c r="Y35" s="10" t="s">
        <v>10</v>
      </c>
      <c r="Z35" s="9">
        <v>80</v>
      </c>
      <c r="AA35" s="10" t="s">
        <v>214</v>
      </c>
      <c r="AB35" s="9">
        <f>IF(AA35="",0,IF(AA35="優勝",[3]点数換算表!$B$16,IF(AA35="準優勝",[3]点数換算表!$C$16,IF(AA35="ベスト4",[3]点数換算表!$D$16,IF(AA35="ベスト8",[3]点数換算表!$E$16,IF(AA35="ベスト16",[3]点数換算表!$F$16,IF(AA35="ベスト32",[3]点数換算表!$G$16,"")))))))</f>
        <v>40</v>
      </c>
      <c r="AC35" s="10"/>
      <c r="AD35" s="9">
        <v>0</v>
      </c>
      <c r="AE35" s="10"/>
      <c r="AF35" s="9">
        <v>0</v>
      </c>
      <c r="AG35" s="10"/>
      <c r="AH35" s="9">
        <v>0</v>
      </c>
      <c r="AI35" s="9">
        <f t="shared" si="10"/>
        <v>320</v>
      </c>
      <c r="AJ35" s="77"/>
    </row>
    <row r="36" spans="1:36" x14ac:dyDescent="0.4">
      <c r="A36" s="77">
        <v>17</v>
      </c>
      <c r="B36" s="10" t="s">
        <v>332</v>
      </c>
      <c r="C36" s="10" t="s">
        <v>277</v>
      </c>
      <c r="D36" s="10">
        <v>3</v>
      </c>
      <c r="E36" s="42" t="s">
        <v>272</v>
      </c>
      <c r="F36" s="43" t="s">
        <v>815</v>
      </c>
      <c r="G36" s="10"/>
      <c r="H36" s="14">
        <v>0</v>
      </c>
      <c r="I36" s="10"/>
      <c r="J36" s="9">
        <v>0</v>
      </c>
      <c r="K36" s="10" t="s">
        <v>8</v>
      </c>
      <c r="L36" s="9">
        <v>80</v>
      </c>
      <c r="M36" s="10" t="s">
        <v>6</v>
      </c>
      <c r="N36" s="9">
        <f>IF(M36="",0,IF(M36="優勝",[3]点数換算表!$B$5,IF(M36="準優勝",[3]点数換算表!$C$5,IF(M36="ベスト4",[3]点数換算表!$D$5,IF(M36="ベスト8",[3]点数換算表!$E$5,IF(M36="ベスト16",[3]点数換算表!$F$5,IF(M36="ベスト32",[3]点数換算表!$G$5,"")))))))</f>
        <v>200</v>
      </c>
      <c r="O36" s="10"/>
      <c r="P36" s="9">
        <v>0</v>
      </c>
      <c r="Q36" s="10"/>
      <c r="R36" s="9">
        <v>0</v>
      </c>
      <c r="S36" s="10"/>
      <c r="T36" s="9">
        <v>0</v>
      </c>
      <c r="U36" s="10"/>
      <c r="V36" s="14">
        <v>0</v>
      </c>
      <c r="W36" s="10"/>
      <c r="X36" s="9">
        <v>0</v>
      </c>
      <c r="Y36" s="10" t="s">
        <v>9</v>
      </c>
      <c r="Z36" s="9">
        <v>32</v>
      </c>
      <c r="AA36" s="10"/>
      <c r="AB36" s="9">
        <f>IF(AA36="",0,IF(AA36="優勝",[3]点数換算表!$B$16,IF(AA36="準優勝",[3]点数換算表!$C$16,IF(AA36="ベスト4",[3]点数換算表!$D$16,IF(AA36="ベスト8",[3]点数換算表!$E$16,IF(AA36="ベスト16",[3]点数換算表!$F$16,IF(AA36="ベスト32",[3]点数換算表!$G$16,"")))))))</f>
        <v>0</v>
      </c>
      <c r="AC36" s="10"/>
      <c r="AD36" s="9">
        <v>0</v>
      </c>
      <c r="AE36" s="10"/>
      <c r="AF36" s="9">
        <v>0</v>
      </c>
      <c r="AG36" s="10"/>
      <c r="AH36" s="9">
        <v>0</v>
      </c>
      <c r="AI36" s="9">
        <f t="shared" si="10"/>
        <v>312</v>
      </c>
      <c r="AJ36" s="77">
        <f t="shared" ref="AJ36" si="17">AI36+AI37</f>
        <v>624</v>
      </c>
    </row>
    <row r="37" spans="1:36" x14ac:dyDescent="0.4">
      <c r="A37" s="77"/>
      <c r="B37" s="10" t="s">
        <v>287</v>
      </c>
      <c r="C37" s="10" t="s">
        <v>277</v>
      </c>
      <c r="D37" s="10">
        <v>2</v>
      </c>
      <c r="E37" s="42" t="s">
        <v>272</v>
      </c>
      <c r="F37" s="43" t="s">
        <v>815</v>
      </c>
      <c r="G37" s="10"/>
      <c r="H37" s="14">
        <v>0</v>
      </c>
      <c r="I37" s="10"/>
      <c r="J37" s="9">
        <v>0</v>
      </c>
      <c r="K37" s="10" t="s">
        <v>8</v>
      </c>
      <c r="L37" s="9">
        <v>80</v>
      </c>
      <c r="M37" s="10" t="s">
        <v>6</v>
      </c>
      <c r="N37" s="9">
        <f>IF(M37="",0,IF(M37="優勝",[3]点数換算表!$B$5,IF(M37="準優勝",[3]点数換算表!$C$5,IF(M37="ベスト4",[3]点数換算表!$D$5,IF(M37="ベスト8",[3]点数換算表!$E$5,IF(M37="ベスト16",[3]点数換算表!$F$5,IF(M37="ベスト32",[3]点数換算表!$G$5,"")))))))</f>
        <v>200</v>
      </c>
      <c r="O37" s="10"/>
      <c r="P37" s="9">
        <v>0</v>
      </c>
      <c r="Q37" s="10"/>
      <c r="R37" s="9">
        <v>0</v>
      </c>
      <c r="S37" s="10"/>
      <c r="T37" s="9">
        <v>0</v>
      </c>
      <c r="U37" s="10" t="s">
        <v>9</v>
      </c>
      <c r="V37" s="14">
        <v>16</v>
      </c>
      <c r="W37" s="10"/>
      <c r="X37" s="9">
        <v>0</v>
      </c>
      <c r="Y37" s="10" t="s">
        <v>7</v>
      </c>
      <c r="Z37" s="9">
        <v>16</v>
      </c>
      <c r="AA37" s="10"/>
      <c r="AB37" s="9">
        <f>IF(AA37="",0,IF(AA37="優勝",[3]点数換算表!$B$16,IF(AA37="準優勝",[3]点数換算表!$C$16,IF(AA37="ベスト4",[3]点数換算表!$D$16,IF(AA37="ベスト8",[3]点数換算表!$E$16,IF(AA37="ベスト16",[3]点数換算表!$F$16,IF(AA37="ベスト32",[3]点数換算表!$G$16,"")))))))</f>
        <v>0</v>
      </c>
      <c r="AC37" s="10"/>
      <c r="AD37" s="9">
        <v>0</v>
      </c>
      <c r="AE37" s="10"/>
      <c r="AF37" s="9">
        <v>0</v>
      </c>
      <c r="AG37" s="10"/>
      <c r="AH37" s="9">
        <v>0</v>
      </c>
      <c r="AI37" s="9">
        <f t="shared" si="10"/>
        <v>312</v>
      </c>
      <c r="AJ37" s="77"/>
    </row>
    <row r="38" spans="1:36" x14ac:dyDescent="0.4">
      <c r="A38" s="77">
        <v>18</v>
      </c>
      <c r="B38" s="10" t="s">
        <v>273</v>
      </c>
      <c r="C38" s="10" t="s">
        <v>271</v>
      </c>
      <c r="D38" s="10">
        <v>4</v>
      </c>
      <c r="E38" s="42" t="s">
        <v>272</v>
      </c>
      <c r="F38" s="43" t="s">
        <v>815</v>
      </c>
      <c r="G38" s="10"/>
      <c r="H38" s="14">
        <v>0</v>
      </c>
      <c r="I38" s="10"/>
      <c r="J38" s="9">
        <v>0</v>
      </c>
      <c r="K38" s="10" t="s">
        <v>6</v>
      </c>
      <c r="L38" s="9">
        <v>60</v>
      </c>
      <c r="M38" s="10" t="s">
        <v>214</v>
      </c>
      <c r="N38" s="9">
        <f>IF(M38="",0,IF(M38="優勝",[3]点数換算表!$B$5,IF(M38="準優勝",[3]点数換算表!$C$5,IF(M38="ベスト4",[3]点数換算表!$D$5,IF(M38="ベスト8",[3]点数換算表!$E$5,IF(M38="ベスト16",[3]点数換算表!$F$5,IF(M38="ベスト32",[3]点数換算表!$G$5,"")))))))</f>
        <v>50</v>
      </c>
      <c r="O38" s="10" t="s">
        <v>214</v>
      </c>
      <c r="P38" s="9">
        <v>100</v>
      </c>
      <c r="Q38" s="10"/>
      <c r="R38" s="9">
        <v>0</v>
      </c>
      <c r="S38" s="10"/>
      <c r="T38" s="9">
        <v>0</v>
      </c>
      <c r="U38" s="10"/>
      <c r="V38" s="14">
        <v>0</v>
      </c>
      <c r="W38" s="10"/>
      <c r="X38" s="9">
        <v>0</v>
      </c>
      <c r="Y38" s="10" t="s">
        <v>10</v>
      </c>
      <c r="Z38" s="9">
        <v>80</v>
      </c>
      <c r="AA38" s="10" t="s">
        <v>6</v>
      </c>
      <c r="AB38" s="9">
        <f>IF(AA38="",0,IF(AA38="優勝",[3]点数換算表!$B$16,IF(AA38="準優勝",[3]点数換算表!$C$16,IF(AA38="ベスト4",[3]点数換算表!$D$16,IF(AA38="ベスト8",[3]点数換算表!$E$16,IF(AA38="ベスト16",[3]点数換算表!$F$16,IF(AA38="ベスト32",[3]点数換算表!$G$16,"")))))))</f>
        <v>160</v>
      </c>
      <c r="AC38" s="10"/>
      <c r="AD38" s="9">
        <v>0</v>
      </c>
      <c r="AE38" s="10"/>
      <c r="AF38" s="9">
        <v>0</v>
      </c>
      <c r="AG38" s="10"/>
      <c r="AH38" s="9">
        <v>0</v>
      </c>
      <c r="AI38" s="9">
        <f t="shared" si="10"/>
        <v>450</v>
      </c>
      <c r="AJ38" s="77">
        <f t="shared" ref="AJ38" si="18">AI38+AI39</f>
        <v>600</v>
      </c>
    </row>
    <row r="39" spans="1:36" x14ac:dyDescent="0.4">
      <c r="A39" s="77"/>
      <c r="B39" s="10" t="s">
        <v>348</v>
      </c>
      <c r="C39" s="10" t="s">
        <v>271</v>
      </c>
      <c r="D39" s="10">
        <v>1</v>
      </c>
      <c r="E39" s="42" t="s">
        <v>272</v>
      </c>
      <c r="F39" s="43" t="s">
        <v>815</v>
      </c>
      <c r="G39" s="10"/>
      <c r="H39" s="14">
        <v>0</v>
      </c>
      <c r="I39" s="10" t="s">
        <v>6</v>
      </c>
      <c r="J39" s="9">
        <v>100</v>
      </c>
      <c r="K39" s="10"/>
      <c r="L39" s="9">
        <v>0</v>
      </c>
      <c r="M39" s="10" t="s">
        <v>214</v>
      </c>
      <c r="N39" s="9">
        <f>IF(M39="",0,IF(M39="優勝",[3]点数換算表!$B$5,IF(M39="準優勝",[3]点数換算表!$C$5,IF(M39="ベスト4",[3]点数換算表!$D$5,IF(M39="ベスト8",[3]点数換算表!$E$5,IF(M39="ベスト16",[3]点数換算表!$F$5,IF(M39="ベスト32",[3]点数換算表!$G$5,"")))))))</f>
        <v>50</v>
      </c>
      <c r="O39" s="10"/>
      <c r="P39" s="9">
        <v>0</v>
      </c>
      <c r="Q39" s="10"/>
      <c r="R39" s="9">
        <v>0</v>
      </c>
      <c r="S39" s="10"/>
      <c r="T39" s="9">
        <v>0</v>
      </c>
      <c r="U39" s="10"/>
      <c r="V39" s="14">
        <v>0</v>
      </c>
      <c r="W39" s="10"/>
      <c r="X39" s="9">
        <v>0</v>
      </c>
      <c r="Y39" s="10"/>
      <c r="Z39" s="9">
        <v>0</v>
      </c>
      <c r="AA39" s="10"/>
      <c r="AB39" s="9">
        <f>IF(AA39="",0,IF(AA39="優勝",[3]点数換算表!$B$16,IF(AA39="準優勝",[3]点数換算表!$C$16,IF(AA39="ベスト4",[3]点数換算表!$D$16,IF(AA39="ベスト8",[3]点数換算表!$E$16,IF(AA39="ベスト16",[3]点数換算表!$F$16,IF(AA39="ベスト32",[3]点数換算表!$G$16,"")))))))</f>
        <v>0</v>
      </c>
      <c r="AC39" s="10"/>
      <c r="AD39" s="9">
        <v>0</v>
      </c>
      <c r="AE39" s="10"/>
      <c r="AF39" s="9">
        <v>0</v>
      </c>
      <c r="AG39" s="10"/>
      <c r="AH39" s="9">
        <v>0</v>
      </c>
      <c r="AI39" s="9">
        <f t="shared" si="10"/>
        <v>150</v>
      </c>
      <c r="AJ39" s="77"/>
    </row>
    <row r="40" spans="1:36" x14ac:dyDescent="0.4">
      <c r="A40" s="77">
        <v>19</v>
      </c>
      <c r="B40" s="12" t="s">
        <v>1180</v>
      </c>
      <c r="C40" s="12" t="s">
        <v>223</v>
      </c>
      <c r="D40" s="12">
        <v>3</v>
      </c>
      <c r="E40" s="19" t="s">
        <v>269</v>
      </c>
      <c r="F40" s="44" t="s">
        <v>814</v>
      </c>
      <c r="G40" s="12"/>
      <c r="H40" s="12">
        <f>IF(G40="",0,IF(G40="優勝",[12]点数換算表!$B$2,IF(G40="準優勝",[12]点数換算表!$C$2,IF(G40="ベスト4",[12]点数換算表!$D$2,[12]点数換算表!$E$2))))</f>
        <v>0</v>
      </c>
      <c r="I40" s="12"/>
      <c r="J40" s="12">
        <f>IF(I40="",0,IF(I40="優勝",[12]点数換算表!$B$3,IF(I40="準優勝",[12]点数換算表!$C$3,IF(I40="ベスト4",[12]点数換算表!$D$3,[12]点数換算表!$E$3))))</f>
        <v>0</v>
      </c>
      <c r="K40" s="12"/>
      <c r="L40" s="12">
        <f>IF(K40="",0,IF(K40="優勝",[12]点数換算表!$B$4,IF(K40="準優勝",[12]点数換算表!$C$4,IF(K40="ベスト4",[12]点数換算表!$D$4,IF(K40="ベスト8",[12]点数換算表!$E$4,IF(K40="ベスト16",[12]点数換算表!$F$4,""))))))</f>
        <v>0</v>
      </c>
      <c r="M40" s="12" t="s">
        <v>7</v>
      </c>
      <c r="N40" s="9">
        <f>IF(M40="",0,IF(M40="優勝",[3]点数換算表!$B$5,IF(M40="準優勝",[3]点数換算表!$C$5,IF(M40="ベスト4",[3]点数換算表!$D$5,IF(M40="ベスト8",[3]点数換算表!$E$5,IF(M40="ベスト16",[3]点数換算表!$F$5,IF(M40="ベスト32",[3]点数換算表!$G$5,"")))))))</f>
        <v>100</v>
      </c>
      <c r="O40" s="12" t="s">
        <v>214</v>
      </c>
      <c r="P40" s="12">
        <f>IF(O40="",0,IF(O40="優勝",[12]点数換算表!$B$6,IF(O40="準優勝",[12]点数換算表!$C$6,IF(O40="ベスト4",[12]点数換算表!$D$6,IF(O40="ベスト8",[12]点数換算表!$E$6,IF(O40="ベスト16",[12]点数換算表!$F$6,IF(O40="ベスト32",[12]点数換算表!$G$6,"")))))))</f>
        <v>100</v>
      </c>
      <c r="Q40" s="12"/>
      <c r="R40" s="12">
        <f>IF(Q40="",0,IF(Q40="優勝",[12]点数換算表!$B$7,IF(Q40="準優勝",[12]点数換算表!$C$7,IF(Q40="ベスト4",[12]点数換算表!$D$7,IF(Q40="ベスト8",[12]点数換算表!$E$7,[12]点数換算表!$F$7)))))</f>
        <v>0</v>
      </c>
      <c r="S40" s="12"/>
      <c r="T40" s="12">
        <f>IF(S40="",0,IF(S40="優勝",[12]点数換算表!$B$8,IF(S40="準優勝",[12]点数換算表!$C$8,IF(S40="ベスト4",[12]点数換算表!$D$8,IF(S40="ベスト8",[12]点数換算表!$E$8,[12]点数換算表!$F$8)))))</f>
        <v>0</v>
      </c>
      <c r="U40" s="12"/>
      <c r="V40" s="12">
        <f>IF(U40="",0,IF(U40="優勝",[12]点数換算表!$B$13,IF(U40="準優勝",[12]点数換算表!$C$13,IF(U40="ベスト4",[12]点数換算表!$D$13,[12]点数換算表!$E$13))))</f>
        <v>0</v>
      </c>
      <c r="W40" s="12"/>
      <c r="X40" s="12">
        <f>IF(W40="",0,IF(W40="優勝",[12]点数換算表!$B$14,IF(W40="準優勝",[12]点数換算表!$C$14,IF(W40="ベスト4",[12]点数換算表!$D$14,[12]点数換算表!$E$14))))</f>
        <v>0</v>
      </c>
      <c r="Y40" s="12"/>
      <c r="Z40" s="12">
        <f>IF(Y40="",0,IF(Y40="優勝",[12]点数換算表!$B$15,IF(Y40="準優勝",[12]点数換算表!$C$15,IF(Y40="ベスト4",[12]点数換算表!$D$15,IF(Y40="ベスト8",[12]点数換算表!$E$15,IF(Y40="ベスト16",[12]点数換算表!$F$15,""))))))</f>
        <v>0</v>
      </c>
      <c r="AA40" s="12"/>
      <c r="AB40" s="9">
        <f>IF(AA40="",0,IF(AA40="優勝",[3]点数換算表!$B$16,IF(AA40="準優勝",[3]点数換算表!$C$16,IF(AA40="ベスト4",[3]点数換算表!$D$16,IF(AA40="ベスト8",[3]点数換算表!$E$16,IF(AA40="ベスト16",[3]点数換算表!$F$16,IF(AA40="ベスト32",[3]点数換算表!$G$16,"")))))))</f>
        <v>0</v>
      </c>
      <c r="AC40" s="12" t="s">
        <v>7</v>
      </c>
      <c r="AD40" s="12">
        <f>IF(AC40="",0,IF(AC40="優勝",[12]点数換算表!$B$17,IF(AC40="準優勝",[12]点数換算表!$C$17,IF(AC40="ベスト4",[12]点数換算表!$D$17,IF(AC40="ベスト8",[12]点数換算表!$E$17,IF(AC40="ベスト16",[12]点数換算表!$F$17,IF(AC40="ベスト32",[12]点数換算表!$G$17,"")))))))</f>
        <v>160</v>
      </c>
      <c r="AE40" s="12"/>
      <c r="AF40" s="12">
        <f>IF(AE40="",0,IF(AE40="優勝",[12]点数換算表!$B$18,IF(AE40="準優勝",[12]点数換算表!$C$18,IF(AE40="ベスト4",[12]点数換算表!$D$18,IF(AE40="ベスト8",[12]点数換算表!$E$18,[12]点数換算表!$F$18)))))</f>
        <v>0</v>
      </c>
      <c r="AG40" s="12"/>
      <c r="AH40" s="12">
        <f>IF(AG40="",0,IF(AG40="優勝",[12]点数換算表!$B$19,IF(AG40="準優勝",[12]点数換算表!$C$19,IF(AG40="ベスト4",[12]点数換算表!$D$19,IF(AG40="ベスト8",[12]点数換算表!$E$19,[12]点数換算表!$F$19)))))</f>
        <v>0</v>
      </c>
      <c r="AI40" s="9">
        <f t="shared" si="10"/>
        <v>360</v>
      </c>
      <c r="AJ40" s="77">
        <f t="shared" ref="AJ40" si="19">AI40+AI41</f>
        <v>560</v>
      </c>
    </row>
    <row r="41" spans="1:36" x14ac:dyDescent="0.4">
      <c r="A41" s="77"/>
      <c r="B41" s="12" t="s">
        <v>1181</v>
      </c>
      <c r="C41" s="12" t="s">
        <v>223</v>
      </c>
      <c r="D41" s="12">
        <v>3</v>
      </c>
      <c r="E41" s="19" t="s">
        <v>269</v>
      </c>
      <c r="F41" s="44" t="s">
        <v>814</v>
      </c>
      <c r="G41" s="12"/>
      <c r="H41" s="12">
        <f>IF(G41="",0,IF(G41="優勝",[12]点数換算表!$B$2,IF(G41="準優勝",[12]点数換算表!$C$2,IF(G41="ベスト4",[12]点数換算表!$D$2,[12]点数換算表!$E$2))))</f>
        <v>0</v>
      </c>
      <c r="I41" s="12"/>
      <c r="J41" s="12">
        <f>IF(I41="",0,IF(I41="優勝",[12]点数換算表!$B$3,IF(I41="準優勝",[12]点数換算表!$C$3,IF(I41="ベスト4",[12]点数換算表!$D$3,[12]点数換算表!$E$3))))</f>
        <v>0</v>
      </c>
      <c r="K41" s="12"/>
      <c r="L41" s="12">
        <f>IF(K41="",0,IF(K41="優勝",[12]点数換算表!$B$4,IF(K41="準優勝",[12]点数換算表!$C$4,IF(K41="ベスト4",[12]点数換算表!$D$4,IF(K41="ベスト8",[12]点数換算表!$E$4,IF(K41="ベスト16",[12]点数換算表!$F$4,""))))))</f>
        <v>0</v>
      </c>
      <c r="M41" s="12" t="s">
        <v>7</v>
      </c>
      <c r="N41" s="9">
        <f>IF(M41="",0,IF(M41="優勝",[3]点数換算表!$B$5,IF(M41="準優勝",[3]点数換算表!$C$5,IF(M41="ベスト4",[3]点数換算表!$D$5,IF(M41="ベスト8",[3]点数換算表!$E$5,IF(M41="ベスト16",[3]点数換算表!$F$5,IF(M41="ベスト32",[3]点数換算表!$G$5,"")))))))</f>
        <v>100</v>
      </c>
      <c r="O41" s="12" t="s">
        <v>214</v>
      </c>
      <c r="P41" s="12">
        <f>IF(O41="",0,IF(O41="優勝",[12]点数換算表!$B$6,IF(O41="準優勝",[12]点数換算表!$C$6,IF(O41="ベスト4",[12]点数換算表!$D$6,IF(O41="ベスト8",[12]点数換算表!$E$6,IF(O41="ベスト16",[12]点数換算表!$F$6,IF(O41="ベスト32",[12]点数換算表!$G$6,"")))))))</f>
        <v>100</v>
      </c>
      <c r="Q41" s="12"/>
      <c r="R41" s="12">
        <f>IF(Q41="",0,IF(Q41="優勝",[12]点数換算表!$B$7,IF(Q41="準優勝",[12]点数換算表!$C$7,IF(Q41="ベスト4",[12]点数換算表!$D$7,IF(Q41="ベスト8",[12]点数換算表!$E$7,[12]点数換算表!$F$7)))))</f>
        <v>0</v>
      </c>
      <c r="S41" s="12"/>
      <c r="T41" s="12">
        <f>IF(S41="",0,IF(S41="優勝",[12]点数換算表!$B$8,IF(S41="準優勝",[12]点数換算表!$C$8,IF(S41="ベスト4",[12]点数換算表!$D$8,IF(S41="ベスト8",[12]点数換算表!$E$8,[12]点数換算表!$F$8)))))</f>
        <v>0</v>
      </c>
      <c r="U41" s="12"/>
      <c r="V41" s="12">
        <f>IF(U41="",0,IF(U41="優勝",[12]点数換算表!$B$13,IF(U41="準優勝",[12]点数換算表!$C$13,IF(U41="ベスト4",[12]点数換算表!$D$13,[12]点数換算表!$E$13))))</f>
        <v>0</v>
      </c>
      <c r="W41" s="12"/>
      <c r="X41" s="12">
        <f>IF(W41="",0,IF(W41="優勝",[12]点数換算表!$B$14,IF(W41="準優勝",[12]点数換算表!$C$14,IF(W41="ベスト4",[12]点数換算表!$D$14,[12]点数換算表!$E$14))))</f>
        <v>0</v>
      </c>
      <c r="Y41" s="12"/>
      <c r="Z41" s="12">
        <f>IF(Y41="",0,IF(Y41="優勝",[12]点数換算表!$B$15,IF(Y41="準優勝",[12]点数換算表!$C$15,IF(Y41="ベスト4",[12]点数換算表!$D$15,IF(Y41="ベスト8",[12]点数換算表!$E$15,IF(Y41="ベスト16",[12]点数換算表!$F$15,""))))))</f>
        <v>0</v>
      </c>
      <c r="AA41" s="12"/>
      <c r="AB41" s="9">
        <f>IF(AA41="",0,IF(AA41="優勝",[3]点数換算表!$B$16,IF(AA41="準優勝",[3]点数換算表!$C$16,IF(AA41="ベスト4",[3]点数換算表!$D$16,IF(AA41="ベスト8",[3]点数換算表!$E$16,IF(AA41="ベスト16",[3]点数換算表!$F$16,IF(AA41="ベスト32",[3]点数換算表!$G$16,"")))))))</f>
        <v>0</v>
      </c>
      <c r="AC41" s="12"/>
      <c r="AD41" s="12">
        <f>IF(AC41="",0,IF(AC41="優勝",[12]点数換算表!$B$17,IF(AC41="準優勝",[12]点数換算表!$C$17,IF(AC41="ベスト4",[12]点数換算表!$D$17,IF(AC41="ベスト8",[12]点数換算表!$E$17,IF(AC41="ベスト16",[12]点数換算表!$F$17,IF(AC41="ベスト32",[12]点数換算表!$G$17,"")))))))</f>
        <v>0</v>
      </c>
      <c r="AE41" s="12"/>
      <c r="AF41" s="12">
        <f>IF(AE41="",0,IF(AE41="優勝",[12]点数換算表!$B$18,IF(AE41="準優勝",[12]点数換算表!$C$18,IF(AE41="ベスト4",[12]点数換算表!$D$18,IF(AE41="ベスト8",[12]点数換算表!$E$18,[12]点数換算表!$F$18)))))</f>
        <v>0</v>
      </c>
      <c r="AG41" s="12"/>
      <c r="AH41" s="12">
        <f>IF(AG41="",0,IF(AG41="優勝",[12]点数換算表!$B$19,IF(AG41="準優勝",[12]点数換算表!$C$19,IF(AG41="ベスト4",[12]点数換算表!$D$19,IF(AG41="ベスト8",[12]点数換算表!$E$19,[12]点数換算表!$F$19)))))</f>
        <v>0</v>
      </c>
      <c r="AI41" s="9">
        <f t="shared" si="10"/>
        <v>200</v>
      </c>
      <c r="AJ41" s="77"/>
    </row>
    <row r="42" spans="1:36" x14ac:dyDescent="0.4">
      <c r="A42" s="77">
        <v>20</v>
      </c>
      <c r="B42" s="12" t="s">
        <v>1183</v>
      </c>
      <c r="C42" s="12" t="s">
        <v>1172</v>
      </c>
      <c r="D42" s="12">
        <v>4</v>
      </c>
      <c r="E42" s="19" t="s">
        <v>269</v>
      </c>
      <c r="F42" s="44" t="s">
        <v>814</v>
      </c>
      <c r="G42" s="12"/>
      <c r="H42" s="12">
        <v>0</v>
      </c>
      <c r="I42" s="12"/>
      <c r="J42" s="12">
        <v>0</v>
      </c>
      <c r="K42" s="12" t="s">
        <v>7</v>
      </c>
      <c r="L42" s="12">
        <v>20</v>
      </c>
      <c r="M42" s="12" t="s">
        <v>7</v>
      </c>
      <c r="N42" s="9">
        <f>IF(M42="",0,IF(M42="優勝",[3]点数換算表!$B$5,IF(M42="準優勝",[3]点数換算表!$C$5,IF(M42="ベスト4",[3]点数換算表!$D$5,IF(M42="ベスト8",[3]点数換算表!$E$5,IF(M42="ベスト16",[3]点数換算表!$F$5,IF(M42="ベスト32",[3]点数換算表!$G$5,"")))))))</f>
        <v>100</v>
      </c>
      <c r="O42" s="12"/>
      <c r="P42" s="12">
        <v>0</v>
      </c>
      <c r="Q42" s="12"/>
      <c r="R42" s="12">
        <v>0</v>
      </c>
      <c r="S42" s="12"/>
      <c r="T42" s="12">
        <v>0</v>
      </c>
      <c r="U42" s="12"/>
      <c r="V42" s="12">
        <v>0</v>
      </c>
      <c r="W42" s="12"/>
      <c r="X42" s="12">
        <v>0</v>
      </c>
      <c r="Y42" s="12" t="s">
        <v>7</v>
      </c>
      <c r="Z42" s="12">
        <v>16</v>
      </c>
      <c r="AA42" s="12" t="s">
        <v>214</v>
      </c>
      <c r="AB42" s="9">
        <f>IF(AA42="",0,IF(AA42="優勝",[3]点数換算表!$B$16,IF(AA42="準優勝",[3]点数換算表!$C$16,IF(AA42="ベスト4",[3]点数換算表!$D$16,IF(AA42="ベスト8",[3]点数換算表!$E$16,IF(AA42="ベスト16",[3]点数換算表!$F$16,IF(AA42="ベスト32",[3]点数換算表!$G$16,"")))))))</f>
        <v>40</v>
      </c>
      <c r="AC42" s="12" t="s">
        <v>7</v>
      </c>
      <c r="AD42" s="12">
        <v>160</v>
      </c>
      <c r="AE42" s="12"/>
      <c r="AF42" s="12">
        <v>0</v>
      </c>
      <c r="AG42" s="12"/>
      <c r="AH42" s="12">
        <v>0</v>
      </c>
      <c r="AI42" s="9">
        <f t="shared" si="10"/>
        <v>336</v>
      </c>
      <c r="AJ42" s="77">
        <f t="shared" ref="AJ42" si="20">AI42+AI43</f>
        <v>556</v>
      </c>
    </row>
    <row r="43" spans="1:36" x14ac:dyDescent="0.4">
      <c r="A43" s="77"/>
      <c r="B43" s="12" t="s">
        <v>1184</v>
      </c>
      <c r="C43" s="12" t="s">
        <v>1172</v>
      </c>
      <c r="D43" s="12">
        <v>2</v>
      </c>
      <c r="E43" s="19" t="s">
        <v>269</v>
      </c>
      <c r="F43" s="44" t="s">
        <v>814</v>
      </c>
      <c r="G43" s="12"/>
      <c r="H43" s="12">
        <v>0</v>
      </c>
      <c r="I43" s="12"/>
      <c r="J43" s="12">
        <v>0</v>
      </c>
      <c r="K43" s="12" t="s">
        <v>7</v>
      </c>
      <c r="L43" s="12">
        <v>20</v>
      </c>
      <c r="M43" s="12" t="s">
        <v>7</v>
      </c>
      <c r="N43" s="9">
        <f>IF(M43="",0,IF(M43="優勝",[3]点数換算表!$B$5,IF(M43="準優勝",[3]点数換算表!$C$5,IF(M43="ベスト4",[3]点数換算表!$D$5,IF(M43="ベスト8",[3]点数換算表!$E$5,IF(M43="ベスト16",[3]点数換算表!$F$5,IF(M43="ベスト32",[3]点数換算表!$G$5,"")))))))</f>
        <v>100</v>
      </c>
      <c r="O43" s="12" t="s">
        <v>214</v>
      </c>
      <c r="P43" s="12">
        <v>100</v>
      </c>
      <c r="Q43" s="12"/>
      <c r="R43" s="12">
        <v>0</v>
      </c>
      <c r="S43" s="12"/>
      <c r="T43" s="12">
        <v>0</v>
      </c>
      <c r="U43" s="12"/>
      <c r="V43" s="12">
        <v>0</v>
      </c>
      <c r="W43" s="12"/>
      <c r="X43" s="12">
        <v>0</v>
      </c>
      <c r="Y43" s="12"/>
      <c r="Z43" s="12">
        <v>0</v>
      </c>
      <c r="AA43" s="12"/>
      <c r="AB43" s="9">
        <f>IF(AA43="",0,IF(AA43="優勝",[3]点数換算表!$B$16,IF(AA43="準優勝",[3]点数換算表!$C$16,IF(AA43="ベスト4",[3]点数換算表!$D$16,IF(AA43="ベスト8",[3]点数換算表!$E$16,IF(AA43="ベスト16",[3]点数換算表!$F$16,IF(AA43="ベスト32",[3]点数換算表!$G$16,"")))))))</f>
        <v>0</v>
      </c>
      <c r="AC43" s="12"/>
      <c r="AD43" s="12">
        <v>0</v>
      </c>
      <c r="AE43" s="12"/>
      <c r="AF43" s="12">
        <v>0</v>
      </c>
      <c r="AG43" s="12"/>
      <c r="AH43" s="12">
        <v>0</v>
      </c>
      <c r="AI43" s="9">
        <f t="shared" si="10"/>
        <v>220</v>
      </c>
      <c r="AJ43" s="77"/>
    </row>
    <row r="44" spans="1:36" x14ac:dyDescent="0.4">
      <c r="A44" s="77">
        <v>21</v>
      </c>
      <c r="B44" s="10" t="s">
        <v>331</v>
      </c>
      <c r="C44" s="10" t="s">
        <v>285</v>
      </c>
      <c r="D44" s="10">
        <v>2</v>
      </c>
      <c r="E44" s="42" t="s">
        <v>272</v>
      </c>
      <c r="F44" s="43" t="s">
        <v>815</v>
      </c>
      <c r="G44" s="10"/>
      <c r="H44" s="14">
        <v>0</v>
      </c>
      <c r="I44" s="10"/>
      <c r="J44" s="9">
        <v>0</v>
      </c>
      <c r="K44" s="10" t="s">
        <v>9</v>
      </c>
      <c r="L44" s="9">
        <v>40</v>
      </c>
      <c r="M44" s="10" t="s">
        <v>6</v>
      </c>
      <c r="N44" s="9">
        <f>IF(M44="",0,IF(M44="優勝",[3]点数換算表!$B$5,IF(M44="準優勝",[3]点数換算表!$C$5,IF(M44="ベスト4",[3]点数換算表!$D$5,IF(M44="ベスト8",[3]点数換算表!$E$5,IF(M44="ベスト16",[3]点数換算表!$F$5,IF(M44="ベスト32",[3]点数換算表!$G$5,"")))))))</f>
        <v>200</v>
      </c>
      <c r="O44" s="10"/>
      <c r="P44" s="9">
        <v>0</v>
      </c>
      <c r="Q44" s="10"/>
      <c r="R44" s="9">
        <v>0</v>
      </c>
      <c r="S44" s="10"/>
      <c r="T44" s="9">
        <v>0</v>
      </c>
      <c r="U44" s="10" t="s">
        <v>9</v>
      </c>
      <c r="V44" s="14">
        <v>16</v>
      </c>
      <c r="W44" s="10"/>
      <c r="X44" s="9">
        <v>0</v>
      </c>
      <c r="Y44" s="10"/>
      <c r="Z44" s="9">
        <v>0</v>
      </c>
      <c r="AA44" s="10" t="s">
        <v>214</v>
      </c>
      <c r="AB44" s="9">
        <f>IF(AA44="",0,IF(AA44="優勝",[3]点数換算表!$B$16,IF(AA44="準優勝",[3]点数換算表!$C$16,IF(AA44="ベスト4",[3]点数換算表!$D$16,IF(AA44="ベスト8",[3]点数換算表!$E$16,IF(AA44="ベスト16",[3]点数換算表!$F$16,IF(AA44="ベスト32",[3]点数換算表!$G$16,"")))))))</f>
        <v>40</v>
      </c>
      <c r="AC44" s="10"/>
      <c r="AD44" s="9">
        <v>0</v>
      </c>
      <c r="AE44" s="10"/>
      <c r="AF44" s="9">
        <v>0</v>
      </c>
      <c r="AG44" s="10"/>
      <c r="AH44" s="9">
        <v>0</v>
      </c>
      <c r="AI44" s="9">
        <f t="shared" si="10"/>
        <v>296</v>
      </c>
      <c r="AJ44" s="77">
        <f t="shared" ref="AJ44" si="21">AI44+AI45</f>
        <v>552</v>
      </c>
    </row>
    <row r="45" spans="1:36" x14ac:dyDescent="0.4">
      <c r="A45" s="77"/>
      <c r="B45" s="10" t="s">
        <v>330</v>
      </c>
      <c r="C45" s="10" t="s">
        <v>285</v>
      </c>
      <c r="D45" s="10">
        <v>3</v>
      </c>
      <c r="E45" s="42" t="s">
        <v>272</v>
      </c>
      <c r="F45" s="43" t="s">
        <v>815</v>
      </c>
      <c r="G45" s="10"/>
      <c r="H45" s="14">
        <v>0</v>
      </c>
      <c r="I45" s="10"/>
      <c r="J45" s="9">
        <v>0</v>
      </c>
      <c r="K45" s="10" t="s">
        <v>9</v>
      </c>
      <c r="L45" s="9">
        <v>40</v>
      </c>
      <c r="M45" s="10" t="s">
        <v>6</v>
      </c>
      <c r="N45" s="9">
        <f>IF(M45="",0,IF(M45="優勝",[3]点数換算表!$B$5,IF(M45="準優勝",[3]点数換算表!$C$5,IF(M45="ベスト4",[3]点数換算表!$D$5,IF(M45="ベスト8",[3]点数換算表!$E$5,IF(M45="ベスト16",[3]点数換算表!$F$5,IF(M45="ベスト32",[3]点数換算表!$G$5,"")))))))</f>
        <v>200</v>
      </c>
      <c r="O45" s="10"/>
      <c r="P45" s="9">
        <v>0</v>
      </c>
      <c r="Q45" s="10"/>
      <c r="R45" s="9">
        <v>0</v>
      </c>
      <c r="S45" s="10"/>
      <c r="T45" s="9">
        <v>0</v>
      </c>
      <c r="U45" s="10"/>
      <c r="V45" s="14">
        <v>0</v>
      </c>
      <c r="W45" s="10"/>
      <c r="X45" s="9">
        <v>0</v>
      </c>
      <c r="Y45" s="10" t="s">
        <v>7</v>
      </c>
      <c r="Z45" s="9">
        <v>16</v>
      </c>
      <c r="AA45" s="10"/>
      <c r="AB45" s="9">
        <f>IF(AA45="",0,IF(AA45="優勝",[3]点数換算表!$B$16,IF(AA45="準優勝",[3]点数換算表!$C$16,IF(AA45="ベスト4",[3]点数換算表!$D$16,IF(AA45="ベスト8",[3]点数換算表!$E$16,IF(AA45="ベスト16",[3]点数換算表!$F$16,IF(AA45="ベスト32",[3]点数換算表!$G$16,"")))))))</f>
        <v>0</v>
      </c>
      <c r="AC45" s="10"/>
      <c r="AD45" s="9">
        <v>0</v>
      </c>
      <c r="AE45" s="10"/>
      <c r="AF45" s="9">
        <v>0</v>
      </c>
      <c r="AG45" s="10"/>
      <c r="AH45" s="9">
        <v>0</v>
      </c>
      <c r="AI45" s="9">
        <f t="shared" si="10"/>
        <v>256</v>
      </c>
      <c r="AJ45" s="77"/>
    </row>
    <row r="46" spans="1:36" x14ac:dyDescent="0.4">
      <c r="A46" s="77">
        <v>22</v>
      </c>
      <c r="B46" s="10" t="s">
        <v>383</v>
      </c>
      <c r="C46" s="10" t="s">
        <v>384</v>
      </c>
      <c r="D46" s="10">
        <v>4</v>
      </c>
      <c r="E46" s="20" t="s">
        <v>382</v>
      </c>
      <c r="F46" s="43" t="s">
        <v>815</v>
      </c>
      <c r="G46" s="10"/>
      <c r="H46" s="14">
        <v>0</v>
      </c>
      <c r="I46" s="10"/>
      <c r="J46" s="9">
        <v>0</v>
      </c>
      <c r="K46" s="10" t="s">
        <v>10</v>
      </c>
      <c r="L46" s="9">
        <v>100</v>
      </c>
      <c r="M46" s="10" t="s">
        <v>214</v>
      </c>
      <c r="N46" s="9">
        <f>IF(M46="",0,IF(M46="優勝",[3]点数換算表!$B$5,IF(M46="準優勝",[3]点数換算表!$C$5,IF(M46="ベスト4",[3]点数換算表!$D$5,IF(M46="ベスト8",[3]点数換算表!$E$5,IF(M46="ベスト16",[3]点数換算表!$F$5,IF(M46="ベスト32",[3]点数換算表!$G$5,"")))))))</f>
        <v>50</v>
      </c>
      <c r="O46" s="10"/>
      <c r="P46" s="9">
        <v>0</v>
      </c>
      <c r="Q46" s="10"/>
      <c r="R46" s="9">
        <v>0</v>
      </c>
      <c r="S46" s="10"/>
      <c r="T46" s="9">
        <v>0</v>
      </c>
      <c r="U46" s="10"/>
      <c r="V46" s="14">
        <v>0</v>
      </c>
      <c r="W46" s="10"/>
      <c r="X46" s="9">
        <v>0</v>
      </c>
      <c r="Y46" s="10" t="s">
        <v>8</v>
      </c>
      <c r="Z46" s="9">
        <v>64</v>
      </c>
      <c r="AA46" s="10" t="s">
        <v>214</v>
      </c>
      <c r="AB46" s="9">
        <f>IF(AA46="",0,IF(AA46="優勝",[3]点数換算表!$B$16,IF(AA46="準優勝",[3]点数換算表!$C$16,IF(AA46="ベスト4",[3]点数換算表!$D$16,IF(AA46="ベスト8",[3]点数換算表!$E$16,IF(AA46="ベスト16",[3]点数換算表!$F$16,IF(AA46="ベスト32",[3]点数換算表!$G$16,"")))))))</f>
        <v>40</v>
      </c>
      <c r="AC46" s="10" t="s">
        <v>214</v>
      </c>
      <c r="AD46" s="9">
        <v>80</v>
      </c>
      <c r="AE46" s="10"/>
      <c r="AF46" s="9">
        <v>0</v>
      </c>
      <c r="AG46" s="10"/>
      <c r="AH46" s="9">
        <v>0</v>
      </c>
      <c r="AI46" s="9">
        <f t="shared" si="10"/>
        <v>334</v>
      </c>
      <c r="AJ46" s="77">
        <f t="shared" ref="AJ46" si="22">AI46+AI47</f>
        <v>540</v>
      </c>
    </row>
    <row r="47" spans="1:36" x14ac:dyDescent="0.4">
      <c r="A47" s="77"/>
      <c r="B47" s="10" t="s">
        <v>424</v>
      </c>
      <c r="C47" s="10" t="s">
        <v>384</v>
      </c>
      <c r="D47" s="10">
        <v>2</v>
      </c>
      <c r="E47" s="20" t="s">
        <v>382</v>
      </c>
      <c r="F47" s="43" t="s">
        <v>815</v>
      </c>
      <c r="G47" s="10"/>
      <c r="H47" s="14">
        <v>0</v>
      </c>
      <c r="I47" s="10"/>
      <c r="J47" s="9">
        <v>0</v>
      </c>
      <c r="K47" s="10" t="s">
        <v>10</v>
      </c>
      <c r="L47" s="9">
        <v>100</v>
      </c>
      <c r="M47" s="10" t="s">
        <v>214</v>
      </c>
      <c r="N47" s="9">
        <f>IF(M47="",0,IF(M47="優勝",[3]点数換算表!$B$5,IF(M47="準優勝",[3]点数換算表!$C$5,IF(M47="ベスト4",[3]点数換算表!$D$5,IF(M47="ベスト8",[3]点数換算表!$E$5,IF(M47="ベスト16",[3]点数換算表!$F$5,IF(M47="ベスト32",[3]点数換算表!$G$5,"")))))))</f>
        <v>50</v>
      </c>
      <c r="O47" s="10"/>
      <c r="P47" s="9">
        <v>0</v>
      </c>
      <c r="Q47" s="10"/>
      <c r="R47" s="9">
        <v>0</v>
      </c>
      <c r="S47" s="10"/>
      <c r="T47" s="9">
        <v>0</v>
      </c>
      <c r="U47" s="10"/>
      <c r="V47" s="14">
        <v>0</v>
      </c>
      <c r="W47" s="10"/>
      <c r="X47" s="9">
        <v>0</v>
      </c>
      <c r="Y47" s="10" t="s">
        <v>7</v>
      </c>
      <c r="Z47" s="9">
        <v>16</v>
      </c>
      <c r="AA47" s="10" t="s">
        <v>214</v>
      </c>
      <c r="AB47" s="9">
        <f>IF(AA47="",0,IF(AA47="優勝",[3]点数換算表!$B$16,IF(AA47="準優勝",[3]点数換算表!$C$16,IF(AA47="ベスト4",[3]点数換算表!$D$16,IF(AA47="ベスト8",[3]点数換算表!$E$16,IF(AA47="ベスト16",[3]点数換算表!$F$16,IF(AA47="ベスト32",[3]点数換算表!$G$16,"")))))))</f>
        <v>40</v>
      </c>
      <c r="AC47" s="10"/>
      <c r="AD47" s="9">
        <v>0</v>
      </c>
      <c r="AE47" s="10"/>
      <c r="AF47" s="9">
        <v>0</v>
      </c>
      <c r="AG47" s="10"/>
      <c r="AH47" s="9">
        <v>0</v>
      </c>
      <c r="AI47" s="9">
        <f t="shared" si="10"/>
        <v>206</v>
      </c>
      <c r="AJ47" s="77"/>
    </row>
    <row r="48" spans="1:36" x14ac:dyDescent="0.4">
      <c r="A48" s="77">
        <v>23</v>
      </c>
      <c r="B48" s="12" t="s">
        <v>1174</v>
      </c>
      <c r="C48" s="12" t="s">
        <v>1172</v>
      </c>
      <c r="D48" s="12">
        <v>4</v>
      </c>
      <c r="E48" s="19" t="s">
        <v>269</v>
      </c>
      <c r="F48" s="44" t="s">
        <v>814</v>
      </c>
      <c r="G48" s="12"/>
      <c r="H48" s="12">
        <v>0</v>
      </c>
      <c r="I48" s="12"/>
      <c r="J48" s="12">
        <v>0</v>
      </c>
      <c r="K48" s="12" t="s">
        <v>9</v>
      </c>
      <c r="L48" s="12">
        <v>40</v>
      </c>
      <c r="M48" s="12"/>
      <c r="N48" s="9">
        <f>IF(M48="",0,IF(M48="優勝",[3]点数換算表!$B$5,IF(M48="準優勝",[3]点数換算表!$C$5,IF(M48="ベスト4",[3]点数換算表!$D$5,IF(M48="ベスト8",[3]点数換算表!$E$5,IF(M48="ベスト16",[3]点数換算表!$F$5,IF(M48="ベスト32",[3]点数換算表!$G$5,"")))))))</f>
        <v>0</v>
      </c>
      <c r="O48" s="12" t="s">
        <v>7</v>
      </c>
      <c r="P48" s="12">
        <v>200</v>
      </c>
      <c r="Q48" s="12"/>
      <c r="R48" s="12">
        <v>0</v>
      </c>
      <c r="S48" s="12"/>
      <c r="T48" s="12">
        <v>0</v>
      </c>
      <c r="U48" s="12"/>
      <c r="V48" s="12">
        <v>0</v>
      </c>
      <c r="W48" s="12"/>
      <c r="X48" s="12">
        <v>0</v>
      </c>
      <c r="Y48" s="12" t="s">
        <v>8</v>
      </c>
      <c r="Z48" s="12">
        <v>64</v>
      </c>
      <c r="AA48" s="12" t="s">
        <v>7</v>
      </c>
      <c r="AB48" s="9">
        <f>IF(AA48="",0,IF(AA48="優勝",[3]点数換算表!$B$16,IF(AA48="準優勝",[3]点数換算表!$C$16,IF(AA48="ベスト4",[3]点数換算表!$D$16,IF(AA48="ベスト8",[3]点数換算表!$E$16,IF(AA48="ベスト16",[3]点数換算表!$F$16,IF(AA48="ベスト32",[3]点数換算表!$G$16,"")))))))</f>
        <v>80</v>
      </c>
      <c r="AC48" s="12"/>
      <c r="AD48" s="12">
        <v>0</v>
      </c>
      <c r="AE48" s="12"/>
      <c r="AF48" s="12">
        <v>0</v>
      </c>
      <c r="AG48" s="12"/>
      <c r="AH48" s="12">
        <v>0</v>
      </c>
      <c r="AI48" s="9">
        <f t="shared" si="10"/>
        <v>384</v>
      </c>
      <c r="AJ48" s="77">
        <f t="shared" ref="AJ48" si="23">AI48+AI49</f>
        <v>524</v>
      </c>
    </row>
    <row r="49" spans="1:36" x14ac:dyDescent="0.4">
      <c r="A49" s="77"/>
      <c r="B49" s="12" t="s">
        <v>1175</v>
      </c>
      <c r="C49" s="12" t="s">
        <v>1172</v>
      </c>
      <c r="D49" s="12">
        <v>2</v>
      </c>
      <c r="E49" s="19" t="s">
        <v>269</v>
      </c>
      <c r="F49" s="44" t="s">
        <v>814</v>
      </c>
      <c r="G49" s="12"/>
      <c r="H49" s="12">
        <v>0</v>
      </c>
      <c r="I49" s="12"/>
      <c r="J49" s="12">
        <v>0</v>
      </c>
      <c r="K49" s="12" t="s">
        <v>9</v>
      </c>
      <c r="L49" s="12">
        <v>40</v>
      </c>
      <c r="M49" s="12"/>
      <c r="N49" s="9">
        <f>IF(M49="",0,IF(M49="優勝",[3]点数換算表!$B$5,IF(M49="準優勝",[3]点数換算表!$C$5,IF(M49="ベスト4",[3]点数換算表!$D$5,IF(M49="ベスト8",[3]点数換算表!$E$5,IF(M49="ベスト16",[3]点数換算表!$F$5,IF(M49="ベスト32",[3]点数換算表!$G$5,"")))))))</f>
        <v>0</v>
      </c>
      <c r="O49" s="12" t="s">
        <v>214</v>
      </c>
      <c r="P49" s="12">
        <v>100</v>
      </c>
      <c r="Q49" s="12"/>
      <c r="R49" s="12">
        <v>0</v>
      </c>
      <c r="S49" s="12"/>
      <c r="T49" s="12">
        <v>0</v>
      </c>
      <c r="U49" s="12"/>
      <c r="V49" s="12">
        <v>0</v>
      </c>
      <c r="W49" s="12"/>
      <c r="X49" s="12">
        <v>0</v>
      </c>
      <c r="Y49" s="12"/>
      <c r="Z49" s="12">
        <v>0</v>
      </c>
      <c r="AA49" s="12"/>
      <c r="AB49" s="9">
        <f>IF(AA49="",0,IF(AA49="優勝",[3]点数換算表!$B$16,IF(AA49="準優勝",[3]点数換算表!$C$16,IF(AA49="ベスト4",[3]点数換算表!$D$16,IF(AA49="ベスト8",[3]点数換算表!$E$16,IF(AA49="ベスト16",[3]点数換算表!$F$16,IF(AA49="ベスト32",[3]点数換算表!$G$16,"")))))))</f>
        <v>0</v>
      </c>
      <c r="AC49" s="12"/>
      <c r="AD49" s="12">
        <v>0</v>
      </c>
      <c r="AE49" s="12"/>
      <c r="AF49" s="12">
        <v>0</v>
      </c>
      <c r="AG49" s="12"/>
      <c r="AH49" s="12">
        <v>0</v>
      </c>
      <c r="AI49" s="9">
        <f t="shared" si="10"/>
        <v>140</v>
      </c>
      <c r="AJ49" s="77"/>
    </row>
    <row r="50" spans="1:36" x14ac:dyDescent="0.4">
      <c r="A50" s="77">
        <v>24</v>
      </c>
      <c r="B50" s="12" t="s">
        <v>1189</v>
      </c>
      <c r="C50" s="12" t="s">
        <v>218</v>
      </c>
      <c r="D50" s="12">
        <v>1</v>
      </c>
      <c r="E50" s="19" t="s">
        <v>269</v>
      </c>
      <c r="F50" s="44" t="s">
        <v>814</v>
      </c>
      <c r="G50" s="12" t="s">
        <v>9</v>
      </c>
      <c r="H50" s="12">
        <f>IF(G50="",0,IF(G50="優勝",[12]点数換算表!$B$2,IF(G50="準優勝",[12]点数換算表!$C$2,IF(G50="ベスト4",[12]点数換算表!$D$2,[12]点数換算表!$E$2))))</f>
        <v>20</v>
      </c>
      <c r="I50" s="12" t="s">
        <v>8</v>
      </c>
      <c r="J50" s="12">
        <f>IF(I50="",0,IF(I50="優勝",[12]点数換算表!$B$3,IF(I50="準優勝",[12]点数換算表!$C$3,IF(I50="ベスト4",[12]点数換算表!$D$3,[12]点数換算表!$E$3))))</f>
        <v>150</v>
      </c>
      <c r="K50" s="12"/>
      <c r="L50" s="12">
        <f>IF(K50="",0,IF(K50="優勝",[12]点数換算表!$B$4,IF(K50="準優勝",[12]点数換算表!$C$4,IF(K50="ベスト4",[12]点数換算表!$D$4,IF(K50="ベスト8",[12]点数換算表!$E$4,IF(K50="ベスト16",[12]点数換算表!$F$4,""))))))</f>
        <v>0</v>
      </c>
      <c r="M50" s="12" t="s">
        <v>7</v>
      </c>
      <c r="N50" s="9">
        <f>IF(M50="",0,IF(M50="優勝",[3]点数換算表!$B$5,IF(M50="準優勝",[3]点数換算表!$C$5,IF(M50="ベスト4",[3]点数換算表!$D$5,IF(M50="ベスト8",[3]点数換算表!$E$5,IF(M50="ベスト16",[3]点数換算表!$F$5,IF(M50="ベスト32",[3]点数換算表!$G$5,"")))))))</f>
        <v>100</v>
      </c>
      <c r="O50" s="12"/>
      <c r="P50" s="12">
        <f>IF(O50="",0,IF(O50="優勝",[12]点数換算表!$B$6,IF(O50="準優勝",[12]点数換算表!$C$6,IF(O50="ベスト4",[12]点数換算表!$D$6,IF(O50="ベスト8",[12]点数換算表!$E$6,IF(O50="ベスト16",[12]点数換算表!$F$6,IF(O50="ベスト32",[12]点数換算表!$G$6,"")))))))</f>
        <v>0</v>
      </c>
      <c r="Q50" s="12"/>
      <c r="R50" s="12">
        <f>IF(Q50="",0,IF(Q50="優勝",[12]点数換算表!$B$7,IF(Q50="準優勝",[12]点数換算表!$C$7,IF(Q50="ベスト4",[12]点数換算表!$D$7,IF(Q50="ベスト8",[12]点数換算表!$E$7,[12]点数換算表!$F$7)))))</f>
        <v>0</v>
      </c>
      <c r="S50" s="12" t="s">
        <v>7</v>
      </c>
      <c r="T50" s="12">
        <f>IF(S50="",0,IF(S50="優勝",[12]点数換算表!$B$8,IF(S50="準優勝",[12]点数換算表!$C$8,IF(S50="ベスト4",[12]点数換算表!$D$8,IF(S50="ベスト8",[12]点数換算表!$E$8,[12]点数換算表!$F$8)))))</f>
        <v>50</v>
      </c>
      <c r="U50" s="12"/>
      <c r="V50" s="12">
        <f>IF(U50="",0,IF(U50="優勝",[12]点数換算表!$B$13,IF(U50="準優勝",[12]点数換算表!$C$13,IF(U50="ベスト4",[12]点数換算表!$D$13,[12]点数換算表!$E$13))))</f>
        <v>0</v>
      </c>
      <c r="W50" s="12"/>
      <c r="X50" s="12">
        <f>IF(W50="",0,IF(W50="優勝",[12]点数換算表!$B$14,IF(W50="準優勝",[12]点数換算表!$C$14,IF(W50="ベスト4",[12]点数換算表!$D$14,[12]点数換算表!$E$14))))</f>
        <v>0</v>
      </c>
      <c r="Y50" s="12"/>
      <c r="Z50" s="12">
        <f>IF(Y50="",0,IF(Y50="優勝",[12]点数換算表!$B$15,IF(Y50="準優勝",[12]点数換算表!$C$15,IF(Y50="ベスト4",[12]点数換算表!$D$15,IF(Y50="ベスト8",[12]点数換算表!$E$15,IF(Y50="ベスト16",[12]点数換算表!$F$15,""))))))</f>
        <v>0</v>
      </c>
      <c r="AA50" s="12"/>
      <c r="AB50" s="9">
        <f>IF(AA50="",0,IF(AA50="優勝",[3]点数換算表!$B$16,IF(AA50="準優勝",[3]点数換算表!$C$16,IF(AA50="ベスト4",[3]点数換算表!$D$16,IF(AA50="ベスト8",[3]点数換算表!$E$16,IF(AA50="ベスト16",[3]点数換算表!$F$16,IF(AA50="ベスト32",[3]点数換算表!$G$16,"")))))))</f>
        <v>0</v>
      </c>
      <c r="AC50" s="12"/>
      <c r="AD50" s="12">
        <f>IF(AC50="",0,IF(AC50="優勝",[12]点数換算表!$B$17,IF(AC50="準優勝",[12]点数換算表!$C$17,IF(AC50="ベスト4",[12]点数換算表!$D$17,IF(AC50="ベスト8",[12]点数換算表!$E$17,IF(AC50="ベスト16",[12]点数換算表!$F$17,IF(AC50="ベスト32",[12]点数換算表!$G$17,"")))))))</f>
        <v>0</v>
      </c>
      <c r="AE50" s="12"/>
      <c r="AF50" s="12">
        <f>IF(AE50="",0,IF(AE50="優勝",[12]点数換算表!$B$18,IF(AE50="準優勝",[12]点数換算表!$C$18,IF(AE50="ベスト4",[12]点数換算表!$D$18,IF(AE50="ベスト8",[12]点数換算表!$E$18,[12]点数換算表!$F$18)))))</f>
        <v>0</v>
      </c>
      <c r="AG50" s="12"/>
      <c r="AH50" s="12">
        <f>IF(AG50="",0,IF(AG50="優勝",[12]点数換算表!$B$19,IF(AG50="準優勝",[12]点数換算表!$C$19,IF(AG50="ベスト4",[12]点数換算表!$D$19,IF(AG50="ベスト8",[12]点数換算表!$E$19,[12]点数換算表!$F$19)))))</f>
        <v>0</v>
      </c>
      <c r="AI50" s="9">
        <f t="shared" si="10"/>
        <v>300</v>
      </c>
      <c r="AJ50" s="77">
        <f t="shared" ref="AJ50" si="24">AI50+AI51</f>
        <v>490</v>
      </c>
    </row>
    <row r="51" spans="1:36" x14ac:dyDescent="0.4">
      <c r="A51" s="77"/>
      <c r="B51" s="12" t="s">
        <v>1190</v>
      </c>
      <c r="C51" s="12" t="s">
        <v>218</v>
      </c>
      <c r="D51" s="12">
        <v>1</v>
      </c>
      <c r="E51" s="19" t="s">
        <v>269</v>
      </c>
      <c r="F51" s="44" t="s">
        <v>814</v>
      </c>
      <c r="G51" s="12"/>
      <c r="H51" s="12">
        <f>IF(G51="",0,IF(G51="優勝",[12]点数換算表!$B$2,IF(G51="準優勝",[12]点数換算表!$C$2,IF(G51="ベスト4",[12]点数換算表!$D$2,[12]点数換算表!$E$2))))</f>
        <v>0</v>
      </c>
      <c r="I51" s="12" t="s">
        <v>9</v>
      </c>
      <c r="J51" s="12">
        <f>IF(I51="",0,IF(I51="優勝",[12]点数換算表!$B$3,IF(I51="準優勝",[12]点数換算表!$C$3,IF(I51="ベスト4",[12]点数換算表!$D$3,[12]点数換算表!$E$3))))</f>
        <v>50</v>
      </c>
      <c r="K51" s="12"/>
      <c r="L51" s="12">
        <f>IF(K51="",0,IF(K51="優勝",[12]点数換算表!$B$4,IF(K51="準優勝",[12]点数換算表!$C$4,IF(K51="ベスト4",[12]点数換算表!$D$4,IF(K51="ベスト8",[12]点数換算表!$E$4,IF(K51="ベスト16",[12]点数換算表!$F$4,""))))))</f>
        <v>0</v>
      </c>
      <c r="M51" s="12" t="s">
        <v>7</v>
      </c>
      <c r="N51" s="9">
        <f>IF(M51="",0,IF(M51="優勝",[3]点数換算表!$B$5,IF(M51="準優勝",[3]点数換算表!$C$5,IF(M51="ベスト4",[3]点数換算表!$D$5,IF(M51="ベスト8",[3]点数換算表!$E$5,IF(M51="ベスト16",[3]点数換算表!$F$5,IF(M51="ベスト32",[3]点数換算表!$G$5,"")))))))</f>
        <v>100</v>
      </c>
      <c r="O51" s="12"/>
      <c r="P51" s="12">
        <f>IF(O51="",0,IF(O51="優勝",[12]点数換算表!$B$6,IF(O51="準優勝",[12]点数換算表!$C$6,IF(O51="ベスト4",[12]点数換算表!$D$6,IF(O51="ベスト8",[12]点数換算表!$E$6,IF(O51="ベスト16",[12]点数換算表!$F$6,IF(O51="ベスト32",[12]点数換算表!$G$6,"")))))))</f>
        <v>0</v>
      </c>
      <c r="Q51" s="12"/>
      <c r="R51" s="12">
        <f>IF(Q51="",0,IF(Q51="優勝",[12]点数換算表!$B$7,IF(Q51="準優勝",[12]点数換算表!$C$7,IF(Q51="ベスト4",[12]点数換算表!$D$7,IF(Q51="ベスト8",[12]点数換算表!$E$7,[12]点数換算表!$F$7)))))</f>
        <v>0</v>
      </c>
      <c r="S51" s="12"/>
      <c r="T51" s="12">
        <f>IF(S51="",0,IF(S51="優勝",[12]点数換算表!$B$8,IF(S51="準優勝",[12]点数換算表!$C$8,IF(S51="ベスト4",[12]点数換算表!$D$8,IF(S51="ベスト8",[12]点数換算表!$E$8,[12]点数換算表!$F$8)))))</f>
        <v>0</v>
      </c>
      <c r="U51" s="12" t="s">
        <v>9</v>
      </c>
      <c r="V51" s="12">
        <f>IF(U51="",0,IF(U51="優勝",[12]点数換算表!$B$13,IF(U51="準優勝",[12]点数換算表!$C$13,IF(U51="ベスト4",[12]点数換算表!$D$13,[12]点数換算表!$E$13))))</f>
        <v>16</v>
      </c>
      <c r="W51" s="12" t="s">
        <v>9</v>
      </c>
      <c r="X51" s="12">
        <f>IF(W51="",0,IF(W51="優勝",[12]点数換算表!$B$14,IF(W51="準優勝",[12]点数換算表!$C$14,IF(W51="ベスト4",[12]点数換算表!$D$14,[12]点数換算表!$E$14))))</f>
        <v>40</v>
      </c>
      <c r="Y51" s="12"/>
      <c r="Z51" s="12">
        <f>IF(Y51="",0,IF(Y51="優勝",[12]点数換算表!$B$15,IF(Y51="準優勝",[12]点数換算表!$C$15,IF(Y51="ベスト4",[12]点数換算表!$D$15,IF(Y51="ベスト8",[12]点数換算表!$E$15,IF(Y51="ベスト16",[12]点数換算表!$F$15,""))))))</f>
        <v>0</v>
      </c>
      <c r="AA51" s="12"/>
      <c r="AB51" s="9">
        <f>IF(AA51="",0,IF(AA51="優勝",[3]点数換算表!$B$16,IF(AA51="準優勝",[3]点数換算表!$C$16,IF(AA51="ベスト4",[3]点数換算表!$D$16,IF(AA51="ベスト8",[3]点数換算表!$E$16,IF(AA51="ベスト16",[3]点数換算表!$F$16,IF(AA51="ベスト32",[3]点数換算表!$G$16,"")))))))</f>
        <v>0</v>
      </c>
      <c r="AC51" s="12"/>
      <c r="AD51" s="12">
        <f>IF(AC51="",0,IF(AC51="優勝",[12]点数換算表!$B$17,IF(AC51="準優勝",[12]点数換算表!$C$17,IF(AC51="ベスト4",[12]点数換算表!$D$17,IF(AC51="ベスト8",[12]点数換算表!$E$17,IF(AC51="ベスト16",[12]点数換算表!$F$17,IF(AC51="ベスト32",[12]点数換算表!$G$17,"")))))))</f>
        <v>0</v>
      </c>
      <c r="AE51" s="12"/>
      <c r="AF51" s="12">
        <f>IF(AE51="",0,IF(AE51="優勝",[12]点数換算表!$B$18,IF(AE51="準優勝",[12]点数換算表!$C$18,IF(AE51="ベスト4",[12]点数換算表!$D$18,IF(AE51="ベスト8",[12]点数換算表!$E$18,[12]点数換算表!$F$18)))))</f>
        <v>0</v>
      </c>
      <c r="AG51" s="12"/>
      <c r="AH51" s="12">
        <f>IF(AG51="",0,IF(AG51="優勝",[12]点数換算表!$B$19,IF(AG51="準優勝",[12]点数換算表!$C$19,IF(AG51="ベスト4",[12]点数換算表!$D$19,IF(AG51="ベスト8",[12]点数換算表!$E$19,[12]点数換算表!$F$19)))))</f>
        <v>0</v>
      </c>
      <c r="AI51" s="9">
        <f t="shared" si="10"/>
        <v>190</v>
      </c>
      <c r="AJ51" s="77"/>
    </row>
    <row r="52" spans="1:36" x14ac:dyDescent="0.4">
      <c r="A52" s="77">
        <v>25</v>
      </c>
      <c r="B52" s="10" t="s">
        <v>327</v>
      </c>
      <c r="C52" s="10" t="s">
        <v>277</v>
      </c>
      <c r="D52" s="10">
        <v>4</v>
      </c>
      <c r="E52" s="42" t="s">
        <v>272</v>
      </c>
      <c r="F52" s="43" t="s">
        <v>815</v>
      </c>
      <c r="G52" s="10"/>
      <c r="H52" s="14">
        <v>0</v>
      </c>
      <c r="I52" s="10"/>
      <c r="J52" s="9">
        <v>0</v>
      </c>
      <c r="K52" s="10" t="s">
        <v>7</v>
      </c>
      <c r="L52" s="9">
        <v>20</v>
      </c>
      <c r="M52" s="10"/>
      <c r="N52" s="9">
        <f>IF(M52="",0,IF(M52="優勝",[3]点数換算表!$B$5,IF(M52="準優勝",[3]点数換算表!$C$5,IF(M52="ベスト4",[3]点数換算表!$D$5,IF(M52="ベスト8",[3]点数換算表!$E$5,IF(M52="ベスト16",[3]点数換算表!$F$5,IF(M52="ベスト32",[3]点数換算表!$G$5,"")))))))</f>
        <v>0</v>
      </c>
      <c r="O52" s="10"/>
      <c r="P52" s="9">
        <v>0</v>
      </c>
      <c r="Q52" s="10"/>
      <c r="R52" s="9">
        <v>0</v>
      </c>
      <c r="S52" s="10"/>
      <c r="T52" s="9">
        <v>0</v>
      </c>
      <c r="U52" s="10"/>
      <c r="V52" s="14">
        <v>0</v>
      </c>
      <c r="W52" s="10"/>
      <c r="X52" s="9">
        <v>0</v>
      </c>
      <c r="Y52" s="10" t="s">
        <v>7</v>
      </c>
      <c r="Z52" s="9">
        <v>16</v>
      </c>
      <c r="AA52" s="10" t="s">
        <v>8</v>
      </c>
      <c r="AB52" s="9">
        <f>IF(AA52="",0,IF(AA52="優勝",[3]点数換算表!$B$16,IF(AA52="準優勝",[3]点数換算表!$C$16,IF(AA52="ベスト4",[3]点数換算表!$D$16,IF(AA52="ベスト8",[3]点数換算表!$E$16,IF(AA52="ベスト16",[3]点数換算表!$F$16,IF(AA52="ベスト32",[3]点数換算表!$G$16,"")))))))</f>
        <v>200</v>
      </c>
      <c r="AC52" s="10"/>
      <c r="AD52" s="9">
        <v>0</v>
      </c>
      <c r="AE52" s="10"/>
      <c r="AF52" s="9">
        <v>0</v>
      </c>
      <c r="AG52" s="10"/>
      <c r="AH52" s="9">
        <v>0</v>
      </c>
      <c r="AI52" s="9">
        <f t="shared" si="0"/>
        <v>236</v>
      </c>
      <c r="AJ52" s="77">
        <f t="shared" ref="AJ52" si="25">AI52+AI53</f>
        <v>488</v>
      </c>
    </row>
    <row r="53" spans="1:36" x14ac:dyDescent="0.4">
      <c r="A53" s="77"/>
      <c r="B53" s="10" t="s">
        <v>301</v>
      </c>
      <c r="C53" s="10" t="s">
        <v>277</v>
      </c>
      <c r="D53" s="10">
        <v>4</v>
      </c>
      <c r="E53" s="42" t="s">
        <v>272</v>
      </c>
      <c r="F53" s="43" t="s">
        <v>815</v>
      </c>
      <c r="G53" s="10"/>
      <c r="H53" s="14">
        <v>0</v>
      </c>
      <c r="I53" s="10"/>
      <c r="J53" s="9">
        <v>0</v>
      </c>
      <c r="K53" s="10" t="s">
        <v>7</v>
      </c>
      <c r="L53" s="9">
        <v>20</v>
      </c>
      <c r="M53" s="10"/>
      <c r="N53" s="9">
        <f>IF(M53="",0,IF(M53="優勝",[3]点数換算表!$B$5,IF(M53="準優勝",[3]点数換算表!$C$5,IF(M53="ベスト4",[3]点数換算表!$D$5,IF(M53="ベスト8",[3]点数換算表!$E$5,IF(M53="ベスト16",[3]点数換算表!$F$5,IF(M53="ベスト32",[3]点数換算表!$G$5,"")))))))</f>
        <v>0</v>
      </c>
      <c r="O53" s="10"/>
      <c r="P53" s="9">
        <v>0</v>
      </c>
      <c r="Q53" s="10"/>
      <c r="R53" s="9">
        <v>0</v>
      </c>
      <c r="S53" s="10"/>
      <c r="T53" s="9">
        <v>0</v>
      </c>
      <c r="U53" s="10"/>
      <c r="V53" s="14">
        <v>0</v>
      </c>
      <c r="W53" s="10"/>
      <c r="X53" s="9">
        <v>0</v>
      </c>
      <c r="Y53" s="10" t="s">
        <v>9</v>
      </c>
      <c r="Z53" s="9">
        <v>32</v>
      </c>
      <c r="AA53" s="10" t="s">
        <v>8</v>
      </c>
      <c r="AB53" s="9">
        <f>IF(AA53="",0,IF(AA53="優勝",[3]点数換算表!$B$16,IF(AA53="準優勝",[3]点数換算表!$C$16,IF(AA53="ベスト4",[3]点数換算表!$D$16,IF(AA53="ベスト8",[3]点数換算表!$E$16,IF(AA53="ベスト16",[3]点数換算表!$F$16,IF(AA53="ベスト32",[3]点数換算表!$G$16,"")))))))</f>
        <v>200</v>
      </c>
      <c r="AC53" s="10"/>
      <c r="AD53" s="9">
        <v>0</v>
      </c>
      <c r="AE53" s="10"/>
      <c r="AF53" s="9">
        <v>0</v>
      </c>
      <c r="AG53" s="10"/>
      <c r="AH53" s="9">
        <v>0</v>
      </c>
      <c r="AI53" s="9">
        <f t="shared" si="0"/>
        <v>252</v>
      </c>
      <c r="AJ53" s="77"/>
    </row>
    <row r="54" spans="1:36" x14ac:dyDescent="0.4">
      <c r="A54" s="77">
        <v>26</v>
      </c>
      <c r="B54" s="12" t="s">
        <v>1178</v>
      </c>
      <c r="C54" s="12" t="s">
        <v>252</v>
      </c>
      <c r="D54" s="12">
        <v>4</v>
      </c>
      <c r="E54" s="19" t="s">
        <v>269</v>
      </c>
      <c r="F54" s="44" t="s">
        <v>814</v>
      </c>
      <c r="G54" s="12"/>
      <c r="H54" s="12">
        <f>IF(G54="",0,IF(G54="優勝",[12]点数換算表!$B$2,IF(G54="準優勝",[12]点数換算表!$C$2,IF(G54="ベスト4",[12]点数換算表!$D$2,[12]点数換算表!$E$2))))</f>
        <v>0</v>
      </c>
      <c r="I54" s="12"/>
      <c r="J54" s="12">
        <f>IF(I54="",0,IF(I54="優勝",[12]点数換算表!$B$3,IF(I54="準優勝",[12]点数換算表!$C$3,IF(I54="ベスト4",[12]点数換算表!$D$3,[12]点数換算表!$E$3))))</f>
        <v>0</v>
      </c>
      <c r="K54" s="12"/>
      <c r="L54" s="12">
        <f>IF(K54="",0,IF(K54="優勝",[12]点数換算表!$B$4,IF(K54="準優勝",[12]点数換算表!$C$4,IF(K54="ベスト4",[12]点数換算表!$D$4,IF(K54="ベスト8",[12]点数換算表!$E$4,IF(K54="ベスト16",[12]点数換算表!$F$4,""))))))</f>
        <v>0</v>
      </c>
      <c r="M54" s="12"/>
      <c r="N54" s="9">
        <f>IF(M54="",0,IF(M54="優勝",[3]点数換算表!$B$5,IF(M54="準優勝",[3]点数換算表!$C$5,IF(M54="ベスト4",[3]点数換算表!$D$5,IF(M54="ベスト8",[3]点数換算表!$E$5,IF(M54="ベスト16",[3]点数換算表!$F$5,IF(M54="ベスト32",[3]点数換算表!$G$5,"")))))))</f>
        <v>0</v>
      </c>
      <c r="O54" s="12"/>
      <c r="P54" s="12">
        <f>IF(O54="",0,IF(O54="優勝",[12]点数換算表!$B$6,IF(O54="準優勝",[12]点数換算表!$C$6,IF(O54="ベスト4",[12]点数換算表!$D$6,IF(O54="ベスト8",[12]点数換算表!$E$6,IF(O54="ベスト16",[12]点数換算表!$F$6,IF(O54="ベスト32",[12]点数換算表!$G$6,"")))))))</f>
        <v>0</v>
      </c>
      <c r="Q54" s="12"/>
      <c r="R54" s="12">
        <f>IF(Q54="",0,IF(Q54="優勝",[12]点数換算表!$B$7,IF(Q54="準優勝",[12]点数換算表!$C$7,IF(Q54="ベスト4",[12]点数換算表!$D$7,IF(Q54="ベスト8",[12]点数換算表!$E$7,[12]点数換算表!$F$7)))))</f>
        <v>0</v>
      </c>
      <c r="S54" s="12"/>
      <c r="T54" s="12">
        <f>IF(S54="",0,IF(S54="優勝",[12]点数換算表!$B$8,IF(S54="準優勝",[12]点数換算表!$C$8,IF(S54="ベスト4",[12]点数換算表!$D$8,IF(S54="ベスト8",[12]点数換算表!$E$8,[12]点数換算表!$F$8)))))</f>
        <v>0</v>
      </c>
      <c r="U54" s="12"/>
      <c r="V54" s="12">
        <f>IF(U54="",0,IF(U54="優勝",[12]点数換算表!$B$13,IF(U54="準優勝",[12]点数換算表!$C$13,IF(U54="ベスト4",[12]点数換算表!$D$13,[12]点数換算表!$E$13))))</f>
        <v>0</v>
      </c>
      <c r="W54" s="12"/>
      <c r="X54" s="12">
        <f>IF(W54="",0,IF(W54="優勝",[12]点数換算表!$B$14,IF(W54="準優勝",[12]点数換算表!$C$14,IF(W54="ベスト4",[12]点数換算表!$D$14,[12]点数換算表!$E$14))))</f>
        <v>0</v>
      </c>
      <c r="Y54" s="12"/>
      <c r="Z54" s="12">
        <f>IF(Y54="",0,IF(Y54="優勝",[12]点数換算表!$B$15,IF(Y54="準優勝",[12]点数換算表!$C$15,IF(Y54="ベスト4",[12]点数換算表!$D$15,IF(Y54="ベスト8",[12]点数換算表!$E$15,IF(Y54="ベスト16",[12]点数換算表!$F$15,""))))))</f>
        <v>0</v>
      </c>
      <c r="AA54" s="12" t="s">
        <v>214</v>
      </c>
      <c r="AB54" s="9">
        <f>IF(AA54="",0,IF(AA54="優勝",[3]点数換算表!$B$16,IF(AA54="準優勝",[3]点数換算表!$C$16,IF(AA54="ベスト4",[3]点数換算表!$D$16,IF(AA54="ベスト8",[3]点数換算表!$E$16,IF(AA54="ベスト16",[3]点数換算表!$F$16,IF(AA54="ベスト32",[3]点数換算表!$G$16,"")))))))</f>
        <v>40</v>
      </c>
      <c r="AC54" s="12" t="s">
        <v>8</v>
      </c>
      <c r="AD54" s="12">
        <f>IF(AC54="",0,IF(AC54="優勝",[12]点数換算表!$B$17,IF(AC54="準優勝",[12]点数換算表!$C$17,IF(AC54="ベスト4",[12]点数換算表!$D$17,IF(AC54="ベスト8",[12]点数換算表!$E$17,IF(AC54="ベスト16",[12]点数換算表!$F$17,IF(AC54="ベスト32",[12]点数換算表!$G$17,"")))))))</f>
        <v>400</v>
      </c>
      <c r="AE54" s="12"/>
      <c r="AF54" s="12">
        <f>IF(AE54="",0,IF(AE54="優勝",[12]点数換算表!$B$18,IF(AE54="準優勝",[12]点数換算表!$C$18,IF(AE54="ベスト4",[12]点数換算表!$D$18,IF(AE54="ベスト8",[12]点数換算表!$E$18,[12]点数換算表!$F$18)))))</f>
        <v>0</v>
      </c>
      <c r="AG54" s="12"/>
      <c r="AH54" s="12">
        <f>IF(AG54="",0,IF(AG54="優勝",[12]点数換算表!$B$19,IF(AG54="準優勝",[12]点数換算表!$C$19,IF(AG54="ベスト4",[12]点数換算表!$D$19,IF(AG54="ベスト8",[12]点数換算表!$E$19,[12]点数換算表!$F$19)))))</f>
        <v>0</v>
      </c>
      <c r="AI54" s="9">
        <f t="shared" si="0"/>
        <v>440</v>
      </c>
      <c r="AJ54" s="77">
        <f t="shared" ref="AJ54" si="26">AI54+AI55</f>
        <v>480</v>
      </c>
    </row>
    <row r="55" spans="1:36" x14ac:dyDescent="0.4">
      <c r="A55" s="77"/>
      <c r="B55" s="12" t="s">
        <v>1179</v>
      </c>
      <c r="C55" s="12" t="s">
        <v>252</v>
      </c>
      <c r="D55" s="12">
        <v>2</v>
      </c>
      <c r="E55" s="19" t="s">
        <v>269</v>
      </c>
      <c r="F55" s="44" t="s">
        <v>814</v>
      </c>
      <c r="G55" s="12"/>
      <c r="H55" s="12">
        <f>IF(G55="",0,IF(G55="優勝",[12]点数換算表!$B$2,IF(G55="準優勝",[12]点数換算表!$C$2,IF(G55="ベスト4",[12]点数換算表!$D$2,[12]点数換算表!$E$2))))</f>
        <v>0</v>
      </c>
      <c r="I55" s="12"/>
      <c r="J55" s="12">
        <f>IF(I55="",0,IF(I55="優勝",[12]点数換算表!$B$3,IF(I55="準優勝",[12]点数換算表!$C$3,IF(I55="ベスト4",[12]点数換算表!$D$3,[12]点数換算表!$E$3))))</f>
        <v>0</v>
      </c>
      <c r="K55" s="12"/>
      <c r="L55" s="12">
        <f>IF(K55="",0,IF(K55="優勝",[12]点数換算表!$B$4,IF(K55="準優勝",[12]点数換算表!$C$4,IF(K55="ベスト4",[12]点数換算表!$D$4,IF(K55="ベスト8",[12]点数換算表!$E$4,IF(K55="ベスト16",[12]点数換算表!$F$4,""))))))</f>
        <v>0</v>
      </c>
      <c r="M55" s="12"/>
      <c r="N55" s="9">
        <f>IF(M55="",0,IF(M55="優勝",[3]点数換算表!$B$5,IF(M55="準優勝",[3]点数換算表!$C$5,IF(M55="ベスト4",[3]点数換算表!$D$5,IF(M55="ベスト8",[3]点数換算表!$E$5,IF(M55="ベスト16",[3]点数換算表!$F$5,IF(M55="ベスト32",[3]点数換算表!$G$5,"")))))))</f>
        <v>0</v>
      </c>
      <c r="O55" s="12"/>
      <c r="P55" s="12">
        <f>IF(O55="",0,IF(O55="優勝",[12]点数換算表!$B$6,IF(O55="準優勝",[12]点数換算表!$C$6,IF(O55="ベスト4",[12]点数換算表!$D$6,IF(O55="ベスト8",[12]点数換算表!$E$6,IF(O55="ベスト16",[12]点数換算表!$F$6,IF(O55="ベスト32",[12]点数換算表!$G$6,"")))))))</f>
        <v>0</v>
      </c>
      <c r="Q55" s="12"/>
      <c r="R55" s="12">
        <f>IF(Q55="",0,IF(Q55="優勝",[12]点数換算表!$B$7,IF(Q55="準優勝",[12]点数換算表!$C$7,IF(Q55="ベスト4",[12]点数換算表!$D$7,IF(Q55="ベスト8",[12]点数換算表!$E$7,[12]点数換算表!$F$7)))))</f>
        <v>0</v>
      </c>
      <c r="S55" s="12"/>
      <c r="T55" s="12">
        <f>IF(S55="",0,IF(S55="優勝",[12]点数換算表!$B$8,IF(S55="準優勝",[12]点数換算表!$C$8,IF(S55="ベスト4",[12]点数換算表!$D$8,IF(S55="ベスト8",[12]点数換算表!$E$8,[12]点数換算表!$F$8)))))</f>
        <v>0</v>
      </c>
      <c r="U55" s="12"/>
      <c r="V55" s="12">
        <f>IF(U55="",0,IF(U55="優勝",[12]点数換算表!$B$13,IF(U55="準優勝",[12]点数換算表!$C$13,IF(U55="ベスト4",[12]点数換算表!$D$13,[12]点数換算表!$E$13))))</f>
        <v>0</v>
      </c>
      <c r="W55" s="12"/>
      <c r="X55" s="12">
        <f>IF(W55="",0,IF(W55="優勝",[12]点数換算表!$B$14,IF(W55="準優勝",[12]点数換算表!$C$14,IF(W55="ベスト4",[12]点数換算表!$D$14,[12]点数換算表!$E$14))))</f>
        <v>0</v>
      </c>
      <c r="Y55" s="12"/>
      <c r="Z55" s="12">
        <f>IF(Y55="",0,IF(Y55="優勝",[12]点数換算表!$B$15,IF(Y55="準優勝",[12]点数換算表!$C$15,IF(Y55="ベスト4",[12]点数換算表!$D$15,IF(Y55="ベスト8",[12]点数換算表!$E$15,IF(Y55="ベスト16",[12]点数換算表!$F$15,""))))))</f>
        <v>0</v>
      </c>
      <c r="AA55" s="12" t="s">
        <v>214</v>
      </c>
      <c r="AB55" s="9">
        <f>IF(AA55="",0,IF(AA55="優勝",[3]点数換算表!$B$16,IF(AA55="準優勝",[3]点数換算表!$C$16,IF(AA55="ベスト4",[3]点数換算表!$D$16,IF(AA55="ベスト8",[3]点数換算表!$E$16,IF(AA55="ベスト16",[3]点数換算表!$F$16,IF(AA55="ベスト32",[3]点数換算表!$G$16,"")))))))</f>
        <v>40</v>
      </c>
      <c r="AC55" s="12"/>
      <c r="AD55" s="12">
        <f>IF(AC55="",0,IF(AC55="優勝",[12]点数換算表!$B$17,IF(AC55="準優勝",[12]点数換算表!$C$17,IF(AC55="ベスト4",[12]点数換算表!$D$17,IF(AC55="ベスト8",[12]点数換算表!$E$17,IF(AC55="ベスト16",[12]点数換算表!$F$17,IF(AC55="ベスト32",[12]点数換算表!$G$17,"")))))))</f>
        <v>0</v>
      </c>
      <c r="AE55" s="12"/>
      <c r="AF55" s="12">
        <f>IF(AE55="",0,IF(AE55="優勝",[12]点数換算表!$B$18,IF(AE55="準優勝",[12]点数換算表!$C$18,IF(AE55="ベスト4",[12]点数換算表!$D$18,IF(AE55="ベスト8",[12]点数換算表!$E$18,[12]点数換算表!$F$18)))))</f>
        <v>0</v>
      </c>
      <c r="AG55" s="12"/>
      <c r="AH55" s="12">
        <f>IF(AG55="",0,IF(AG55="優勝",[12]点数換算表!$B$19,IF(AG55="準優勝",[12]点数換算表!$C$19,IF(AG55="ベスト4",[12]点数換算表!$D$19,IF(AG55="ベスト8",[12]点数換算表!$E$19,[12]点数換算表!$F$19)))))</f>
        <v>0</v>
      </c>
      <c r="AI55" s="9">
        <f t="shared" si="0"/>
        <v>40</v>
      </c>
      <c r="AJ55" s="77"/>
    </row>
    <row r="56" spans="1:36" x14ac:dyDescent="0.4">
      <c r="A56" s="77">
        <v>27</v>
      </c>
      <c r="B56" s="10" t="s">
        <v>387</v>
      </c>
      <c r="C56" s="10" t="s">
        <v>386</v>
      </c>
      <c r="D56" s="10">
        <v>4</v>
      </c>
      <c r="E56" s="20" t="s">
        <v>382</v>
      </c>
      <c r="F56" s="43" t="s">
        <v>815</v>
      </c>
      <c r="G56" s="10"/>
      <c r="H56" s="14">
        <v>0</v>
      </c>
      <c r="I56" s="10"/>
      <c r="J56" s="9">
        <v>0</v>
      </c>
      <c r="K56" s="10" t="s">
        <v>9</v>
      </c>
      <c r="L56" s="9">
        <v>40</v>
      </c>
      <c r="M56" s="10" t="s">
        <v>214</v>
      </c>
      <c r="N56" s="9">
        <f>IF(M56="",0,IF(M56="優勝",[3]点数換算表!$B$5,IF(M56="準優勝",[3]点数換算表!$C$5,IF(M56="ベスト4",[3]点数換算表!$D$5,IF(M56="ベスト8",[3]点数換算表!$E$5,IF(M56="ベスト16",[3]点数換算表!$F$5,IF(M56="ベスト32",[3]点数換算表!$G$5,"")))))))</f>
        <v>50</v>
      </c>
      <c r="O56" s="10"/>
      <c r="P56" s="9">
        <v>0</v>
      </c>
      <c r="Q56" s="10"/>
      <c r="R56" s="9">
        <v>0</v>
      </c>
      <c r="S56" s="10"/>
      <c r="T56" s="9">
        <v>0</v>
      </c>
      <c r="U56" s="10"/>
      <c r="V56" s="14">
        <v>0</v>
      </c>
      <c r="W56" s="10"/>
      <c r="X56" s="9">
        <v>0</v>
      </c>
      <c r="Y56" s="10"/>
      <c r="Z56" s="9">
        <v>0</v>
      </c>
      <c r="AA56" s="10" t="s">
        <v>7</v>
      </c>
      <c r="AB56" s="9">
        <f>IF(AA56="",0,IF(AA56="優勝",[3]点数換算表!$B$16,IF(AA56="準優勝",[3]点数換算表!$C$16,IF(AA56="ベスト4",[3]点数換算表!$D$16,IF(AA56="ベスト8",[3]点数換算表!$E$16,IF(AA56="ベスト16",[3]点数換算表!$F$16,IF(AA56="ベスト32",[3]点数換算表!$G$16,"")))))))</f>
        <v>80</v>
      </c>
      <c r="AC56" s="10" t="s">
        <v>214</v>
      </c>
      <c r="AD56" s="9">
        <v>80</v>
      </c>
      <c r="AE56" s="10"/>
      <c r="AF56" s="9">
        <v>0</v>
      </c>
      <c r="AG56" s="10"/>
      <c r="AH56" s="9">
        <v>0</v>
      </c>
      <c r="AI56" s="9">
        <f t="shared" ref="AI56:AI61" si="27">MAX(H56,J56)+SUM(L56:T56)+MAX(V56,X56)+SUM(Z56:AH56)</f>
        <v>250</v>
      </c>
      <c r="AJ56" s="77">
        <f t="shared" ref="AJ56" si="28">AI56+AI57</f>
        <v>420</v>
      </c>
    </row>
    <row r="57" spans="1:36" x14ac:dyDescent="0.4">
      <c r="A57" s="77"/>
      <c r="B57" s="10" t="s">
        <v>421</v>
      </c>
      <c r="C57" s="10" t="s">
        <v>386</v>
      </c>
      <c r="D57" s="10">
        <v>2</v>
      </c>
      <c r="E57" s="20" t="s">
        <v>382</v>
      </c>
      <c r="F57" s="43" t="s">
        <v>815</v>
      </c>
      <c r="G57" s="10"/>
      <c r="H57" s="14">
        <v>0</v>
      </c>
      <c r="I57" s="10"/>
      <c r="J57" s="9">
        <v>0</v>
      </c>
      <c r="K57" s="10" t="s">
        <v>9</v>
      </c>
      <c r="L57" s="9">
        <v>40</v>
      </c>
      <c r="M57" s="10" t="s">
        <v>214</v>
      </c>
      <c r="N57" s="9">
        <f>IF(M57="",0,IF(M57="優勝",[3]点数換算表!$B$5,IF(M57="準優勝",[3]点数換算表!$C$5,IF(M57="ベスト4",[3]点数換算表!$D$5,IF(M57="ベスト8",[3]点数換算表!$E$5,IF(M57="ベスト16",[3]点数換算表!$F$5,IF(M57="ベスト32",[3]点数換算表!$G$5,"")))))))</f>
        <v>50</v>
      </c>
      <c r="O57" s="10"/>
      <c r="P57" s="9">
        <v>0</v>
      </c>
      <c r="Q57" s="10"/>
      <c r="R57" s="9">
        <v>0</v>
      </c>
      <c r="S57" s="10"/>
      <c r="T57" s="9">
        <v>0</v>
      </c>
      <c r="U57" s="10"/>
      <c r="V57" s="14">
        <v>0</v>
      </c>
      <c r="W57" s="10"/>
      <c r="X57" s="9">
        <v>0</v>
      </c>
      <c r="Y57" s="10"/>
      <c r="Z57" s="9">
        <v>0</v>
      </c>
      <c r="AA57" s="10" t="s">
        <v>7</v>
      </c>
      <c r="AB57" s="9">
        <f>IF(AA57="",0,IF(AA57="優勝",[3]点数換算表!$B$16,IF(AA57="準優勝",[3]点数換算表!$C$16,IF(AA57="ベスト4",[3]点数換算表!$D$16,IF(AA57="ベスト8",[3]点数換算表!$E$16,IF(AA57="ベスト16",[3]点数換算表!$F$16,IF(AA57="ベスト32",[3]点数換算表!$G$16,"")))))))</f>
        <v>80</v>
      </c>
      <c r="AC57" s="10"/>
      <c r="AD57" s="9">
        <v>0</v>
      </c>
      <c r="AE57" s="10"/>
      <c r="AF57" s="9">
        <v>0</v>
      </c>
      <c r="AG57" s="10"/>
      <c r="AH57" s="9">
        <v>0</v>
      </c>
      <c r="AI57" s="9">
        <f t="shared" si="27"/>
        <v>170</v>
      </c>
      <c r="AJ57" s="77"/>
    </row>
    <row r="58" spans="1:36" x14ac:dyDescent="0.4">
      <c r="A58" s="77">
        <v>28</v>
      </c>
      <c r="B58" s="10" t="s">
        <v>345</v>
      </c>
      <c r="C58" s="10" t="s">
        <v>271</v>
      </c>
      <c r="D58" s="10">
        <v>2</v>
      </c>
      <c r="E58" s="42" t="s">
        <v>272</v>
      </c>
      <c r="F58" s="43" t="s">
        <v>815</v>
      </c>
      <c r="G58" s="10"/>
      <c r="H58" s="14">
        <f>IF(G58="",0,IF(G58="優勝",[3]点数換算表!$B$2,IF(G58="準優勝",[3]点数換算表!$C$2,IF(G58="ベスト4",[3]点数換算表!$D$2,[3]点数換算表!$E$2))))</f>
        <v>0</v>
      </c>
      <c r="I58" s="10"/>
      <c r="J58" s="9">
        <f>IF(I58="",0,IF(I58="優勝",[3]点数換算表!$B$3,IF(I58="準優勝",[3]点数換算表!$C$3,IF(I58="ベスト4",[3]点数換算表!$D$3,[3]点数換算表!$E$3))))</f>
        <v>0</v>
      </c>
      <c r="K58" s="10" t="s">
        <v>7</v>
      </c>
      <c r="L58" s="9">
        <f>IF(K58="",0,IF(K58="優勝",[3]点数換算表!$B$4,IF(K58="準優勝",[3]点数換算表!$C$4,IF(K58="ベスト4",[3]点数換算表!$D$4,IF(K58="ベスト8",[3]点数換算表!$E$4,IF(K58="ベスト16",[3]点数換算表!$F$4,""))))))</f>
        <v>20</v>
      </c>
      <c r="M58" s="10" t="s">
        <v>9</v>
      </c>
      <c r="N58" s="9">
        <f>IF(M58="",0,IF(M58="優勝",[3]点数換算表!$B$5,IF(M58="準優勝",[3]点数換算表!$C$5,IF(M58="ベスト4",[3]点数換算表!$D$5,IF(M58="ベスト8",[3]点数換算表!$E$5,IF(M58="ベスト16",[3]点数換算表!$F$5,IF(M58="ベスト32",[3]点数換算表!$G$5,"")))))))</f>
        <v>150</v>
      </c>
      <c r="O58" s="10"/>
      <c r="P58" s="9">
        <f>IF(O58="",0,IF(O58="優勝",[3]点数換算表!$B$6,IF(O58="準優勝",[3]点数換算表!$C$6,IF(O58="ベスト4",[3]点数換算表!$D$6,IF(O58="ベスト8",[3]点数換算表!$E$6,IF(O58="ベスト16",[3]点数換算表!$F$6,IF(O58="ベスト32",[3]点数換算表!$G$6,"")))))))</f>
        <v>0</v>
      </c>
      <c r="Q58" s="10"/>
      <c r="R58" s="9">
        <f>IF(Q58="",0,IF(Q58="優勝",[3]点数換算表!$B$7,IF(Q58="準優勝",[3]点数換算表!$C$7,IF(Q58="ベスト4",[3]点数換算表!$D$7,IF(Q58="ベスト8",[3]点数換算表!$E$7,[3]点数換算表!$F$7)))))</f>
        <v>0</v>
      </c>
      <c r="S58" s="10"/>
      <c r="T58" s="9">
        <f>IF(S58="",0,IF(S58="優勝",[3]点数換算表!$B$8,IF(S58="準優勝",[3]点数換算表!$C$8,IF(S58="ベスト4",[3]点数換算表!$D$8,IF(S58="ベスト8",[3]点数換算表!$E$8,[3]点数換算表!$F$8)))))</f>
        <v>0</v>
      </c>
      <c r="U58" s="10"/>
      <c r="V58" s="14">
        <f>IF(U58="",0,IF(U58="優勝",[3]点数換算表!$B$13,IF(U58="準優勝",[3]点数換算表!$C$13,IF(U58="ベスト4",[3]点数換算表!$D$13,[3]点数換算表!$E$13))))</f>
        <v>0</v>
      </c>
      <c r="W58" s="10"/>
      <c r="X58" s="9">
        <f>IF(W58="",0,IF(W58="優勝",[3]点数換算表!$B$14,IF(W58="準優勝",[3]点数換算表!$C$14,IF(W58="ベスト4",[3]点数換算表!$D$14,[3]点数換算表!$E$14))))</f>
        <v>0</v>
      </c>
      <c r="Y58" s="10"/>
      <c r="Z58" s="9">
        <f>IF(Y58="",0,IF(Y58="優勝",[3]点数換算表!$B$15,IF(Y58="準優勝",[3]点数換算表!$C$15,IF(Y58="ベスト4",[3]点数換算表!$D$15,IF(Y58="ベスト8",[3]点数換算表!$E$15,IF(Y58="ベスト16",[3]点数換算表!$F$15,""))))))</f>
        <v>0</v>
      </c>
      <c r="AA58" s="10" t="s">
        <v>214</v>
      </c>
      <c r="AB58" s="9">
        <f>IF(AA58="",0,IF(AA58="優勝",[3]点数換算表!$B$16,IF(AA58="準優勝",[3]点数換算表!$C$16,IF(AA58="ベスト4",[3]点数換算表!$D$16,IF(AA58="ベスト8",[3]点数換算表!$E$16,IF(AA58="ベスト16",[3]点数換算表!$F$16,IF(AA58="ベスト32",[3]点数換算表!$G$16,"")))))))</f>
        <v>40</v>
      </c>
      <c r="AC58" s="10"/>
      <c r="AD58" s="9">
        <f>IF(AC58="",0,IF(AC58="優勝",[3]点数換算表!$B$17,IF(AC58="準優勝",[3]点数換算表!$C$17,IF(AC58="ベスト4",[3]点数換算表!$D$17,IF(AC58="ベスト8",[3]点数換算表!$E$17,IF(AC58="ベスト16",[3]点数換算表!$F$17,IF(AC58="ベスト32",[3]点数換算表!$G$17,"")))))))</f>
        <v>0</v>
      </c>
      <c r="AE58" s="10"/>
      <c r="AF58" s="9">
        <f>IF(AE58="",0,IF(AE58="優勝",[3]点数換算表!$B$18,IF(AE58="準優勝",[3]点数換算表!$C$18,IF(AE58="ベスト4",[3]点数換算表!$D$18,IF(AE58="ベスト8",[3]点数換算表!$E$18,[3]点数換算表!$F$18)))))</f>
        <v>0</v>
      </c>
      <c r="AG58" s="10"/>
      <c r="AH58" s="9">
        <f>IF(AG58="",0,IF(AG58="優勝",[3]点数換算表!$B$19,IF(AG58="準優勝",[3]点数換算表!$C$19,IF(AG58="ベスト4",[3]点数換算表!$D$19,IF(AG58="ベスト8",[3]点数換算表!$E$19,[3]点数換算表!$F$19)))))</f>
        <v>0</v>
      </c>
      <c r="AI58" s="9">
        <f t="shared" si="27"/>
        <v>210</v>
      </c>
      <c r="AJ58" s="77">
        <f t="shared" ref="AJ58" si="29">AI58+AI59</f>
        <v>420</v>
      </c>
    </row>
    <row r="59" spans="1:36" x14ac:dyDescent="0.4">
      <c r="A59" s="77"/>
      <c r="B59" s="10" t="s">
        <v>346</v>
      </c>
      <c r="C59" s="10" t="s">
        <v>271</v>
      </c>
      <c r="D59" s="10">
        <v>2</v>
      </c>
      <c r="E59" s="42" t="s">
        <v>272</v>
      </c>
      <c r="F59" s="43" t="s">
        <v>815</v>
      </c>
      <c r="G59" s="10"/>
      <c r="H59" s="14">
        <f>IF(G59="",0,IF(G59="優勝",[3]点数換算表!$B$2,IF(G59="準優勝",[3]点数換算表!$C$2,IF(G59="ベスト4",[3]点数換算表!$D$2,[3]点数換算表!$E$2))))</f>
        <v>0</v>
      </c>
      <c r="I59" s="10"/>
      <c r="J59" s="9">
        <f>IF(I59="",0,IF(I59="優勝",[3]点数換算表!$B$3,IF(I59="準優勝",[3]点数換算表!$C$3,IF(I59="ベスト4",[3]点数換算表!$D$3,[3]点数換算表!$E$3))))</f>
        <v>0</v>
      </c>
      <c r="K59" s="10" t="s">
        <v>7</v>
      </c>
      <c r="L59" s="9">
        <f>IF(K59="",0,IF(K59="優勝",[3]点数換算表!$B$4,IF(K59="準優勝",[3]点数換算表!$C$4,IF(K59="ベスト4",[3]点数換算表!$D$4,IF(K59="ベスト8",[3]点数換算表!$E$4,IF(K59="ベスト16",[3]点数換算表!$F$4,""))))))</f>
        <v>20</v>
      </c>
      <c r="M59" s="10" t="s">
        <v>9</v>
      </c>
      <c r="N59" s="9">
        <f>IF(M59="",0,IF(M59="優勝",[3]点数換算表!$B$5,IF(M59="準優勝",[3]点数換算表!$C$5,IF(M59="ベスト4",[3]点数換算表!$D$5,IF(M59="ベスト8",[3]点数換算表!$E$5,IF(M59="ベスト16",[3]点数換算表!$F$5,IF(M59="ベスト32",[3]点数換算表!$G$5,"")))))))</f>
        <v>150</v>
      </c>
      <c r="O59" s="10"/>
      <c r="P59" s="9">
        <f>IF(O59="",0,IF(O59="優勝",[3]点数換算表!$B$6,IF(O59="準優勝",[3]点数換算表!$C$6,IF(O59="ベスト4",[3]点数換算表!$D$6,IF(O59="ベスト8",[3]点数換算表!$E$6,IF(O59="ベスト16",[3]点数換算表!$F$6,IF(O59="ベスト32",[3]点数換算表!$G$6,"")))))))</f>
        <v>0</v>
      </c>
      <c r="Q59" s="10"/>
      <c r="R59" s="9">
        <f>IF(Q59="",0,IF(Q59="優勝",[3]点数換算表!$B$7,IF(Q59="準優勝",[3]点数換算表!$C$7,IF(Q59="ベスト4",[3]点数換算表!$D$7,IF(Q59="ベスト8",[3]点数換算表!$E$7,[3]点数換算表!$F$7)))))</f>
        <v>0</v>
      </c>
      <c r="S59" s="10"/>
      <c r="T59" s="9">
        <f>IF(S59="",0,IF(S59="優勝",[3]点数換算表!$B$8,IF(S59="準優勝",[3]点数換算表!$C$8,IF(S59="ベスト4",[3]点数換算表!$D$8,IF(S59="ベスト8",[3]点数換算表!$E$8,[3]点数換算表!$F$8)))))</f>
        <v>0</v>
      </c>
      <c r="U59" s="10"/>
      <c r="V59" s="14">
        <f>IF(U59="",0,IF(U59="優勝",[3]点数換算表!$B$13,IF(U59="準優勝",[3]点数換算表!$C$13,IF(U59="ベスト4",[3]点数換算表!$D$13,[3]点数換算表!$E$13))))</f>
        <v>0</v>
      </c>
      <c r="W59" s="10"/>
      <c r="X59" s="9">
        <f>IF(W59="",0,IF(W59="優勝",[3]点数換算表!$B$14,IF(W59="準優勝",[3]点数換算表!$C$14,IF(W59="ベスト4",[3]点数換算表!$D$14,[3]点数換算表!$E$14))))</f>
        <v>0</v>
      </c>
      <c r="Y59" s="10"/>
      <c r="Z59" s="9">
        <f>IF(Y59="",0,IF(Y59="優勝",[3]点数換算表!$B$15,IF(Y59="準優勝",[3]点数換算表!$C$15,IF(Y59="ベスト4",[3]点数換算表!$D$15,IF(Y59="ベスト8",[3]点数換算表!$E$15,IF(Y59="ベスト16",[3]点数換算表!$F$15,""))))))</f>
        <v>0</v>
      </c>
      <c r="AA59" s="10" t="s">
        <v>214</v>
      </c>
      <c r="AB59" s="9">
        <f>IF(AA59="",0,IF(AA59="優勝",[3]点数換算表!$B$16,IF(AA59="準優勝",[3]点数換算表!$C$16,IF(AA59="ベスト4",[3]点数換算表!$D$16,IF(AA59="ベスト8",[3]点数換算表!$E$16,IF(AA59="ベスト16",[3]点数換算表!$F$16,IF(AA59="ベスト32",[3]点数換算表!$G$16,"")))))))</f>
        <v>40</v>
      </c>
      <c r="AC59" s="10"/>
      <c r="AD59" s="9">
        <f>IF(AC59="",0,IF(AC59="優勝",[3]点数換算表!$B$17,IF(AC59="準優勝",[3]点数換算表!$C$17,IF(AC59="ベスト4",[3]点数換算表!$D$17,IF(AC59="ベスト8",[3]点数換算表!$E$17,IF(AC59="ベスト16",[3]点数換算表!$F$17,IF(AC59="ベスト32",[3]点数換算表!$G$17,"")))))))</f>
        <v>0</v>
      </c>
      <c r="AE59" s="10"/>
      <c r="AF59" s="9">
        <f>IF(AE59="",0,IF(AE59="優勝",[3]点数換算表!$B$18,IF(AE59="準優勝",[3]点数換算表!$C$18,IF(AE59="ベスト4",[3]点数換算表!$D$18,IF(AE59="ベスト8",[3]点数換算表!$E$18,[3]点数換算表!$F$18)))))</f>
        <v>0</v>
      </c>
      <c r="AG59" s="10"/>
      <c r="AH59" s="9">
        <f>IF(AG59="",0,IF(AG59="優勝",[3]点数換算表!$B$19,IF(AG59="準優勝",[3]点数換算表!$C$19,IF(AG59="ベスト4",[3]点数換算表!$D$19,IF(AG59="ベスト8",[3]点数換算表!$E$19,[3]点数換算表!$F$19)))))</f>
        <v>0</v>
      </c>
      <c r="AI59" s="9">
        <f t="shared" si="27"/>
        <v>210</v>
      </c>
      <c r="AJ59" s="77"/>
    </row>
    <row r="60" spans="1:36" x14ac:dyDescent="0.4">
      <c r="A60" s="77">
        <v>29</v>
      </c>
      <c r="B60" s="10" t="s">
        <v>388</v>
      </c>
      <c r="C60" s="10" t="s">
        <v>381</v>
      </c>
      <c r="D60" s="10">
        <v>4</v>
      </c>
      <c r="E60" s="20" t="s">
        <v>382</v>
      </c>
      <c r="F60" s="43" t="s">
        <v>815</v>
      </c>
      <c r="G60" s="10"/>
      <c r="H60" s="14">
        <v>0</v>
      </c>
      <c r="I60" s="10"/>
      <c r="J60" s="9">
        <v>0</v>
      </c>
      <c r="K60" s="10" t="s">
        <v>6</v>
      </c>
      <c r="L60" s="9">
        <v>60</v>
      </c>
      <c r="M60" s="10" t="s">
        <v>214</v>
      </c>
      <c r="N60" s="9">
        <f>IF(M60="",0,IF(M60="優勝",[3]点数換算表!$B$5,IF(M60="準優勝",[3]点数換算表!$C$5,IF(M60="ベスト4",[3]点数換算表!$D$5,IF(M60="ベスト8",[3]点数換算表!$E$5,IF(M60="ベスト16",[3]点数換算表!$F$5,IF(M60="ベスト32",[3]点数換算表!$G$5,"")))))))</f>
        <v>50</v>
      </c>
      <c r="O60" s="10"/>
      <c r="P60" s="9">
        <v>0</v>
      </c>
      <c r="Q60" s="10"/>
      <c r="R60" s="9">
        <v>0</v>
      </c>
      <c r="S60" s="10"/>
      <c r="T60" s="9">
        <v>0</v>
      </c>
      <c r="U60" s="10"/>
      <c r="V60" s="14">
        <v>0</v>
      </c>
      <c r="W60" s="10"/>
      <c r="X60" s="9">
        <v>0</v>
      </c>
      <c r="Y60" s="10" t="s">
        <v>10</v>
      </c>
      <c r="Z60" s="9">
        <v>80</v>
      </c>
      <c r="AA60" s="10" t="s">
        <v>214</v>
      </c>
      <c r="AB60" s="9">
        <f>IF(AA60="",0,IF(AA60="優勝",[3]点数換算表!$B$16,IF(AA60="準優勝",[3]点数換算表!$C$16,IF(AA60="ベスト4",[3]点数換算表!$D$16,IF(AA60="ベスト8",[3]点数換算表!$E$16,IF(AA60="ベスト16",[3]点数換算表!$F$16,IF(AA60="ベスト32",[3]点数換算表!$G$16,"")))))))</f>
        <v>40</v>
      </c>
      <c r="AC60" s="10"/>
      <c r="AD60" s="9">
        <v>0</v>
      </c>
      <c r="AE60" s="10"/>
      <c r="AF60" s="9">
        <v>0</v>
      </c>
      <c r="AG60" s="10"/>
      <c r="AH60" s="9">
        <v>0</v>
      </c>
      <c r="AI60" s="9">
        <f t="shared" si="27"/>
        <v>230</v>
      </c>
      <c r="AJ60" s="77">
        <f t="shared" ref="AJ60" si="30">AI60+AI61</f>
        <v>388</v>
      </c>
    </row>
    <row r="61" spans="1:36" x14ac:dyDescent="0.4">
      <c r="A61" s="77"/>
      <c r="B61" s="10" t="s">
        <v>392</v>
      </c>
      <c r="C61" s="10" t="s">
        <v>381</v>
      </c>
      <c r="D61" s="10">
        <v>4</v>
      </c>
      <c r="E61" s="20" t="s">
        <v>382</v>
      </c>
      <c r="F61" s="43" t="s">
        <v>815</v>
      </c>
      <c r="G61" s="10"/>
      <c r="H61" s="14">
        <v>0</v>
      </c>
      <c r="I61" s="10"/>
      <c r="J61" s="9">
        <v>0</v>
      </c>
      <c r="K61" s="10" t="s">
        <v>6</v>
      </c>
      <c r="L61" s="9">
        <v>60</v>
      </c>
      <c r="M61" s="10" t="s">
        <v>214</v>
      </c>
      <c r="N61" s="9">
        <f>IF(M61="",0,IF(M61="優勝",[3]点数換算表!$B$5,IF(M61="準優勝",[3]点数換算表!$C$5,IF(M61="ベスト4",[3]点数換算表!$D$5,IF(M61="ベスト8",[3]点数換算表!$E$5,IF(M61="ベスト16",[3]点数換算表!$F$5,IF(M61="ベスト32",[3]点数換算表!$G$5,"")))))))</f>
        <v>50</v>
      </c>
      <c r="O61" s="10"/>
      <c r="P61" s="9">
        <v>0</v>
      </c>
      <c r="Q61" s="10"/>
      <c r="R61" s="9">
        <v>0</v>
      </c>
      <c r="S61" s="10"/>
      <c r="T61" s="9">
        <v>0</v>
      </c>
      <c r="U61" s="10"/>
      <c r="V61" s="14">
        <v>0</v>
      </c>
      <c r="W61" s="10"/>
      <c r="X61" s="9">
        <v>0</v>
      </c>
      <c r="Y61" s="10" t="s">
        <v>6</v>
      </c>
      <c r="Z61" s="9">
        <v>48</v>
      </c>
      <c r="AA61" s="10"/>
      <c r="AB61" s="9">
        <f>IF(AA61="",0,IF(AA61="優勝",[3]点数換算表!$B$16,IF(AA61="準優勝",[3]点数換算表!$C$16,IF(AA61="ベスト4",[3]点数換算表!$D$16,IF(AA61="ベスト8",[3]点数換算表!$E$16,IF(AA61="ベスト16",[3]点数換算表!$F$16,IF(AA61="ベスト32",[3]点数換算表!$G$16,"")))))))</f>
        <v>0</v>
      </c>
      <c r="AC61" s="10"/>
      <c r="AD61" s="9">
        <v>0</v>
      </c>
      <c r="AE61" s="10"/>
      <c r="AF61" s="9">
        <v>0</v>
      </c>
      <c r="AG61" s="10"/>
      <c r="AH61" s="9">
        <v>0</v>
      </c>
      <c r="AI61" s="9">
        <f t="shared" si="27"/>
        <v>158</v>
      </c>
      <c r="AJ61" s="77"/>
    </row>
    <row r="62" spans="1:36" x14ac:dyDescent="0.4">
      <c r="A62" s="77">
        <v>30</v>
      </c>
      <c r="B62" s="12" t="s">
        <v>808</v>
      </c>
      <c r="C62" s="12" t="s">
        <v>807</v>
      </c>
      <c r="D62" s="12">
        <v>4</v>
      </c>
      <c r="E62" s="19" t="s">
        <v>269</v>
      </c>
      <c r="F62" s="44" t="s">
        <v>814</v>
      </c>
      <c r="G62" s="12"/>
      <c r="H62" s="12">
        <f>IF(G62="",0,IF(G62="優勝",[12]点数換算表!$B$2,IF(G62="準優勝",[12]点数換算表!$C$2,IF(G62="ベスト4",[12]点数換算表!$D$2,[12]点数換算表!$E$2))))</f>
        <v>0</v>
      </c>
      <c r="I62" s="12"/>
      <c r="J62" s="12">
        <f>IF(I62="",0,IF(I62="優勝",[12]点数換算表!$B$3,IF(I62="準優勝",[12]点数換算表!$C$3,IF(I62="ベスト4",[12]点数換算表!$D$3,[12]点数換算表!$E$3))))</f>
        <v>0</v>
      </c>
      <c r="K62" s="12"/>
      <c r="L62" s="12">
        <f>IF(K62="",0,IF(K62="優勝",[12]点数換算表!$B$4,IF(K62="準優勝",[12]点数換算表!$C$4,IF(K62="ベスト4",[12]点数換算表!$D$4,IF(K62="ベスト8",[12]点数換算表!$E$4,IF(K62="ベスト16",[12]点数換算表!$F$4,""))))))</f>
        <v>0</v>
      </c>
      <c r="M62" s="12"/>
      <c r="N62" s="9">
        <f>IF(M62="",0,IF(M62="優勝",[3]点数換算表!$B$5,IF(M62="準優勝",[3]点数換算表!$C$5,IF(M62="ベスト4",[3]点数換算表!$D$5,IF(M62="ベスト8",[3]点数換算表!$E$5,IF(M62="ベスト16",[3]点数換算表!$F$5,IF(M62="ベスト32",[3]点数換算表!$G$5,"")))))))</f>
        <v>0</v>
      </c>
      <c r="O62" s="12" t="s">
        <v>214</v>
      </c>
      <c r="P62" s="12">
        <f>IF(O62="",0,IF(O62="優勝",[12]点数換算表!$B$6,IF(O62="準優勝",[12]点数換算表!$C$6,IF(O62="ベスト4",[12]点数換算表!$D$6,IF(O62="ベスト8",[12]点数換算表!$E$6,IF(O62="ベスト16",[12]点数換算表!$F$6,IF(O62="ベスト32",[12]点数換算表!$G$6,"")))))))</f>
        <v>100</v>
      </c>
      <c r="Q62" s="12"/>
      <c r="R62" s="12">
        <f>IF(Q62="",0,IF(Q62="優勝",[12]点数換算表!$B$7,IF(Q62="準優勝",[12]点数換算表!$C$7,IF(Q62="ベスト4",[12]点数換算表!$D$7,IF(Q62="ベスト8",[12]点数換算表!$E$7,[12]点数換算表!$F$7)))))</f>
        <v>0</v>
      </c>
      <c r="S62" s="12"/>
      <c r="T62" s="12">
        <f>IF(S62="",0,IF(S62="優勝",[12]点数換算表!$B$8,IF(S62="準優勝",[12]点数換算表!$C$8,IF(S62="ベスト4",[12]点数換算表!$D$8,IF(S62="ベスト8",[12]点数換算表!$E$8,[12]点数換算表!$F$8)))))</f>
        <v>0</v>
      </c>
      <c r="U62" s="12"/>
      <c r="V62" s="12">
        <f>IF(U62="",0,IF(U62="優勝",[12]点数換算表!$B$13,IF(U62="準優勝",[12]点数換算表!$C$13,IF(U62="ベスト4",[12]点数換算表!$D$13,[12]点数換算表!$E$13))))</f>
        <v>0</v>
      </c>
      <c r="W62" s="12"/>
      <c r="X62" s="12">
        <f>IF(W62="",0,IF(W62="優勝",[12]点数換算表!$B$14,IF(W62="準優勝",[12]点数換算表!$C$14,IF(W62="ベスト4",[12]点数換算表!$D$14,[12]点数換算表!$E$14))))</f>
        <v>0</v>
      </c>
      <c r="Y62" s="12"/>
      <c r="Z62" s="12">
        <f>IF(Y62="",0,IF(Y62="優勝",[12]点数換算表!$B$15,IF(Y62="準優勝",[12]点数換算表!$C$15,IF(Y62="ベスト4",[12]点数換算表!$D$15,IF(Y62="ベスト8",[12]点数換算表!$E$15,IF(Y62="ベスト16",[12]点数換算表!$F$15,""))))))</f>
        <v>0</v>
      </c>
      <c r="AA62" s="12" t="s">
        <v>214</v>
      </c>
      <c r="AB62" s="9">
        <f>IF(AA62="",0,IF(AA62="優勝",[3]点数換算表!$B$16,IF(AA62="準優勝",[3]点数換算表!$C$16,IF(AA62="ベスト4",[3]点数換算表!$D$16,IF(AA62="ベスト8",[3]点数換算表!$E$16,IF(AA62="ベスト16",[3]点数換算表!$F$16,IF(AA62="ベスト32",[3]点数換算表!$G$16,"")))))))</f>
        <v>40</v>
      </c>
      <c r="AC62" s="12" t="s">
        <v>7</v>
      </c>
      <c r="AD62" s="12">
        <f>IF(AC62="",0,IF(AC62="優勝",[12]点数換算表!$B$17,IF(AC62="準優勝",[12]点数換算表!$C$17,IF(AC62="ベスト4",[12]点数換算表!$D$17,IF(AC62="ベスト8",[12]点数換算表!$E$17,IF(AC62="ベスト16",[12]点数換算表!$F$17,IF(AC62="ベスト32",[12]点数換算表!$G$17,"")))))))</f>
        <v>160</v>
      </c>
      <c r="AE62" s="12"/>
      <c r="AF62" s="12">
        <f>IF(AE62="",0,IF(AE62="優勝",[12]点数換算表!$B$18,IF(AE62="準優勝",[12]点数換算表!$C$18,IF(AE62="ベスト4",[12]点数換算表!$D$18,IF(AE62="ベスト8",[12]点数換算表!$E$18,[12]点数換算表!$F$18)))))</f>
        <v>0</v>
      </c>
      <c r="AG62" s="12"/>
      <c r="AH62" s="12">
        <f>IF(AG62="",0,IF(AG62="優勝",[12]点数換算表!$B$19,IF(AG62="準優勝",[12]点数換算表!$C$19,IF(AG62="ベスト4",[12]点数換算表!$D$19,IF(AG62="ベスト8",[12]点数換算表!$E$19,[12]点数換算表!$F$19)))))</f>
        <v>0</v>
      </c>
      <c r="AI62" s="9">
        <f t="shared" si="0"/>
        <v>300</v>
      </c>
      <c r="AJ62" s="77">
        <f t="shared" ref="AJ62" si="31">AI62+AI63</f>
        <v>380</v>
      </c>
    </row>
    <row r="63" spans="1:36" x14ac:dyDescent="0.4">
      <c r="A63" s="77"/>
      <c r="B63" s="12" t="s">
        <v>1182</v>
      </c>
      <c r="C63" s="12" t="s">
        <v>807</v>
      </c>
      <c r="D63" s="12">
        <v>2</v>
      </c>
      <c r="E63" s="19" t="s">
        <v>269</v>
      </c>
      <c r="F63" s="44" t="s">
        <v>814</v>
      </c>
      <c r="G63" s="12"/>
      <c r="H63" s="12">
        <f>IF(G63="",0,IF(G63="優勝",[12]点数換算表!$B$2,IF(G63="準優勝",[12]点数換算表!$C$2,IF(G63="ベスト4",[12]点数換算表!$D$2,[12]点数換算表!$E$2))))</f>
        <v>0</v>
      </c>
      <c r="I63" s="12"/>
      <c r="J63" s="12">
        <f>IF(I63="",0,IF(I63="優勝",[12]点数換算表!$B$3,IF(I63="準優勝",[12]点数換算表!$C$3,IF(I63="ベスト4",[12]点数換算表!$D$3,[12]点数換算表!$E$3))))</f>
        <v>0</v>
      </c>
      <c r="K63" s="12"/>
      <c r="L63" s="12">
        <f>IF(K63="",0,IF(K63="優勝",[12]点数換算表!$B$4,IF(K63="準優勝",[12]点数換算表!$C$4,IF(K63="ベスト4",[12]点数換算表!$D$4,IF(K63="ベスト8",[12]点数換算表!$E$4,IF(K63="ベスト16",[12]点数換算表!$F$4,""))))))</f>
        <v>0</v>
      </c>
      <c r="M63" s="12"/>
      <c r="N63" s="9">
        <f>IF(M63="",0,IF(M63="優勝",[3]点数換算表!$B$5,IF(M63="準優勝",[3]点数換算表!$C$5,IF(M63="ベスト4",[3]点数換算表!$D$5,IF(M63="ベスト8",[3]点数換算表!$E$5,IF(M63="ベスト16",[3]点数換算表!$F$5,IF(M63="ベスト32",[3]点数換算表!$G$5,"")))))))</f>
        <v>0</v>
      </c>
      <c r="O63" s="12"/>
      <c r="P63" s="12">
        <f>IF(O63="",0,IF(O63="優勝",[12]点数換算表!$B$6,IF(O63="準優勝",[12]点数換算表!$C$6,IF(O63="ベスト4",[12]点数換算表!$D$6,IF(O63="ベスト8",[12]点数換算表!$E$6,IF(O63="ベスト16",[12]点数換算表!$F$6,IF(O63="ベスト32",[12]点数換算表!$G$6,"")))))))</f>
        <v>0</v>
      </c>
      <c r="Q63" s="12"/>
      <c r="R63" s="12">
        <f>IF(Q63="",0,IF(Q63="優勝",[12]点数換算表!$B$7,IF(Q63="準優勝",[12]点数換算表!$C$7,IF(Q63="ベスト4",[12]点数換算表!$D$7,IF(Q63="ベスト8",[12]点数換算表!$E$7,[12]点数換算表!$F$7)))))</f>
        <v>0</v>
      </c>
      <c r="S63" s="12"/>
      <c r="T63" s="12">
        <f>IF(S63="",0,IF(S63="優勝",[12]点数換算表!$B$8,IF(S63="準優勝",[12]点数換算表!$C$8,IF(S63="ベスト4",[12]点数換算表!$D$8,IF(S63="ベスト8",[12]点数換算表!$E$8,[12]点数換算表!$F$8)))))</f>
        <v>0</v>
      </c>
      <c r="U63" s="12"/>
      <c r="V63" s="12">
        <f>IF(U63="",0,IF(U63="優勝",[12]点数換算表!$B$13,IF(U63="準優勝",[12]点数換算表!$C$13,IF(U63="ベスト4",[12]点数換算表!$D$13,[12]点数換算表!$E$13))))</f>
        <v>0</v>
      </c>
      <c r="W63" s="12"/>
      <c r="X63" s="12">
        <f>IF(W63="",0,IF(W63="優勝",[12]点数換算表!$B$14,IF(W63="準優勝",[12]点数換算表!$C$14,IF(W63="ベスト4",[12]点数換算表!$D$14,[12]点数換算表!$E$14))))</f>
        <v>0</v>
      </c>
      <c r="Y63" s="12"/>
      <c r="Z63" s="12">
        <f>IF(Y63="",0,IF(Y63="優勝",[12]点数換算表!$B$15,IF(Y63="準優勝",[12]点数換算表!$C$15,IF(Y63="ベスト4",[12]点数換算表!$D$15,IF(Y63="ベスト8",[12]点数換算表!$E$15,IF(Y63="ベスト16",[12]点数換算表!$F$15,""))))))</f>
        <v>0</v>
      </c>
      <c r="AA63" s="12" t="s">
        <v>7</v>
      </c>
      <c r="AB63" s="9">
        <f>IF(AA63="",0,IF(AA63="優勝",[3]点数換算表!$B$16,IF(AA63="準優勝",[3]点数換算表!$C$16,IF(AA63="ベスト4",[3]点数換算表!$D$16,IF(AA63="ベスト8",[3]点数換算表!$E$16,IF(AA63="ベスト16",[3]点数換算表!$F$16,IF(AA63="ベスト32",[3]点数換算表!$G$16,"")))))))</f>
        <v>80</v>
      </c>
      <c r="AC63" s="12"/>
      <c r="AD63" s="12">
        <f>IF(AC63="",0,IF(AC63="優勝",[12]点数換算表!$B$17,IF(AC63="準優勝",[12]点数換算表!$C$17,IF(AC63="ベスト4",[12]点数換算表!$D$17,IF(AC63="ベスト8",[12]点数換算表!$E$17,IF(AC63="ベスト16",[12]点数換算表!$F$17,IF(AC63="ベスト32",[12]点数換算表!$G$17,"")))))))</f>
        <v>0</v>
      </c>
      <c r="AE63" s="12"/>
      <c r="AF63" s="12">
        <f>IF(AE63="",0,IF(AE63="優勝",[12]点数換算表!$B$18,IF(AE63="準優勝",[12]点数換算表!$C$18,IF(AE63="ベスト4",[12]点数換算表!$D$18,IF(AE63="ベスト8",[12]点数換算表!$E$18,[12]点数換算表!$F$18)))))</f>
        <v>0</v>
      </c>
      <c r="AG63" s="12"/>
      <c r="AH63" s="12">
        <f>IF(AG63="",0,IF(AG63="優勝",[12]点数換算表!$B$19,IF(AG63="準優勝",[12]点数換算表!$C$19,IF(AG63="ベスト4",[12]点数換算表!$D$19,IF(AG63="ベスト8",[12]点数換算表!$E$19,[12]点数換算表!$F$19)))))</f>
        <v>0</v>
      </c>
      <c r="AI63" s="9">
        <f t="shared" si="0"/>
        <v>80</v>
      </c>
      <c r="AJ63" s="77"/>
    </row>
    <row r="64" spans="1:36" x14ac:dyDescent="0.4">
      <c r="A64" s="77">
        <v>31</v>
      </c>
      <c r="B64" s="12" t="s">
        <v>1185</v>
      </c>
      <c r="C64" s="12" t="s">
        <v>219</v>
      </c>
      <c r="D64" s="12">
        <v>3</v>
      </c>
      <c r="E64" s="19" t="s">
        <v>269</v>
      </c>
      <c r="F64" s="44" t="s">
        <v>814</v>
      </c>
      <c r="G64" s="12"/>
      <c r="H64" s="12">
        <f>IF(G64="",0,IF(G64="優勝",[12]点数換算表!$B$2,IF(G64="準優勝",[12]点数換算表!$C$2,IF(G64="ベスト4",[12]点数換算表!$D$2,[12]点数換算表!$E$2))))</f>
        <v>0</v>
      </c>
      <c r="I64" s="12"/>
      <c r="J64" s="12">
        <f>IF(I64="",0,IF(I64="優勝",[12]点数換算表!$B$3,IF(I64="準優勝",[12]点数換算表!$C$3,IF(I64="ベスト4",[12]点数換算表!$D$3,[12]点数換算表!$E$3))))</f>
        <v>0</v>
      </c>
      <c r="K64" s="12"/>
      <c r="L64" s="12">
        <f>IF(K64="",0,IF(K64="優勝",[12]点数換算表!$B$4,IF(K64="準優勝",[12]点数換算表!$C$4,IF(K64="ベスト4",[12]点数換算表!$D$4,IF(K64="ベスト8",[12]点数換算表!$E$4,IF(K64="ベスト16",[12]点数換算表!$F$4,""))))))</f>
        <v>0</v>
      </c>
      <c r="M64" s="12" t="s">
        <v>214</v>
      </c>
      <c r="N64" s="9">
        <f>IF(M64="",0,IF(M64="優勝",[3]点数換算表!$B$5,IF(M64="準優勝",[3]点数換算表!$C$5,IF(M64="ベスト4",[3]点数換算表!$D$5,IF(M64="ベスト8",[3]点数換算表!$E$5,IF(M64="ベスト16",[3]点数換算表!$F$5,IF(M64="ベスト32",[3]点数換算表!$G$5,"")))))))</f>
        <v>50</v>
      </c>
      <c r="O64" s="12" t="s">
        <v>214</v>
      </c>
      <c r="P64" s="12">
        <f>IF(O64="",0,IF(O64="優勝",[12]点数換算表!$B$6,IF(O64="準優勝",[12]点数換算表!$C$6,IF(O64="ベスト4",[12]点数換算表!$D$6,IF(O64="ベスト8",[12]点数換算表!$E$6,IF(O64="ベスト16",[12]点数換算表!$F$6,IF(O64="ベスト32",[12]点数換算表!$G$6,"")))))))</f>
        <v>100</v>
      </c>
      <c r="Q64" s="12"/>
      <c r="R64" s="12">
        <f>IF(Q64="",0,IF(Q64="優勝",[12]点数換算表!$B$7,IF(Q64="準優勝",[12]点数換算表!$C$7,IF(Q64="ベスト4",[12]点数換算表!$D$7,IF(Q64="ベスト8",[12]点数換算表!$E$7,[12]点数換算表!$F$7)))))</f>
        <v>0</v>
      </c>
      <c r="S64" s="12"/>
      <c r="T64" s="12">
        <f>IF(S64="",0,IF(S64="優勝",[12]点数換算表!$B$8,IF(S64="準優勝",[12]点数換算表!$C$8,IF(S64="ベスト4",[12]点数換算表!$D$8,IF(S64="ベスト8",[12]点数換算表!$E$8,[12]点数換算表!$F$8)))))</f>
        <v>0</v>
      </c>
      <c r="U64" s="12"/>
      <c r="V64" s="12">
        <f>IF(U64="",0,IF(U64="優勝",[12]点数換算表!$B$13,IF(U64="準優勝",[12]点数換算表!$C$13,IF(U64="ベスト4",[12]点数換算表!$D$13,[12]点数換算表!$E$13))))</f>
        <v>0</v>
      </c>
      <c r="W64" s="12"/>
      <c r="X64" s="12">
        <f>IF(W64="",0,IF(W64="優勝",[12]点数換算表!$B$14,IF(W64="準優勝",[12]点数換算表!$C$14,IF(W64="ベスト4",[12]点数換算表!$D$14,[12]点数換算表!$E$14))))</f>
        <v>0</v>
      </c>
      <c r="Y64" s="12"/>
      <c r="Z64" s="12">
        <f>IF(Y64="",0,IF(Y64="優勝",[12]点数換算表!$B$15,IF(Y64="準優勝",[12]点数換算表!$C$15,IF(Y64="ベスト4",[12]点数換算表!$D$15,IF(Y64="ベスト8",[12]点数換算表!$E$15,IF(Y64="ベスト16",[12]点数換算表!$F$15,""))))))</f>
        <v>0</v>
      </c>
      <c r="AA64" s="12" t="s">
        <v>214</v>
      </c>
      <c r="AB64" s="9">
        <f>IF(AA64="",0,IF(AA64="優勝",[3]点数換算表!$B$16,IF(AA64="準優勝",[3]点数換算表!$C$16,IF(AA64="ベスト4",[3]点数換算表!$D$16,IF(AA64="ベスト8",[3]点数換算表!$E$16,IF(AA64="ベスト16",[3]点数換算表!$F$16,IF(AA64="ベスト32",[3]点数換算表!$G$16,"")))))))</f>
        <v>40</v>
      </c>
      <c r="AC64" s="12"/>
      <c r="AD64" s="12">
        <f>IF(AC64="",0,IF(AC64="優勝",[12]点数換算表!$B$17,IF(AC64="準優勝",[12]点数換算表!$C$17,IF(AC64="ベスト4",[12]点数換算表!$D$17,IF(AC64="ベスト8",[12]点数換算表!$E$17,IF(AC64="ベスト16",[12]点数換算表!$F$17,IF(AC64="ベスト32",[12]点数換算表!$G$17,"")))))))</f>
        <v>0</v>
      </c>
      <c r="AE64" s="12"/>
      <c r="AF64" s="12">
        <f>IF(AE64="",0,IF(AE64="優勝",[12]点数換算表!$B$18,IF(AE64="準優勝",[12]点数換算表!$C$18,IF(AE64="ベスト4",[12]点数換算表!$D$18,IF(AE64="ベスト8",[12]点数換算表!$E$18,[12]点数換算表!$F$18)))))</f>
        <v>0</v>
      </c>
      <c r="AG64" s="12"/>
      <c r="AH64" s="12">
        <f>IF(AG64="",0,IF(AG64="優勝",[12]点数換算表!$B$19,IF(AG64="準優勝",[12]点数換算表!$C$19,IF(AG64="ベスト4",[12]点数換算表!$D$19,IF(AG64="ベスト8",[12]点数換算表!$E$19,[12]点数換算表!$F$19)))))</f>
        <v>0</v>
      </c>
      <c r="AI64" s="9">
        <f t="shared" ref="AI64:AI95" si="32">MAX(H64,J64)+SUM(L64:T64)+MAX(V64,X64)+SUM(Z64:AH64)</f>
        <v>190</v>
      </c>
      <c r="AJ64" s="77">
        <f t="shared" ref="AJ64" si="33">AI64+AI65</f>
        <v>380</v>
      </c>
    </row>
    <row r="65" spans="1:36" x14ac:dyDescent="0.4">
      <c r="A65" s="77"/>
      <c r="B65" s="12" t="s">
        <v>1186</v>
      </c>
      <c r="C65" s="12" t="s">
        <v>219</v>
      </c>
      <c r="D65" s="12">
        <v>3</v>
      </c>
      <c r="E65" s="19" t="s">
        <v>269</v>
      </c>
      <c r="F65" s="44" t="s">
        <v>814</v>
      </c>
      <c r="G65" s="12"/>
      <c r="H65" s="12">
        <f>IF(G65="",0,IF(G65="優勝",[12]点数換算表!$B$2,IF(G65="準優勝",[12]点数換算表!$C$2,IF(G65="ベスト4",[12]点数換算表!$D$2,[12]点数換算表!$E$2))))</f>
        <v>0</v>
      </c>
      <c r="I65" s="12"/>
      <c r="J65" s="12">
        <f>IF(I65="",0,IF(I65="優勝",[12]点数換算表!$B$3,IF(I65="準優勝",[12]点数換算表!$C$3,IF(I65="ベスト4",[12]点数換算表!$D$3,[12]点数換算表!$E$3))))</f>
        <v>0</v>
      </c>
      <c r="K65" s="12"/>
      <c r="L65" s="12">
        <f>IF(K65="",0,IF(K65="優勝",[12]点数換算表!$B$4,IF(K65="準優勝",[12]点数換算表!$C$4,IF(K65="ベスト4",[12]点数換算表!$D$4,IF(K65="ベスト8",[12]点数換算表!$E$4,IF(K65="ベスト16",[12]点数換算表!$F$4,""))))))</f>
        <v>0</v>
      </c>
      <c r="M65" s="12" t="s">
        <v>214</v>
      </c>
      <c r="N65" s="9">
        <f>IF(M65="",0,IF(M65="優勝",[3]点数換算表!$B$5,IF(M65="準優勝",[3]点数換算表!$C$5,IF(M65="ベスト4",[3]点数換算表!$D$5,IF(M65="ベスト8",[3]点数換算表!$E$5,IF(M65="ベスト16",[3]点数換算表!$F$5,IF(M65="ベスト32",[3]点数換算表!$G$5,"")))))))</f>
        <v>50</v>
      </c>
      <c r="O65" s="12" t="s">
        <v>214</v>
      </c>
      <c r="P65" s="12">
        <f>IF(O65="",0,IF(O65="優勝",[12]点数換算表!$B$6,IF(O65="準優勝",[12]点数換算表!$C$6,IF(O65="ベスト4",[12]点数換算表!$D$6,IF(O65="ベスト8",[12]点数換算表!$E$6,IF(O65="ベスト16",[12]点数換算表!$F$6,IF(O65="ベスト32",[12]点数換算表!$G$6,"")))))))</f>
        <v>100</v>
      </c>
      <c r="Q65" s="12"/>
      <c r="R65" s="12">
        <f>IF(Q65="",0,IF(Q65="優勝",[12]点数換算表!$B$7,IF(Q65="準優勝",[12]点数換算表!$C$7,IF(Q65="ベスト4",[12]点数換算表!$D$7,IF(Q65="ベスト8",[12]点数換算表!$E$7,[12]点数換算表!$F$7)))))</f>
        <v>0</v>
      </c>
      <c r="S65" s="12"/>
      <c r="T65" s="12">
        <f>IF(S65="",0,IF(S65="優勝",[12]点数換算表!$B$8,IF(S65="準優勝",[12]点数換算表!$C$8,IF(S65="ベスト4",[12]点数換算表!$D$8,IF(S65="ベスト8",[12]点数換算表!$E$8,[12]点数換算表!$F$8)))))</f>
        <v>0</v>
      </c>
      <c r="U65" s="12"/>
      <c r="V65" s="12">
        <f>IF(U65="",0,IF(U65="優勝",[12]点数換算表!$B$13,IF(U65="準優勝",[12]点数換算表!$C$13,IF(U65="ベスト4",[12]点数換算表!$D$13,[12]点数換算表!$E$13))))</f>
        <v>0</v>
      </c>
      <c r="W65" s="12"/>
      <c r="X65" s="12">
        <f>IF(W65="",0,IF(W65="優勝",[12]点数換算表!$B$14,IF(W65="準優勝",[12]点数換算表!$C$14,IF(W65="ベスト4",[12]点数換算表!$D$14,[12]点数換算表!$E$14))))</f>
        <v>0</v>
      </c>
      <c r="Y65" s="12"/>
      <c r="Z65" s="12">
        <f>IF(Y65="",0,IF(Y65="優勝",[12]点数換算表!$B$15,IF(Y65="準優勝",[12]点数換算表!$C$15,IF(Y65="ベスト4",[12]点数換算表!$D$15,IF(Y65="ベスト8",[12]点数換算表!$E$15,IF(Y65="ベスト16",[12]点数換算表!$F$15,""))))))</f>
        <v>0</v>
      </c>
      <c r="AA65" s="12" t="s">
        <v>214</v>
      </c>
      <c r="AB65" s="9">
        <f>IF(AA65="",0,IF(AA65="優勝",[3]点数換算表!$B$16,IF(AA65="準優勝",[3]点数換算表!$C$16,IF(AA65="ベスト4",[3]点数換算表!$D$16,IF(AA65="ベスト8",[3]点数換算表!$E$16,IF(AA65="ベスト16",[3]点数換算表!$F$16,IF(AA65="ベスト32",[3]点数換算表!$G$16,"")))))))</f>
        <v>40</v>
      </c>
      <c r="AC65" s="12"/>
      <c r="AD65" s="12">
        <f>IF(AC65="",0,IF(AC65="優勝",[12]点数換算表!$B$17,IF(AC65="準優勝",[12]点数換算表!$C$17,IF(AC65="ベスト4",[12]点数換算表!$D$17,IF(AC65="ベスト8",[12]点数換算表!$E$17,IF(AC65="ベスト16",[12]点数換算表!$F$17,IF(AC65="ベスト32",[12]点数換算表!$G$17,"")))))))</f>
        <v>0</v>
      </c>
      <c r="AE65" s="12"/>
      <c r="AF65" s="12">
        <f>IF(AE65="",0,IF(AE65="優勝",[12]点数換算表!$B$18,IF(AE65="準優勝",[12]点数換算表!$C$18,IF(AE65="ベスト4",[12]点数換算表!$D$18,IF(AE65="ベスト8",[12]点数換算表!$E$18,[12]点数換算表!$F$18)))))</f>
        <v>0</v>
      </c>
      <c r="AG65" s="12"/>
      <c r="AH65" s="12">
        <f>IF(AG65="",0,IF(AG65="優勝",[12]点数換算表!$B$19,IF(AG65="準優勝",[12]点数換算表!$C$19,IF(AG65="ベスト4",[12]点数換算表!$D$19,IF(AG65="ベスト8",[12]点数換算表!$E$19,[12]点数換算表!$F$19)))))</f>
        <v>0</v>
      </c>
      <c r="AI65" s="9">
        <f t="shared" si="32"/>
        <v>190</v>
      </c>
      <c r="AJ65" s="77"/>
    </row>
    <row r="66" spans="1:36" x14ac:dyDescent="0.4">
      <c r="A66" s="77">
        <v>32</v>
      </c>
      <c r="B66" s="10" t="s">
        <v>349</v>
      </c>
      <c r="C66" s="10" t="s">
        <v>271</v>
      </c>
      <c r="D66" s="10">
        <v>1</v>
      </c>
      <c r="E66" s="42" t="s">
        <v>272</v>
      </c>
      <c r="F66" s="43" t="s">
        <v>815</v>
      </c>
      <c r="G66" s="10"/>
      <c r="H66" s="14">
        <f>IF(G66="",0,IF(G66="優勝",[3]点数換算表!$B$2,IF(G66="準優勝",[3]点数換算表!$C$2,IF(G66="ベスト4",[3]点数換算表!$D$2,[3]点数換算表!$E$2))))</f>
        <v>0</v>
      </c>
      <c r="I66" s="10" t="s">
        <v>9</v>
      </c>
      <c r="J66" s="9">
        <f>IF(I66="",0,IF(I66="優勝",[3]点数換算表!$B$3,IF(I66="準優勝",[3]点数換算表!$C$3,IF(I66="ベスト4",[3]点数換算表!$D$3,[3]点数換算表!$E$3))))</f>
        <v>50</v>
      </c>
      <c r="K66" s="10"/>
      <c r="L66" s="9">
        <f>IF(K66="",0,IF(K66="優勝",[3]点数換算表!$B$4,IF(K66="準優勝",[3]点数換算表!$C$4,IF(K66="ベスト4",[3]点数換算表!$D$4,IF(K66="ベスト8",[3]点数換算表!$E$4,IF(K66="ベスト16",[3]点数換算表!$F$4,""))))))</f>
        <v>0</v>
      </c>
      <c r="M66" s="10" t="s">
        <v>9</v>
      </c>
      <c r="N66" s="9">
        <f>IF(M66="",0,IF(M66="優勝",[3]点数換算表!$B$5,IF(M66="準優勝",[3]点数換算表!$C$5,IF(M66="ベスト4",[3]点数換算表!$D$5,IF(M66="ベスト8",[3]点数換算表!$E$5,IF(M66="ベスト16",[3]点数換算表!$F$5,IF(M66="ベスト32",[3]点数換算表!$G$5,"")))))))</f>
        <v>150</v>
      </c>
      <c r="O66" s="10"/>
      <c r="P66" s="9">
        <f>IF(O66="",0,IF(O66="優勝",[3]点数換算表!$B$6,IF(O66="準優勝",[3]点数換算表!$C$6,IF(O66="ベスト4",[3]点数換算表!$D$6,IF(O66="ベスト8",[3]点数換算表!$E$6,IF(O66="ベスト16",[3]点数換算表!$F$6,IF(O66="ベスト32",[3]点数換算表!$G$6,"")))))))</f>
        <v>0</v>
      </c>
      <c r="Q66" s="10"/>
      <c r="R66" s="9">
        <f>IF(Q66="",0,IF(Q66="優勝",[3]点数換算表!$B$7,IF(Q66="準優勝",[3]点数換算表!$C$7,IF(Q66="ベスト4",[3]点数換算表!$D$7,IF(Q66="ベスト8",[3]点数換算表!$E$7,[3]点数換算表!$F$7)))))</f>
        <v>0</v>
      </c>
      <c r="S66" s="10"/>
      <c r="T66" s="9">
        <f>IF(S66="",0,IF(S66="優勝",[3]点数換算表!$B$8,IF(S66="準優勝",[3]点数換算表!$C$8,IF(S66="ベスト4",[3]点数換算表!$D$8,IF(S66="ベスト8",[3]点数換算表!$E$8,[3]点数換算表!$F$8)))))</f>
        <v>0</v>
      </c>
      <c r="U66" s="10"/>
      <c r="V66" s="14">
        <f>IF(U66="",0,IF(U66="優勝",[3]点数換算表!$B$13,IF(U66="準優勝",[3]点数換算表!$C$13,IF(U66="ベスト4",[3]点数換算表!$D$13,[3]点数換算表!$E$13))))</f>
        <v>0</v>
      </c>
      <c r="W66" s="10"/>
      <c r="X66" s="9">
        <f>IF(W66="",0,IF(W66="優勝",[3]点数換算表!$B$14,IF(W66="準優勝",[3]点数換算表!$C$14,IF(W66="ベスト4",[3]点数換算表!$D$14,[3]点数換算表!$E$14))))</f>
        <v>0</v>
      </c>
      <c r="Y66" s="10"/>
      <c r="Z66" s="9">
        <f>IF(Y66="",0,IF(Y66="優勝",[3]点数換算表!$B$15,IF(Y66="準優勝",[3]点数換算表!$C$15,IF(Y66="ベスト4",[3]点数換算表!$D$15,IF(Y66="ベスト8",[3]点数換算表!$E$15,IF(Y66="ベスト16",[3]点数換算表!$F$15,""))))))</f>
        <v>0</v>
      </c>
      <c r="AA66" s="10"/>
      <c r="AB66" s="9">
        <f>IF(AA66="",0,IF(AA66="優勝",[3]点数換算表!$B$16,IF(AA66="準優勝",[3]点数換算表!$C$16,IF(AA66="ベスト4",[3]点数換算表!$D$16,IF(AA66="ベスト8",[3]点数換算表!$E$16,IF(AA66="ベスト16",[3]点数換算表!$F$16,IF(AA66="ベスト32",[3]点数換算表!$G$16,"")))))))</f>
        <v>0</v>
      </c>
      <c r="AC66" s="10"/>
      <c r="AD66" s="9">
        <f>IF(AC66="",0,IF(AC66="優勝",[3]点数換算表!$B$17,IF(AC66="準優勝",[3]点数換算表!$C$17,IF(AC66="ベスト4",[3]点数換算表!$D$17,IF(AC66="ベスト8",[3]点数換算表!$E$17,IF(AC66="ベスト16",[3]点数換算表!$F$17,IF(AC66="ベスト32",[3]点数換算表!$G$17,"")))))))</f>
        <v>0</v>
      </c>
      <c r="AE66" s="10"/>
      <c r="AF66" s="9">
        <f>IF(AE66="",0,IF(AE66="優勝",[3]点数換算表!$B$18,IF(AE66="準優勝",[3]点数換算表!$C$18,IF(AE66="ベスト4",[3]点数換算表!$D$18,IF(AE66="ベスト8",[3]点数換算表!$E$18,[3]点数換算表!$F$18)))))</f>
        <v>0</v>
      </c>
      <c r="AG66" s="10"/>
      <c r="AH66" s="9">
        <f>IF(AG66="",0,IF(AG66="優勝",[3]点数換算表!$B$19,IF(AG66="準優勝",[3]点数換算表!$C$19,IF(AG66="ベスト4",[3]点数換算表!$D$19,IF(AG66="ベスト8",[3]点数換算表!$E$19,[3]点数換算表!$F$19)))))</f>
        <v>0</v>
      </c>
      <c r="AI66" s="9">
        <f t="shared" si="32"/>
        <v>200</v>
      </c>
      <c r="AJ66" s="77">
        <f t="shared" ref="AJ66" si="34">AI66+AI67</f>
        <v>350</v>
      </c>
    </row>
    <row r="67" spans="1:36" x14ac:dyDescent="0.4">
      <c r="A67" s="77"/>
      <c r="B67" s="10" t="s">
        <v>887</v>
      </c>
      <c r="C67" s="10" t="s">
        <v>271</v>
      </c>
      <c r="D67" s="10">
        <v>1</v>
      </c>
      <c r="E67" s="42" t="s">
        <v>272</v>
      </c>
      <c r="F67" s="43" t="s">
        <v>815</v>
      </c>
      <c r="G67" s="10"/>
      <c r="H67" s="14">
        <v>0</v>
      </c>
      <c r="I67" s="10"/>
      <c r="J67" s="9">
        <v>0</v>
      </c>
      <c r="K67" s="10"/>
      <c r="L67" s="9">
        <v>0</v>
      </c>
      <c r="M67" s="10" t="s">
        <v>9</v>
      </c>
      <c r="N67" s="9">
        <f>IF(M67="",0,IF(M67="優勝",[3]点数換算表!$B$5,IF(M67="準優勝",[3]点数換算表!$C$5,IF(M67="ベスト4",[3]点数換算表!$D$5,IF(M67="ベスト8",[3]点数換算表!$E$5,IF(M67="ベスト16",[3]点数換算表!$F$5,IF(M67="ベスト32",[3]点数換算表!$G$5,"")))))))</f>
        <v>150</v>
      </c>
      <c r="O67" s="10"/>
      <c r="P67" s="9">
        <v>0</v>
      </c>
      <c r="Q67" s="10"/>
      <c r="R67" s="9">
        <v>0</v>
      </c>
      <c r="S67" s="10"/>
      <c r="T67" s="9">
        <v>0</v>
      </c>
      <c r="U67" s="10"/>
      <c r="V67" s="14">
        <v>0</v>
      </c>
      <c r="W67" s="10"/>
      <c r="X67" s="9">
        <v>0</v>
      </c>
      <c r="Y67" s="10"/>
      <c r="Z67" s="9">
        <v>0</v>
      </c>
      <c r="AA67" s="10"/>
      <c r="AB67" s="9">
        <f>IF(AA67="",0,IF(AA67="優勝",[3]点数換算表!$B$16,IF(AA67="準優勝",[3]点数換算表!$C$16,IF(AA67="ベスト4",[3]点数換算表!$D$16,IF(AA67="ベスト8",[3]点数換算表!$E$16,IF(AA67="ベスト16",[3]点数換算表!$F$16,IF(AA67="ベスト32",[3]点数換算表!$G$16,"")))))))</f>
        <v>0</v>
      </c>
      <c r="AC67" s="10"/>
      <c r="AD67" s="9">
        <v>0</v>
      </c>
      <c r="AE67" s="10"/>
      <c r="AF67" s="9">
        <v>0</v>
      </c>
      <c r="AG67" s="10"/>
      <c r="AH67" s="9">
        <v>0</v>
      </c>
      <c r="AI67" s="9">
        <f t="shared" si="32"/>
        <v>150</v>
      </c>
      <c r="AJ67" s="77"/>
    </row>
    <row r="68" spans="1:36" x14ac:dyDescent="0.4">
      <c r="A68" s="77">
        <v>33</v>
      </c>
      <c r="B68" s="10" t="s">
        <v>587</v>
      </c>
      <c r="C68" s="10" t="s">
        <v>528</v>
      </c>
      <c r="D68" s="10">
        <v>4</v>
      </c>
      <c r="E68" s="46" t="s">
        <v>526</v>
      </c>
      <c r="F68" s="43" t="s">
        <v>815</v>
      </c>
      <c r="G68" s="10"/>
      <c r="H68" s="14">
        <f>IF(G68="",0,IF(G68="優勝",[11]点数換算表!$B$2,IF(G68="準優勝",[11]点数換算表!$C$2,IF(G68="ベスト4",[11]点数換算表!$D$2,[11]点数換算表!$E$2))))</f>
        <v>0</v>
      </c>
      <c r="I68" s="10"/>
      <c r="J68" s="9">
        <f>IF(I68="",0,IF(I68="優勝",[11]点数換算表!$B$3,IF(I68="準優勝",[11]点数換算表!$C$3,IF(I68="ベスト4",[11]点数換算表!$D$3,[11]点数換算表!$E$3))))</f>
        <v>0</v>
      </c>
      <c r="K68" s="10" t="s">
        <v>7</v>
      </c>
      <c r="L68" s="9">
        <f>IF(K68="",0,IF(K68="優勝",[11]点数換算表!$B$4,IF(K68="準優勝",[11]点数換算表!$C$4,IF(K68="ベスト4",[11]点数換算表!$D$4,IF(K68="ベスト8",[11]点数換算表!$E$4,IF(K68="ベスト16",[11]点数換算表!$F$4,""))))))</f>
        <v>20</v>
      </c>
      <c r="M68" s="10" t="s">
        <v>214</v>
      </c>
      <c r="N68" s="9">
        <f>IF(M68="",0,IF(M68="優勝",[3]点数換算表!$B$5,IF(M68="準優勝",[3]点数換算表!$C$5,IF(M68="ベスト4",[3]点数換算表!$D$5,IF(M68="ベスト8",[3]点数換算表!$E$5,IF(M68="ベスト16",[3]点数換算表!$F$5,IF(M68="ベスト32",[3]点数換算表!$G$5,"")))))))</f>
        <v>50</v>
      </c>
      <c r="O68" s="10"/>
      <c r="P68" s="9">
        <f>IF(O68="",0,IF(O68="優勝",[11]点数換算表!$B$6,IF(O68="準優勝",[11]点数換算表!$C$6,IF(O68="ベスト4",[11]点数換算表!$D$6,IF(O68="ベスト8",[11]点数換算表!$E$6,IF(O68="ベスト16",[11]点数換算表!$F$6,IF(O68="ベスト32",[11]点数換算表!$G$6,"")))))))</f>
        <v>0</v>
      </c>
      <c r="Q68" s="10"/>
      <c r="R68" s="9">
        <f>IF(Q68="",0,IF(Q68="優勝",[11]点数換算表!$B$7,IF(Q68="準優勝",[11]点数換算表!$C$7,IF(Q68="ベスト4",[11]点数換算表!$D$7,IF(Q68="ベスト8",[11]点数換算表!$E$7,[11]点数換算表!$F$7)))))</f>
        <v>0</v>
      </c>
      <c r="S68" s="10"/>
      <c r="T68" s="9">
        <f>IF(S68="",0,IF(S68="優勝",[11]点数換算表!$B$8,IF(S68="準優勝",[11]点数換算表!$C$8,IF(S68="ベスト4",[11]点数換算表!$D$8,IF(S68="ベスト8",[11]点数換算表!$E$8,[11]点数換算表!$F$8)))))</f>
        <v>0</v>
      </c>
      <c r="U68" s="10"/>
      <c r="V68" s="14">
        <f>IF(U68="",0,IF(U68="優勝",[11]点数換算表!$B$13,IF(U68="準優勝",[11]点数換算表!$C$13,IF(U68="ベスト4",[11]点数換算表!$D$13,[11]点数換算表!$E$13))))</f>
        <v>0</v>
      </c>
      <c r="W68" s="10"/>
      <c r="X68" s="9">
        <f>IF(W68="",0,IF(W68="優勝",[11]点数換算表!$B$14,IF(W68="準優勝",[11]点数換算表!$C$14,IF(W68="ベスト4",[11]点数換算表!$D$14,[11]点数換算表!$E$14))))</f>
        <v>0</v>
      </c>
      <c r="Y68" s="10" t="s">
        <v>8</v>
      </c>
      <c r="Z68" s="9">
        <f>IF(Y68="",0,IF(Y68="優勝",[11]点数換算表!$B$15,IF(Y68="準優勝",[11]点数換算表!$C$15,IF(Y68="ベスト4",[11]点数換算表!$D$15,IF(Y68="ベスト8",[11]点数換算表!$E$15,IF(Y68="ベスト16",[11]点数換算表!$F$15,""))))))</f>
        <v>64</v>
      </c>
      <c r="AA68" s="10" t="s">
        <v>214</v>
      </c>
      <c r="AB68" s="9">
        <f>IF(AA68="",0,IF(AA68="優勝",[3]点数換算表!$B$16,IF(AA68="準優勝",[3]点数換算表!$C$16,IF(AA68="ベスト4",[3]点数換算表!$D$16,IF(AA68="ベスト8",[3]点数換算表!$E$16,IF(AA68="ベスト16",[3]点数換算表!$F$16,IF(AA68="ベスト32",[3]点数換算表!$G$16,"")))))))</f>
        <v>40</v>
      </c>
      <c r="AC68" s="10"/>
      <c r="AD68" s="9">
        <f>IF(AC68="",0,IF(AC68="優勝",[11]点数換算表!$B$17,IF(AC68="準優勝",[11]点数換算表!$C$17,IF(AC68="ベスト4",[11]点数換算表!$D$17,IF(AC68="ベスト8",[11]点数換算表!$E$17,IF(AC68="ベスト16",[11]点数換算表!$F$17,IF(AC68="ベスト32",[11]点数換算表!$G$17,"")))))))</f>
        <v>0</v>
      </c>
      <c r="AE68" s="10"/>
      <c r="AF68" s="9">
        <f>IF(AE68="",0,IF(AE68="優勝",[11]点数換算表!$B$18,IF(AE68="準優勝",[11]点数換算表!$C$18,IF(AE68="ベスト4",[11]点数換算表!$D$18,IF(AE68="ベスト8",[11]点数換算表!$E$18,[11]点数換算表!$F$18)))))</f>
        <v>0</v>
      </c>
      <c r="AG68" s="10"/>
      <c r="AH68" s="9">
        <f>IF(AG68="",0,IF(AG68="優勝",[11]点数換算表!$B$19,IF(AG68="準優勝",[11]点数換算表!$C$19,IF(AG68="ベスト4",[11]点数換算表!$D$19,IF(AG68="ベスト8",[11]点数換算表!$E$19,[11]点数換算表!$F$19)))))</f>
        <v>0</v>
      </c>
      <c r="AI68" s="9">
        <f t="shared" si="32"/>
        <v>174</v>
      </c>
      <c r="AJ68" s="77">
        <f t="shared" ref="AJ68" si="35">AI68+AI69</f>
        <v>348</v>
      </c>
    </row>
    <row r="69" spans="1:36" x14ac:dyDescent="0.4">
      <c r="A69" s="77"/>
      <c r="B69" s="10" t="s">
        <v>588</v>
      </c>
      <c r="C69" s="10" t="s">
        <v>528</v>
      </c>
      <c r="D69" s="10">
        <v>4</v>
      </c>
      <c r="E69" s="46" t="s">
        <v>526</v>
      </c>
      <c r="F69" s="43" t="s">
        <v>815</v>
      </c>
      <c r="G69" s="10"/>
      <c r="H69" s="14">
        <f>IF(G69="",0,IF(G69="優勝",[11]点数換算表!$B$2,IF(G69="準優勝",[11]点数換算表!$C$2,IF(G69="ベスト4",[11]点数換算表!$D$2,[11]点数換算表!$E$2))))</f>
        <v>0</v>
      </c>
      <c r="I69" s="10"/>
      <c r="J69" s="9">
        <f>IF(I69="",0,IF(I69="優勝",[11]点数換算表!$B$3,IF(I69="準優勝",[11]点数換算表!$C$3,IF(I69="ベスト4",[11]点数換算表!$D$3,[11]点数換算表!$E$3))))</f>
        <v>0</v>
      </c>
      <c r="K69" s="10" t="s">
        <v>7</v>
      </c>
      <c r="L69" s="9">
        <f>IF(K69="",0,IF(K69="優勝",[11]点数換算表!$B$4,IF(K69="準優勝",[11]点数換算表!$C$4,IF(K69="ベスト4",[11]点数換算表!$D$4,IF(K69="ベスト8",[11]点数換算表!$E$4,IF(K69="ベスト16",[11]点数換算表!$F$4,""))))))</f>
        <v>20</v>
      </c>
      <c r="M69" s="10" t="s">
        <v>214</v>
      </c>
      <c r="N69" s="9">
        <f>IF(M69="",0,IF(M69="優勝",[3]点数換算表!$B$5,IF(M69="準優勝",[3]点数換算表!$C$5,IF(M69="ベスト4",[3]点数換算表!$D$5,IF(M69="ベスト8",[3]点数換算表!$E$5,IF(M69="ベスト16",[3]点数換算表!$F$5,IF(M69="ベスト32",[3]点数換算表!$G$5,"")))))))</f>
        <v>50</v>
      </c>
      <c r="O69" s="10"/>
      <c r="P69" s="9">
        <f>IF(O69="",0,IF(O69="優勝",[11]点数換算表!$B$6,IF(O69="準優勝",[11]点数換算表!$C$6,IF(O69="ベスト4",[11]点数換算表!$D$6,IF(O69="ベスト8",[11]点数換算表!$E$6,IF(O69="ベスト16",[11]点数換算表!$F$6,IF(O69="ベスト32",[11]点数換算表!$G$6,"")))))))</f>
        <v>0</v>
      </c>
      <c r="Q69" s="10"/>
      <c r="R69" s="9">
        <f>IF(Q69="",0,IF(Q69="優勝",[11]点数換算表!$B$7,IF(Q69="準優勝",[11]点数換算表!$C$7,IF(Q69="ベスト4",[11]点数換算表!$D$7,IF(Q69="ベスト8",[11]点数換算表!$E$7,[11]点数換算表!$F$7)))))</f>
        <v>0</v>
      </c>
      <c r="S69" s="10"/>
      <c r="T69" s="9">
        <f>IF(S69="",0,IF(S69="優勝",[11]点数換算表!$B$8,IF(S69="準優勝",[11]点数換算表!$C$8,IF(S69="ベスト4",[11]点数換算表!$D$8,IF(S69="ベスト8",[11]点数換算表!$E$8,[11]点数換算表!$F$8)))))</f>
        <v>0</v>
      </c>
      <c r="U69" s="10"/>
      <c r="V69" s="14">
        <f>IF(U69="",0,IF(U69="優勝",[11]点数換算表!$B$13,IF(U69="準優勝",[11]点数換算表!$C$13,IF(U69="ベスト4",[11]点数換算表!$D$13,[11]点数換算表!$E$13))))</f>
        <v>0</v>
      </c>
      <c r="W69" s="10"/>
      <c r="X69" s="9">
        <f>IF(W69="",0,IF(W69="優勝",[11]点数換算表!$B$14,IF(W69="準優勝",[11]点数換算表!$C$14,IF(W69="ベスト4",[11]点数換算表!$D$14,[11]点数換算表!$E$14))))</f>
        <v>0</v>
      </c>
      <c r="Y69" s="10" t="s">
        <v>8</v>
      </c>
      <c r="Z69" s="9">
        <f>IF(Y69="",0,IF(Y69="優勝",[11]点数換算表!$B$15,IF(Y69="準優勝",[11]点数換算表!$C$15,IF(Y69="ベスト4",[11]点数換算表!$D$15,IF(Y69="ベスト8",[11]点数換算表!$E$15,IF(Y69="ベスト16",[11]点数換算表!$F$15,""))))))</f>
        <v>64</v>
      </c>
      <c r="AA69" s="10" t="s">
        <v>214</v>
      </c>
      <c r="AB69" s="9">
        <f>IF(AA69="",0,IF(AA69="優勝",[3]点数換算表!$B$16,IF(AA69="準優勝",[3]点数換算表!$C$16,IF(AA69="ベスト4",[3]点数換算表!$D$16,IF(AA69="ベスト8",[3]点数換算表!$E$16,IF(AA69="ベスト16",[3]点数換算表!$F$16,IF(AA69="ベスト32",[3]点数換算表!$G$16,"")))))))</f>
        <v>40</v>
      </c>
      <c r="AC69" s="10"/>
      <c r="AD69" s="9">
        <f>IF(AC69="",0,IF(AC69="優勝",[11]点数換算表!$B$17,IF(AC69="準優勝",[11]点数換算表!$C$17,IF(AC69="ベスト4",[11]点数換算表!$D$17,IF(AC69="ベスト8",[11]点数換算表!$E$17,IF(AC69="ベスト16",[11]点数換算表!$F$17,IF(AC69="ベスト32",[11]点数換算表!$G$17,"")))))))</f>
        <v>0</v>
      </c>
      <c r="AE69" s="10"/>
      <c r="AF69" s="9">
        <f>IF(AE69="",0,IF(AE69="優勝",[11]点数換算表!$B$18,IF(AE69="準優勝",[11]点数換算表!$C$18,IF(AE69="ベスト4",[11]点数換算表!$D$18,IF(AE69="ベスト8",[11]点数換算表!$E$18,[11]点数換算表!$F$18)))))</f>
        <v>0</v>
      </c>
      <c r="AG69" s="10"/>
      <c r="AH69" s="9">
        <f>IF(AG69="",0,IF(AG69="優勝",[11]点数換算表!$B$19,IF(AG69="準優勝",[11]点数換算表!$C$19,IF(AG69="ベスト4",[11]点数換算表!$D$19,IF(AG69="ベスト8",[11]点数換算表!$E$19,[11]点数換算表!$F$19)))))</f>
        <v>0</v>
      </c>
      <c r="AI69" s="9">
        <f t="shared" si="32"/>
        <v>174</v>
      </c>
      <c r="AJ69" s="77"/>
    </row>
    <row r="70" spans="1:36" x14ac:dyDescent="0.4">
      <c r="A70" s="77">
        <v>34</v>
      </c>
      <c r="B70" s="12" t="s">
        <v>1191</v>
      </c>
      <c r="C70" s="12" t="s">
        <v>807</v>
      </c>
      <c r="D70" s="12">
        <v>3</v>
      </c>
      <c r="E70" s="19" t="s">
        <v>269</v>
      </c>
      <c r="F70" s="44" t="s">
        <v>814</v>
      </c>
      <c r="G70" s="12"/>
      <c r="H70" s="12">
        <f>IF(G70="",0,IF(G70="優勝",[12]点数換算表!$B$2,IF(G70="準優勝",[12]点数換算表!$C$2,IF(G70="ベスト4",[12]点数換算表!$D$2,[12]点数換算表!$E$2))))</f>
        <v>0</v>
      </c>
      <c r="I70" s="12"/>
      <c r="J70" s="12">
        <f>IF(I70="",0,IF(I70="優勝",[12]点数換算表!$B$3,IF(I70="準優勝",[12]点数換算表!$C$3,IF(I70="ベスト4",[12]点数換算表!$D$3,[12]点数換算表!$E$3))))</f>
        <v>0</v>
      </c>
      <c r="K70" s="12"/>
      <c r="L70" s="12">
        <f>IF(K70="",0,IF(K70="優勝",[12]点数換算表!$B$4,IF(K70="準優勝",[12]点数換算表!$C$4,IF(K70="ベスト4",[12]点数換算表!$D$4,IF(K70="ベスト8",[12]点数換算表!$E$4,IF(K70="ベスト16",[12]点数換算表!$F$4,""))))))</f>
        <v>0</v>
      </c>
      <c r="M70" s="12" t="s">
        <v>214</v>
      </c>
      <c r="N70" s="9">
        <f>IF(M70="",0,IF(M70="優勝",[3]点数換算表!$B$5,IF(M70="準優勝",[3]点数換算表!$C$5,IF(M70="ベスト4",[3]点数換算表!$D$5,IF(M70="ベスト8",[3]点数換算表!$E$5,IF(M70="ベスト16",[3]点数換算表!$F$5,IF(M70="ベスト32",[3]点数換算表!$G$5,"")))))))</f>
        <v>50</v>
      </c>
      <c r="O70" s="12"/>
      <c r="P70" s="12">
        <f>IF(O70="",0,IF(O70="優勝",[12]点数換算表!$B$6,IF(O70="準優勝",[12]点数換算表!$C$6,IF(O70="ベスト4",[12]点数換算表!$D$6,IF(O70="ベスト8",[12]点数換算表!$E$6,IF(O70="ベスト16",[12]点数換算表!$F$6,IF(O70="ベスト32",[12]点数換算表!$G$6,"")))))))</f>
        <v>0</v>
      </c>
      <c r="Q70" s="12"/>
      <c r="R70" s="12">
        <f>IF(Q70="",0,IF(Q70="優勝",[12]点数換算表!$B$7,IF(Q70="準優勝",[12]点数換算表!$C$7,IF(Q70="ベスト4",[12]点数換算表!$D$7,IF(Q70="ベスト8",[12]点数換算表!$E$7,[12]点数換算表!$F$7)))))</f>
        <v>0</v>
      </c>
      <c r="S70" s="12"/>
      <c r="T70" s="12">
        <f>IF(S70="",0,IF(S70="優勝",[12]点数換算表!$B$8,IF(S70="準優勝",[12]点数換算表!$C$8,IF(S70="ベスト4",[12]点数換算表!$D$8,IF(S70="ベスト8",[12]点数換算表!$E$8,[12]点数換算表!$F$8)))))</f>
        <v>0</v>
      </c>
      <c r="U70" s="12"/>
      <c r="V70" s="12">
        <f>IF(U70="",0,IF(U70="優勝",[12]点数換算表!$B$13,IF(U70="準優勝",[12]点数換算表!$C$13,IF(U70="ベスト4",[12]点数換算表!$D$13,[12]点数換算表!$E$13))))</f>
        <v>0</v>
      </c>
      <c r="W70" s="12"/>
      <c r="X70" s="12">
        <f>IF(W70="",0,IF(W70="優勝",[12]点数換算表!$B$14,IF(W70="準優勝",[12]点数換算表!$C$14,IF(W70="ベスト4",[12]点数換算表!$D$14,[12]点数換算表!$E$14))))</f>
        <v>0</v>
      </c>
      <c r="Y70" s="12" t="s">
        <v>9</v>
      </c>
      <c r="Z70" s="12">
        <f>IF(Y70="",0,IF(Y70="優勝",[12]点数換算表!$B$15,IF(Y70="準優勝",[12]点数換算表!$C$15,IF(Y70="ベスト4",[12]点数換算表!$D$15,IF(Y70="ベスト8",[12]点数換算表!$E$15,IF(Y70="ベスト16",[12]点数換算表!$F$15,""))))))</f>
        <v>32</v>
      </c>
      <c r="AA70" s="12"/>
      <c r="AB70" s="9">
        <f>IF(AA70="",0,IF(AA70="優勝",[3]点数換算表!$B$16,IF(AA70="準優勝",[3]点数換算表!$C$16,IF(AA70="ベスト4",[3]点数換算表!$D$16,IF(AA70="ベスト8",[3]点数換算表!$E$16,IF(AA70="ベスト16",[3]点数換算表!$F$16,IF(AA70="ベスト32",[3]点数換算表!$G$16,"")))))))</f>
        <v>0</v>
      </c>
      <c r="AC70" s="12" t="s">
        <v>7</v>
      </c>
      <c r="AD70" s="12">
        <f>IF(AC70="",0,IF(AC70="優勝",[12]点数換算表!$B$17,IF(AC70="準優勝",[12]点数換算表!$C$17,IF(AC70="ベスト4",[12]点数換算表!$D$17,IF(AC70="ベスト8",[12]点数換算表!$E$17,IF(AC70="ベスト16",[12]点数換算表!$F$17,IF(AC70="ベスト32",[12]点数換算表!$G$17,"")))))))</f>
        <v>160</v>
      </c>
      <c r="AE70" s="12"/>
      <c r="AF70" s="12">
        <f>IF(AE70="",0,IF(AE70="優勝",[12]点数換算表!$B$18,IF(AE70="準優勝",[12]点数換算表!$C$18,IF(AE70="ベスト4",[12]点数換算表!$D$18,IF(AE70="ベスト8",[12]点数換算表!$E$18,[12]点数換算表!$F$18)))))</f>
        <v>0</v>
      </c>
      <c r="AG70" s="12"/>
      <c r="AH70" s="12">
        <f>IF(AG70="",0,IF(AG70="優勝",[12]点数換算表!$B$19,IF(AG70="準優勝",[12]点数換算表!$C$19,IF(AG70="ベスト4",[12]点数換算表!$D$19,IF(AG70="ベスト8",[12]点数換算表!$E$19,[12]点数換算表!$F$19)))))</f>
        <v>0</v>
      </c>
      <c r="AI70" s="9">
        <f t="shared" si="32"/>
        <v>242</v>
      </c>
      <c r="AJ70" s="77">
        <f t="shared" ref="AJ70" si="36">AI70+AI71</f>
        <v>342</v>
      </c>
    </row>
    <row r="71" spans="1:36" x14ac:dyDescent="0.4">
      <c r="A71" s="77"/>
      <c r="B71" s="12" t="s">
        <v>1192</v>
      </c>
      <c r="C71" s="12" t="s">
        <v>807</v>
      </c>
      <c r="D71" s="12">
        <v>1</v>
      </c>
      <c r="E71" s="19" t="s">
        <v>269</v>
      </c>
      <c r="F71" s="44" t="s">
        <v>814</v>
      </c>
      <c r="G71" s="12"/>
      <c r="H71" s="12">
        <f>IF(G71="",0,IF(G71="優勝",[12]点数換算表!$B$2,IF(G71="準優勝",[12]点数換算表!$C$2,IF(G71="ベスト4",[12]点数換算表!$D$2,[12]点数換算表!$E$2))))</f>
        <v>0</v>
      </c>
      <c r="I71" s="12" t="s">
        <v>9</v>
      </c>
      <c r="J71" s="12">
        <f>IF(I71="",0,IF(I71="優勝",[12]点数換算表!$B$3,IF(I71="準優勝",[12]点数換算表!$C$3,IF(I71="ベスト4",[12]点数換算表!$D$3,[12]点数換算表!$E$3))))</f>
        <v>50</v>
      </c>
      <c r="K71" s="12"/>
      <c r="L71" s="12">
        <f>IF(K71="",0,IF(K71="優勝",[12]点数換算表!$B$4,IF(K71="準優勝",[12]点数換算表!$C$4,IF(K71="ベスト4",[12]点数換算表!$D$4,IF(K71="ベスト8",[12]点数換算表!$E$4,IF(K71="ベスト16",[12]点数換算表!$F$4,""))))))</f>
        <v>0</v>
      </c>
      <c r="M71" s="12" t="s">
        <v>214</v>
      </c>
      <c r="N71" s="9">
        <f>IF(M71="",0,IF(M71="優勝",[3]点数換算表!$B$5,IF(M71="準優勝",[3]点数換算表!$C$5,IF(M71="ベスト4",[3]点数換算表!$D$5,IF(M71="ベスト8",[3]点数換算表!$E$5,IF(M71="ベスト16",[3]点数換算表!$F$5,IF(M71="ベスト32",[3]点数換算表!$G$5,"")))))))</f>
        <v>50</v>
      </c>
      <c r="O71" s="12"/>
      <c r="P71" s="12">
        <f>IF(O71="",0,IF(O71="優勝",[12]点数換算表!$B$6,IF(O71="準優勝",[12]点数換算表!$C$6,IF(O71="ベスト4",[12]点数換算表!$D$6,IF(O71="ベスト8",[12]点数換算表!$E$6,IF(O71="ベスト16",[12]点数換算表!$F$6,IF(O71="ベスト32",[12]点数換算表!$G$6,"")))))))</f>
        <v>0</v>
      </c>
      <c r="Q71" s="12"/>
      <c r="R71" s="12">
        <f>IF(Q71="",0,IF(Q71="優勝",[12]点数換算表!$B$7,IF(Q71="準優勝",[12]点数換算表!$C$7,IF(Q71="ベスト4",[12]点数換算表!$D$7,IF(Q71="ベスト8",[12]点数換算表!$E$7,[12]点数換算表!$F$7)))))</f>
        <v>0</v>
      </c>
      <c r="S71" s="12"/>
      <c r="T71" s="12">
        <f>IF(S71="",0,IF(S71="優勝",[12]点数換算表!$B$8,IF(S71="準優勝",[12]点数換算表!$C$8,IF(S71="ベスト4",[12]点数換算表!$D$8,IF(S71="ベスト8",[12]点数換算表!$E$8,[12]点数換算表!$F$8)))))</f>
        <v>0</v>
      </c>
      <c r="U71" s="12"/>
      <c r="V71" s="12">
        <f>IF(U71="",0,IF(U71="優勝",[12]点数換算表!$B$13,IF(U71="準優勝",[12]点数換算表!$C$13,IF(U71="ベスト4",[12]点数換算表!$D$13,[12]点数換算表!$E$13))))</f>
        <v>0</v>
      </c>
      <c r="W71" s="12"/>
      <c r="X71" s="12">
        <f>IF(W71="",0,IF(W71="優勝",[12]点数換算表!$B$14,IF(W71="準優勝",[12]点数換算表!$C$14,IF(W71="ベスト4",[12]点数換算表!$D$14,[12]点数換算表!$E$14))))</f>
        <v>0</v>
      </c>
      <c r="Y71" s="12"/>
      <c r="Z71" s="12">
        <f>IF(Y71="",0,IF(Y71="優勝",[12]点数換算表!$B$15,IF(Y71="準優勝",[12]点数換算表!$C$15,IF(Y71="ベスト4",[12]点数換算表!$D$15,IF(Y71="ベスト8",[12]点数換算表!$E$15,IF(Y71="ベスト16",[12]点数換算表!$F$15,""))))))</f>
        <v>0</v>
      </c>
      <c r="AA71" s="12"/>
      <c r="AB71" s="9">
        <f>IF(AA71="",0,IF(AA71="優勝",[3]点数換算表!$B$16,IF(AA71="準優勝",[3]点数換算表!$C$16,IF(AA71="ベスト4",[3]点数換算表!$D$16,IF(AA71="ベスト8",[3]点数換算表!$E$16,IF(AA71="ベスト16",[3]点数換算表!$F$16,IF(AA71="ベスト32",[3]点数換算表!$G$16,"")))))))</f>
        <v>0</v>
      </c>
      <c r="AC71" s="12"/>
      <c r="AD71" s="12">
        <f>IF(AC71="",0,IF(AC71="優勝",[12]点数換算表!$B$17,IF(AC71="準優勝",[12]点数換算表!$C$17,IF(AC71="ベスト4",[12]点数換算表!$D$17,IF(AC71="ベスト8",[12]点数換算表!$E$17,IF(AC71="ベスト16",[12]点数換算表!$F$17,IF(AC71="ベスト32",[12]点数換算表!$G$17,"")))))))</f>
        <v>0</v>
      </c>
      <c r="AE71" s="12"/>
      <c r="AF71" s="12">
        <f>IF(AE71="",0,IF(AE71="優勝",[12]点数換算表!$B$18,IF(AE71="準優勝",[12]点数換算表!$C$18,IF(AE71="ベスト4",[12]点数換算表!$D$18,IF(AE71="ベスト8",[12]点数換算表!$E$18,[12]点数換算表!$F$18)))))</f>
        <v>0</v>
      </c>
      <c r="AG71" s="12"/>
      <c r="AH71" s="12">
        <f>IF(AG71="",0,IF(AG71="優勝",[12]点数換算表!$B$19,IF(AG71="準優勝",[12]点数換算表!$C$19,IF(AG71="ベスト4",[12]点数換算表!$D$19,IF(AG71="ベスト8",[12]点数換算表!$E$19,[12]点数換算表!$F$19)))))</f>
        <v>0</v>
      </c>
      <c r="AI71" s="9">
        <f t="shared" si="32"/>
        <v>100</v>
      </c>
      <c r="AJ71" s="77"/>
    </row>
    <row r="72" spans="1:36" x14ac:dyDescent="0.4">
      <c r="A72" s="77">
        <v>35</v>
      </c>
      <c r="B72" s="12" t="s">
        <v>1193</v>
      </c>
      <c r="C72" s="12" t="s">
        <v>813</v>
      </c>
      <c r="D72" s="12">
        <v>1</v>
      </c>
      <c r="E72" s="19" t="s">
        <v>269</v>
      </c>
      <c r="F72" s="44" t="s">
        <v>814</v>
      </c>
      <c r="G72" s="12"/>
      <c r="H72" s="12">
        <v>0</v>
      </c>
      <c r="I72" s="12" t="s">
        <v>6</v>
      </c>
      <c r="J72" s="12">
        <v>100</v>
      </c>
      <c r="K72" s="12" t="s">
        <v>7</v>
      </c>
      <c r="L72" s="12">
        <v>20</v>
      </c>
      <c r="M72" s="12" t="s">
        <v>214</v>
      </c>
      <c r="N72" s="9">
        <f>IF(M72="",0,IF(M72="優勝",[3]点数換算表!$B$5,IF(M72="準優勝",[3]点数換算表!$C$5,IF(M72="ベスト4",[3]点数換算表!$D$5,IF(M72="ベスト8",[3]点数換算表!$E$5,IF(M72="ベスト16",[3]点数換算表!$F$5,IF(M72="ベスト32",[3]点数換算表!$G$5,"")))))))</f>
        <v>50</v>
      </c>
      <c r="O72" s="12"/>
      <c r="P72" s="12">
        <v>0</v>
      </c>
      <c r="Q72" s="12"/>
      <c r="R72" s="12">
        <v>0</v>
      </c>
      <c r="S72" s="12"/>
      <c r="T72" s="12">
        <v>0</v>
      </c>
      <c r="U72" s="12"/>
      <c r="V72" s="12">
        <v>0</v>
      </c>
      <c r="W72" s="12"/>
      <c r="X72" s="12">
        <v>0</v>
      </c>
      <c r="Y72" s="12"/>
      <c r="Z72" s="12">
        <v>0</v>
      </c>
      <c r="AA72" s="12"/>
      <c r="AB72" s="9">
        <f>IF(AA72="",0,IF(AA72="優勝",[3]点数換算表!$B$16,IF(AA72="準優勝",[3]点数換算表!$C$16,IF(AA72="ベスト4",[3]点数換算表!$D$16,IF(AA72="ベスト8",[3]点数換算表!$E$16,IF(AA72="ベスト16",[3]点数換算表!$F$16,IF(AA72="ベスト32",[3]点数換算表!$G$16,"")))))))</f>
        <v>0</v>
      </c>
      <c r="AC72" s="12"/>
      <c r="AD72" s="12">
        <v>0</v>
      </c>
      <c r="AE72" s="12"/>
      <c r="AF72" s="12">
        <v>0</v>
      </c>
      <c r="AG72" s="12"/>
      <c r="AH72" s="12">
        <v>0</v>
      </c>
      <c r="AI72" s="9">
        <f t="shared" si="32"/>
        <v>170</v>
      </c>
      <c r="AJ72" s="77">
        <f t="shared" ref="AJ72" si="37">AI72+AI73</f>
        <v>340</v>
      </c>
    </row>
    <row r="73" spans="1:36" x14ac:dyDescent="0.4">
      <c r="A73" s="77"/>
      <c r="B73" s="12" t="s">
        <v>1194</v>
      </c>
      <c r="C73" s="12" t="s">
        <v>813</v>
      </c>
      <c r="D73" s="12">
        <v>1</v>
      </c>
      <c r="E73" s="19" t="s">
        <v>269</v>
      </c>
      <c r="F73" s="44" t="s">
        <v>814</v>
      </c>
      <c r="G73" s="12" t="s">
        <v>6</v>
      </c>
      <c r="H73" s="12">
        <v>50</v>
      </c>
      <c r="I73" s="12" t="s">
        <v>6</v>
      </c>
      <c r="J73" s="12">
        <v>100</v>
      </c>
      <c r="K73" s="12" t="s">
        <v>7</v>
      </c>
      <c r="L73" s="12">
        <v>20</v>
      </c>
      <c r="M73" s="12" t="s">
        <v>214</v>
      </c>
      <c r="N73" s="9">
        <f>IF(M73="",0,IF(M73="優勝",[3]点数換算表!$B$5,IF(M73="準優勝",[3]点数換算表!$C$5,IF(M73="ベスト4",[3]点数換算表!$D$5,IF(M73="ベスト8",[3]点数換算表!$E$5,IF(M73="ベスト16",[3]点数換算表!$F$5,IF(M73="ベスト32",[3]点数換算表!$G$5,"")))))))</f>
        <v>50</v>
      </c>
      <c r="O73" s="12"/>
      <c r="P73" s="12">
        <v>0</v>
      </c>
      <c r="Q73" s="12"/>
      <c r="R73" s="12">
        <v>0</v>
      </c>
      <c r="S73" s="12"/>
      <c r="T73" s="12">
        <v>0</v>
      </c>
      <c r="U73" s="12"/>
      <c r="V73" s="12">
        <v>0</v>
      </c>
      <c r="W73" s="12"/>
      <c r="X73" s="12">
        <v>0</v>
      </c>
      <c r="Y73" s="12"/>
      <c r="Z73" s="12">
        <v>0</v>
      </c>
      <c r="AA73" s="12"/>
      <c r="AB73" s="9">
        <f>IF(AA73="",0,IF(AA73="優勝",[3]点数換算表!$B$16,IF(AA73="準優勝",[3]点数換算表!$C$16,IF(AA73="ベスト4",[3]点数換算表!$D$16,IF(AA73="ベスト8",[3]点数換算表!$E$16,IF(AA73="ベスト16",[3]点数換算表!$F$16,IF(AA73="ベスト32",[3]点数換算表!$G$16,"")))))))</f>
        <v>0</v>
      </c>
      <c r="AC73" s="12"/>
      <c r="AD73" s="12">
        <v>0</v>
      </c>
      <c r="AE73" s="12"/>
      <c r="AF73" s="12">
        <v>0</v>
      </c>
      <c r="AG73" s="12"/>
      <c r="AH73" s="12">
        <v>0</v>
      </c>
      <c r="AI73" s="9">
        <f t="shared" si="32"/>
        <v>170</v>
      </c>
      <c r="AJ73" s="77"/>
    </row>
    <row r="74" spans="1:36" x14ac:dyDescent="0.4">
      <c r="A74" s="77">
        <v>36</v>
      </c>
      <c r="B74" s="10" t="s">
        <v>726</v>
      </c>
      <c r="C74" s="10" t="s">
        <v>716</v>
      </c>
      <c r="D74" s="10">
        <v>4</v>
      </c>
      <c r="E74" s="45" t="s">
        <v>717</v>
      </c>
      <c r="F74" s="44" t="s">
        <v>814</v>
      </c>
      <c r="G74" s="10"/>
      <c r="H74" s="14">
        <f>IF(G74="",0,IF(G74="優勝",[5]点数換算表!$B$2,IF(G74="準優勝",[5]点数換算表!$C$2,IF(G74="ベスト4",[5]点数換算表!$D$2,[5]点数換算表!$E$2))))</f>
        <v>0</v>
      </c>
      <c r="I74" s="10"/>
      <c r="J74" s="9">
        <f>IF(I74="",0,IF(I74="優勝",[5]点数換算表!$B$3,IF(I74="準優勝",[5]点数換算表!$C$3,IF(I74="ベスト4",[5]点数換算表!$D$3,[5]点数換算表!$E$3))))</f>
        <v>0</v>
      </c>
      <c r="K74" s="10" t="s">
        <v>9</v>
      </c>
      <c r="L74" s="9">
        <f>IF(K74="",0,IF(K74="優勝",[5]点数換算表!$B$4,IF(K74="準優勝",[5]点数換算表!$C$4,IF(K74="ベスト4",[5]点数換算表!$D$4,IF(K74="ベスト8",[5]点数換算表!$E$4,IF(K74="ベスト16",[5]点数換算表!$F$4,""))))))</f>
        <v>40</v>
      </c>
      <c r="M74" s="10" t="s">
        <v>214</v>
      </c>
      <c r="N74" s="9">
        <f>IF(M74="",0,IF(M74="優勝",[3]点数換算表!$B$5,IF(M74="準優勝",[3]点数換算表!$C$5,IF(M74="ベスト4",[3]点数換算表!$D$5,IF(M74="ベスト8",[3]点数換算表!$E$5,IF(M74="ベスト16",[3]点数換算表!$F$5,IF(M74="ベスト32",[3]点数換算表!$G$5,"")))))))</f>
        <v>50</v>
      </c>
      <c r="O74" s="10"/>
      <c r="P74" s="9">
        <f>IF(O74="",0,IF(O74="優勝",[5]点数換算表!$B$6,IF(O74="準優勝",[5]点数換算表!$C$6,IF(O74="ベスト4",[5]点数換算表!$D$6,IF(O74="ベスト8",[5]点数換算表!$E$6,IF(O74="ベスト16",[5]点数換算表!$F$6,IF(O74="ベスト32",[5]点数換算表!$G$6,"")))))))</f>
        <v>0</v>
      </c>
      <c r="Q74" s="10"/>
      <c r="R74" s="9">
        <f>IF(Q74="",0,IF(Q74="優勝",[5]点数換算表!$B$7,IF(Q74="準優勝",[5]点数換算表!$C$7,IF(Q74="ベスト4",[5]点数換算表!$D$7,IF(Q74="ベスト8",[5]点数換算表!$E$7,[5]点数換算表!$F$7)))))</f>
        <v>0</v>
      </c>
      <c r="S74" s="10"/>
      <c r="T74" s="9">
        <f>IF(S74="",0,IF(S74="優勝",[5]点数換算表!$B$8,IF(S74="準優勝",[5]点数換算表!$C$8,IF(S74="ベスト4",[5]点数換算表!$D$8,IF(S74="ベスト8",[5]点数換算表!$E$8,[5]点数換算表!$F$8)))))</f>
        <v>0</v>
      </c>
      <c r="U74" s="10"/>
      <c r="V74" s="14">
        <f>IF(U74="",0,IF(U74="優勝",[5]点数換算表!$B$13,IF(U74="準優勝",[5]点数換算表!$C$13,IF(U74="ベスト4",[5]点数換算表!$D$13,[5]点数換算表!$E$13))))</f>
        <v>0</v>
      </c>
      <c r="W74" s="10"/>
      <c r="X74" s="9">
        <f>IF(W74="",0,IF(W74="優勝",[5]点数換算表!$B$14,IF(W74="準優勝",[5]点数換算表!$C$14,IF(W74="ベスト4",[5]点数換算表!$D$14,[5]点数換算表!$E$14))))</f>
        <v>0</v>
      </c>
      <c r="Y74" s="10"/>
      <c r="Z74" s="9">
        <f>IF(Y74="",0,IF(Y74="優勝",[5]点数換算表!$B$15,IF(Y74="準優勝",[5]点数換算表!$C$15,IF(Y74="ベスト4",[5]点数換算表!$D$15,IF(Y74="ベスト8",[5]点数換算表!$E$15,IF(Y74="ベスト16",[5]点数換算表!$F$15,""))))))</f>
        <v>0</v>
      </c>
      <c r="AA74" s="10" t="s">
        <v>214</v>
      </c>
      <c r="AB74" s="9">
        <f>IF(AA74="",0,IF(AA74="優勝",[3]点数換算表!$B$16,IF(AA74="準優勝",[3]点数換算表!$C$16,IF(AA74="ベスト4",[3]点数換算表!$D$16,IF(AA74="ベスト8",[3]点数換算表!$E$16,IF(AA74="ベスト16",[3]点数換算表!$F$16,IF(AA74="ベスト32",[3]点数換算表!$G$16,"")))))))</f>
        <v>40</v>
      </c>
      <c r="AC74" s="10" t="s">
        <v>214</v>
      </c>
      <c r="AD74" s="9">
        <f>IF(AC74="",0,IF(AC74="優勝",[5]点数換算表!$B$17,IF(AC74="準優勝",[5]点数換算表!$C$17,IF(AC74="ベスト4",[5]点数換算表!$D$17,IF(AC74="ベスト8",[5]点数換算表!$E$17,IF(AC74="ベスト16",[5]点数換算表!$F$17,IF(AC74="ベスト32",[5]点数換算表!$G$17,"")))))))</f>
        <v>80</v>
      </c>
      <c r="AE74" s="10"/>
      <c r="AF74" s="9">
        <f>IF(AE74="",0,IF(AE74="優勝",[5]点数換算表!$B$18,IF(AE74="準優勝",[5]点数換算表!$C$18,IF(AE74="ベスト4",[5]点数換算表!$D$18,IF(AE74="ベスト8",[5]点数換算表!$E$18,[5]点数換算表!$F$18)))))</f>
        <v>0</v>
      </c>
      <c r="AG74" s="10"/>
      <c r="AH74" s="9">
        <f>IF(AG74="",0,IF(AG74="優勝",[5]点数換算表!$B$19,IF(AG74="準優勝",[5]点数換算表!$C$19,IF(AG74="ベスト4",[5]点数換算表!$D$19,IF(AG74="ベスト8",[5]点数換算表!$E$19,[5]点数換算表!$F$19)))))</f>
        <v>0</v>
      </c>
      <c r="AI74" s="9">
        <f t="shared" si="32"/>
        <v>210</v>
      </c>
      <c r="AJ74" s="77">
        <f t="shared" ref="AJ74" si="38">AI74+AI75</f>
        <v>340</v>
      </c>
    </row>
    <row r="75" spans="1:36" x14ac:dyDescent="0.4">
      <c r="A75" s="77"/>
      <c r="B75" s="10" t="s">
        <v>756</v>
      </c>
      <c r="C75" s="10" t="s">
        <v>716</v>
      </c>
      <c r="D75" s="10">
        <v>2</v>
      </c>
      <c r="E75" s="45" t="s">
        <v>717</v>
      </c>
      <c r="F75" s="44" t="s">
        <v>814</v>
      </c>
      <c r="G75" s="10"/>
      <c r="H75" s="14">
        <v>0</v>
      </c>
      <c r="I75" s="10"/>
      <c r="J75" s="9">
        <v>0</v>
      </c>
      <c r="K75" s="10" t="s">
        <v>9</v>
      </c>
      <c r="L75" s="9">
        <v>40</v>
      </c>
      <c r="M75" s="10" t="s">
        <v>214</v>
      </c>
      <c r="N75" s="9">
        <f>IF(M75="",0,IF(M75="優勝",[3]点数換算表!$B$5,IF(M75="準優勝",[3]点数換算表!$C$5,IF(M75="ベスト4",[3]点数換算表!$D$5,IF(M75="ベスト8",[3]点数換算表!$E$5,IF(M75="ベスト16",[3]点数換算表!$F$5,IF(M75="ベスト32",[3]点数換算表!$G$5,"")))))))</f>
        <v>50</v>
      </c>
      <c r="O75" s="10"/>
      <c r="P75" s="9">
        <v>0</v>
      </c>
      <c r="Q75" s="10"/>
      <c r="R75" s="9">
        <v>0</v>
      </c>
      <c r="S75" s="10"/>
      <c r="T75" s="9">
        <v>0</v>
      </c>
      <c r="U75" s="10"/>
      <c r="V75" s="14">
        <v>0</v>
      </c>
      <c r="W75" s="10"/>
      <c r="X75" s="9">
        <v>0</v>
      </c>
      <c r="Y75" s="10"/>
      <c r="Z75" s="9">
        <v>0</v>
      </c>
      <c r="AA75" s="10" t="s">
        <v>214</v>
      </c>
      <c r="AB75" s="9">
        <f>IF(AA75="",0,IF(AA75="優勝",[3]点数換算表!$B$16,IF(AA75="準優勝",[3]点数換算表!$C$16,IF(AA75="ベスト4",[3]点数換算表!$D$16,IF(AA75="ベスト8",[3]点数換算表!$E$16,IF(AA75="ベスト16",[3]点数換算表!$F$16,IF(AA75="ベスト32",[3]点数換算表!$G$16,"")))))))</f>
        <v>40</v>
      </c>
      <c r="AC75" s="10"/>
      <c r="AD75" s="9">
        <v>0</v>
      </c>
      <c r="AE75" s="10"/>
      <c r="AF75" s="9">
        <v>0</v>
      </c>
      <c r="AG75" s="10"/>
      <c r="AH75" s="9">
        <v>0</v>
      </c>
      <c r="AI75" s="9">
        <f t="shared" si="32"/>
        <v>130</v>
      </c>
      <c r="AJ75" s="77"/>
    </row>
    <row r="76" spans="1:36" x14ac:dyDescent="0.4">
      <c r="A76" s="77">
        <v>37</v>
      </c>
      <c r="B76" s="10" t="s">
        <v>334</v>
      </c>
      <c r="C76" s="10" t="s">
        <v>289</v>
      </c>
      <c r="D76" s="10">
        <v>4</v>
      </c>
      <c r="E76" s="42" t="s">
        <v>272</v>
      </c>
      <c r="F76" s="43" t="s">
        <v>815</v>
      </c>
      <c r="G76" s="10"/>
      <c r="H76" s="14">
        <v>0</v>
      </c>
      <c r="I76" s="10"/>
      <c r="J76" s="9">
        <v>0</v>
      </c>
      <c r="K76" s="10" t="s">
        <v>7</v>
      </c>
      <c r="L76" s="9">
        <v>20</v>
      </c>
      <c r="M76" s="10" t="s">
        <v>7</v>
      </c>
      <c r="N76" s="9">
        <f>IF(M76="",0,IF(M76="優勝",[3]点数換算表!$B$5,IF(M76="準優勝",[3]点数換算表!$C$5,IF(M76="ベスト4",[3]点数換算表!$D$5,IF(M76="ベスト8",[3]点数換算表!$E$5,IF(M76="ベスト16",[3]点数換算表!$F$5,IF(M76="ベスト32",[3]点数換算表!$G$5,"")))))))</f>
        <v>100</v>
      </c>
      <c r="O76" s="10"/>
      <c r="P76" s="9">
        <v>0</v>
      </c>
      <c r="Q76" s="10"/>
      <c r="R76" s="9">
        <v>0</v>
      </c>
      <c r="S76" s="10"/>
      <c r="T76" s="9">
        <v>0</v>
      </c>
      <c r="U76" s="10"/>
      <c r="V76" s="14">
        <v>0</v>
      </c>
      <c r="W76" s="10"/>
      <c r="X76" s="9">
        <v>0</v>
      </c>
      <c r="Y76" s="10"/>
      <c r="Z76" s="9">
        <v>0</v>
      </c>
      <c r="AA76" s="10" t="s">
        <v>7</v>
      </c>
      <c r="AB76" s="9">
        <f>IF(AA76="",0,IF(AA76="優勝",[3]点数換算表!$B$16,IF(AA76="準優勝",[3]点数換算表!$C$16,IF(AA76="ベスト4",[3]点数換算表!$D$16,IF(AA76="ベスト8",[3]点数換算表!$E$16,IF(AA76="ベスト16",[3]点数換算表!$F$16,IF(AA76="ベスト32",[3]点数換算表!$G$16,"")))))))</f>
        <v>80</v>
      </c>
      <c r="AC76" s="10"/>
      <c r="AD76" s="9">
        <v>0</v>
      </c>
      <c r="AE76" s="10"/>
      <c r="AF76" s="9">
        <v>0</v>
      </c>
      <c r="AG76" s="10"/>
      <c r="AH76" s="9">
        <v>0</v>
      </c>
      <c r="AI76" s="9">
        <f t="shared" si="32"/>
        <v>200</v>
      </c>
      <c r="AJ76" s="77">
        <f t="shared" ref="AJ76" si="39">AI76+AI77</f>
        <v>336</v>
      </c>
    </row>
    <row r="77" spans="1:36" x14ac:dyDescent="0.4">
      <c r="A77" s="77"/>
      <c r="B77" s="10" t="s">
        <v>335</v>
      </c>
      <c r="C77" s="10" t="s">
        <v>289</v>
      </c>
      <c r="D77" s="10">
        <v>2</v>
      </c>
      <c r="E77" s="42" t="s">
        <v>272</v>
      </c>
      <c r="F77" s="43" t="s">
        <v>815</v>
      </c>
      <c r="G77" s="10"/>
      <c r="H77" s="14">
        <v>0</v>
      </c>
      <c r="I77" s="10"/>
      <c r="J77" s="9">
        <v>0</v>
      </c>
      <c r="K77" s="10" t="s">
        <v>7</v>
      </c>
      <c r="L77" s="9">
        <v>20</v>
      </c>
      <c r="M77" s="10" t="s">
        <v>7</v>
      </c>
      <c r="N77" s="9">
        <f>IF(M77="",0,IF(M77="優勝",[3]点数換算表!$B$5,IF(M77="準優勝",[3]点数換算表!$C$5,IF(M77="ベスト4",[3]点数換算表!$D$5,IF(M77="ベスト8",[3]点数換算表!$E$5,IF(M77="ベスト16",[3]点数換算表!$F$5,IF(M77="ベスト32",[3]点数換算表!$G$5,"")))))))</f>
        <v>100</v>
      </c>
      <c r="O77" s="10"/>
      <c r="P77" s="9">
        <v>0</v>
      </c>
      <c r="Q77" s="10"/>
      <c r="R77" s="9">
        <v>0</v>
      </c>
      <c r="S77" s="10"/>
      <c r="T77" s="9">
        <v>0</v>
      </c>
      <c r="U77" s="10"/>
      <c r="V77" s="14">
        <v>0</v>
      </c>
      <c r="W77" s="10"/>
      <c r="X77" s="9">
        <v>0</v>
      </c>
      <c r="Y77" s="10" t="s">
        <v>7</v>
      </c>
      <c r="Z77" s="9">
        <v>16</v>
      </c>
      <c r="AA77" s="10"/>
      <c r="AB77" s="9">
        <f>IF(AA77="",0,IF(AA77="優勝",[3]点数換算表!$B$16,IF(AA77="準優勝",[3]点数換算表!$C$16,IF(AA77="ベスト4",[3]点数換算表!$D$16,IF(AA77="ベスト8",[3]点数換算表!$E$16,IF(AA77="ベスト16",[3]点数換算表!$F$16,IF(AA77="ベスト32",[3]点数換算表!$G$16,"")))))))</f>
        <v>0</v>
      </c>
      <c r="AC77" s="10"/>
      <c r="AD77" s="9">
        <v>0</v>
      </c>
      <c r="AE77" s="10"/>
      <c r="AF77" s="9">
        <v>0</v>
      </c>
      <c r="AG77" s="10"/>
      <c r="AH77" s="9">
        <v>0</v>
      </c>
      <c r="AI77" s="9">
        <f t="shared" si="32"/>
        <v>136</v>
      </c>
      <c r="AJ77" s="77"/>
    </row>
    <row r="78" spans="1:36" x14ac:dyDescent="0.4">
      <c r="A78" s="77">
        <v>38</v>
      </c>
      <c r="B78" s="10" t="s">
        <v>672</v>
      </c>
      <c r="C78" s="10" t="s">
        <v>619</v>
      </c>
      <c r="D78" s="10">
        <v>4</v>
      </c>
      <c r="E78" s="47" t="s">
        <v>620</v>
      </c>
      <c r="F78" s="44" t="s">
        <v>814</v>
      </c>
      <c r="G78" s="10"/>
      <c r="H78" s="14">
        <f>IF(G78="",0,IF(G78="優勝",[13]点数換算表!$B$2,IF(G78="準優勝",[13]点数換算表!$C$2,IF(G78="ベスト4",[13]点数換算表!$D$2,[13]点数換算表!$E$2))))</f>
        <v>0</v>
      </c>
      <c r="I78" s="10"/>
      <c r="J78" s="9">
        <f>IF(I78="",0,IF(I78="優勝",[13]点数換算表!$B$3,IF(I78="準優勝",[13]点数換算表!$C$3,IF(I78="ベスト4",[13]点数換算表!$D$3,[13]点数換算表!$E$3))))</f>
        <v>0</v>
      </c>
      <c r="K78" s="10" t="s">
        <v>10</v>
      </c>
      <c r="L78" s="9">
        <f>IF(K78="",0,IF(K78="優勝",[13]点数換算表!$B$4,IF(K78="準優勝",[13]点数換算表!$C$4,IF(K78="ベスト4",[13]点数換算表!$D$4,IF(K78="ベスト8",[13]点数換算表!$E$4,IF(K78="ベスト16",[13]点数換算表!$F$4,""))))))</f>
        <v>100</v>
      </c>
      <c r="M78" s="10"/>
      <c r="N78" s="9">
        <f>IF(M78="",0,IF(M78="優勝",[3]点数換算表!$B$5,IF(M78="準優勝",[3]点数換算表!$C$5,IF(M78="ベスト4",[3]点数換算表!$D$5,IF(M78="ベスト8",[3]点数換算表!$E$5,IF(M78="ベスト16",[3]点数換算表!$F$5,IF(M78="ベスト32",[3]点数換算表!$G$5,"")))))))</f>
        <v>0</v>
      </c>
      <c r="O78" s="10"/>
      <c r="P78" s="9">
        <f>IF(O78="",0,IF(O78="優勝",[13]点数換算表!$B$6,IF(O78="準優勝",[13]点数換算表!$C$6,IF(O78="ベスト4",[13]点数換算表!$D$6,IF(O78="ベスト8",[13]点数換算表!$E$6,IF(O78="ベスト16",[13]点数換算表!$F$6,IF(O78="ベスト32",[13]点数換算表!$G$6,"")))))))</f>
        <v>0</v>
      </c>
      <c r="Q78" s="10"/>
      <c r="R78" s="9">
        <f>IF(Q78="",0,IF(Q78="優勝",[13]点数換算表!$B$7,IF(Q78="準優勝",[13]点数換算表!$C$7,IF(Q78="ベスト4",[13]点数換算表!$D$7,IF(Q78="ベスト8",[13]点数換算表!$E$7,[13]点数換算表!$F$7)))))</f>
        <v>0</v>
      </c>
      <c r="S78" s="10"/>
      <c r="T78" s="9">
        <f>IF(S78="",0,IF(S78="優勝",[13]点数換算表!$B$8,IF(S78="準優勝",[13]点数換算表!$C$8,IF(S78="ベスト4",[13]点数換算表!$D$8,IF(S78="ベスト8",[13]点数換算表!$E$8,[13]点数換算表!$F$8)))))</f>
        <v>0</v>
      </c>
      <c r="U78" s="10"/>
      <c r="V78" s="14">
        <f>IF(U78="",0,IF(U78="優勝",[13]点数換算表!$B$13,IF(U78="準優勝",[13]点数換算表!$C$13,IF(U78="ベスト4",[13]点数換算表!$D$13,[13]点数換算表!$E$13))))</f>
        <v>0</v>
      </c>
      <c r="W78" s="10"/>
      <c r="X78" s="9">
        <f>IF(W78="",0,IF(W78="優勝",[13]点数換算表!$B$14,IF(W78="準優勝",[13]点数換算表!$C$14,IF(W78="ベスト4",[13]点数換算表!$D$14,[13]点数換算表!$E$14))))</f>
        <v>0</v>
      </c>
      <c r="Y78" s="10" t="s">
        <v>8</v>
      </c>
      <c r="Z78" s="9">
        <f>IF(Y78="",0,IF(Y78="優勝",[13]点数換算表!$B$15,IF(Y78="準優勝",[13]点数換算表!$C$15,IF(Y78="ベスト4",[13]点数換算表!$D$15,IF(Y78="ベスト8",[13]点数換算表!$E$15,IF(Y78="ベスト16",[13]点数換算表!$F$15,""))))))</f>
        <v>64</v>
      </c>
      <c r="AA78" s="10"/>
      <c r="AB78" s="9">
        <f>IF(AA78="",0,IF(AA78="優勝",[3]点数換算表!$B$16,IF(AA78="準優勝",[3]点数換算表!$C$16,IF(AA78="ベスト4",[3]点数換算表!$D$16,IF(AA78="ベスト8",[3]点数換算表!$E$16,IF(AA78="ベスト16",[3]点数換算表!$F$16,IF(AA78="ベスト32",[3]点数換算表!$G$16,"")))))))</f>
        <v>0</v>
      </c>
      <c r="AC78" s="10"/>
      <c r="AD78" s="9">
        <f>IF(AC78="",0,IF(AC78="優勝",[13]点数換算表!$B$17,IF(AC78="準優勝",[13]点数換算表!$C$17,IF(AC78="ベスト4",[13]点数換算表!$D$17,IF(AC78="ベスト8",[13]点数換算表!$E$17,IF(AC78="ベスト16",[13]点数換算表!$F$17,IF(AC78="ベスト32",[13]点数換算表!$G$17,"")))))))</f>
        <v>0</v>
      </c>
      <c r="AE78" s="10"/>
      <c r="AF78" s="9">
        <f>IF(AE78="",0,IF(AE78="優勝",[13]点数換算表!$B$18,IF(AE78="準優勝",[13]点数換算表!$C$18,IF(AE78="ベスト4",[13]点数換算表!$D$18,IF(AE78="ベスト8",[13]点数換算表!$E$18,[13]点数換算表!$F$18)))))</f>
        <v>0</v>
      </c>
      <c r="AG78" s="10"/>
      <c r="AH78" s="9">
        <f>IF(AG78="",0,IF(AG78="優勝",[13]点数換算表!$B$19,IF(AG78="準優勝",[13]点数換算表!$C$19,IF(AG78="ベスト4",[13]点数換算表!$D$19,IF(AG78="ベスト8",[13]点数換算表!$E$19,[13]点数換算表!$F$19)))))</f>
        <v>0</v>
      </c>
      <c r="AI78" s="9">
        <f t="shared" si="32"/>
        <v>164</v>
      </c>
      <c r="AJ78" s="77">
        <f t="shared" ref="AJ78" si="40">AI78+AI79</f>
        <v>328</v>
      </c>
    </row>
    <row r="79" spans="1:36" x14ac:dyDescent="0.4">
      <c r="A79" s="77"/>
      <c r="B79" s="10" t="s">
        <v>628</v>
      </c>
      <c r="C79" s="10" t="s">
        <v>619</v>
      </c>
      <c r="D79" s="10">
        <v>4</v>
      </c>
      <c r="E79" s="47" t="s">
        <v>620</v>
      </c>
      <c r="F79" s="44" t="s">
        <v>814</v>
      </c>
      <c r="G79" s="10"/>
      <c r="H79" s="14">
        <f>IF(G79="",0,IF(G79="優勝",[13]点数換算表!$B$2,IF(G79="準優勝",[13]点数換算表!$C$2,IF(G79="ベスト4",[13]点数換算表!$D$2,[13]点数換算表!$E$2))))</f>
        <v>0</v>
      </c>
      <c r="I79" s="10"/>
      <c r="J79" s="9">
        <f>IF(I79="",0,IF(I79="優勝",[13]点数換算表!$B$3,IF(I79="準優勝",[13]点数換算表!$C$3,IF(I79="ベスト4",[13]点数換算表!$D$3,[13]点数換算表!$E$3))))</f>
        <v>0</v>
      </c>
      <c r="K79" s="10" t="s">
        <v>10</v>
      </c>
      <c r="L79" s="9">
        <f>IF(K79="",0,IF(K79="優勝",[13]点数換算表!$B$4,IF(K79="準優勝",[13]点数換算表!$C$4,IF(K79="ベスト4",[13]点数換算表!$D$4,IF(K79="ベスト8",[13]点数換算表!$E$4,IF(K79="ベスト16",[13]点数換算表!$F$4,""))))))</f>
        <v>100</v>
      </c>
      <c r="M79" s="10"/>
      <c r="N79" s="9">
        <f>IF(M79="",0,IF(M79="優勝",[3]点数換算表!$B$5,IF(M79="準優勝",[3]点数換算表!$C$5,IF(M79="ベスト4",[3]点数換算表!$D$5,IF(M79="ベスト8",[3]点数換算表!$E$5,IF(M79="ベスト16",[3]点数換算表!$F$5,IF(M79="ベスト32",[3]点数換算表!$G$5,"")))))))</f>
        <v>0</v>
      </c>
      <c r="O79" s="10"/>
      <c r="P79" s="9">
        <f>IF(O79="",0,IF(O79="優勝",[13]点数換算表!$B$6,IF(O79="準優勝",[13]点数換算表!$C$6,IF(O79="ベスト4",[13]点数換算表!$D$6,IF(O79="ベスト8",[13]点数換算表!$E$6,IF(O79="ベスト16",[13]点数換算表!$F$6,IF(O79="ベスト32",[13]点数換算表!$G$6,"")))))))</f>
        <v>0</v>
      </c>
      <c r="Q79" s="10"/>
      <c r="R79" s="9">
        <f>IF(Q79="",0,IF(Q79="優勝",[13]点数換算表!$B$7,IF(Q79="準優勝",[13]点数換算表!$C$7,IF(Q79="ベスト4",[13]点数換算表!$D$7,IF(Q79="ベスト8",[13]点数換算表!$E$7,[13]点数換算表!$F$7)))))</f>
        <v>0</v>
      </c>
      <c r="S79" s="10"/>
      <c r="T79" s="9">
        <f>IF(S79="",0,IF(S79="優勝",[13]点数換算表!$B$8,IF(S79="準優勝",[13]点数換算表!$C$8,IF(S79="ベスト4",[13]点数換算表!$D$8,IF(S79="ベスト8",[13]点数換算表!$E$8,[13]点数換算表!$F$8)))))</f>
        <v>0</v>
      </c>
      <c r="U79" s="10"/>
      <c r="V79" s="14">
        <f>IF(U79="",0,IF(U79="優勝",[13]点数換算表!$B$13,IF(U79="準優勝",[13]点数換算表!$C$13,IF(U79="ベスト4",[13]点数換算表!$D$13,[13]点数換算表!$E$13))))</f>
        <v>0</v>
      </c>
      <c r="W79" s="10"/>
      <c r="X79" s="9">
        <f>IF(W79="",0,IF(W79="優勝",[13]点数換算表!$B$14,IF(W79="準優勝",[13]点数換算表!$C$14,IF(W79="ベスト4",[13]点数換算表!$D$14,[13]点数換算表!$E$14))))</f>
        <v>0</v>
      </c>
      <c r="Y79" s="10" t="s">
        <v>8</v>
      </c>
      <c r="Z79" s="9">
        <f>IF(Y79="",0,IF(Y79="優勝",[13]点数換算表!$B$15,IF(Y79="準優勝",[13]点数換算表!$C$15,IF(Y79="ベスト4",[13]点数換算表!$D$15,IF(Y79="ベスト8",[13]点数換算表!$E$15,IF(Y79="ベスト16",[13]点数換算表!$F$15,""))))))</f>
        <v>64</v>
      </c>
      <c r="AA79" s="10"/>
      <c r="AB79" s="9">
        <f>IF(AA79="",0,IF(AA79="優勝",[3]点数換算表!$B$16,IF(AA79="準優勝",[3]点数換算表!$C$16,IF(AA79="ベスト4",[3]点数換算表!$D$16,IF(AA79="ベスト8",[3]点数換算表!$E$16,IF(AA79="ベスト16",[3]点数換算表!$F$16,IF(AA79="ベスト32",[3]点数換算表!$G$16,"")))))))</f>
        <v>0</v>
      </c>
      <c r="AC79" s="10"/>
      <c r="AD79" s="9">
        <f>IF(AC79="",0,IF(AC79="優勝",[13]点数換算表!$B$17,IF(AC79="準優勝",[13]点数換算表!$C$17,IF(AC79="ベスト4",[13]点数換算表!$D$17,IF(AC79="ベスト8",[13]点数換算表!$E$17,IF(AC79="ベスト16",[13]点数換算表!$F$17,IF(AC79="ベスト32",[13]点数換算表!$G$17,"")))))))</f>
        <v>0</v>
      </c>
      <c r="AE79" s="10"/>
      <c r="AF79" s="9">
        <f>IF(AE79="",0,IF(AE79="優勝",[13]点数換算表!$B$18,IF(AE79="準優勝",[13]点数換算表!$C$18,IF(AE79="ベスト4",[13]点数換算表!$D$18,IF(AE79="ベスト8",[13]点数換算表!$E$18,[13]点数換算表!$F$18)))))</f>
        <v>0</v>
      </c>
      <c r="AG79" s="10"/>
      <c r="AH79" s="9">
        <f>IF(AG79="",0,IF(AG79="優勝",[13]点数換算表!$B$19,IF(AG79="準優勝",[13]点数換算表!$C$19,IF(AG79="ベスト4",[13]点数換算表!$D$19,IF(AG79="ベスト8",[13]点数換算表!$E$19,[13]点数換算表!$F$19)))))</f>
        <v>0</v>
      </c>
      <c r="AI79" s="9">
        <f t="shared" si="32"/>
        <v>164</v>
      </c>
      <c r="AJ79" s="77"/>
    </row>
    <row r="80" spans="1:36" x14ac:dyDescent="0.4">
      <c r="A80" s="77">
        <v>39</v>
      </c>
      <c r="B80" s="12" t="s">
        <v>1197</v>
      </c>
      <c r="C80" s="12" t="s">
        <v>813</v>
      </c>
      <c r="D80" s="12">
        <v>1</v>
      </c>
      <c r="E80" s="19" t="s">
        <v>269</v>
      </c>
      <c r="F80" s="44" t="s">
        <v>814</v>
      </c>
      <c r="G80" s="12" t="s">
        <v>9</v>
      </c>
      <c r="H80" s="12">
        <f>IF(G80="",0,IF(G80="優勝",[12]点数換算表!$B$2,IF(G80="準優勝",[12]点数換算表!$C$2,IF(G80="ベスト4",[12]点数換算表!$D$2,[12]点数換算表!$E$2))))</f>
        <v>20</v>
      </c>
      <c r="I80" s="12" t="s">
        <v>8</v>
      </c>
      <c r="J80" s="12">
        <f>IF(I80="",0,IF(I80="優勝",[12]点数換算表!$B$3,IF(I80="準優勝",[12]点数換算表!$C$3,IF(I80="ベスト4",[12]点数換算表!$D$3,[12]点数換算表!$E$3))))</f>
        <v>150</v>
      </c>
      <c r="K80" s="12"/>
      <c r="L80" s="12">
        <f>IF(K80="",0,IF(K80="優勝",[12]点数換算表!$B$4,IF(K80="準優勝",[12]点数換算表!$C$4,IF(K80="ベスト4",[12]点数換算表!$D$4,IF(K80="ベスト8",[12]点数換算表!$E$4,IF(K80="ベスト16",[12]点数換算表!$F$4,""))))))</f>
        <v>0</v>
      </c>
      <c r="M80" s="12" t="s">
        <v>214</v>
      </c>
      <c r="N80" s="9">
        <f>IF(M80="",0,IF(M80="優勝",[3]点数換算表!$B$5,IF(M80="準優勝",[3]点数換算表!$C$5,IF(M80="ベスト4",[3]点数換算表!$D$5,IF(M80="ベスト8",[3]点数換算表!$E$5,IF(M80="ベスト16",[3]点数換算表!$F$5,IF(M80="ベスト32",[3]点数換算表!$G$5,"")))))))</f>
        <v>50</v>
      </c>
      <c r="O80" s="12"/>
      <c r="P80" s="12">
        <f>IF(O80="",0,IF(O80="優勝",[12]点数換算表!$B$6,IF(O80="準優勝",[12]点数換算表!$C$6,IF(O80="ベスト4",[12]点数換算表!$D$6,IF(O80="ベスト8",[12]点数換算表!$E$6,IF(O80="ベスト16",[12]点数換算表!$F$6,IF(O80="ベスト32",[12]点数換算表!$G$6,"")))))))</f>
        <v>0</v>
      </c>
      <c r="Q80" s="12"/>
      <c r="R80" s="12">
        <f>IF(Q80="",0,IF(Q80="優勝",[12]点数換算表!$B$7,IF(Q80="準優勝",[12]点数換算表!$C$7,IF(Q80="ベスト4",[12]点数換算表!$D$7,IF(Q80="ベスト8",[12]点数換算表!$E$7,[12]点数換算表!$F$7)))))</f>
        <v>0</v>
      </c>
      <c r="S80" s="12" t="s">
        <v>7</v>
      </c>
      <c r="T80" s="12">
        <f>IF(S80="",0,IF(S80="優勝",[12]点数換算表!$B$8,IF(S80="準優勝",[12]点数換算表!$C$8,IF(S80="ベスト4",[12]点数換算表!$D$8,IF(S80="ベスト8",[12]点数換算表!$E$8,[12]点数換算表!$F$8)))))</f>
        <v>50</v>
      </c>
      <c r="U80" s="12"/>
      <c r="V80" s="12">
        <f>IF(U80="",0,IF(U80="優勝",[12]点数換算表!$B$13,IF(U80="準優勝",[12]点数換算表!$C$13,IF(U80="ベスト4",[12]点数換算表!$D$13,[12]点数換算表!$E$13))))</f>
        <v>0</v>
      </c>
      <c r="W80" s="12"/>
      <c r="X80" s="12">
        <f>IF(W80="",0,IF(W80="優勝",[12]点数換算表!$B$14,IF(W80="準優勝",[12]点数換算表!$C$14,IF(W80="ベスト4",[12]点数換算表!$D$14,[12]点数換算表!$E$14))))</f>
        <v>0</v>
      </c>
      <c r="Y80" s="12"/>
      <c r="Z80" s="12">
        <f>IF(Y80="",0,IF(Y80="優勝",[12]点数換算表!$B$15,IF(Y80="準優勝",[12]点数換算表!$C$15,IF(Y80="ベスト4",[12]点数換算表!$D$15,IF(Y80="ベスト8",[12]点数換算表!$E$15,IF(Y80="ベスト16",[12]点数換算表!$F$15,""))))))</f>
        <v>0</v>
      </c>
      <c r="AA80" s="12"/>
      <c r="AB80" s="9">
        <f>IF(AA80="",0,IF(AA80="優勝",[3]点数換算表!$B$16,IF(AA80="準優勝",[3]点数換算表!$C$16,IF(AA80="ベスト4",[3]点数換算表!$D$16,IF(AA80="ベスト8",[3]点数換算表!$E$16,IF(AA80="ベスト16",[3]点数換算表!$F$16,IF(AA80="ベスト32",[3]点数換算表!$G$16,"")))))))</f>
        <v>0</v>
      </c>
      <c r="AC80" s="12"/>
      <c r="AD80" s="12">
        <f>IF(AC80="",0,IF(AC80="優勝",[12]点数換算表!$B$17,IF(AC80="準優勝",[12]点数換算表!$C$17,IF(AC80="ベスト4",[12]点数換算表!$D$17,IF(AC80="ベスト8",[12]点数換算表!$E$17,IF(AC80="ベスト16",[12]点数換算表!$F$17,IF(AC80="ベスト32",[12]点数換算表!$G$17,"")))))))</f>
        <v>0</v>
      </c>
      <c r="AE80" s="12"/>
      <c r="AF80" s="12">
        <f>IF(AE80="",0,IF(AE80="優勝",[12]点数換算表!$B$18,IF(AE80="準優勝",[12]点数換算表!$C$18,IF(AE80="ベスト4",[12]点数換算表!$D$18,IF(AE80="ベスト8",[12]点数換算表!$E$18,[12]点数換算表!$F$18)))))</f>
        <v>0</v>
      </c>
      <c r="AG80" s="12"/>
      <c r="AH80" s="12">
        <f>IF(AG80="",0,IF(AG80="優勝",[12]点数換算表!$B$19,IF(AG80="準優勝",[12]点数換算表!$C$19,IF(AG80="ベスト4",[12]点数換算表!$D$19,IF(AG80="ベスト8",[12]点数換算表!$E$19,[12]点数換算表!$F$19)))))</f>
        <v>0</v>
      </c>
      <c r="AI80" s="9">
        <f t="shared" si="32"/>
        <v>250</v>
      </c>
      <c r="AJ80" s="77">
        <f t="shared" ref="AJ80" si="41">AI80+AI81</f>
        <v>300</v>
      </c>
    </row>
    <row r="81" spans="1:36" x14ac:dyDescent="0.4">
      <c r="A81" s="77"/>
      <c r="B81" s="12" t="s">
        <v>1198</v>
      </c>
      <c r="C81" s="12" t="s">
        <v>813</v>
      </c>
      <c r="D81" s="12">
        <v>1</v>
      </c>
      <c r="E81" s="19" t="s">
        <v>269</v>
      </c>
      <c r="F81" s="44" t="s">
        <v>814</v>
      </c>
      <c r="G81" s="12"/>
      <c r="H81" s="12">
        <f>IF(G81="",0,IF(G81="優勝",[12]点数換算表!$B$2,IF(G81="準優勝",[12]点数換算表!$C$2,IF(G81="ベスト4",[12]点数換算表!$D$2,[12]点数換算表!$E$2))))</f>
        <v>0</v>
      </c>
      <c r="I81" s="12"/>
      <c r="J81" s="12">
        <f>IF(I81="",0,IF(I81="優勝",[12]点数換算表!$B$3,IF(I81="準優勝",[12]点数換算表!$C$3,IF(I81="ベスト4",[12]点数換算表!$D$3,[12]点数換算表!$E$3))))</f>
        <v>0</v>
      </c>
      <c r="K81" s="12"/>
      <c r="L81" s="12">
        <f>IF(K81="",0,IF(K81="優勝",[12]点数換算表!$B$4,IF(K81="準優勝",[12]点数換算表!$C$4,IF(K81="ベスト4",[12]点数換算表!$D$4,IF(K81="ベスト8",[12]点数換算表!$E$4,IF(K81="ベスト16",[12]点数換算表!$F$4,""))))))</f>
        <v>0</v>
      </c>
      <c r="M81" s="12" t="s">
        <v>214</v>
      </c>
      <c r="N81" s="9">
        <f>IF(M81="",0,IF(M81="優勝",[3]点数換算表!$B$5,IF(M81="準優勝",[3]点数換算表!$C$5,IF(M81="ベスト4",[3]点数換算表!$D$5,IF(M81="ベスト8",[3]点数換算表!$E$5,IF(M81="ベスト16",[3]点数換算表!$F$5,IF(M81="ベスト32",[3]点数換算表!$G$5,"")))))))</f>
        <v>50</v>
      </c>
      <c r="O81" s="12"/>
      <c r="P81" s="12">
        <f>IF(O81="",0,IF(O81="優勝",[12]点数換算表!$B$6,IF(O81="準優勝",[12]点数換算表!$C$6,IF(O81="ベスト4",[12]点数換算表!$D$6,IF(O81="ベスト8",[12]点数換算表!$E$6,IF(O81="ベスト16",[12]点数換算表!$F$6,IF(O81="ベスト32",[12]点数換算表!$G$6,"")))))))</f>
        <v>0</v>
      </c>
      <c r="Q81" s="12"/>
      <c r="R81" s="12">
        <f>IF(Q81="",0,IF(Q81="優勝",[12]点数換算表!$B$7,IF(Q81="準優勝",[12]点数換算表!$C$7,IF(Q81="ベスト4",[12]点数換算表!$D$7,IF(Q81="ベスト8",[12]点数換算表!$E$7,[12]点数換算表!$F$7)))))</f>
        <v>0</v>
      </c>
      <c r="S81" s="12"/>
      <c r="T81" s="12">
        <f>IF(S81="",0,IF(S81="優勝",[12]点数換算表!$B$8,IF(S81="準優勝",[12]点数換算表!$C$8,IF(S81="ベスト4",[12]点数換算表!$D$8,IF(S81="ベスト8",[12]点数換算表!$E$8,[12]点数換算表!$F$8)))))</f>
        <v>0</v>
      </c>
      <c r="U81" s="12"/>
      <c r="V81" s="12">
        <f>IF(U81="",0,IF(U81="優勝",[12]点数換算表!$B$13,IF(U81="準優勝",[12]点数換算表!$C$13,IF(U81="ベスト4",[12]点数換算表!$D$13,[12]点数換算表!$E$13))))</f>
        <v>0</v>
      </c>
      <c r="W81" s="12"/>
      <c r="X81" s="12">
        <f>IF(W81="",0,IF(W81="優勝",[12]点数換算表!$B$14,IF(W81="準優勝",[12]点数換算表!$C$14,IF(W81="ベスト4",[12]点数換算表!$D$14,[12]点数換算表!$E$14))))</f>
        <v>0</v>
      </c>
      <c r="Y81" s="12"/>
      <c r="Z81" s="12">
        <f>IF(Y81="",0,IF(Y81="優勝",[12]点数換算表!$B$15,IF(Y81="準優勝",[12]点数換算表!$C$15,IF(Y81="ベスト4",[12]点数換算表!$D$15,IF(Y81="ベスト8",[12]点数換算表!$E$15,IF(Y81="ベスト16",[12]点数換算表!$F$15,""))))))</f>
        <v>0</v>
      </c>
      <c r="AA81" s="12"/>
      <c r="AB81" s="9">
        <f>IF(AA81="",0,IF(AA81="優勝",[3]点数換算表!$B$16,IF(AA81="準優勝",[3]点数換算表!$C$16,IF(AA81="ベスト4",[3]点数換算表!$D$16,IF(AA81="ベスト8",[3]点数換算表!$E$16,IF(AA81="ベスト16",[3]点数換算表!$F$16,IF(AA81="ベスト32",[3]点数換算表!$G$16,"")))))))</f>
        <v>0</v>
      </c>
      <c r="AC81" s="12"/>
      <c r="AD81" s="12">
        <f>IF(AC81="",0,IF(AC81="優勝",[12]点数換算表!$B$17,IF(AC81="準優勝",[12]点数換算表!$C$17,IF(AC81="ベスト4",[12]点数換算表!$D$17,IF(AC81="ベスト8",[12]点数換算表!$E$17,IF(AC81="ベスト16",[12]点数換算表!$F$17,IF(AC81="ベスト32",[12]点数換算表!$G$17,"")))))))</f>
        <v>0</v>
      </c>
      <c r="AE81" s="12"/>
      <c r="AF81" s="12">
        <f>IF(AE81="",0,IF(AE81="優勝",[12]点数換算表!$B$18,IF(AE81="準優勝",[12]点数換算表!$C$18,IF(AE81="ベスト4",[12]点数換算表!$D$18,IF(AE81="ベスト8",[12]点数換算表!$E$18,[12]点数換算表!$F$18)))))</f>
        <v>0</v>
      </c>
      <c r="AG81" s="12"/>
      <c r="AH81" s="12">
        <f>IF(AG81="",0,IF(AG81="優勝",[12]点数換算表!$B$19,IF(AG81="準優勝",[12]点数換算表!$C$19,IF(AG81="ベスト4",[12]点数換算表!$D$19,IF(AG81="ベスト8",[12]点数換算表!$E$19,[12]点数換算表!$F$19)))))</f>
        <v>0</v>
      </c>
      <c r="AI81" s="9">
        <f t="shared" si="32"/>
        <v>50</v>
      </c>
      <c r="AJ81" s="77"/>
    </row>
    <row r="82" spans="1:36" x14ac:dyDescent="0.4">
      <c r="A82" s="77">
        <v>40</v>
      </c>
      <c r="B82" s="10" t="s">
        <v>1351</v>
      </c>
      <c r="C82" s="10" t="s">
        <v>223</v>
      </c>
      <c r="D82" s="10">
        <v>2</v>
      </c>
      <c r="E82" s="19" t="s">
        <v>269</v>
      </c>
      <c r="F82" s="44" t="s">
        <v>814</v>
      </c>
      <c r="G82" s="10"/>
      <c r="H82" s="14">
        <f>IF(G82="",0,IF(G82="優勝",[1]点数換算表!$B$2,IF(G82="準優勝",[1]点数換算表!$C$2,IF(G82="ベスト4",[1]点数換算表!$D$2,[1]点数換算表!$E$2))))</f>
        <v>0</v>
      </c>
      <c r="I82" s="10"/>
      <c r="J82" s="9">
        <f>IF(I82="",0,IF(I82="優勝",[1]点数換算表!$B$3,IF(I82="準優勝",[1]点数換算表!$C$3,IF(I82="ベスト4",[1]点数換算表!$D$3,[1]点数換算表!$E$3))))</f>
        <v>0</v>
      </c>
      <c r="K82" s="10"/>
      <c r="L82" s="9">
        <f>IF(K82="",0,IF(K82="優勝",[7]点数換算表!$B$4,IF(K82="準優勝",[7]点数換算表!$C$4,IF(K82="ベスト4",[7]点数換算表!$D$4,IF(K82="ベスト8",[7]点数換算表!$E$4,IF(K82="ベスト16",[7]点数換算表!$F$4,""))))))</f>
        <v>0</v>
      </c>
      <c r="M82" s="10" t="s">
        <v>9</v>
      </c>
      <c r="N82" s="9">
        <f>IF(M82="",0,IF(M82="優勝",点数換算表!$B$5,IF(M82="準優勝",点数換算表!$C$5,IF(M82="ベスト4",点数換算表!$D$5,IF(M82="ベスト8",点数換算表!$E$5,IF(M82="ベスト16",点数換算表!$F$5,IF(M82="ベスト32",点数換算表!$G$5,"")))))))</f>
        <v>150</v>
      </c>
      <c r="O82" s="10"/>
      <c r="P82" s="9">
        <f>IF(O82="",0,IF(O82="優勝",[2]点数換算表!$B$6,IF(O82="準優勝",[2]点数換算表!$C$6,IF(O82="ベスト4",[2]点数換算表!$D$6,IF(O82="ベスト8",[2]点数換算表!$E$6,IF(O82="ベスト16",[2]点数換算表!$F$6,IF(O82="ベスト32",[2]点数換算表!$G$6,"")))))))</f>
        <v>0</v>
      </c>
      <c r="Q82" s="10"/>
      <c r="R82" s="9">
        <f>IF(Q82="",0,IF(Q82="優勝",[10]点数換算表!$B$7,IF(Q82="準優勝",[10]点数換算表!$C$7,IF(Q82="ベスト4",[10]点数換算表!$D$7,IF(Q82="ベスト8",[10]点数換算表!$E$7,[10]点数換算表!$F$7)))))</f>
        <v>0</v>
      </c>
      <c r="S82" s="10"/>
      <c r="T82" s="9">
        <f>IF(S82="",0,IF(S82="優勝",[10]点数換算表!$B$8,IF(S82="準優勝",[10]点数換算表!$C$8,IF(S82="ベスト4",[10]点数換算表!$D$8,IF(S82="ベスト8",[10]点数換算表!$E$8,[10]点数換算表!$F$8)))))</f>
        <v>0</v>
      </c>
      <c r="U82" s="10"/>
      <c r="V82" s="14">
        <f>IF(U82="",0,IF(U82="優勝",[10]点数換算表!$B$13,IF(U82="準優勝",[10]点数換算表!$C$13,IF(U82="ベスト4",[10]点数換算表!$D$13,[10]点数換算表!$E$13))))</f>
        <v>0</v>
      </c>
      <c r="W82" s="10"/>
      <c r="X82" s="9">
        <f>IF(W82="",0,IF(W82="優勝",[10]点数換算表!$B$14,IF(W82="準優勝",[10]点数換算表!$C$14,IF(W82="ベスト4",[10]点数換算表!$D$14,[10]点数換算表!$E$14))))</f>
        <v>0</v>
      </c>
      <c r="Y82" s="10"/>
      <c r="Z82" s="9">
        <f>IF(Y82="",0,IF(Y82="優勝",[7]点数換算表!$B$15,IF(Y82="準優勝",[7]点数換算表!$C$15,IF(Y82="ベスト4",[7]点数換算表!$D$15,IF(Y82="ベスト8",[7]点数換算表!$E$15,IF(Y82="ベスト16",[7]点数換算表!$F$15,""))))))</f>
        <v>0</v>
      </c>
      <c r="AA82" s="10"/>
      <c r="AB82" s="9">
        <f>IF(AA82="",0,IF(AA82="優勝",[2]点数換算表!$B$16,IF(AA82="準優勝",[2]点数換算表!$C$16,IF(AA82="ベスト4",[2]点数換算表!$D$16,IF(AA82="ベスト8",[2]点数換算表!$E$16,IF(AA82="ベスト16",[2]点数換算表!$F$16,IF(AA82="ベスト32",[2]点数換算表!$G$16,"")))))))</f>
        <v>0</v>
      </c>
      <c r="AC82" s="10"/>
      <c r="AD82" s="9">
        <f>IF(AC82="",0,IF(AC82="優勝",[2]点数換算表!$B$17,IF(AC82="準優勝",[2]点数換算表!$C$17,IF(AC82="ベスト4",[2]点数換算表!$D$17,IF(AC82="ベスト8",[2]点数換算表!$E$17,IF(AC82="ベスト16",[2]点数換算表!$F$17,IF(AC82="ベスト32",[2]点数換算表!$G$17,"")))))))</f>
        <v>0</v>
      </c>
      <c r="AE82" s="10"/>
      <c r="AF82" s="9">
        <f>IF(AE82="",0,IF(AE82="優勝",[2]点数換算表!$B$18,IF(AE82="準優勝",[2]点数換算表!$C$18,IF(AE82="ベスト4",[2]点数換算表!$D$18,IF(AE82="ベスト8",[2]点数換算表!$E$18,[2]点数換算表!$F$18)))))</f>
        <v>0</v>
      </c>
      <c r="AG82" s="10"/>
      <c r="AH82" s="9">
        <f>IF(AG82="",0,IF(AG82="優勝",[2]点数換算表!$B$19,IF(AG82="準優勝",[2]点数換算表!$C$19,IF(AG82="ベスト4",[2]点数換算表!$D$19,IF(AG82="ベスト8",[2]点数換算表!$E$19,[2]点数換算表!$F$19)))))</f>
        <v>0</v>
      </c>
      <c r="AI82" s="9">
        <f t="shared" si="32"/>
        <v>150</v>
      </c>
      <c r="AJ82" s="77">
        <f t="shared" ref="AJ82" si="42">AI82+AI83</f>
        <v>300</v>
      </c>
    </row>
    <row r="83" spans="1:36" x14ac:dyDescent="0.4">
      <c r="A83" s="77"/>
      <c r="B83" s="10" t="s">
        <v>1352</v>
      </c>
      <c r="C83" s="10" t="s">
        <v>223</v>
      </c>
      <c r="D83" s="10">
        <v>2</v>
      </c>
      <c r="E83" s="19" t="s">
        <v>269</v>
      </c>
      <c r="F83" s="44" t="s">
        <v>814</v>
      </c>
      <c r="G83" s="10"/>
      <c r="H83" s="14">
        <f>IF(G83="",0,IF(G83="優勝",[1]点数換算表!$B$2,IF(G83="準優勝",[1]点数換算表!$C$2,IF(G83="ベスト4",[1]点数換算表!$D$2,[1]点数換算表!$E$2))))</f>
        <v>0</v>
      </c>
      <c r="I83" s="10"/>
      <c r="J83" s="9">
        <f>IF(I83="",0,IF(I83="優勝",[1]点数換算表!$B$3,IF(I83="準優勝",[1]点数換算表!$C$3,IF(I83="ベスト4",[1]点数換算表!$D$3,[1]点数換算表!$E$3))))</f>
        <v>0</v>
      </c>
      <c r="K83" s="10"/>
      <c r="L83" s="9">
        <f>IF(K83="",0,IF(K83="優勝",[7]点数換算表!$B$4,IF(K83="準優勝",[7]点数換算表!$C$4,IF(K83="ベスト4",[7]点数換算表!$D$4,IF(K83="ベスト8",[7]点数換算表!$E$4,IF(K83="ベスト16",[7]点数換算表!$F$4,""))))))</f>
        <v>0</v>
      </c>
      <c r="M83" s="10" t="s">
        <v>9</v>
      </c>
      <c r="N83" s="9">
        <f>IF(M83="",0,IF(M83="優勝",点数換算表!$B$5,IF(M83="準優勝",点数換算表!$C$5,IF(M83="ベスト4",点数換算表!$D$5,IF(M83="ベスト8",点数換算表!$E$5,IF(M83="ベスト16",点数換算表!$F$5,IF(M83="ベスト32",点数換算表!$G$5,"")))))))</f>
        <v>150</v>
      </c>
      <c r="O83" s="10"/>
      <c r="P83" s="9">
        <f>IF(O83="",0,IF(O83="優勝",[2]点数換算表!$B$6,IF(O83="準優勝",[2]点数換算表!$C$6,IF(O83="ベスト4",[2]点数換算表!$D$6,IF(O83="ベスト8",[2]点数換算表!$E$6,IF(O83="ベスト16",[2]点数換算表!$F$6,IF(O83="ベスト32",[2]点数換算表!$G$6,"")))))))</f>
        <v>0</v>
      </c>
      <c r="Q83" s="10"/>
      <c r="R83" s="9">
        <f>IF(Q83="",0,IF(Q83="優勝",[10]点数換算表!$B$7,IF(Q83="準優勝",[10]点数換算表!$C$7,IF(Q83="ベスト4",[10]点数換算表!$D$7,IF(Q83="ベスト8",[10]点数換算表!$E$7,[10]点数換算表!$F$7)))))</f>
        <v>0</v>
      </c>
      <c r="S83" s="10"/>
      <c r="T83" s="9">
        <f>IF(S83="",0,IF(S83="優勝",[10]点数換算表!$B$8,IF(S83="準優勝",[10]点数換算表!$C$8,IF(S83="ベスト4",[10]点数換算表!$D$8,IF(S83="ベスト8",[10]点数換算表!$E$8,[10]点数換算表!$F$8)))))</f>
        <v>0</v>
      </c>
      <c r="U83" s="10"/>
      <c r="V83" s="14">
        <f>IF(U83="",0,IF(U83="優勝",[10]点数換算表!$B$13,IF(U83="準優勝",[10]点数換算表!$C$13,IF(U83="ベスト4",[10]点数換算表!$D$13,[10]点数換算表!$E$13))))</f>
        <v>0</v>
      </c>
      <c r="W83" s="10"/>
      <c r="X83" s="9">
        <f>IF(W83="",0,IF(W83="優勝",[10]点数換算表!$B$14,IF(W83="準優勝",[10]点数換算表!$C$14,IF(W83="ベスト4",[10]点数換算表!$D$14,[10]点数換算表!$E$14))))</f>
        <v>0</v>
      </c>
      <c r="Y83" s="10"/>
      <c r="Z83" s="9">
        <f>IF(Y83="",0,IF(Y83="優勝",[7]点数換算表!$B$15,IF(Y83="準優勝",[7]点数換算表!$C$15,IF(Y83="ベスト4",[7]点数換算表!$D$15,IF(Y83="ベスト8",[7]点数換算表!$E$15,IF(Y83="ベスト16",[7]点数換算表!$F$15,""))))))</f>
        <v>0</v>
      </c>
      <c r="AA83" s="10"/>
      <c r="AB83" s="9">
        <f>IF(AA83="",0,IF(AA83="優勝",[2]点数換算表!$B$16,IF(AA83="準優勝",[2]点数換算表!$C$16,IF(AA83="ベスト4",[2]点数換算表!$D$16,IF(AA83="ベスト8",[2]点数換算表!$E$16,IF(AA83="ベスト16",[2]点数換算表!$F$16,IF(AA83="ベスト32",[2]点数換算表!$G$16,"")))))))</f>
        <v>0</v>
      </c>
      <c r="AC83" s="10"/>
      <c r="AD83" s="9">
        <f>IF(AC83="",0,IF(AC83="優勝",[2]点数換算表!$B$17,IF(AC83="準優勝",[2]点数換算表!$C$17,IF(AC83="ベスト4",[2]点数換算表!$D$17,IF(AC83="ベスト8",[2]点数換算表!$E$17,IF(AC83="ベスト16",[2]点数換算表!$F$17,IF(AC83="ベスト32",[2]点数換算表!$G$17,"")))))))</f>
        <v>0</v>
      </c>
      <c r="AE83" s="10"/>
      <c r="AF83" s="9">
        <f>IF(AE83="",0,IF(AE83="優勝",[2]点数換算表!$B$18,IF(AE83="準優勝",[2]点数換算表!$C$18,IF(AE83="ベスト4",[2]点数換算表!$D$18,IF(AE83="ベスト8",[2]点数換算表!$E$18,[2]点数換算表!$F$18)))))</f>
        <v>0</v>
      </c>
      <c r="AG83" s="10"/>
      <c r="AH83" s="9">
        <f>IF(AG83="",0,IF(AG83="優勝",[2]点数換算表!$B$19,IF(AG83="準優勝",[2]点数換算表!$C$19,IF(AG83="ベスト4",[2]点数換算表!$D$19,IF(AG83="ベスト8",[2]点数換算表!$E$19,[2]点数換算表!$F$19)))))</f>
        <v>0</v>
      </c>
      <c r="AI83" s="9">
        <f t="shared" si="32"/>
        <v>150</v>
      </c>
      <c r="AJ83" s="77"/>
    </row>
    <row r="84" spans="1:36" x14ac:dyDescent="0.4">
      <c r="A84" s="77">
        <v>41</v>
      </c>
      <c r="B84" s="10" t="s">
        <v>278</v>
      </c>
      <c r="C84" s="10" t="s">
        <v>271</v>
      </c>
      <c r="D84" s="10">
        <v>3</v>
      </c>
      <c r="E84" s="42" t="s">
        <v>272</v>
      </c>
      <c r="F84" s="43" t="s">
        <v>815</v>
      </c>
      <c r="G84" s="10"/>
      <c r="H84" s="14">
        <f>IF(G84="",0,IF(G84="優勝",[1]点数換算表!$B$2,IF(G84="準優勝",[1]点数換算表!$C$2,IF(G84="ベスト4",[1]点数換算表!$D$2,[1]点数換算表!$E$2))))</f>
        <v>0</v>
      </c>
      <c r="I84" s="10"/>
      <c r="J84" s="9">
        <f>IF(I84="",0,IF(I84="優勝",[1]点数換算表!$B$3,IF(I84="準優勝",[1]点数換算表!$C$3,IF(I84="ベスト4",[1]点数換算表!$D$3,[1]点数換算表!$E$3))))</f>
        <v>0</v>
      </c>
      <c r="K84" s="10"/>
      <c r="L84" s="9">
        <f>IF(K84="",0,IF(K84="優勝",[7]点数換算表!$B$4,IF(K84="準優勝",[7]点数換算表!$C$4,IF(K84="ベスト4",[7]点数換算表!$D$4,IF(K84="ベスト8",[7]点数換算表!$E$4,IF(K84="ベスト16",[7]点数換算表!$F$4,""))))))</f>
        <v>0</v>
      </c>
      <c r="M84" s="10" t="s">
        <v>9</v>
      </c>
      <c r="N84" s="9">
        <f>IF(M84="",0,IF(M84="優勝",点数換算表!$B$5,IF(M84="準優勝",点数換算表!$C$5,IF(M84="ベスト4",点数換算表!$D$5,IF(M84="ベスト8",点数換算表!$E$5,IF(M84="ベスト16",点数換算表!$F$5,IF(M84="ベスト32",点数換算表!$G$5,"")))))))</f>
        <v>150</v>
      </c>
      <c r="O84" s="10"/>
      <c r="P84" s="9">
        <f>IF(O84="",0,IF(O84="優勝",[2]点数換算表!$B$6,IF(O84="準優勝",[2]点数換算表!$C$6,IF(O84="ベスト4",[2]点数換算表!$D$6,IF(O84="ベスト8",[2]点数換算表!$E$6,IF(O84="ベスト16",[2]点数換算表!$F$6,IF(O84="ベスト32",[2]点数換算表!$G$6,"")))))))</f>
        <v>0</v>
      </c>
      <c r="Q84" s="10"/>
      <c r="R84" s="9">
        <f>IF(Q84="",0,IF(Q84="優勝",[10]点数換算表!$B$7,IF(Q84="準優勝",[10]点数換算表!$C$7,IF(Q84="ベスト4",[10]点数換算表!$D$7,IF(Q84="ベスト8",[10]点数換算表!$E$7,[10]点数換算表!$F$7)))))</f>
        <v>0</v>
      </c>
      <c r="S84" s="10"/>
      <c r="T84" s="9">
        <f>IF(S84="",0,IF(S84="優勝",[10]点数換算表!$B$8,IF(S84="準優勝",[10]点数換算表!$C$8,IF(S84="ベスト4",[10]点数換算表!$D$8,IF(S84="ベスト8",[10]点数換算表!$E$8,[10]点数換算表!$F$8)))))</f>
        <v>0</v>
      </c>
      <c r="U84" s="10"/>
      <c r="V84" s="14">
        <f>IF(U84="",0,IF(U84="優勝",[10]点数換算表!$B$13,IF(U84="準優勝",[10]点数換算表!$C$13,IF(U84="ベスト4",[10]点数換算表!$D$13,[10]点数換算表!$E$13))))</f>
        <v>0</v>
      </c>
      <c r="W84" s="10"/>
      <c r="X84" s="9">
        <f>IF(W84="",0,IF(W84="優勝",[10]点数換算表!$B$14,IF(W84="準優勝",[10]点数換算表!$C$14,IF(W84="ベスト4",[10]点数換算表!$D$14,[10]点数換算表!$E$14))))</f>
        <v>0</v>
      </c>
      <c r="Y84" s="10"/>
      <c r="Z84" s="9">
        <f>IF(Y84="",0,IF(Y84="優勝",[7]点数換算表!$B$15,IF(Y84="準優勝",[7]点数換算表!$C$15,IF(Y84="ベスト4",[7]点数換算表!$D$15,IF(Y84="ベスト8",[7]点数換算表!$E$15,IF(Y84="ベスト16",[7]点数換算表!$F$15,""))))))</f>
        <v>0</v>
      </c>
      <c r="AA84" s="10"/>
      <c r="AB84" s="9">
        <f>IF(AA84="",0,IF(AA84="優勝",[2]点数換算表!$B$16,IF(AA84="準優勝",[2]点数換算表!$C$16,IF(AA84="ベスト4",[2]点数換算表!$D$16,IF(AA84="ベスト8",[2]点数換算表!$E$16,IF(AA84="ベスト16",[2]点数換算表!$F$16,IF(AA84="ベスト32",[2]点数換算表!$G$16,"")))))))</f>
        <v>0</v>
      </c>
      <c r="AC84" s="10"/>
      <c r="AD84" s="9">
        <f>IF(AC84="",0,IF(AC84="優勝",[2]点数換算表!$B$17,IF(AC84="準優勝",[2]点数換算表!$C$17,IF(AC84="ベスト4",[2]点数換算表!$D$17,IF(AC84="ベスト8",[2]点数換算表!$E$17,IF(AC84="ベスト16",[2]点数換算表!$F$17,IF(AC84="ベスト32",[2]点数換算表!$G$17,"")))))))</f>
        <v>0</v>
      </c>
      <c r="AE84" s="10"/>
      <c r="AF84" s="9">
        <f>IF(AE84="",0,IF(AE84="優勝",[2]点数換算表!$B$18,IF(AE84="準優勝",[2]点数換算表!$C$18,IF(AE84="ベスト4",[2]点数換算表!$D$18,IF(AE84="ベスト8",[2]点数換算表!$E$18,[2]点数換算表!$F$18)))))</f>
        <v>0</v>
      </c>
      <c r="AG84" s="10"/>
      <c r="AH84" s="9">
        <f>IF(AG84="",0,IF(AG84="優勝",[2]点数換算表!$B$19,IF(AG84="準優勝",[2]点数換算表!$C$19,IF(AG84="ベスト4",[2]点数換算表!$D$19,IF(AG84="ベスト8",[2]点数換算表!$E$19,[2]点数換算表!$F$19)))))</f>
        <v>0</v>
      </c>
      <c r="AI84" s="9">
        <f t="shared" si="32"/>
        <v>150</v>
      </c>
      <c r="AJ84" s="77">
        <f t="shared" ref="AJ84" si="43">AI84+AI85</f>
        <v>300</v>
      </c>
    </row>
    <row r="85" spans="1:36" x14ac:dyDescent="0.4">
      <c r="A85" s="77"/>
      <c r="B85" s="10" t="s">
        <v>1370</v>
      </c>
      <c r="C85" s="10" t="s">
        <v>271</v>
      </c>
      <c r="D85" s="10">
        <v>1</v>
      </c>
      <c r="E85" s="42" t="s">
        <v>272</v>
      </c>
      <c r="F85" s="43" t="s">
        <v>815</v>
      </c>
      <c r="G85" s="10"/>
      <c r="H85" s="14">
        <f>IF(G85="",0,IF(G85="優勝",[1]点数換算表!$B$2,IF(G85="準優勝",[1]点数換算表!$C$2,IF(G85="ベスト4",[1]点数換算表!$D$2,[1]点数換算表!$E$2))))</f>
        <v>0</v>
      </c>
      <c r="I85" s="10"/>
      <c r="J85" s="9">
        <f>IF(I85="",0,IF(I85="優勝",[1]点数換算表!$B$3,IF(I85="準優勝",[1]点数換算表!$C$3,IF(I85="ベスト4",[1]点数換算表!$D$3,[1]点数換算表!$E$3))))</f>
        <v>0</v>
      </c>
      <c r="K85" s="10"/>
      <c r="L85" s="9">
        <f>IF(K85="",0,IF(K85="優勝",[7]点数換算表!$B$4,IF(K85="準優勝",[7]点数換算表!$C$4,IF(K85="ベスト4",[7]点数換算表!$D$4,IF(K85="ベスト8",[7]点数換算表!$E$4,IF(K85="ベスト16",[7]点数換算表!$F$4,""))))))</f>
        <v>0</v>
      </c>
      <c r="M85" s="10" t="s">
        <v>9</v>
      </c>
      <c r="N85" s="9">
        <f>IF(M85="",0,IF(M85="優勝",点数換算表!$B$5,IF(M85="準優勝",点数換算表!$C$5,IF(M85="ベスト4",点数換算表!$D$5,IF(M85="ベスト8",点数換算表!$E$5,IF(M85="ベスト16",点数換算表!$F$5,IF(M85="ベスト32",点数換算表!$G$5,"")))))))</f>
        <v>150</v>
      </c>
      <c r="O85" s="10"/>
      <c r="P85" s="9">
        <f>IF(O85="",0,IF(O85="優勝",[2]点数換算表!$B$6,IF(O85="準優勝",[2]点数換算表!$C$6,IF(O85="ベスト4",[2]点数換算表!$D$6,IF(O85="ベスト8",[2]点数換算表!$E$6,IF(O85="ベスト16",[2]点数換算表!$F$6,IF(O85="ベスト32",[2]点数換算表!$G$6,"")))))))</f>
        <v>0</v>
      </c>
      <c r="Q85" s="10"/>
      <c r="R85" s="9">
        <f>IF(Q85="",0,IF(Q85="優勝",[10]点数換算表!$B$7,IF(Q85="準優勝",[10]点数換算表!$C$7,IF(Q85="ベスト4",[10]点数換算表!$D$7,IF(Q85="ベスト8",[10]点数換算表!$E$7,[10]点数換算表!$F$7)))))</f>
        <v>0</v>
      </c>
      <c r="S85" s="10"/>
      <c r="T85" s="9">
        <f>IF(S85="",0,IF(S85="優勝",[10]点数換算表!$B$8,IF(S85="準優勝",[10]点数換算表!$C$8,IF(S85="ベスト4",[10]点数換算表!$D$8,IF(S85="ベスト8",[10]点数換算表!$E$8,[10]点数換算表!$F$8)))))</f>
        <v>0</v>
      </c>
      <c r="U85" s="10"/>
      <c r="V85" s="14">
        <f>IF(U85="",0,IF(U85="優勝",[10]点数換算表!$B$13,IF(U85="準優勝",[10]点数換算表!$C$13,IF(U85="ベスト4",[10]点数換算表!$D$13,[10]点数換算表!$E$13))))</f>
        <v>0</v>
      </c>
      <c r="W85" s="10"/>
      <c r="X85" s="9">
        <f>IF(W85="",0,IF(W85="優勝",[10]点数換算表!$B$14,IF(W85="準優勝",[10]点数換算表!$C$14,IF(W85="ベスト4",[10]点数換算表!$D$14,[10]点数換算表!$E$14))))</f>
        <v>0</v>
      </c>
      <c r="Y85" s="10"/>
      <c r="Z85" s="9">
        <f>IF(Y85="",0,IF(Y85="優勝",[7]点数換算表!$B$15,IF(Y85="準優勝",[7]点数換算表!$C$15,IF(Y85="ベスト4",[7]点数換算表!$D$15,IF(Y85="ベスト8",[7]点数換算表!$E$15,IF(Y85="ベスト16",[7]点数換算表!$F$15,""))))))</f>
        <v>0</v>
      </c>
      <c r="AA85" s="10"/>
      <c r="AB85" s="9">
        <f>IF(AA85="",0,IF(AA85="優勝",[2]点数換算表!$B$16,IF(AA85="準優勝",[2]点数換算表!$C$16,IF(AA85="ベスト4",[2]点数換算表!$D$16,IF(AA85="ベスト8",[2]点数換算表!$E$16,IF(AA85="ベスト16",[2]点数換算表!$F$16,IF(AA85="ベスト32",[2]点数換算表!$G$16,"")))))))</f>
        <v>0</v>
      </c>
      <c r="AC85" s="10"/>
      <c r="AD85" s="9">
        <f>IF(AC85="",0,IF(AC85="優勝",[2]点数換算表!$B$17,IF(AC85="準優勝",[2]点数換算表!$C$17,IF(AC85="ベスト4",[2]点数換算表!$D$17,IF(AC85="ベスト8",[2]点数換算表!$E$17,IF(AC85="ベスト16",[2]点数換算表!$F$17,IF(AC85="ベスト32",[2]点数換算表!$G$17,"")))))))</f>
        <v>0</v>
      </c>
      <c r="AE85" s="10"/>
      <c r="AF85" s="9">
        <f>IF(AE85="",0,IF(AE85="優勝",[2]点数換算表!$B$18,IF(AE85="準優勝",[2]点数換算表!$C$18,IF(AE85="ベスト4",[2]点数換算表!$D$18,IF(AE85="ベスト8",[2]点数換算表!$E$18,[2]点数換算表!$F$18)))))</f>
        <v>0</v>
      </c>
      <c r="AG85" s="10"/>
      <c r="AH85" s="9">
        <f>IF(AG85="",0,IF(AG85="優勝",[2]点数換算表!$B$19,IF(AG85="準優勝",[2]点数換算表!$C$19,IF(AG85="ベスト4",[2]点数換算表!$D$19,IF(AG85="ベスト8",[2]点数換算表!$E$19,[2]点数換算表!$F$19)))))</f>
        <v>0</v>
      </c>
      <c r="AI85" s="9">
        <f t="shared" si="32"/>
        <v>150</v>
      </c>
      <c r="AJ85" s="77"/>
    </row>
    <row r="86" spans="1:36" x14ac:dyDescent="0.4">
      <c r="A86" s="77">
        <v>42</v>
      </c>
      <c r="B86" s="10" t="s">
        <v>718</v>
      </c>
      <c r="C86" s="10" t="s">
        <v>716</v>
      </c>
      <c r="D86" s="10">
        <v>3</v>
      </c>
      <c r="E86" s="45" t="s">
        <v>717</v>
      </c>
      <c r="F86" s="44" t="s">
        <v>814</v>
      </c>
      <c r="G86" s="10"/>
      <c r="H86" s="14">
        <f>IF(G86="",0,IF(G86="優勝",[5]点数換算表!$B$2,IF(G86="準優勝",[5]点数換算表!$C$2,IF(G86="ベスト4",[5]点数換算表!$D$2,[5]点数換算表!$E$2))))</f>
        <v>0</v>
      </c>
      <c r="I86" s="10"/>
      <c r="J86" s="9">
        <f>IF(I86="",0,IF(I86="優勝",[5]点数換算表!$B$3,IF(I86="準優勝",[5]点数換算表!$C$3,IF(I86="ベスト4",[5]点数換算表!$D$3,[5]点数換算表!$E$3))))</f>
        <v>0</v>
      </c>
      <c r="K86" s="10" t="s">
        <v>6</v>
      </c>
      <c r="L86" s="9">
        <f>IF(K86="",0,IF(K86="優勝",[5]点数換算表!$B$4,IF(K86="準優勝",[5]点数換算表!$C$4,IF(K86="ベスト4",[5]点数換算表!$D$4,IF(K86="ベスト8",[5]点数換算表!$E$4,IF(K86="ベスト16",[5]点数換算表!$F$4,""))))))</f>
        <v>60</v>
      </c>
      <c r="M86" s="10" t="s">
        <v>214</v>
      </c>
      <c r="N86" s="9">
        <f>IF(M86="",0,IF(M86="優勝",[3]点数換算表!$B$5,IF(M86="準優勝",[3]点数換算表!$C$5,IF(M86="ベスト4",[3]点数換算表!$D$5,IF(M86="ベスト8",[3]点数換算表!$E$5,IF(M86="ベスト16",[3]点数換算表!$F$5,IF(M86="ベスト32",[3]点数換算表!$G$5,"")))))))</f>
        <v>50</v>
      </c>
      <c r="O86" s="10"/>
      <c r="P86" s="9">
        <f>IF(O86="",0,IF(O86="優勝",[5]点数換算表!$B$6,IF(O86="準優勝",[5]点数換算表!$C$6,IF(O86="ベスト4",[5]点数換算表!$D$6,IF(O86="ベスト8",[5]点数換算表!$E$6,IF(O86="ベスト16",[5]点数換算表!$F$6,IF(O86="ベスト32",[5]点数換算表!$G$6,"")))))))</f>
        <v>0</v>
      </c>
      <c r="Q86" s="10"/>
      <c r="R86" s="9">
        <f>IF(Q86="",0,IF(Q86="優勝",[5]点数換算表!$B$7,IF(Q86="準優勝",[5]点数換算表!$C$7,IF(Q86="ベスト4",[5]点数換算表!$D$7,IF(Q86="ベスト8",[5]点数換算表!$E$7,[5]点数換算表!$F$7)))))</f>
        <v>0</v>
      </c>
      <c r="S86" s="10"/>
      <c r="T86" s="9">
        <f>IF(S86="",0,IF(S86="優勝",[5]点数換算表!$B$8,IF(S86="準優勝",[5]点数換算表!$C$8,IF(S86="ベスト4",[5]点数換算表!$D$8,IF(S86="ベスト8",[5]点数換算表!$E$8,[5]点数換算表!$F$8)))))</f>
        <v>0</v>
      </c>
      <c r="U86" s="10"/>
      <c r="V86" s="14">
        <f>IF(U86="",0,IF(U86="優勝",[5]点数換算表!$B$13,IF(U86="準優勝",[5]点数換算表!$C$13,IF(U86="ベスト4",[5]点数換算表!$D$13,[5]点数換算表!$E$13))))</f>
        <v>0</v>
      </c>
      <c r="W86" s="10"/>
      <c r="X86" s="9">
        <f>IF(W86="",0,IF(W86="優勝",[5]点数換算表!$B$14,IF(W86="準優勝",[5]点数換算表!$C$14,IF(W86="ベスト4",[5]点数換算表!$D$14,[5]点数換算表!$E$14))))</f>
        <v>0</v>
      </c>
      <c r="Y86" s="10" t="s">
        <v>9</v>
      </c>
      <c r="Z86" s="9">
        <f>IF(Y86="",0,IF(Y86="優勝",[5]点数換算表!$B$15,IF(Y86="準優勝",[5]点数換算表!$C$15,IF(Y86="ベスト4",[5]点数換算表!$D$15,IF(Y86="ベスト8",[5]点数換算表!$E$15,IF(Y86="ベスト16",[5]点数換算表!$F$15,""))))))</f>
        <v>32</v>
      </c>
      <c r="AA86" s="10"/>
      <c r="AB86" s="9">
        <f>IF(AA86="",0,IF(AA86="優勝",[3]点数換算表!$B$16,IF(AA86="準優勝",[3]点数換算表!$C$16,IF(AA86="ベスト4",[3]点数換算表!$D$16,IF(AA86="ベスト8",[3]点数換算表!$E$16,IF(AA86="ベスト16",[3]点数換算表!$F$16,IF(AA86="ベスト32",[3]点数換算表!$G$16,"")))))))</f>
        <v>0</v>
      </c>
      <c r="AC86" s="10"/>
      <c r="AD86" s="9">
        <f>IF(AC86="",0,IF(AC86="優勝",[5]点数換算表!$B$17,IF(AC86="準優勝",[5]点数換算表!$C$17,IF(AC86="ベスト4",[5]点数換算表!$D$17,IF(AC86="ベスト8",[5]点数換算表!$E$17,IF(AC86="ベスト16",[5]点数換算表!$F$17,IF(AC86="ベスト32",[5]点数換算表!$G$17,"")))))))</f>
        <v>0</v>
      </c>
      <c r="AE86" s="10"/>
      <c r="AF86" s="9">
        <f>IF(AE86="",0,IF(AE86="優勝",[5]点数換算表!$B$18,IF(AE86="準優勝",[5]点数換算表!$C$18,IF(AE86="ベスト4",[5]点数換算表!$D$18,IF(AE86="ベスト8",[5]点数換算表!$E$18,[5]点数換算表!$F$18)))))</f>
        <v>0</v>
      </c>
      <c r="AG86" s="10"/>
      <c r="AH86" s="9">
        <f>IF(AG86="",0,IF(AG86="優勝",[5]点数換算表!$B$19,IF(AG86="準優勝",[5]点数換算表!$C$19,IF(AG86="ベスト4",[5]点数換算表!$D$19,IF(AG86="ベスト8",[5]点数換算表!$E$19,[5]点数換算表!$F$19)))))</f>
        <v>0</v>
      </c>
      <c r="AI86" s="9">
        <f t="shared" si="32"/>
        <v>142</v>
      </c>
      <c r="AJ86" s="77">
        <f t="shared" ref="AJ86" si="44">AI86+AI87</f>
        <v>284</v>
      </c>
    </row>
    <row r="87" spans="1:36" x14ac:dyDescent="0.4">
      <c r="A87" s="77"/>
      <c r="B87" s="10" t="s">
        <v>719</v>
      </c>
      <c r="C87" s="10" t="s">
        <v>716</v>
      </c>
      <c r="D87" s="10">
        <v>2</v>
      </c>
      <c r="E87" s="45" t="s">
        <v>717</v>
      </c>
      <c r="F87" s="44" t="s">
        <v>814</v>
      </c>
      <c r="G87" s="10"/>
      <c r="H87" s="14">
        <f>IF(G87="",0,IF(G87="優勝",[5]点数換算表!$B$2,IF(G87="準優勝",[5]点数換算表!$C$2,IF(G87="ベスト4",[5]点数換算表!$D$2,[5]点数換算表!$E$2))))</f>
        <v>0</v>
      </c>
      <c r="I87" s="10"/>
      <c r="J87" s="9">
        <f>IF(I87="",0,IF(I87="優勝",[5]点数換算表!$B$3,IF(I87="準優勝",[5]点数換算表!$C$3,IF(I87="ベスト4",[5]点数換算表!$D$3,[5]点数換算表!$E$3))))</f>
        <v>0</v>
      </c>
      <c r="K87" s="10" t="s">
        <v>6</v>
      </c>
      <c r="L87" s="9">
        <f>IF(K87="",0,IF(K87="優勝",[5]点数換算表!$B$4,IF(K87="準優勝",[5]点数換算表!$C$4,IF(K87="ベスト4",[5]点数換算表!$D$4,IF(K87="ベスト8",[5]点数換算表!$E$4,IF(K87="ベスト16",[5]点数換算表!$F$4,""))))))</f>
        <v>60</v>
      </c>
      <c r="M87" s="10" t="s">
        <v>214</v>
      </c>
      <c r="N87" s="9">
        <f>IF(M87="",0,IF(M87="優勝",[3]点数換算表!$B$5,IF(M87="準優勝",[3]点数換算表!$C$5,IF(M87="ベスト4",[3]点数換算表!$D$5,IF(M87="ベスト8",[3]点数換算表!$E$5,IF(M87="ベスト16",[3]点数換算表!$F$5,IF(M87="ベスト32",[3]点数換算表!$G$5,"")))))))</f>
        <v>50</v>
      </c>
      <c r="O87" s="10"/>
      <c r="P87" s="9">
        <f>IF(O87="",0,IF(O87="優勝",[5]点数換算表!$B$6,IF(O87="準優勝",[5]点数換算表!$C$6,IF(O87="ベスト4",[5]点数換算表!$D$6,IF(O87="ベスト8",[5]点数換算表!$E$6,IF(O87="ベスト16",[5]点数換算表!$F$6,IF(O87="ベスト32",[5]点数換算表!$G$6,"")))))))</f>
        <v>0</v>
      </c>
      <c r="Q87" s="10"/>
      <c r="R87" s="9">
        <f>IF(Q87="",0,IF(Q87="優勝",[5]点数換算表!$B$7,IF(Q87="準優勝",[5]点数換算表!$C$7,IF(Q87="ベスト4",[5]点数換算表!$D$7,IF(Q87="ベスト8",[5]点数換算表!$E$7,[5]点数換算表!$F$7)))))</f>
        <v>0</v>
      </c>
      <c r="S87" s="10"/>
      <c r="T87" s="9">
        <f>IF(S87="",0,IF(S87="優勝",[5]点数換算表!$B$8,IF(S87="準優勝",[5]点数換算表!$C$8,IF(S87="ベスト4",[5]点数換算表!$D$8,IF(S87="ベスト8",[5]点数換算表!$E$8,[5]点数換算表!$F$8)))))</f>
        <v>0</v>
      </c>
      <c r="U87" s="10"/>
      <c r="V87" s="14">
        <f>IF(U87="",0,IF(U87="優勝",[5]点数換算表!$B$13,IF(U87="準優勝",[5]点数換算表!$C$13,IF(U87="ベスト4",[5]点数換算表!$D$13,[5]点数換算表!$E$13))))</f>
        <v>0</v>
      </c>
      <c r="W87" s="10"/>
      <c r="X87" s="9">
        <f>IF(W87="",0,IF(W87="優勝",[5]点数換算表!$B$14,IF(W87="準優勝",[5]点数換算表!$C$14,IF(W87="ベスト4",[5]点数換算表!$D$14,[5]点数換算表!$E$14))))</f>
        <v>0</v>
      </c>
      <c r="Y87" s="10" t="s">
        <v>9</v>
      </c>
      <c r="Z87" s="9">
        <f>IF(Y87="",0,IF(Y87="優勝",[5]点数換算表!$B$15,IF(Y87="準優勝",[5]点数換算表!$C$15,IF(Y87="ベスト4",[5]点数換算表!$D$15,IF(Y87="ベスト8",[5]点数換算表!$E$15,IF(Y87="ベスト16",[5]点数換算表!$F$15,""))))))</f>
        <v>32</v>
      </c>
      <c r="AA87" s="10"/>
      <c r="AB87" s="9">
        <f>IF(AA87="",0,IF(AA87="優勝",[3]点数換算表!$B$16,IF(AA87="準優勝",[3]点数換算表!$C$16,IF(AA87="ベスト4",[3]点数換算表!$D$16,IF(AA87="ベスト8",[3]点数換算表!$E$16,IF(AA87="ベスト16",[3]点数換算表!$F$16,IF(AA87="ベスト32",[3]点数換算表!$G$16,"")))))))</f>
        <v>0</v>
      </c>
      <c r="AC87" s="10"/>
      <c r="AD87" s="9">
        <f>IF(AC87="",0,IF(AC87="優勝",[5]点数換算表!$B$17,IF(AC87="準優勝",[5]点数換算表!$C$17,IF(AC87="ベスト4",[5]点数換算表!$D$17,IF(AC87="ベスト8",[5]点数換算表!$E$17,IF(AC87="ベスト16",[5]点数換算表!$F$17,IF(AC87="ベスト32",[5]点数換算表!$G$17,"")))))))</f>
        <v>0</v>
      </c>
      <c r="AE87" s="10"/>
      <c r="AF87" s="9">
        <f>IF(AE87="",0,IF(AE87="優勝",[5]点数換算表!$B$18,IF(AE87="準優勝",[5]点数換算表!$C$18,IF(AE87="ベスト4",[5]点数換算表!$D$18,IF(AE87="ベスト8",[5]点数換算表!$E$18,[5]点数換算表!$F$18)))))</f>
        <v>0</v>
      </c>
      <c r="AG87" s="10"/>
      <c r="AH87" s="9">
        <f>IF(AG87="",0,IF(AG87="優勝",[5]点数換算表!$B$19,IF(AG87="準優勝",[5]点数換算表!$C$19,IF(AG87="ベスト4",[5]点数換算表!$D$19,IF(AG87="ベスト8",[5]点数換算表!$E$19,[5]点数換算表!$F$19)))))</f>
        <v>0</v>
      </c>
      <c r="AI87" s="9">
        <f t="shared" si="32"/>
        <v>142</v>
      </c>
      <c r="AJ87" s="77"/>
    </row>
    <row r="88" spans="1:36" x14ac:dyDescent="0.4">
      <c r="A88" s="77">
        <v>43</v>
      </c>
      <c r="B88" s="10" t="s">
        <v>300</v>
      </c>
      <c r="C88" s="10" t="s">
        <v>285</v>
      </c>
      <c r="D88" s="10">
        <v>4</v>
      </c>
      <c r="E88" s="42" t="s">
        <v>272</v>
      </c>
      <c r="F88" s="43" t="s">
        <v>815</v>
      </c>
      <c r="G88" s="10"/>
      <c r="H88" s="14">
        <v>0</v>
      </c>
      <c r="I88" s="10"/>
      <c r="J88" s="9">
        <v>0</v>
      </c>
      <c r="K88" s="10" t="s">
        <v>7</v>
      </c>
      <c r="L88" s="9">
        <v>20</v>
      </c>
      <c r="M88" s="10"/>
      <c r="N88" s="9">
        <f>IF(M88="",0,IF(M88="優勝",[3]点数換算表!$B$5,IF(M88="準優勝",[3]点数換算表!$C$5,IF(M88="ベスト4",[3]点数換算表!$D$5,IF(M88="ベスト8",[3]点数換算表!$E$5,IF(M88="ベスト16",[3]点数換算表!$F$5,IF(M88="ベスト32",[3]点数換算表!$G$5,"")))))))</f>
        <v>0</v>
      </c>
      <c r="O88" s="10"/>
      <c r="P88" s="9">
        <v>0</v>
      </c>
      <c r="Q88" s="10"/>
      <c r="R88" s="9">
        <v>0</v>
      </c>
      <c r="S88" s="10"/>
      <c r="T88" s="9">
        <v>0</v>
      </c>
      <c r="U88" s="10"/>
      <c r="V88" s="14">
        <v>0</v>
      </c>
      <c r="W88" s="10"/>
      <c r="X88" s="9">
        <v>0</v>
      </c>
      <c r="Y88" s="10"/>
      <c r="Z88" s="9">
        <v>0</v>
      </c>
      <c r="AA88" s="10" t="s">
        <v>9</v>
      </c>
      <c r="AB88" s="9">
        <f>IF(AA88="",0,IF(AA88="優勝",[3]点数換算表!$B$16,IF(AA88="準優勝",[3]点数換算表!$C$16,IF(AA88="ベスト4",[3]点数換算表!$D$16,IF(AA88="ベスト8",[3]点数換算表!$E$16,IF(AA88="ベスト16",[3]点数換算表!$F$16,IF(AA88="ベスト32",[3]点数換算表!$G$16,"")))))))</f>
        <v>120</v>
      </c>
      <c r="AC88" s="10"/>
      <c r="AD88" s="9">
        <v>0</v>
      </c>
      <c r="AE88" s="10"/>
      <c r="AF88" s="9">
        <v>0</v>
      </c>
      <c r="AG88" s="10"/>
      <c r="AH88" s="9">
        <v>0</v>
      </c>
      <c r="AI88" s="9">
        <f t="shared" si="32"/>
        <v>140</v>
      </c>
      <c r="AJ88" s="77">
        <f t="shared" ref="AJ88" si="45">AI88+AI89</f>
        <v>280</v>
      </c>
    </row>
    <row r="89" spans="1:36" x14ac:dyDescent="0.4">
      <c r="A89" s="77"/>
      <c r="B89" s="10" t="s">
        <v>338</v>
      </c>
      <c r="C89" s="10" t="s">
        <v>285</v>
      </c>
      <c r="D89" s="10">
        <v>2</v>
      </c>
      <c r="E89" s="42" t="s">
        <v>272</v>
      </c>
      <c r="F89" s="43" t="s">
        <v>815</v>
      </c>
      <c r="G89" s="10"/>
      <c r="H89" s="14">
        <v>0</v>
      </c>
      <c r="I89" s="10"/>
      <c r="J89" s="9">
        <v>0</v>
      </c>
      <c r="K89" s="10" t="s">
        <v>7</v>
      </c>
      <c r="L89" s="9">
        <v>20</v>
      </c>
      <c r="M89" s="10"/>
      <c r="N89" s="9">
        <f>IF(M89="",0,IF(M89="優勝",[3]点数換算表!$B$5,IF(M89="準優勝",[3]点数換算表!$C$5,IF(M89="ベスト4",[3]点数換算表!$D$5,IF(M89="ベスト8",[3]点数換算表!$E$5,IF(M89="ベスト16",[3]点数換算表!$F$5,IF(M89="ベスト32",[3]点数換算表!$G$5,"")))))))</f>
        <v>0</v>
      </c>
      <c r="O89" s="10"/>
      <c r="P89" s="9">
        <v>0</v>
      </c>
      <c r="Q89" s="10"/>
      <c r="R89" s="9">
        <v>0</v>
      </c>
      <c r="S89" s="10"/>
      <c r="T89" s="9">
        <v>0</v>
      </c>
      <c r="U89" s="10"/>
      <c r="V89" s="14">
        <v>0</v>
      </c>
      <c r="W89" s="10"/>
      <c r="X89" s="9">
        <v>0</v>
      </c>
      <c r="Y89" s="10"/>
      <c r="Z89" s="9">
        <v>0</v>
      </c>
      <c r="AA89" s="10" t="s">
        <v>9</v>
      </c>
      <c r="AB89" s="9">
        <f>IF(AA89="",0,IF(AA89="優勝",[3]点数換算表!$B$16,IF(AA89="準優勝",[3]点数換算表!$C$16,IF(AA89="ベスト4",[3]点数換算表!$D$16,IF(AA89="ベスト8",[3]点数換算表!$E$16,IF(AA89="ベスト16",[3]点数換算表!$F$16,IF(AA89="ベスト32",[3]点数換算表!$G$16,"")))))))</f>
        <v>120</v>
      </c>
      <c r="AC89" s="10"/>
      <c r="AD89" s="9">
        <v>0</v>
      </c>
      <c r="AE89" s="10"/>
      <c r="AF89" s="9">
        <v>0</v>
      </c>
      <c r="AG89" s="10"/>
      <c r="AH89" s="9">
        <v>0</v>
      </c>
      <c r="AI89" s="9">
        <f t="shared" si="32"/>
        <v>140</v>
      </c>
      <c r="AJ89" s="77"/>
    </row>
    <row r="90" spans="1:36" x14ac:dyDescent="0.4">
      <c r="A90" s="77">
        <v>44</v>
      </c>
      <c r="B90" s="10" t="s">
        <v>342</v>
      </c>
      <c r="C90" s="10" t="s">
        <v>275</v>
      </c>
      <c r="D90" s="10">
        <v>3</v>
      </c>
      <c r="E90" s="42" t="s">
        <v>272</v>
      </c>
      <c r="F90" s="43" t="s">
        <v>815</v>
      </c>
      <c r="G90" s="10"/>
      <c r="H90" s="14">
        <f>IF(G90="",0,IF(G90="優勝",[3]点数換算表!$B$2,IF(G90="準優勝",[3]点数換算表!$C$2,IF(G90="ベスト4",[3]点数換算表!$D$2,[3]点数換算表!$E$2))))</f>
        <v>0</v>
      </c>
      <c r="I90" s="10"/>
      <c r="J90" s="9">
        <f>IF(I90="",0,IF(I90="優勝",[3]点数換算表!$B$3,IF(I90="準優勝",[3]点数換算表!$C$3,IF(I90="ベスト4",[3]点数換算表!$D$3,[3]点数換算表!$E$3))))</f>
        <v>0</v>
      </c>
      <c r="K90" s="10"/>
      <c r="L90" s="9">
        <f>IF(K90="",0,IF(K90="優勝",[3]点数換算表!$B$4,IF(K90="準優勝",[3]点数換算表!$C$4,IF(K90="ベスト4",[3]点数換算表!$D$4,IF(K90="ベスト8",[3]点数換算表!$E$4,IF(K90="ベスト16",[3]点数換算表!$F$4,""))))))</f>
        <v>0</v>
      </c>
      <c r="M90" s="10" t="s">
        <v>7</v>
      </c>
      <c r="N90" s="9">
        <f>IF(M90="",0,IF(M90="優勝",[3]点数換算表!$B$5,IF(M90="準優勝",[3]点数換算表!$C$5,IF(M90="ベスト4",[3]点数換算表!$D$5,IF(M90="ベスト8",[3]点数換算表!$E$5,IF(M90="ベスト16",[3]点数換算表!$F$5,IF(M90="ベスト32",[3]点数換算表!$G$5,"")))))))</f>
        <v>100</v>
      </c>
      <c r="O90" s="10"/>
      <c r="P90" s="9">
        <f>IF(O90="",0,IF(O90="優勝",[3]点数換算表!$B$6,IF(O90="準優勝",[3]点数換算表!$C$6,IF(O90="ベスト4",[3]点数換算表!$D$6,IF(O90="ベスト8",[3]点数換算表!$E$6,IF(O90="ベスト16",[3]点数換算表!$F$6,IF(O90="ベスト32",[3]点数換算表!$G$6,"")))))))</f>
        <v>0</v>
      </c>
      <c r="Q90" s="10"/>
      <c r="R90" s="9">
        <f>IF(Q90="",0,IF(Q90="優勝",[3]点数換算表!$B$7,IF(Q90="準優勝",[3]点数換算表!$C$7,IF(Q90="ベスト4",[3]点数換算表!$D$7,IF(Q90="ベスト8",[3]点数換算表!$E$7,[3]点数換算表!$F$7)))))</f>
        <v>0</v>
      </c>
      <c r="S90" s="10"/>
      <c r="T90" s="9">
        <f>IF(S90="",0,IF(S90="優勝",[3]点数換算表!$B$8,IF(S90="準優勝",[3]点数換算表!$C$8,IF(S90="ベスト4",[3]点数換算表!$D$8,IF(S90="ベスト8",[3]点数換算表!$E$8,[3]点数換算表!$F$8)))))</f>
        <v>0</v>
      </c>
      <c r="U90" s="10"/>
      <c r="V90" s="14">
        <f>IF(U90="",0,IF(U90="優勝",[3]点数換算表!$B$13,IF(U90="準優勝",[3]点数換算表!$C$13,IF(U90="ベスト4",[3]点数換算表!$D$13,[3]点数換算表!$E$13))))</f>
        <v>0</v>
      </c>
      <c r="W90" s="10"/>
      <c r="X90" s="9">
        <f>IF(W90="",0,IF(W90="優勝",[3]点数換算表!$B$14,IF(W90="準優勝",[3]点数換算表!$C$14,IF(W90="ベスト4",[3]点数換算表!$D$14,[3]点数換算表!$E$14))))</f>
        <v>0</v>
      </c>
      <c r="Y90" s="10"/>
      <c r="Z90" s="9">
        <f>IF(Y90="",0,IF(Y90="優勝",[3]点数換算表!$B$15,IF(Y90="準優勝",[3]点数換算表!$C$15,IF(Y90="ベスト4",[3]点数換算表!$D$15,IF(Y90="ベスト8",[3]点数換算表!$E$15,IF(Y90="ベスト16",[3]点数換算表!$F$15,""))))))</f>
        <v>0</v>
      </c>
      <c r="AA90" s="10" t="s">
        <v>7</v>
      </c>
      <c r="AB90" s="9">
        <f>IF(AA90="",0,IF(AA90="優勝",[3]点数換算表!$B$16,IF(AA90="準優勝",[3]点数換算表!$C$16,IF(AA90="ベスト4",[3]点数換算表!$D$16,IF(AA90="ベスト8",[3]点数換算表!$E$16,IF(AA90="ベスト16",[3]点数換算表!$F$16,IF(AA90="ベスト32",[3]点数換算表!$G$16,"")))))))</f>
        <v>80</v>
      </c>
      <c r="AC90" s="10"/>
      <c r="AD90" s="9">
        <f>IF(AC90="",0,IF(AC90="優勝",[3]点数換算表!$B$17,IF(AC90="準優勝",[3]点数換算表!$C$17,IF(AC90="ベスト4",[3]点数換算表!$D$17,IF(AC90="ベスト8",[3]点数換算表!$E$17,IF(AC90="ベスト16",[3]点数換算表!$F$17,IF(AC90="ベスト32",[3]点数換算表!$G$17,"")))))))</f>
        <v>0</v>
      </c>
      <c r="AE90" s="10"/>
      <c r="AF90" s="9">
        <f>IF(AE90="",0,IF(AE90="優勝",[3]点数換算表!$B$18,IF(AE90="準優勝",[3]点数換算表!$C$18,IF(AE90="ベスト4",[3]点数換算表!$D$18,IF(AE90="ベスト8",[3]点数換算表!$E$18,[3]点数換算表!$F$18)))))</f>
        <v>0</v>
      </c>
      <c r="AG90" s="10"/>
      <c r="AH90" s="9">
        <f>IF(AG90="",0,IF(AG90="優勝",[3]点数換算表!$B$19,IF(AG90="準優勝",[3]点数換算表!$C$19,IF(AG90="ベスト4",[3]点数換算表!$D$19,IF(AG90="ベスト8",[3]点数換算表!$E$19,[3]点数換算表!$F$19)))))</f>
        <v>0</v>
      </c>
      <c r="AI90" s="9">
        <f t="shared" si="32"/>
        <v>180</v>
      </c>
      <c r="AJ90" s="77">
        <f t="shared" ref="AJ90" si="46">AI90+AI91</f>
        <v>280</v>
      </c>
    </row>
    <row r="91" spans="1:36" x14ac:dyDescent="0.4">
      <c r="A91" s="77"/>
      <c r="B91" s="10" t="s">
        <v>891</v>
      </c>
      <c r="C91" s="10" t="s">
        <v>275</v>
      </c>
      <c r="D91" s="10">
        <v>1</v>
      </c>
      <c r="E91" s="42" t="s">
        <v>272</v>
      </c>
      <c r="F91" s="43" t="s">
        <v>815</v>
      </c>
      <c r="G91" s="10"/>
      <c r="H91" s="14">
        <v>0</v>
      </c>
      <c r="I91" s="10"/>
      <c r="J91" s="9">
        <v>0</v>
      </c>
      <c r="K91" s="10"/>
      <c r="L91" s="9">
        <v>0</v>
      </c>
      <c r="M91" s="10" t="s">
        <v>7</v>
      </c>
      <c r="N91" s="9">
        <f>IF(M91="",0,IF(M91="優勝",[3]点数換算表!$B$5,IF(M91="準優勝",[3]点数換算表!$C$5,IF(M91="ベスト4",[3]点数換算表!$D$5,IF(M91="ベスト8",[3]点数換算表!$E$5,IF(M91="ベスト16",[3]点数換算表!$F$5,IF(M91="ベスト32",[3]点数換算表!$G$5,"")))))))</f>
        <v>100</v>
      </c>
      <c r="O91" s="10"/>
      <c r="P91" s="9">
        <v>0</v>
      </c>
      <c r="Q91" s="10"/>
      <c r="R91" s="9">
        <v>0</v>
      </c>
      <c r="S91" s="10"/>
      <c r="T91" s="9">
        <v>0</v>
      </c>
      <c r="U91" s="10"/>
      <c r="V91" s="14">
        <v>0</v>
      </c>
      <c r="W91" s="10"/>
      <c r="X91" s="9">
        <v>0</v>
      </c>
      <c r="Y91" s="10"/>
      <c r="Z91" s="9">
        <v>0</v>
      </c>
      <c r="AA91" s="10"/>
      <c r="AB91" s="9">
        <f>IF(AA91="",0,IF(AA91="優勝",[3]点数換算表!$B$16,IF(AA91="準優勝",[3]点数換算表!$C$16,IF(AA91="ベスト4",[3]点数換算表!$D$16,IF(AA91="ベスト8",[3]点数換算表!$E$16,IF(AA91="ベスト16",[3]点数換算表!$F$16,IF(AA91="ベスト32",[3]点数換算表!$G$16,"")))))))</f>
        <v>0</v>
      </c>
      <c r="AC91" s="10"/>
      <c r="AD91" s="9">
        <v>0</v>
      </c>
      <c r="AE91" s="10"/>
      <c r="AF91" s="9">
        <v>0</v>
      </c>
      <c r="AG91" s="10"/>
      <c r="AH91" s="9">
        <v>0</v>
      </c>
      <c r="AI91" s="9">
        <f t="shared" si="32"/>
        <v>100</v>
      </c>
      <c r="AJ91" s="77"/>
    </row>
    <row r="92" spans="1:36" x14ac:dyDescent="0.4">
      <c r="A92" s="77">
        <v>45</v>
      </c>
      <c r="B92" s="10" t="s">
        <v>589</v>
      </c>
      <c r="C92" s="10" t="s">
        <v>528</v>
      </c>
      <c r="D92" s="10">
        <v>1</v>
      </c>
      <c r="E92" s="46" t="s">
        <v>526</v>
      </c>
      <c r="F92" s="43" t="s">
        <v>815</v>
      </c>
      <c r="G92" s="10"/>
      <c r="H92" s="14">
        <f>IF(G92="",0,IF(G92="優勝",[11]点数換算表!$B$2,IF(G92="準優勝",[11]点数換算表!$C$2,IF(G92="ベスト4",[11]点数換算表!$D$2,[11]点数換算表!$E$2))))</f>
        <v>0</v>
      </c>
      <c r="I92" s="10"/>
      <c r="J92" s="9">
        <f>IF(I92="",0,IF(I92="優勝",[11]点数換算表!$B$3,IF(I92="準優勝",[11]点数換算表!$C$3,IF(I92="ベスト4",[11]点数換算表!$D$3,[11]点数換算表!$E$3))))</f>
        <v>0</v>
      </c>
      <c r="K92" s="10" t="s">
        <v>7</v>
      </c>
      <c r="L92" s="9">
        <f>IF(K92="",0,IF(K92="優勝",[11]点数換算表!$B$4,IF(K92="準優勝",[11]点数換算表!$C$4,IF(K92="ベスト4",[11]点数換算表!$D$4,IF(K92="ベスト8",[11]点数換算表!$E$4,IF(K92="ベスト16",[11]点数換算表!$F$4,""))))))</f>
        <v>20</v>
      </c>
      <c r="M92" s="10" t="s">
        <v>7</v>
      </c>
      <c r="N92" s="9">
        <f>IF(M92="",0,IF(M92="優勝",[3]点数換算表!$B$5,IF(M92="準優勝",[3]点数換算表!$C$5,IF(M92="ベスト4",[3]点数換算表!$D$5,IF(M92="ベスト8",[3]点数換算表!$E$5,IF(M92="ベスト16",[3]点数換算表!$F$5,IF(M92="ベスト32",[3]点数換算表!$G$5,"")))))))</f>
        <v>100</v>
      </c>
      <c r="O92" s="10"/>
      <c r="P92" s="9">
        <f>IF(O92="",0,IF(O92="優勝",[11]点数換算表!$B$6,IF(O92="準優勝",[11]点数換算表!$C$6,IF(O92="ベスト4",[11]点数換算表!$D$6,IF(O92="ベスト8",[11]点数換算表!$E$6,IF(O92="ベスト16",[11]点数換算表!$F$6,IF(O92="ベスト32",[11]点数換算表!$G$6,"")))))))</f>
        <v>0</v>
      </c>
      <c r="Q92" s="10"/>
      <c r="R92" s="9">
        <f>IF(Q92="",0,IF(Q92="優勝",[11]点数換算表!$B$7,IF(Q92="準優勝",[11]点数換算表!$C$7,IF(Q92="ベスト4",[11]点数換算表!$D$7,IF(Q92="ベスト8",[11]点数換算表!$E$7,[11]点数換算表!$F$7)))))</f>
        <v>0</v>
      </c>
      <c r="S92" s="10"/>
      <c r="T92" s="9">
        <f>IF(S92="",0,IF(S92="優勝",[11]点数換算表!$B$8,IF(S92="準優勝",[11]点数換算表!$C$8,IF(S92="ベスト4",[11]点数換算表!$D$8,IF(S92="ベスト8",[11]点数換算表!$E$8,[11]点数換算表!$F$8)))))</f>
        <v>0</v>
      </c>
      <c r="U92" s="10"/>
      <c r="V92" s="14">
        <f>IF(U92="",0,IF(U92="優勝",[11]点数換算表!$B$13,IF(U92="準優勝",[11]点数換算表!$C$13,IF(U92="ベスト4",[11]点数換算表!$D$13,[11]点数換算表!$E$13))))</f>
        <v>0</v>
      </c>
      <c r="W92" s="10"/>
      <c r="X92" s="9">
        <f>IF(W92="",0,IF(W92="優勝",[11]点数換算表!$B$14,IF(W92="準優勝",[11]点数換算表!$C$14,IF(W92="ベスト4",[11]点数換算表!$D$14,[11]点数換算表!$E$14))))</f>
        <v>0</v>
      </c>
      <c r="Y92" s="10"/>
      <c r="Z92" s="9">
        <f>IF(Y92="",0,IF(Y92="優勝",[11]点数換算表!$B$15,IF(Y92="準優勝",[11]点数換算表!$C$15,IF(Y92="ベスト4",[11]点数換算表!$D$15,IF(Y92="ベスト8",[11]点数換算表!$E$15,IF(Y92="ベスト16",[11]点数換算表!$F$15,""))))))</f>
        <v>0</v>
      </c>
      <c r="AA92" s="10" t="s">
        <v>214</v>
      </c>
      <c r="AB92" s="9">
        <f>IF(AA92="",0,IF(AA92="優勝",[3]点数換算表!$B$16,IF(AA92="準優勝",[3]点数換算表!$C$16,IF(AA92="ベスト4",[3]点数換算表!$D$16,IF(AA92="ベスト8",[3]点数換算表!$E$16,IF(AA92="ベスト16",[3]点数換算表!$F$16,IF(AA92="ベスト32",[3]点数換算表!$G$16,"")))))))</f>
        <v>40</v>
      </c>
      <c r="AC92" s="10"/>
      <c r="AD92" s="9">
        <f>IF(AC92="",0,IF(AC92="優勝",[11]点数換算表!$B$17,IF(AC92="準優勝",[11]点数換算表!$C$17,IF(AC92="ベスト4",[11]点数換算表!$D$17,IF(AC92="ベスト8",[11]点数換算表!$E$17,IF(AC92="ベスト16",[11]点数換算表!$F$17,IF(AC92="ベスト32",[11]点数換算表!$G$17,"")))))))</f>
        <v>0</v>
      </c>
      <c r="AE92" s="10"/>
      <c r="AF92" s="9">
        <f>IF(AE92="",0,IF(AE92="優勝",[11]点数換算表!$B$18,IF(AE92="準優勝",[11]点数換算表!$C$18,IF(AE92="ベスト4",[11]点数換算表!$D$18,IF(AE92="ベスト8",[11]点数換算表!$E$18,[11]点数換算表!$F$18)))))</f>
        <v>0</v>
      </c>
      <c r="AG92" s="10"/>
      <c r="AH92" s="9">
        <f>IF(AG92="",0,IF(AG92="優勝",[11]点数換算表!$B$19,IF(AG92="準優勝",[11]点数換算表!$C$19,IF(AG92="ベスト4",[11]点数換算表!$D$19,IF(AG92="ベスト8",[11]点数換算表!$E$19,[11]点数換算表!$F$19)))))</f>
        <v>0</v>
      </c>
      <c r="AI92" s="9">
        <f t="shared" si="32"/>
        <v>160</v>
      </c>
      <c r="AJ92" s="77">
        <f t="shared" ref="AJ92" si="47">AI92+AI93</f>
        <v>280</v>
      </c>
    </row>
    <row r="93" spans="1:36" x14ac:dyDescent="0.4">
      <c r="A93" s="77"/>
      <c r="B93" s="10" t="s">
        <v>590</v>
      </c>
      <c r="C93" s="10" t="s">
        <v>528</v>
      </c>
      <c r="D93" s="10">
        <v>1</v>
      </c>
      <c r="E93" s="46" t="s">
        <v>526</v>
      </c>
      <c r="F93" s="43" t="s">
        <v>815</v>
      </c>
      <c r="G93" s="10"/>
      <c r="H93" s="14">
        <f>IF(G93="",0,IF(G93="優勝",[11]点数換算表!$B$2,IF(G93="準優勝",[11]点数換算表!$C$2,IF(G93="ベスト4",[11]点数換算表!$D$2,[11]点数換算表!$E$2))))</f>
        <v>0</v>
      </c>
      <c r="I93" s="10"/>
      <c r="J93" s="9">
        <f>IF(I93="",0,IF(I93="優勝",[11]点数換算表!$B$3,IF(I93="準優勝",[11]点数換算表!$C$3,IF(I93="ベスト4",[11]点数換算表!$D$3,[11]点数換算表!$E$3))))</f>
        <v>0</v>
      </c>
      <c r="K93" s="10" t="s">
        <v>7</v>
      </c>
      <c r="L93" s="9">
        <f>IF(K93="",0,IF(K93="優勝",[11]点数換算表!$B$4,IF(K93="準優勝",[11]点数換算表!$C$4,IF(K93="ベスト4",[11]点数換算表!$D$4,IF(K93="ベスト8",[11]点数換算表!$E$4,IF(K93="ベスト16",[11]点数換算表!$F$4,""))))))</f>
        <v>20</v>
      </c>
      <c r="M93" s="10" t="s">
        <v>7</v>
      </c>
      <c r="N93" s="9">
        <f>IF(M93="",0,IF(M93="優勝",[3]点数換算表!$B$5,IF(M93="準優勝",[3]点数換算表!$C$5,IF(M93="ベスト4",[3]点数換算表!$D$5,IF(M93="ベスト8",[3]点数換算表!$E$5,IF(M93="ベスト16",[3]点数換算表!$F$5,IF(M93="ベスト32",[3]点数換算表!$G$5,"")))))))</f>
        <v>100</v>
      </c>
      <c r="O93" s="10"/>
      <c r="P93" s="9">
        <f>IF(O93="",0,IF(O93="優勝",[11]点数換算表!$B$6,IF(O93="準優勝",[11]点数換算表!$C$6,IF(O93="ベスト4",[11]点数換算表!$D$6,IF(O93="ベスト8",[11]点数換算表!$E$6,IF(O93="ベスト16",[11]点数換算表!$F$6,IF(O93="ベスト32",[11]点数換算表!$G$6,"")))))))</f>
        <v>0</v>
      </c>
      <c r="Q93" s="10"/>
      <c r="R93" s="9">
        <f>IF(Q93="",0,IF(Q93="優勝",[11]点数換算表!$B$7,IF(Q93="準優勝",[11]点数換算表!$C$7,IF(Q93="ベスト4",[11]点数換算表!$D$7,IF(Q93="ベスト8",[11]点数換算表!$E$7,[11]点数換算表!$F$7)))))</f>
        <v>0</v>
      </c>
      <c r="S93" s="10"/>
      <c r="T93" s="9">
        <f>IF(S93="",0,IF(S93="優勝",[11]点数換算表!$B$8,IF(S93="準優勝",[11]点数換算表!$C$8,IF(S93="ベスト4",[11]点数換算表!$D$8,IF(S93="ベスト8",[11]点数換算表!$E$8,[11]点数換算表!$F$8)))))</f>
        <v>0</v>
      </c>
      <c r="U93" s="10"/>
      <c r="V93" s="14">
        <f>IF(U93="",0,IF(U93="優勝",[11]点数換算表!$B$13,IF(U93="準優勝",[11]点数換算表!$C$13,IF(U93="ベスト4",[11]点数換算表!$D$13,[11]点数換算表!$E$13))))</f>
        <v>0</v>
      </c>
      <c r="W93" s="10"/>
      <c r="X93" s="9">
        <f>IF(W93="",0,IF(W93="優勝",[11]点数換算表!$B$14,IF(W93="準優勝",[11]点数換算表!$C$14,IF(W93="ベスト4",[11]点数換算表!$D$14,[11]点数換算表!$E$14))))</f>
        <v>0</v>
      </c>
      <c r="Y93" s="10"/>
      <c r="Z93" s="9">
        <f>IF(Y93="",0,IF(Y93="優勝",[11]点数換算表!$B$15,IF(Y93="準優勝",[11]点数換算表!$C$15,IF(Y93="ベスト4",[11]点数換算表!$D$15,IF(Y93="ベスト8",[11]点数換算表!$E$15,IF(Y93="ベスト16",[11]点数換算表!$F$15,""))))))</f>
        <v>0</v>
      </c>
      <c r="AA93" s="10"/>
      <c r="AB93" s="9">
        <f>IF(AA93="",0,IF(AA93="優勝",[3]点数換算表!$B$16,IF(AA93="準優勝",[3]点数換算表!$C$16,IF(AA93="ベスト4",[3]点数換算表!$D$16,IF(AA93="ベスト8",[3]点数換算表!$E$16,IF(AA93="ベスト16",[3]点数換算表!$F$16,IF(AA93="ベスト32",[3]点数換算表!$G$16,"")))))))</f>
        <v>0</v>
      </c>
      <c r="AC93" s="10"/>
      <c r="AD93" s="9">
        <f>IF(AC93="",0,IF(AC93="優勝",[11]点数換算表!$B$17,IF(AC93="準優勝",[11]点数換算表!$C$17,IF(AC93="ベスト4",[11]点数換算表!$D$17,IF(AC93="ベスト8",[11]点数換算表!$E$17,IF(AC93="ベスト16",[11]点数換算表!$F$17,IF(AC93="ベスト32",[11]点数換算表!$G$17,"")))))))</f>
        <v>0</v>
      </c>
      <c r="AE93" s="10"/>
      <c r="AF93" s="9">
        <f>IF(AE93="",0,IF(AE93="優勝",[11]点数換算表!$B$18,IF(AE93="準優勝",[11]点数換算表!$C$18,IF(AE93="ベスト4",[11]点数換算表!$D$18,IF(AE93="ベスト8",[11]点数換算表!$E$18,[11]点数換算表!$F$18)))))</f>
        <v>0</v>
      </c>
      <c r="AG93" s="10"/>
      <c r="AH93" s="9">
        <f>IF(AG93="",0,IF(AG93="優勝",[11]点数換算表!$B$19,IF(AG93="準優勝",[11]点数換算表!$C$19,IF(AG93="ベスト4",[11]点数換算表!$D$19,IF(AG93="ベスト8",[11]点数換算表!$E$19,[11]点数換算表!$F$19)))))</f>
        <v>0</v>
      </c>
      <c r="AI93" s="9">
        <f t="shared" si="32"/>
        <v>120</v>
      </c>
      <c r="AJ93" s="77"/>
    </row>
    <row r="94" spans="1:36" x14ac:dyDescent="0.4">
      <c r="A94" s="77">
        <v>46</v>
      </c>
      <c r="B94" s="10" t="s">
        <v>893</v>
      </c>
      <c r="C94" s="10" t="s">
        <v>289</v>
      </c>
      <c r="D94" s="10">
        <v>1</v>
      </c>
      <c r="E94" s="42" t="s">
        <v>272</v>
      </c>
      <c r="F94" s="43" t="s">
        <v>815</v>
      </c>
      <c r="G94" s="10"/>
      <c r="H94" s="14">
        <f>IF(G94="",0,IF(G94="優勝",[14]点数換算表!$B$2,IF(G94="準優勝",[14]点数換算表!$C$2,IF(G94="ベスト4",[14]点数換算表!$D$2,[14]点数換算表!$E$2))))</f>
        <v>0</v>
      </c>
      <c r="I94" s="10"/>
      <c r="J94" s="9">
        <f>IF(I94="",0,IF(I94="優勝",[14]点数換算表!$B$3,IF(I94="準優勝",[14]点数換算表!$C$3,IF(I94="ベスト4",[14]点数換算表!$D$3,[14]点数換算表!$E$3))))</f>
        <v>0</v>
      </c>
      <c r="K94" s="10" t="s">
        <v>9</v>
      </c>
      <c r="L94" s="9">
        <f>IF(K94="",0,IF(K94="優勝",[14]点数換算表!$B$4,IF(K94="準優勝",[14]点数換算表!$C$4,IF(K94="ベスト4",[14]点数換算表!$D$4,IF(K94="ベスト8",[14]点数換算表!$E$4,IF(K94="ベスト16",[14]点数換算表!$F$4,""))))))</f>
        <v>40</v>
      </c>
      <c r="M94" s="10" t="s">
        <v>7</v>
      </c>
      <c r="N94" s="9">
        <f>IF(M94="",0,IF(M94="優勝",[3]点数換算表!$B$5,IF(M94="準優勝",[3]点数換算表!$C$5,IF(M94="ベスト4",[3]点数換算表!$D$5,IF(M94="ベスト8",[3]点数換算表!$E$5,IF(M94="ベスト16",[3]点数換算表!$F$5,IF(M94="ベスト32",[3]点数換算表!$G$5,"")))))))</f>
        <v>100</v>
      </c>
      <c r="O94" s="10"/>
      <c r="P94" s="9">
        <f>IF(O94="",0,IF(O94="優勝",[14]点数換算表!$B$6,IF(O94="準優勝",[14]点数換算表!$C$6,IF(O94="ベスト4",[14]点数換算表!$D$6,IF(O94="ベスト8",[14]点数換算表!$E$6,IF(O94="ベスト16",[14]点数換算表!$F$6,IF(O94="ベスト32",[14]点数換算表!$G$6,"")))))))</f>
        <v>0</v>
      </c>
      <c r="Q94" s="10"/>
      <c r="R94" s="9">
        <f>IF(Q94="",0,IF(Q94="優勝",[14]点数換算表!$B$7,IF(Q94="準優勝",[14]点数換算表!$C$7,IF(Q94="ベスト4",[14]点数換算表!$D$7,IF(Q94="ベスト8",[14]点数換算表!$E$7,[14]点数換算表!$F$7)))))</f>
        <v>0</v>
      </c>
      <c r="S94" s="10"/>
      <c r="T94" s="9">
        <f>IF(S94="",0,IF(S94="優勝",[14]点数換算表!$B$8,IF(S94="準優勝",[14]点数換算表!$C$8,IF(S94="ベスト4",[14]点数換算表!$D$8,IF(S94="ベスト8",[14]点数換算表!$E$8,[14]点数換算表!$F$8)))))</f>
        <v>0</v>
      </c>
      <c r="U94" s="10"/>
      <c r="V94" s="14">
        <f>IF(U94="",0,IF(U94="優勝",[14]点数換算表!$B$13,IF(U94="準優勝",[14]点数換算表!$C$13,IF(U94="ベスト4",[14]点数換算表!$D$13,[14]点数換算表!$E$13))))</f>
        <v>0</v>
      </c>
      <c r="W94" s="10"/>
      <c r="X94" s="9">
        <f>IF(W94="",0,IF(W94="優勝",[14]点数換算表!$B$14,IF(W94="準優勝",[14]点数換算表!$C$14,IF(W94="ベスト4",[14]点数換算表!$D$14,[14]点数換算表!$E$14))))</f>
        <v>0</v>
      </c>
      <c r="Y94" s="10"/>
      <c r="Z94" s="9">
        <f>IF(Y94="",0,IF(Y94="優勝",[14]点数換算表!$B$15,IF(Y94="準優勝",[14]点数換算表!$C$15,IF(Y94="ベスト4",[14]点数換算表!$D$15,IF(Y94="ベスト8",[14]点数換算表!$E$15,IF(Y94="ベスト16",[14]点数換算表!$F$15,""))))))</f>
        <v>0</v>
      </c>
      <c r="AA94" s="10"/>
      <c r="AB94" s="9">
        <f>IF(AA94="",0,IF(AA94="優勝",[3]点数換算表!$B$16,IF(AA94="準優勝",[3]点数換算表!$C$16,IF(AA94="ベスト4",[3]点数換算表!$D$16,IF(AA94="ベスト8",[3]点数換算表!$E$16,IF(AA94="ベスト16",[3]点数換算表!$F$16,IF(AA94="ベスト32",[3]点数換算表!$G$16,"")))))))</f>
        <v>0</v>
      </c>
      <c r="AC94" s="10"/>
      <c r="AD94" s="9">
        <f>IF(AC94="",0,IF(AC94="優勝",[14]点数換算表!$B$17,IF(AC94="準優勝",[14]点数換算表!$C$17,IF(AC94="ベスト4",[14]点数換算表!$D$17,IF(AC94="ベスト8",[14]点数換算表!$E$17,IF(AC94="ベスト16",[14]点数換算表!$F$17,IF(AC94="ベスト32",[14]点数換算表!$G$17,"")))))))</f>
        <v>0</v>
      </c>
      <c r="AE94" s="10"/>
      <c r="AF94" s="9">
        <f>IF(AE94="",0,IF(AE94="優勝",[14]点数換算表!$B$18,IF(AE94="準優勝",[14]点数換算表!$C$18,IF(AE94="ベスト4",[14]点数換算表!$D$18,IF(AE94="ベスト8",[14]点数換算表!$E$18,[14]点数換算表!$F$18)))))</f>
        <v>0</v>
      </c>
      <c r="AG94" s="10"/>
      <c r="AH94" s="9">
        <f>IF(AG94="",0,IF(AG94="優勝",[14]点数換算表!$B$19,IF(AG94="準優勝",[14]点数換算表!$C$19,IF(AG94="ベスト4",[14]点数換算表!$D$19,IF(AG94="ベスト8",[14]点数換算表!$E$19,[14]点数換算表!$F$19)))))</f>
        <v>0</v>
      </c>
      <c r="AI94" s="9">
        <f t="shared" si="32"/>
        <v>140</v>
      </c>
      <c r="AJ94" s="77">
        <f t="shared" ref="AJ94" si="48">AI94+AI95</f>
        <v>280</v>
      </c>
    </row>
    <row r="95" spans="1:36" x14ac:dyDescent="0.4">
      <c r="A95" s="77"/>
      <c r="B95" s="10" t="s">
        <v>894</v>
      </c>
      <c r="C95" s="10" t="s">
        <v>289</v>
      </c>
      <c r="D95" s="10">
        <v>1</v>
      </c>
      <c r="E95" s="42" t="s">
        <v>272</v>
      </c>
      <c r="F95" s="43" t="s">
        <v>815</v>
      </c>
      <c r="G95" s="10"/>
      <c r="H95" s="14">
        <f>IF(G95="",0,IF(G95="優勝",[14]点数換算表!$B$2,IF(G95="準優勝",[14]点数換算表!$C$2,IF(G95="ベスト4",[14]点数換算表!$D$2,[14]点数換算表!$E$2))))</f>
        <v>0</v>
      </c>
      <c r="I95" s="10"/>
      <c r="J95" s="9">
        <f>IF(I95="",0,IF(I95="優勝",[14]点数換算表!$B$3,IF(I95="準優勝",[14]点数換算表!$C$3,IF(I95="ベスト4",[14]点数換算表!$D$3,[14]点数換算表!$E$3))))</f>
        <v>0</v>
      </c>
      <c r="K95" s="10" t="s">
        <v>9</v>
      </c>
      <c r="L95" s="9">
        <f>IF(K95="",0,IF(K95="優勝",[14]点数換算表!$B$4,IF(K95="準優勝",[14]点数換算表!$C$4,IF(K95="ベスト4",[14]点数換算表!$D$4,IF(K95="ベスト8",[14]点数換算表!$E$4,IF(K95="ベスト16",[14]点数換算表!$F$4,""))))))</f>
        <v>40</v>
      </c>
      <c r="M95" s="10" t="s">
        <v>7</v>
      </c>
      <c r="N95" s="9">
        <f>IF(M95="",0,IF(M95="優勝",[3]点数換算表!$B$5,IF(M95="準優勝",[3]点数換算表!$C$5,IF(M95="ベスト4",[3]点数換算表!$D$5,IF(M95="ベスト8",[3]点数換算表!$E$5,IF(M95="ベスト16",[3]点数換算表!$F$5,IF(M95="ベスト32",[3]点数換算表!$G$5,"")))))))</f>
        <v>100</v>
      </c>
      <c r="O95" s="10"/>
      <c r="P95" s="9">
        <f>IF(O95="",0,IF(O95="優勝",[14]点数換算表!$B$6,IF(O95="準優勝",[14]点数換算表!$C$6,IF(O95="ベスト4",[14]点数換算表!$D$6,IF(O95="ベスト8",[14]点数換算表!$E$6,IF(O95="ベスト16",[14]点数換算表!$F$6,IF(O95="ベスト32",[14]点数換算表!$G$6,"")))))))</f>
        <v>0</v>
      </c>
      <c r="Q95" s="10"/>
      <c r="R95" s="9">
        <f>IF(Q95="",0,IF(Q95="優勝",[14]点数換算表!$B$7,IF(Q95="準優勝",[14]点数換算表!$C$7,IF(Q95="ベスト4",[14]点数換算表!$D$7,IF(Q95="ベスト8",[14]点数換算表!$E$7,[14]点数換算表!$F$7)))))</f>
        <v>0</v>
      </c>
      <c r="S95" s="10"/>
      <c r="T95" s="9">
        <f>IF(S95="",0,IF(S95="優勝",[14]点数換算表!$B$8,IF(S95="準優勝",[14]点数換算表!$C$8,IF(S95="ベスト4",[14]点数換算表!$D$8,IF(S95="ベスト8",[14]点数換算表!$E$8,[14]点数換算表!$F$8)))))</f>
        <v>0</v>
      </c>
      <c r="U95" s="10"/>
      <c r="V95" s="14">
        <f>IF(U95="",0,IF(U95="優勝",[14]点数換算表!$B$13,IF(U95="準優勝",[14]点数換算表!$C$13,IF(U95="ベスト4",[14]点数換算表!$D$13,[14]点数換算表!$E$13))))</f>
        <v>0</v>
      </c>
      <c r="W95" s="10"/>
      <c r="X95" s="9">
        <f>IF(W95="",0,IF(W95="優勝",[14]点数換算表!$B$14,IF(W95="準優勝",[14]点数換算表!$C$14,IF(W95="ベスト4",[14]点数換算表!$D$14,[14]点数換算表!$E$14))))</f>
        <v>0</v>
      </c>
      <c r="Y95" s="10"/>
      <c r="Z95" s="9">
        <f>IF(Y95="",0,IF(Y95="優勝",[14]点数換算表!$B$15,IF(Y95="準優勝",[14]点数換算表!$C$15,IF(Y95="ベスト4",[14]点数換算表!$D$15,IF(Y95="ベスト8",[14]点数換算表!$E$15,IF(Y95="ベスト16",[14]点数換算表!$F$15,""))))))</f>
        <v>0</v>
      </c>
      <c r="AA95" s="10"/>
      <c r="AB95" s="9">
        <f>IF(AA95="",0,IF(AA95="優勝",[3]点数換算表!$B$16,IF(AA95="準優勝",[3]点数換算表!$C$16,IF(AA95="ベスト4",[3]点数換算表!$D$16,IF(AA95="ベスト8",[3]点数換算表!$E$16,IF(AA95="ベスト16",[3]点数換算表!$F$16,IF(AA95="ベスト32",[3]点数換算表!$G$16,"")))))))</f>
        <v>0</v>
      </c>
      <c r="AC95" s="10"/>
      <c r="AD95" s="9">
        <f>IF(AC95="",0,IF(AC95="優勝",[14]点数換算表!$B$17,IF(AC95="準優勝",[14]点数換算表!$C$17,IF(AC95="ベスト4",[14]点数換算表!$D$17,IF(AC95="ベスト8",[14]点数換算表!$E$17,IF(AC95="ベスト16",[14]点数換算表!$F$17,IF(AC95="ベスト32",[14]点数換算表!$G$17,"")))))))</f>
        <v>0</v>
      </c>
      <c r="AE95" s="10"/>
      <c r="AF95" s="9">
        <f>IF(AE95="",0,IF(AE95="優勝",[14]点数換算表!$B$18,IF(AE95="準優勝",[14]点数換算表!$C$18,IF(AE95="ベスト4",[14]点数換算表!$D$18,IF(AE95="ベスト8",[14]点数換算表!$E$18,[14]点数換算表!$F$18)))))</f>
        <v>0</v>
      </c>
      <c r="AG95" s="10"/>
      <c r="AH95" s="9">
        <f>IF(AG95="",0,IF(AG95="優勝",[14]点数換算表!$B$19,IF(AG95="準優勝",[14]点数換算表!$C$19,IF(AG95="ベスト4",[14]点数換算表!$D$19,IF(AG95="ベスト8",[14]点数換算表!$E$19,[14]点数換算表!$F$19)))))</f>
        <v>0</v>
      </c>
      <c r="AI95" s="9">
        <f t="shared" si="32"/>
        <v>140</v>
      </c>
      <c r="AJ95" s="77"/>
    </row>
    <row r="96" spans="1:36" x14ac:dyDescent="0.4">
      <c r="A96" s="77">
        <v>47</v>
      </c>
      <c r="B96" s="10" t="s">
        <v>284</v>
      </c>
      <c r="C96" s="10" t="s">
        <v>285</v>
      </c>
      <c r="D96" s="10">
        <v>3</v>
      </c>
      <c r="E96" s="42" t="s">
        <v>272</v>
      </c>
      <c r="F96" s="43" t="s">
        <v>815</v>
      </c>
      <c r="G96" s="10"/>
      <c r="H96" s="14">
        <f>IF(G96="",0,IF(G96="優勝",[3]点数換算表!$B$2,IF(G96="準優勝",[3]点数換算表!$C$2,IF(G96="ベスト4",[3]点数換算表!$D$2,[3]点数換算表!$E$2))))</f>
        <v>0</v>
      </c>
      <c r="I96" s="10"/>
      <c r="J96" s="9">
        <f>IF(I96="",0,IF(I96="優勝",[3]点数換算表!$B$3,IF(I96="準優勝",[3]点数換算表!$C$3,IF(I96="ベスト4",[3]点数換算表!$D$3,[3]点数換算表!$E$3))))</f>
        <v>0</v>
      </c>
      <c r="K96" s="10" t="s">
        <v>9</v>
      </c>
      <c r="L96" s="9">
        <f>IF(K96="",0,IF(K96="優勝",[3]点数換算表!$B$4,IF(K96="準優勝",[3]点数換算表!$C$4,IF(K96="ベスト4",[3]点数換算表!$D$4,IF(K96="ベスト8",[3]点数換算表!$E$4,IF(K96="ベスト16",[3]点数換算表!$F$4,""))))))</f>
        <v>40</v>
      </c>
      <c r="M96" s="10"/>
      <c r="N96" s="9">
        <f>IF(M96="",0,IF(M96="優勝",[3]点数換算表!$B$5,IF(M96="準優勝",[3]点数換算表!$C$5,IF(M96="ベスト4",[3]点数換算表!$D$5,IF(M96="ベスト8",[3]点数換算表!$E$5,IF(M96="ベスト16",[3]点数換算表!$F$5,IF(M96="ベスト32",[3]点数換算表!$G$5,"")))))))</f>
        <v>0</v>
      </c>
      <c r="O96" s="10"/>
      <c r="P96" s="9">
        <f>IF(O96="",0,IF(O96="優勝",[3]点数換算表!$B$6,IF(O96="準優勝",[3]点数換算表!$C$6,IF(O96="ベスト4",[3]点数換算表!$D$6,IF(O96="ベスト8",[3]点数換算表!$E$6,IF(O96="ベスト16",[3]点数換算表!$F$6,IF(O96="ベスト32",[3]点数換算表!$G$6,"")))))))</f>
        <v>0</v>
      </c>
      <c r="Q96" s="10"/>
      <c r="R96" s="9">
        <f>IF(Q96="",0,IF(Q96="優勝",[3]点数換算表!$B$7,IF(Q96="準優勝",[3]点数換算表!$C$7,IF(Q96="ベスト4",[3]点数換算表!$D$7,IF(Q96="ベスト8",[3]点数換算表!$E$7,[3]点数換算表!$F$7)))))</f>
        <v>0</v>
      </c>
      <c r="S96" s="10"/>
      <c r="T96" s="9">
        <f>IF(S96="",0,IF(S96="優勝",[3]点数換算表!$B$8,IF(S96="準優勝",[3]点数換算表!$C$8,IF(S96="ベスト4",[3]点数換算表!$D$8,IF(S96="ベスト8",[3]点数換算表!$E$8,[3]点数換算表!$F$8)))))</f>
        <v>0</v>
      </c>
      <c r="U96" s="10"/>
      <c r="V96" s="14">
        <f>IF(U96="",0,IF(U96="優勝",[3]点数換算表!$B$13,IF(U96="準優勝",[3]点数換算表!$C$13,IF(U96="ベスト4",[3]点数換算表!$D$13,[3]点数換算表!$E$13))))</f>
        <v>0</v>
      </c>
      <c r="W96" s="10"/>
      <c r="X96" s="9">
        <f>IF(W96="",0,IF(W96="優勝",[3]点数換算表!$B$14,IF(W96="準優勝",[3]点数換算表!$C$14,IF(W96="ベスト4",[3]点数換算表!$D$14,[3]点数換算表!$E$14))))</f>
        <v>0</v>
      </c>
      <c r="Y96" s="10" t="s">
        <v>7</v>
      </c>
      <c r="Z96" s="9">
        <f>IF(Y96="",0,IF(Y96="優勝",[3]点数換算表!$B$15,IF(Y96="準優勝",[3]点数換算表!$C$15,IF(Y96="ベスト4",[3]点数換算表!$D$15,IF(Y96="ベスト8",[3]点数換算表!$E$15,IF(Y96="ベスト16",[3]点数換算表!$F$15,""))))))</f>
        <v>16</v>
      </c>
      <c r="AA96" s="10" t="s">
        <v>7</v>
      </c>
      <c r="AB96" s="9">
        <f>IF(AA96="",0,IF(AA96="優勝",[3]点数換算表!$B$16,IF(AA96="準優勝",[3]点数換算表!$C$16,IF(AA96="ベスト4",[3]点数換算表!$D$16,IF(AA96="ベスト8",[3]点数換算表!$E$16,IF(AA96="ベスト16",[3]点数換算表!$F$16,IF(AA96="ベスト32",[3]点数換算表!$G$16,"")))))))</f>
        <v>80</v>
      </c>
      <c r="AC96" s="10"/>
      <c r="AD96" s="9">
        <f>IF(AC96="",0,IF(AC96="優勝",[3]点数換算表!$B$17,IF(AC96="準優勝",[3]点数換算表!$C$17,IF(AC96="ベスト4",[3]点数換算表!$D$17,IF(AC96="ベスト8",[3]点数換算表!$E$17,IF(AC96="ベスト16",[3]点数換算表!$F$17,IF(AC96="ベスト32",[3]点数換算表!$G$17,"")))))))</f>
        <v>0</v>
      </c>
      <c r="AE96" s="10"/>
      <c r="AF96" s="9">
        <f>IF(AE96="",0,IF(AE96="優勝",[3]点数換算表!$B$18,IF(AE96="準優勝",[3]点数換算表!$C$18,IF(AE96="ベスト4",[3]点数換算表!$D$18,IF(AE96="ベスト8",[3]点数換算表!$E$18,[3]点数換算表!$F$18)))))</f>
        <v>0</v>
      </c>
      <c r="AG96" s="10"/>
      <c r="AH96" s="9">
        <f>IF(AG96="",0,IF(AG96="優勝",[3]点数換算表!$B$19,IF(AG96="準優勝",[3]点数換算表!$C$19,IF(AG96="ベスト4",[3]点数換算表!$D$19,IF(AG96="ベスト8",[3]点数換算表!$E$19,[3]点数換算表!$F$19)))))</f>
        <v>0</v>
      </c>
      <c r="AI96" s="9">
        <f t="shared" si="0"/>
        <v>136</v>
      </c>
      <c r="AJ96" s="77">
        <f t="shared" ref="AJ96" si="49">AI96+AI97</f>
        <v>272</v>
      </c>
    </row>
    <row r="97" spans="1:36" x14ac:dyDescent="0.4">
      <c r="A97" s="77"/>
      <c r="B97" s="10" t="s">
        <v>291</v>
      </c>
      <c r="C97" s="10" t="s">
        <v>285</v>
      </c>
      <c r="D97" s="10">
        <v>3</v>
      </c>
      <c r="E97" s="42" t="s">
        <v>272</v>
      </c>
      <c r="F97" s="43" t="s">
        <v>815</v>
      </c>
      <c r="G97" s="10"/>
      <c r="H97" s="14">
        <f>IF(G97="",0,IF(G97="優勝",[3]点数換算表!$B$2,IF(G97="準優勝",[3]点数換算表!$C$2,IF(G97="ベスト4",[3]点数換算表!$D$2,[3]点数換算表!$E$2))))</f>
        <v>0</v>
      </c>
      <c r="I97" s="10"/>
      <c r="J97" s="9">
        <f>IF(I97="",0,IF(I97="優勝",[3]点数換算表!$B$3,IF(I97="準優勝",[3]点数換算表!$C$3,IF(I97="ベスト4",[3]点数換算表!$D$3,[3]点数換算表!$E$3))))</f>
        <v>0</v>
      </c>
      <c r="K97" s="10" t="s">
        <v>9</v>
      </c>
      <c r="L97" s="9">
        <f>IF(K97="",0,IF(K97="優勝",[3]点数換算表!$B$4,IF(K97="準優勝",[3]点数換算表!$C$4,IF(K97="ベスト4",[3]点数換算表!$D$4,IF(K97="ベスト8",[3]点数換算表!$E$4,IF(K97="ベスト16",[3]点数換算表!$F$4,""))))))</f>
        <v>40</v>
      </c>
      <c r="M97" s="10"/>
      <c r="N97" s="9">
        <f>IF(M97="",0,IF(M97="優勝",[3]点数換算表!$B$5,IF(M97="準優勝",[3]点数換算表!$C$5,IF(M97="ベスト4",[3]点数換算表!$D$5,IF(M97="ベスト8",[3]点数換算表!$E$5,IF(M97="ベスト16",[3]点数換算表!$F$5,IF(M97="ベスト32",[3]点数換算表!$G$5,"")))))))</f>
        <v>0</v>
      </c>
      <c r="O97" s="10"/>
      <c r="P97" s="9">
        <f>IF(O97="",0,IF(O97="優勝",[3]点数換算表!$B$6,IF(O97="準優勝",[3]点数換算表!$C$6,IF(O97="ベスト4",[3]点数換算表!$D$6,IF(O97="ベスト8",[3]点数換算表!$E$6,IF(O97="ベスト16",[3]点数換算表!$F$6,IF(O97="ベスト32",[3]点数換算表!$G$6,"")))))))</f>
        <v>0</v>
      </c>
      <c r="Q97" s="10"/>
      <c r="R97" s="9">
        <f>IF(Q97="",0,IF(Q97="優勝",[3]点数換算表!$B$7,IF(Q97="準優勝",[3]点数換算表!$C$7,IF(Q97="ベスト4",[3]点数換算表!$D$7,IF(Q97="ベスト8",[3]点数換算表!$E$7,[3]点数換算表!$F$7)))))</f>
        <v>0</v>
      </c>
      <c r="S97" s="10"/>
      <c r="T97" s="9">
        <f>IF(S97="",0,IF(S97="優勝",[3]点数換算表!$B$8,IF(S97="準優勝",[3]点数換算表!$C$8,IF(S97="ベスト4",[3]点数換算表!$D$8,IF(S97="ベスト8",[3]点数換算表!$E$8,[3]点数換算表!$F$8)))))</f>
        <v>0</v>
      </c>
      <c r="U97" s="10"/>
      <c r="V97" s="14">
        <f>IF(U97="",0,IF(U97="優勝",[3]点数換算表!$B$13,IF(U97="準優勝",[3]点数換算表!$C$13,IF(U97="ベスト4",[3]点数換算表!$D$13,[3]点数換算表!$E$13))))</f>
        <v>0</v>
      </c>
      <c r="W97" s="10"/>
      <c r="X97" s="9">
        <f>IF(W97="",0,IF(W97="優勝",[3]点数換算表!$B$14,IF(W97="準優勝",[3]点数換算表!$C$14,IF(W97="ベスト4",[3]点数換算表!$D$14,[3]点数換算表!$E$14))))</f>
        <v>0</v>
      </c>
      <c r="Y97" s="10" t="s">
        <v>7</v>
      </c>
      <c r="Z97" s="9">
        <f>IF(Y97="",0,IF(Y97="優勝",[3]点数換算表!$B$15,IF(Y97="準優勝",[3]点数換算表!$C$15,IF(Y97="ベスト4",[3]点数換算表!$D$15,IF(Y97="ベスト8",[3]点数換算表!$E$15,IF(Y97="ベスト16",[3]点数換算表!$F$15,""))))))</f>
        <v>16</v>
      </c>
      <c r="AA97" s="10" t="s">
        <v>7</v>
      </c>
      <c r="AB97" s="9">
        <f>IF(AA97="",0,IF(AA97="優勝",[3]点数換算表!$B$16,IF(AA97="準優勝",[3]点数換算表!$C$16,IF(AA97="ベスト4",[3]点数換算表!$D$16,IF(AA97="ベスト8",[3]点数換算表!$E$16,IF(AA97="ベスト16",[3]点数換算表!$F$16,IF(AA97="ベスト32",[3]点数換算表!$G$16,"")))))))</f>
        <v>80</v>
      </c>
      <c r="AC97" s="10"/>
      <c r="AD97" s="9">
        <f>IF(AC97="",0,IF(AC97="優勝",[3]点数換算表!$B$17,IF(AC97="準優勝",[3]点数換算表!$C$17,IF(AC97="ベスト4",[3]点数換算表!$D$17,IF(AC97="ベスト8",[3]点数換算表!$E$17,IF(AC97="ベスト16",[3]点数換算表!$F$17,IF(AC97="ベスト32",[3]点数換算表!$G$17,"")))))))</f>
        <v>0</v>
      </c>
      <c r="AE97" s="10"/>
      <c r="AF97" s="9">
        <f>IF(AE97="",0,IF(AE97="優勝",[3]点数換算表!$B$18,IF(AE97="準優勝",[3]点数換算表!$C$18,IF(AE97="ベスト4",[3]点数換算表!$D$18,IF(AE97="ベスト8",[3]点数換算表!$E$18,[3]点数換算表!$F$18)))))</f>
        <v>0</v>
      </c>
      <c r="AG97" s="10"/>
      <c r="AH97" s="9">
        <f>IF(AG97="",0,IF(AG97="優勝",[3]点数換算表!$B$19,IF(AG97="準優勝",[3]点数換算表!$C$19,IF(AG97="ベスト4",[3]点数換算表!$D$19,IF(AG97="ベスト8",[3]点数換算表!$E$19,[3]点数換算表!$F$19)))))</f>
        <v>0</v>
      </c>
      <c r="AI97" s="9">
        <f t="shared" si="0"/>
        <v>136</v>
      </c>
      <c r="AJ97" s="77"/>
    </row>
    <row r="98" spans="1:36" x14ac:dyDescent="0.4">
      <c r="A98" s="77">
        <v>48</v>
      </c>
      <c r="B98" s="10" t="s">
        <v>994</v>
      </c>
      <c r="C98" s="10" t="s">
        <v>454</v>
      </c>
      <c r="D98" s="10">
        <v>4</v>
      </c>
      <c r="E98" s="48" t="s">
        <v>451</v>
      </c>
      <c r="F98" s="43" t="s">
        <v>815</v>
      </c>
      <c r="G98" s="10"/>
      <c r="H98" s="14">
        <f>IF(G98="",0,IF(G98="優勝",[15]点数換算表!$B$2,IF(G98="準優勝",[15]点数換算表!$C$2,IF(G98="ベスト4",[15]点数換算表!$D$2,[15]点数換算表!$E$2))))</f>
        <v>0</v>
      </c>
      <c r="I98" s="10"/>
      <c r="J98" s="9">
        <f>IF(I98="",0,IF(I98="優勝",[15]点数換算表!$B$3,IF(I98="準優勝",[15]点数換算表!$C$3,IF(I98="ベスト4",[15]点数換算表!$D$3,[15]点数換算表!$E$3))))</f>
        <v>0</v>
      </c>
      <c r="K98" s="10" t="s">
        <v>10</v>
      </c>
      <c r="L98" s="9">
        <f>IF(K98="",0,IF(K98="優勝",[15]点数換算表!$B$4,IF(K98="準優勝",[15]点数換算表!$C$4,IF(K98="ベスト4",[15]点数換算表!$D$4,IF(K98="ベスト8",[15]点数換算表!$E$4,IF(K98="ベスト16",[15]点数換算表!$F$4,""))))))</f>
        <v>100</v>
      </c>
      <c r="M98" s="10"/>
      <c r="N98" s="9">
        <f>IF(M98="",0,IF(M98="優勝",[3]点数換算表!$B$5,IF(M98="準優勝",[3]点数換算表!$C$5,IF(M98="ベスト4",[3]点数換算表!$D$5,IF(M98="ベスト8",[3]点数換算表!$E$5,IF(M98="ベスト16",[3]点数換算表!$F$5,IF(M98="ベスト32",[3]点数換算表!$G$5,"")))))))</f>
        <v>0</v>
      </c>
      <c r="O98" s="10"/>
      <c r="P98" s="9">
        <f>IF(O98="",0,IF(O98="優勝",[15]点数換算表!$B$6,IF(O98="準優勝",[15]点数換算表!$C$6,IF(O98="ベスト4",[15]点数換算表!$D$6,IF(O98="ベスト8",[15]点数換算表!$E$6,IF(O98="ベスト16",[15]点数換算表!$F$6,IF(O98="ベスト32",[15]点数換算表!$G$6,"")))))))</f>
        <v>0</v>
      </c>
      <c r="Q98" s="10"/>
      <c r="R98" s="9">
        <f>IF(Q98="",0,IF(Q98="優勝",[15]点数換算表!$B$7,IF(Q98="準優勝",[15]点数換算表!$C$7,IF(Q98="ベスト4",[15]点数換算表!$D$7,IF(Q98="ベスト8",[15]点数換算表!$E$7,[15]点数換算表!$F$7)))))</f>
        <v>0</v>
      </c>
      <c r="S98" s="10"/>
      <c r="T98" s="9">
        <f>IF(S98="",0,IF(S98="優勝",[15]点数換算表!$B$8,IF(S98="準優勝",[15]点数換算表!$C$8,IF(S98="ベスト4",[15]点数換算表!$D$8,IF(S98="ベスト8",[15]点数換算表!$E$8,[15]点数換算表!$F$8)))))</f>
        <v>0</v>
      </c>
      <c r="U98" s="10"/>
      <c r="V98" s="14">
        <f>IF(U98="",0,IF(U98="優勝",[15]点数換算表!$B$13,IF(U98="準優勝",[15]点数換算表!$C$13,IF(U98="ベスト4",[15]点数換算表!$D$13,[15]点数換算表!$E$13))))</f>
        <v>0</v>
      </c>
      <c r="W98" s="10"/>
      <c r="X98" s="9">
        <f>IF(W98="",0,IF(W98="優勝",[15]点数換算表!$B$14,IF(W98="準優勝",[15]点数換算表!$C$14,IF(W98="ベスト4",[15]点数換算表!$D$14,[15]点数換算表!$E$14))))</f>
        <v>0</v>
      </c>
      <c r="Y98" s="10" t="s">
        <v>9</v>
      </c>
      <c r="Z98" s="9">
        <f>IF(Y98="",0,IF(Y98="優勝",[15]点数換算表!$B$15,IF(Y98="準優勝",[15]点数換算表!$C$15,IF(Y98="ベスト4",[15]点数換算表!$D$15,IF(Y98="ベスト8",[15]点数換算表!$E$15,IF(Y98="ベスト16",[15]点数換算表!$F$15,""))))))</f>
        <v>32</v>
      </c>
      <c r="AA98" s="10" t="s">
        <v>214</v>
      </c>
      <c r="AB98" s="9">
        <f>IF(AA98="",0,IF(AA98="優勝",[3]点数換算表!$B$16,IF(AA98="準優勝",[3]点数換算表!$C$16,IF(AA98="ベスト4",[3]点数換算表!$D$16,IF(AA98="ベスト8",[3]点数換算表!$E$16,IF(AA98="ベスト16",[3]点数換算表!$F$16,IF(AA98="ベスト32",[3]点数換算表!$G$16,"")))))))</f>
        <v>40</v>
      </c>
      <c r="AC98" s="10"/>
      <c r="AD98" s="9">
        <f>IF(AC98="",0,IF(AC98="優勝",[15]点数換算表!$B$17,IF(AC98="準優勝",[15]点数換算表!$C$17,IF(AC98="ベスト4",[15]点数換算表!$D$17,IF(AC98="ベスト8",[15]点数換算表!$E$17,IF(AC98="ベスト16",[15]点数換算表!$F$17,IF(AC98="ベスト32",[15]点数換算表!$G$17,"")))))))</f>
        <v>0</v>
      </c>
      <c r="AE98" s="10"/>
      <c r="AF98" s="9">
        <f>IF(AE98="",0,IF(AE98="優勝",[15]点数換算表!$B$18,IF(AE98="準優勝",[15]点数換算表!$C$18,IF(AE98="ベスト4",[15]点数換算表!$D$18,IF(AE98="ベスト8",[15]点数換算表!$E$18,[15]点数換算表!$F$18)))))</f>
        <v>0</v>
      </c>
      <c r="AG98" s="10"/>
      <c r="AH98" s="9">
        <f>IF(AG98="",0,IF(AG98="優勝",[15]点数換算表!$B$19,IF(AG98="準優勝",[15]点数換算表!$C$19,IF(AG98="ベスト4",[15]点数換算表!$D$19,IF(AG98="ベスト8",[15]点数換算表!$E$19,[15]点数換算表!$F$19)))))</f>
        <v>0</v>
      </c>
      <c r="AI98" s="9">
        <f t="shared" ref="AI98:AI145" si="50">MAX(H98,J98)+SUM(L98:T98)+MAX(V98,X98)+SUM(Z98:AH98)</f>
        <v>172</v>
      </c>
      <c r="AJ98" s="77">
        <f t="shared" ref="AJ98" si="51">AI98+AI99</f>
        <v>272</v>
      </c>
    </row>
    <row r="99" spans="1:36" x14ac:dyDescent="0.4">
      <c r="A99" s="77"/>
      <c r="B99" s="10" t="s">
        <v>995</v>
      </c>
      <c r="C99" s="10" t="s">
        <v>454</v>
      </c>
      <c r="D99" s="10">
        <v>1</v>
      </c>
      <c r="E99" s="48" t="s">
        <v>451</v>
      </c>
      <c r="F99" s="43" t="s">
        <v>815</v>
      </c>
      <c r="G99" s="10"/>
      <c r="H99" s="14">
        <f>IF(G99="",0,IF(G99="優勝",[15]点数換算表!$B$2,IF(G99="準優勝",[15]点数換算表!$C$2,IF(G99="ベスト4",[15]点数換算表!$D$2,[15]点数換算表!$E$2))))</f>
        <v>0</v>
      </c>
      <c r="I99" s="10"/>
      <c r="J99" s="9">
        <f>IF(I99="",0,IF(I99="優勝",[15]点数換算表!$B$3,IF(I99="準優勝",[15]点数換算表!$C$3,IF(I99="ベスト4",[15]点数換算表!$D$3,[15]点数換算表!$E$3))))</f>
        <v>0</v>
      </c>
      <c r="K99" s="10" t="s">
        <v>10</v>
      </c>
      <c r="L99" s="9">
        <f>IF(K99="",0,IF(K99="優勝",[15]点数換算表!$B$4,IF(K99="準優勝",[15]点数換算表!$C$4,IF(K99="ベスト4",[15]点数換算表!$D$4,IF(K99="ベスト8",[15]点数換算表!$E$4,IF(K99="ベスト16",[15]点数換算表!$F$4,""))))))</f>
        <v>100</v>
      </c>
      <c r="M99" s="10"/>
      <c r="N99" s="9">
        <f>IF(M99="",0,IF(M99="優勝",[3]点数換算表!$B$5,IF(M99="準優勝",[3]点数換算表!$C$5,IF(M99="ベスト4",[3]点数換算表!$D$5,IF(M99="ベスト8",[3]点数換算表!$E$5,IF(M99="ベスト16",[3]点数換算表!$F$5,IF(M99="ベスト32",[3]点数換算表!$G$5,"")))))))</f>
        <v>0</v>
      </c>
      <c r="O99" s="10"/>
      <c r="P99" s="9">
        <f>IF(O99="",0,IF(O99="優勝",[15]点数換算表!$B$6,IF(O99="準優勝",[15]点数換算表!$C$6,IF(O99="ベスト4",[15]点数換算表!$D$6,IF(O99="ベスト8",[15]点数換算表!$E$6,IF(O99="ベスト16",[15]点数換算表!$F$6,IF(O99="ベスト32",[15]点数換算表!$G$6,"")))))))</f>
        <v>0</v>
      </c>
      <c r="Q99" s="10"/>
      <c r="R99" s="9">
        <f>IF(Q99="",0,IF(Q99="優勝",[15]点数換算表!$B$7,IF(Q99="準優勝",[15]点数換算表!$C$7,IF(Q99="ベスト4",[15]点数換算表!$D$7,IF(Q99="ベスト8",[15]点数換算表!$E$7,[15]点数換算表!$F$7)))))</f>
        <v>0</v>
      </c>
      <c r="S99" s="10"/>
      <c r="T99" s="9">
        <f>IF(S99="",0,IF(S99="優勝",[15]点数換算表!$B$8,IF(S99="準優勝",[15]点数換算表!$C$8,IF(S99="ベスト4",[15]点数換算表!$D$8,IF(S99="ベスト8",[15]点数換算表!$E$8,[15]点数換算表!$F$8)))))</f>
        <v>0</v>
      </c>
      <c r="U99" s="10"/>
      <c r="V99" s="14">
        <f>IF(U99="",0,IF(U99="優勝",[15]点数換算表!$B$13,IF(U99="準優勝",[15]点数換算表!$C$13,IF(U99="ベスト4",[15]点数換算表!$D$13,[15]点数換算表!$E$13))))</f>
        <v>0</v>
      </c>
      <c r="W99" s="10"/>
      <c r="X99" s="9">
        <f>IF(W99="",0,IF(W99="優勝",[15]点数換算表!$B$14,IF(W99="準優勝",[15]点数換算表!$C$14,IF(W99="ベスト4",[15]点数換算表!$D$14,[15]点数換算表!$E$14))))</f>
        <v>0</v>
      </c>
      <c r="Y99" s="10"/>
      <c r="Z99" s="9">
        <f>IF(Y99="",0,IF(Y99="優勝",[15]点数換算表!$B$15,IF(Y99="準優勝",[15]点数換算表!$C$15,IF(Y99="ベスト4",[15]点数換算表!$D$15,IF(Y99="ベスト8",[15]点数換算表!$E$15,IF(Y99="ベスト16",[15]点数換算表!$F$15,""))))))</f>
        <v>0</v>
      </c>
      <c r="AA99" s="10"/>
      <c r="AB99" s="9">
        <f>IF(AA99="",0,IF(AA99="優勝",[3]点数換算表!$B$16,IF(AA99="準優勝",[3]点数換算表!$C$16,IF(AA99="ベスト4",[3]点数換算表!$D$16,IF(AA99="ベスト8",[3]点数換算表!$E$16,IF(AA99="ベスト16",[3]点数換算表!$F$16,IF(AA99="ベスト32",[3]点数換算表!$G$16,"")))))))</f>
        <v>0</v>
      </c>
      <c r="AC99" s="10"/>
      <c r="AD99" s="9">
        <f>IF(AC99="",0,IF(AC99="優勝",[15]点数換算表!$B$17,IF(AC99="準優勝",[15]点数換算表!$C$17,IF(AC99="ベスト4",[15]点数換算表!$D$17,IF(AC99="ベスト8",[15]点数換算表!$E$17,IF(AC99="ベスト16",[15]点数換算表!$F$17,IF(AC99="ベスト32",[15]点数換算表!$G$17,"")))))))</f>
        <v>0</v>
      </c>
      <c r="AE99" s="10"/>
      <c r="AF99" s="9">
        <f>IF(AE99="",0,IF(AE99="優勝",[15]点数換算表!$B$18,IF(AE99="準優勝",[15]点数換算表!$C$18,IF(AE99="ベスト4",[15]点数換算表!$D$18,IF(AE99="ベスト8",[15]点数換算表!$E$18,[15]点数換算表!$F$18)))))</f>
        <v>0</v>
      </c>
      <c r="AG99" s="10"/>
      <c r="AH99" s="9">
        <f>IF(AG99="",0,IF(AG99="優勝",[15]点数換算表!$B$19,IF(AG99="準優勝",[15]点数換算表!$C$19,IF(AG99="ベスト4",[15]点数換算表!$D$19,IF(AG99="ベスト8",[15]点数換算表!$E$19,[15]点数換算表!$F$19)))))</f>
        <v>0</v>
      </c>
      <c r="AI99" s="9">
        <f t="shared" si="50"/>
        <v>100</v>
      </c>
      <c r="AJ99" s="77"/>
    </row>
    <row r="100" spans="1:36" x14ac:dyDescent="0.4">
      <c r="A100" s="77">
        <v>49</v>
      </c>
      <c r="B100" s="10" t="s">
        <v>760</v>
      </c>
      <c r="C100" s="10" t="s">
        <v>716</v>
      </c>
      <c r="D100" s="10">
        <v>2</v>
      </c>
      <c r="E100" s="45" t="s">
        <v>717</v>
      </c>
      <c r="F100" s="44" t="s">
        <v>814</v>
      </c>
      <c r="G100" s="10"/>
      <c r="H100" s="14">
        <f>IF(G100="",0,IF(G100="優勝",[5]点数換算表!$B$2,IF(G100="準優勝",[5]点数換算表!$C$2,IF(G100="ベスト4",[5]点数換算表!$D$2,[5]点数換算表!$E$2))))</f>
        <v>0</v>
      </c>
      <c r="I100" s="10"/>
      <c r="J100" s="9">
        <f>IF(I100="",0,IF(I100="優勝",[5]点数換算表!$B$3,IF(I100="準優勝",[5]点数換算表!$C$3,IF(I100="ベスト4",[5]点数換算表!$D$3,[5]点数換算表!$E$3))))</f>
        <v>0</v>
      </c>
      <c r="K100" s="10" t="s">
        <v>6</v>
      </c>
      <c r="L100" s="9">
        <f>IF(K100="",0,IF(K100="優勝",[5]点数換算表!$B$4,IF(K100="準優勝",[5]点数換算表!$C$4,IF(K100="ベスト4",[5]点数換算表!$D$4,IF(K100="ベスト8",[5]点数換算表!$E$4,IF(K100="ベスト16",[5]点数換算表!$F$4,""))))))</f>
        <v>60</v>
      </c>
      <c r="M100" s="10" t="s">
        <v>214</v>
      </c>
      <c r="N100" s="9">
        <f>IF(M100="",0,IF(M100="優勝",[3]点数換算表!$B$5,IF(M100="準優勝",[3]点数換算表!$C$5,IF(M100="ベスト4",[3]点数換算表!$D$5,IF(M100="ベスト8",[3]点数換算表!$E$5,IF(M100="ベスト16",[3]点数換算表!$F$5,IF(M100="ベスト32",[3]点数換算表!$G$5,"")))))))</f>
        <v>50</v>
      </c>
      <c r="O100" s="10"/>
      <c r="P100" s="9">
        <f>IF(O100="",0,IF(O100="優勝",[5]点数換算表!$B$6,IF(O100="準優勝",[5]点数換算表!$C$6,IF(O100="ベスト4",[5]点数換算表!$D$6,IF(O100="ベスト8",[5]点数換算表!$E$6,IF(O100="ベスト16",[5]点数換算表!$F$6,IF(O100="ベスト32",[5]点数換算表!$G$6,"")))))))</f>
        <v>0</v>
      </c>
      <c r="Q100" s="10"/>
      <c r="R100" s="9">
        <f>IF(Q100="",0,IF(Q100="優勝",[5]点数換算表!$B$7,IF(Q100="準優勝",[5]点数換算表!$C$7,IF(Q100="ベスト4",[5]点数換算表!$D$7,IF(Q100="ベスト8",[5]点数換算表!$E$7,[5]点数換算表!$F$7)))))</f>
        <v>0</v>
      </c>
      <c r="S100" s="10"/>
      <c r="T100" s="9">
        <f>IF(S100="",0,IF(S100="優勝",[5]点数換算表!$B$8,IF(S100="準優勝",[5]点数換算表!$C$8,IF(S100="ベスト4",[5]点数換算表!$D$8,IF(S100="ベスト8",[5]点数換算表!$E$8,[5]点数換算表!$F$8)))))</f>
        <v>0</v>
      </c>
      <c r="U100" s="10"/>
      <c r="V100" s="14">
        <f>IF(U100="",0,IF(U100="優勝",[5]点数換算表!$B$13,IF(U100="準優勝",[5]点数換算表!$C$13,IF(U100="ベスト4",[5]点数換算表!$D$13,[5]点数換算表!$E$13))))</f>
        <v>0</v>
      </c>
      <c r="W100" s="10"/>
      <c r="X100" s="9">
        <f>IF(W100="",0,IF(W100="優勝",[5]点数換算表!$B$14,IF(W100="準優勝",[5]点数換算表!$C$14,IF(W100="ベスト4",[5]点数換算表!$D$14,[5]点数換算表!$E$14))))</f>
        <v>0</v>
      </c>
      <c r="Y100" s="10" t="s">
        <v>6</v>
      </c>
      <c r="Z100" s="9">
        <f>IF(Y100="",0,IF(Y100="優勝",[5]点数換算表!$B$15,IF(Y100="準優勝",[5]点数換算表!$C$15,IF(Y100="ベスト4",[5]点数換算表!$D$15,IF(Y100="ベスト8",[5]点数換算表!$E$15,IF(Y100="ベスト16",[5]点数換算表!$F$15,""))))))</f>
        <v>48</v>
      </c>
      <c r="AA100" s="10"/>
      <c r="AB100" s="9">
        <f>IF(AA100="",0,IF(AA100="優勝",[3]点数換算表!$B$16,IF(AA100="準優勝",[3]点数換算表!$C$16,IF(AA100="ベスト4",[3]点数換算表!$D$16,IF(AA100="ベスト8",[3]点数換算表!$E$16,IF(AA100="ベスト16",[3]点数換算表!$F$16,IF(AA100="ベスト32",[3]点数換算表!$G$16,"")))))))</f>
        <v>0</v>
      </c>
      <c r="AC100" s="10"/>
      <c r="AD100" s="9">
        <f>IF(AC100="",0,IF(AC100="優勝",[5]点数換算表!$B$17,IF(AC100="準優勝",[5]点数換算表!$C$17,IF(AC100="ベスト4",[5]点数換算表!$D$17,IF(AC100="ベスト8",[5]点数換算表!$E$17,IF(AC100="ベスト16",[5]点数換算表!$F$17,IF(AC100="ベスト32",[5]点数換算表!$G$17,"")))))))</f>
        <v>0</v>
      </c>
      <c r="AE100" s="10"/>
      <c r="AF100" s="9">
        <f>IF(AE100="",0,IF(AE100="優勝",[5]点数換算表!$B$18,IF(AE100="準優勝",[5]点数換算表!$C$18,IF(AE100="ベスト4",[5]点数換算表!$D$18,IF(AE100="ベスト8",[5]点数換算表!$E$18,[5]点数換算表!$F$18)))))</f>
        <v>0</v>
      </c>
      <c r="AG100" s="10"/>
      <c r="AH100" s="9">
        <f>IF(AG100="",0,IF(AG100="優勝",[5]点数換算表!$B$19,IF(AG100="準優勝",[5]点数換算表!$C$19,IF(AG100="ベスト4",[5]点数換算表!$D$19,IF(AG100="ベスト8",[5]点数換算表!$E$19,[5]点数換算表!$F$19)))))</f>
        <v>0</v>
      </c>
      <c r="AI100" s="9">
        <f t="shared" si="50"/>
        <v>158</v>
      </c>
      <c r="AJ100" s="77">
        <f t="shared" ref="AJ100" si="52">AI100+AI101</f>
        <v>268</v>
      </c>
    </row>
    <row r="101" spans="1:36" x14ac:dyDescent="0.4">
      <c r="A101" s="77"/>
      <c r="B101" s="10" t="s">
        <v>725</v>
      </c>
      <c r="C101" s="10" t="s">
        <v>716</v>
      </c>
      <c r="D101" s="10">
        <v>1</v>
      </c>
      <c r="E101" s="45" t="s">
        <v>717</v>
      </c>
      <c r="F101" s="44" t="s">
        <v>814</v>
      </c>
      <c r="G101" s="10"/>
      <c r="H101" s="14">
        <v>0</v>
      </c>
      <c r="I101" s="10"/>
      <c r="J101" s="9">
        <v>0</v>
      </c>
      <c r="K101" s="10" t="s">
        <v>6</v>
      </c>
      <c r="L101" s="9">
        <v>60</v>
      </c>
      <c r="M101" s="10" t="s">
        <v>214</v>
      </c>
      <c r="N101" s="9">
        <f>IF(M101="",0,IF(M101="優勝",[3]点数換算表!$B$5,IF(M101="準優勝",[3]点数換算表!$C$5,IF(M101="ベスト4",[3]点数換算表!$D$5,IF(M101="ベスト8",[3]点数換算表!$E$5,IF(M101="ベスト16",[3]点数換算表!$F$5,IF(M101="ベスト32",[3]点数換算表!$G$5,"")))))))</f>
        <v>50</v>
      </c>
      <c r="O101" s="10"/>
      <c r="P101" s="9">
        <v>0</v>
      </c>
      <c r="Q101" s="10"/>
      <c r="R101" s="9">
        <v>0</v>
      </c>
      <c r="S101" s="10"/>
      <c r="T101" s="9">
        <v>0</v>
      </c>
      <c r="U101" s="10"/>
      <c r="V101" s="14">
        <v>0</v>
      </c>
      <c r="W101" s="10"/>
      <c r="X101" s="9">
        <v>0</v>
      </c>
      <c r="Y101" s="10"/>
      <c r="Z101" s="9">
        <v>0</v>
      </c>
      <c r="AA101" s="10"/>
      <c r="AB101" s="9">
        <f>IF(AA101="",0,IF(AA101="優勝",[3]点数換算表!$B$16,IF(AA101="準優勝",[3]点数換算表!$C$16,IF(AA101="ベスト4",[3]点数換算表!$D$16,IF(AA101="ベスト8",[3]点数換算表!$E$16,IF(AA101="ベスト16",[3]点数換算表!$F$16,IF(AA101="ベスト32",[3]点数換算表!$G$16,"")))))))</f>
        <v>0</v>
      </c>
      <c r="AC101" s="10"/>
      <c r="AD101" s="9">
        <v>0</v>
      </c>
      <c r="AE101" s="10"/>
      <c r="AF101" s="9">
        <v>0</v>
      </c>
      <c r="AG101" s="10"/>
      <c r="AH101" s="9">
        <v>0</v>
      </c>
      <c r="AI101" s="9">
        <f t="shared" si="50"/>
        <v>110</v>
      </c>
      <c r="AJ101" s="77"/>
    </row>
    <row r="102" spans="1:36" x14ac:dyDescent="0.4">
      <c r="A102" s="77">
        <v>50</v>
      </c>
      <c r="B102" s="10" t="s">
        <v>344</v>
      </c>
      <c r="C102" s="10" t="s">
        <v>285</v>
      </c>
      <c r="D102" s="10">
        <v>3</v>
      </c>
      <c r="E102" s="42" t="s">
        <v>272</v>
      </c>
      <c r="F102" s="43" t="s">
        <v>815</v>
      </c>
      <c r="G102" s="10"/>
      <c r="H102" s="14">
        <v>0</v>
      </c>
      <c r="I102" s="10"/>
      <c r="J102" s="9">
        <v>0</v>
      </c>
      <c r="K102" s="10"/>
      <c r="L102" s="9">
        <v>0</v>
      </c>
      <c r="M102" s="10" t="s">
        <v>7</v>
      </c>
      <c r="N102" s="9">
        <f>IF(M102="",0,IF(M102="優勝",[3]点数換算表!$B$5,IF(M102="準優勝",[3]点数換算表!$C$5,IF(M102="ベスト4",[3]点数換算表!$D$5,IF(M102="ベスト8",[3]点数換算表!$E$5,IF(M102="ベスト16",[3]点数換算表!$F$5,IF(M102="ベスト32",[3]点数換算表!$G$5,"")))))))</f>
        <v>100</v>
      </c>
      <c r="O102" s="10"/>
      <c r="P102" s="9">
        <v>0</v>
      </c>
      <c r="Q102" s="10"/>
      <c r="R102" s="9">
        <v>0</v>
      </c>
      <c r="S102" s="10"/>
      <c r="T102" s="9">
        <v>0</v>
      </c>
      <c r="U102" s="10"/>
      <c r="V102" s="14">
        <v>0</v>
      </c>
      <c r="W102" s="10"/>
      <c r="X102" s="9">
        <v>0</v>
      </c>
      <c r="Y102" s="10"/>
      <c r="Z102" s="9">
        <v>0</v>
      </c>
      <c r="AA102" s="10" t="s">
        <v>214</v>
      </c>
      <c r="AB102" s="9">
        <f>IF(AA102="",0,IF(AA102="優勝",[3]点数換算表!$B$16,IF(AA102="準優勝",[3]点数換算表!$C$16,IF(AA102="ベスト4",[3]点数換算表!$D$16,IF(AA102="ベスト8",[3]点数換算表!$E$16,IF(AA102="ベスト16",[3]点数換算表!$F$16,IF(AA102="ベスト32",[3]点数換算表!$G$16,"")))))))</f>
        <v>40</v>
      </c>
      <c r="AC102" s="10"/>
      <c r="AD102" s="9">
        <v>0</v>
      </c>
      <c r="AE102" s="10"/>
      <c r="AF102" s="9">
        <v>0</v>
      </c>
      <c r="AG102" s="10"/>
      <c r="AH102" s="9">
        <v>0</v>
      </c>
      <c r="AI102" s="9">
        <f t="shared" si="50"/>
        <v>140</v>
      </c>
      <c r="AJ102" s="77">
        <f t="shared" ref="AJ102" si="53">AI102+AI103</f>
        <v>256</v>
      </c>
    </row>
    <row r="103" spans="1:36" x14ac:dyDescent="0.4">
      <c r="A103" s="77"/>
      <c r="B103" s="10" t="s">
        <v>343</v>
      </c>
      <c r="C103" s="10" t="s">
        <v>285</v>
      </c>
      <c r="D103" s="10">
        <v>3</v>
      </c>
      <c r="E103" s="42" t="s">
        <v>272</v>
      </c>
      <c r="F103" s="43" t="s">
        <v>815</v>
      </c>
      <c r="G103" s="10"/>
      <c r="H103" s="14">
        <v>0</v>
      </c>
      <c r="I103" s="10"/>
      <c r="J103" s="9">
        <v>0</v>
      </c>
      <c r="K103" s="10"/>
      <c r="L103" s="9">
        <v>0</v>
      </c>
      <c r="M103" s="10" t="s">
        <v>7</v>
      </c>
      <c r="N103" s="9">
        <f>IF(M103="",0,IF(M103="優勝",[3]点数換算表!$B$5,IF(M103="準優勝",[3]点数換算表!$C$5,IF(M103="ベスト4",[3]点数換算表!$D$5,IF(M103="ベスト8",[3]点数換算表!$E$5,IF(M103="ベスト16",[3]点数換算表!$F$5,IF(M103="ベスト32",[3]点数換算表!$G$5,"")))))))</f>
        <v>100</v>
      </c>
      <c r="O103" s="10"/>
      <c r="P103" s="9">
        <v>0</v>
      </c>
      <c r="Q103" s="10"/>
      <c r="R103" s="9">
        <v>0</v>
      </c>
      <c r="S103" s="10"/>
      <c r="T103" s="9">
        <v>0</v>
      </c>
      <c r="U103" s="10"/>
      <c r="V103" s="14">
        <v>0</v>
      </c>
      <c r="W103" s="10"/>
      <c r="X103" s="9">
        <v>0</v>
      </c>
      <c r="Y103" s="10" t="s">
        <v>7</v>
      </c>
      <c r="Z103" s="9">
        <v>16</v>
      </c>
      <c r="AA103" s="10"/>
      <c r="AB103" s="9">
        <f>IF(AA103="",0,IF(AA103="優勝",[3]点数換算表!$B$16,IF(AA103="準優勝",[3]点数換算表!$C$16,IF(AA103="ベスト4",[3]点数換算表!$D$16,IF(AA103="ベスト8",[3]点数換算表!$E$16,IF(AA103="ベスト16",[3]点数換算表!$F$16,IF(AA103="ベスト32",[3]点数換算表!$G$16,"")))))))</f>
        <v>0</v>
      </c>
      <c r="AC103" s="10"/>
      <c r="AD103" s="9">
        <v>0</v>
      </c>
      <c r="AE103" s="10"/>
      <c r="AF103" s="9">
        <v>0</v>
      </c>
      <c r="AG103" s="10"/>
      <c r="AH103" s="9">
        <v>0</v>
      </c>
      <c r="AI103" s="9">
        <f t="shared" si="50"/>
        <v>116</v>
      </c>
      <c r="AJ103" s="77"/>
    </row>
    <row r="104" spans="1:36" x14ac:dyDescent="0.4">
      <c r="A104" s="77">
        <v>51</v>
      </c>
      <c r="B104" s="10" t="s">
        <v>541</v>
      </c>
      <c r="C104" s="10" t="s">
        <v>528</v>
      </c>
      <c r="D104" s="10">
        <v>4</v>
      </c>
      <c r="E104" s="46" t="s">
        <v>526</v>
      </c>
      <c r="F104" s="43" t="s">
        <v>815</v>
      </c>
      <c r="G104" s="10"/>
      <c r="H104" s="14">
        <f>IF(G104="",0,IF(G104="優勝",[11]点数換算表!$B$2,IF(G104="準優勝",[11]点数換算表!$C$2,IF(G104="ベスト4",[11]点数換算表!$D$2,[11]点数換算表!$E$2))))</f>
        <v>0</v>
      </c>
      <c r="I104" s="10"/>
      <c r="J104" s="9">
        <f>IF(I104="",0,IF(I104="優勝",[11]点数換算表!$B$3,IF(I104="準優勝",[11]点数換算表!$C$3,IF(I104="ベスト4",[11]点数換算表!$D$3,[11]点数換算表!$E$3))))</f>
        <v>0</v>
      </c>
      <c r="K104" s="10" t="s">
        <v>9</v>
      </c>
      <c r="L104" s="9">
        <f>IF(K104="",0,IF(K104="優勝",[11]点数換算表!$B$4,IF(K104="準優勝",[11]点数換算表!$C$4,IF(K104="ベスト4",[11]点数換算表!$D$4,IF(K104="ベスト8",[11]点数換算表!$E$4,IF(K104="ベスト16",[11]点数換算表!$F$4,""))))))</f>
        <v>40</v>
      </c>
      <c r="M104" s="10"/>
      <c r="N104" s="9">
        <f>IF(M104="",0,IF(M104="優勝",[3]点数換算表!$B$5,IF(M104="準優勝",[3]点数換算表!$C$5,IF(M104="ベスト4",[3]点数換算表!$D$5,IF(M104="ベスト8",[3]点数換算表!$E$5,IF(M104="ベスト16",[3]点数換算表!$F$5,IF(M104="ベスト32",[3]点数換算表!$G$5,"")))))))</f>
        <v>0</v>
      </c>
      <c r="O104" s="10"/>
      <c r="P104" s="9">
        <f>IF(O104="",0,IF(O104="優勝",[11]点数換算表!$B$6,IF(O104="準優勝",[11]点数換算表!$C$6,IF(O104="ベスト4",[11]点数換算表!$D$6,IF(O104="ベスト8",[11]点数換算表!$E$6,IF(O104="ベスト16",[11]点数換算表!$F$6,IF(O104="ベスト32",[11]点数換算表!$G$6,"")))))))</f>
        <v>0</v>
      </c>
      <c r="Q104" s="10"/>
      <c r="R104" s="9">
        <f>IF(Q104="",0,IF(Q104="優勝",[11]点数換算表!$B$7,IF(Q104="準優勝",[11]点数換算表!$C$7,IF(Q104="ベスト4",[11]点数換算表!$D$7,IF(Q104="ベスト8",[11]点数換算表!$E$7,[11]点数換算表!$F$7)))))</f>
        <v>0</v>
      </c>
      <c r="S104" s="10"/>
      <c r="T104" s="9">
        <f>IF(S104="",0,IF(S104="優勝",[11]点数換算表!$B$8,IF(S104="準優勝",[11]点数換算表!$C$8,IF(S104="ベスト4",[11]点数換算表!$D$8,IF(S104="ベスト8",[11]点数換算表!$E$8,[11]点数換算表!$F$8)))))</f>
        <v>0</v>
      </c>
      <c r="U104" s="10"/>
      <c r="V104" s="14">
        <f>IF(U104="",0,IF(U104="優勝",[11]点数換算表!$B$13,IF(U104="準優勝",[11]点数換算表!$C$13,IF(U104="ベスト4",[11]点数換算表!$D$13,[11]点数換算表!$E$13))))</f>
        <v>0</v>
      </c>
      <c r="W104" s="10"/>
      <c r="X104" s="9">
        <f>IF(W104="",0,IF(W104="優勝",[11]点数換算表!$B$14,IF(W104="準優勝",[11]点数換算表!$C$14,IF(W104="ベスト4",[11]点数換算表!$D$14,[11]点数換算表!$E$14))))</f>
        <v>0</v>
      </c>
      <c r="Y104" s="10"/>
      <c r="Z104" s="9">
        <f>IF(Y104="",0,IF(Y104="優勝",[11]点数換算表!$B$15,IF(Y104="準優勝",[11]点数換算表!$C$15,IF(Y104="ベスト4",[11]点数換算表!$D$15,IF(Y104="ベスト8",[11]点数換算表!$E$15,IF(Y104="ベスト16",[11]点数換算表!$F$15,""))))))</f>
        <v>0</v>
      </c>
      <c r="AA104" s="10"/>
      <c r="AB104" s="9">
        <f>IF(AA104="",0,IF(AA104="優勝",[3]点数換算表!$B$16,IF(AA104="準優勝",[3]点数換算表!$C$16,IF(AA104="ベスト4",[3]点数換算表!$D$16,IF(AA104="ベスト8",[3]点数換算表!$E$16,IF(AA104="ベスト16",[3]点数換算表!$F$16,IF(AA104="ベスト32",[3]点数換算表!$G$16,"")))))))</f>
        <v>0</v>
      </c>
      <c r="AC104" s="10"/>
      <c r="AD104" s="9">
        <f>IF(AC104="",0,IF(AC104="優勝",[11]点数換算表!$B$17,IF(AC104="準優勝",[11]点数換算表!$C$17,IF(AC104="ベスト4",[11]点数換算表!$D$17,IF(AC104="ベスト8",[11]点数換算表!$E$17,IF(AC104="ベスト16",[11]点数換算表!$F$17,IF(AC104="ベスト32",[11]点数換算表!$G$17,"")))))))</f>
        <v>0</v>
      </c>
      <c r="AE104" s="10"/>
      <c r="AF104" s="9">
        <f>IF(AE104="",0,IF(AE104="優勝",[11]点数換算表!$B$18,IF(AE104="準優勝",[11]点数換算表!$C$18,IF(AE104="ベスト4",[11]点数換算表!$D$18,IF(AE104="ベスト8",[11]点数換算表!$E$18,[11]点数換算表!$F$18)))))</f>
        <v>0</v>
      </c>
      <c r="AG104" s="10"/>
      <c r="AH104" s="9">
        <f>IF(AG104="",0,IF(AG104="優勝",[11]点数換算表!$B$19,IF(AG104="準優勝",[11]点数換算表!$C$19,IF(AG104="ベスト4",[11]点数換算表!$D$19,IF(AG104="ベスト8",[11]点数換算表!$E$19,[11]点数換算表!$F$19)))))</f>
        <v>0</v>
      </c>
      <c r="AI104" s="9">
        <f t="shared" si="50"/>
        <v>40</v>
      </c>
      <c r="AJ104" s="77">
        <f t="shared" ref="AJ104" si="54">AI104+AI105</f>
        <v>248</v>
      </c>
    </row>
    <row r="105" spans="1:36" x14ac:dyDescent="0.4">
      <c r="A105" s="77"/>
      <c r="B105" s="10" t="s">
        <v>579</v>
      </c>
      <c r="C105" s="10" t="s">
        <v>528</v>
      </c>
      <c r="D105" s="10">
        <v>2</v>
      </c>
      <c r="E105" s="46" t="s">
        <v>526</v>
      </c>
      <c r="F105" s="43" t="s">
        <v>815</v>
      </c>
      <c r="G105" s="10"/>
      <c r="H105" s="14">
        <f>IF(G105="",0,IF(G105="優勝",[11]点数換算表!$B$2,IF(G105="準優勝",[11]点数換算表!$C$2,IF(G105="ベスト4",[11]点数換算表!$D$2,[11]点数換算表!$E$2))))</f>
        <v>0</v>
      </c>
      <c r="I105" s="10"/>
      <c r="J105" s="9">
        <f>IF(I105="",0,IF(I105="優勝",[11]点数換算表!$B$3,IF(I105="準優勝",[11]点数換算表!$C$3,IF(I105="ベスト4",[11]点数換算表!$D$3,[11]点数換算表!$E$3))))</f>
        <v>0</v>
      </c>
      <c r="K105" s="10" t="s">
        <v>9</v>
      </c>
      <c r="L105" s="9">
        <f>IF(K105="",0,IF(K105="優勝",[11]点数換算表!$B$4,IF(K105="準優勝",[11]点数換算表!$C$4,IF(K105="ベスト4",[11]点数換算表!$D$4,IF(K105="ベスト8",[11]点数換算表!$E$4,IF(K105="ベスト16",[11]点数換算表!$F$4,""))))))</f>
        <v>40</v>
      </c>
      <c r="M105" s="10"/>
      <c r="N105" s="9">
        <f>IF(M105="",0,IF(M105="優勝",[3]点数換算表!$B$5,IF(M105="準優勝",[3]点数換算表!$C$5,IF(M105="ベスト4",[3]点数換算表!$D$5,IF(M105="ベスト8",[3]点数換算表!$E$5,IF(M105="ベスト16",[3]点数換算表!$F$5,IF(M105="ベスト32",[3]点数換算表!$G$5,"")))))))</f>
        <v>0</v>
      </c>
      <c r="O105" s="10"/>
      <c r="P105" s="9">
        <f>IF(O105="",0,IF(O105="優勝",[11]点数換算表!$B$6,IF(O105="準優勝",[11]点数換算表!$C$6,IF(O105="ベスト4",[11]点数換算表!$D$6,IF(O105="ベスト8",[11]点数換算表!$E$6,IF(O105="ベスト16",[11]点数換算表!$F$6,IF(O105="ベスト32",[11]点数換算表!$G$6,"")))))))</f>
        <v>0</v>
      </c>
      <c r="Q105" s="10"/>
      <c r="R105" s="9">
        <f>IF(Q105="",0,IF(Q105="優勝",[11]点数換算表!$B$7,IF(Q105="準優勝",[11]点数換算表!$C$7,IF(Q105="ベスト4",[11]点数換算表!$D$7,IF(Q105="ベスト8",[11]点数換算表!$E$7,[11]点数換算表!$F$7)))))</f>
        <v>0</v>
      </c>
      <c r="S105" s="10"/>
      <c r="T105" s="9">
        <f>IF(S105="",0,IF(S105="優勝",[11]点数換算表!$B$8,IF(S105="準優勝",[11]点数換算表!$C$8,IF(S105="ベスト4",[11]点数換算表!$D$8,IF(S105="ベスト8",[11]点数換算表!$E$8,[11]点数換算表!$F$8)))))</f>
        <v>0</v>
      </c>
      <c r="U105" s="10"/>
      <c r="V105" s="14">
        <f>IF(U105="",0,IF(U105="優勝",[11]点数換算表!$B$13,IF(U105="準優勝",[11]点数換算表!$C$13,IF(U105="ベスト4",[11]点数換算表!$D$13,[11]点数換算表!$E$13))))</f>
        <v>0</v>
      </c>
      <c r="W105" s="10"/>
      <c r="X105" s="9">
        <f>IF(W105="",0,IF(W105="優勝",[11]点数換算表!$B$14,IF(W105="準優勝",[11]点数換算表!$C$14,IF(W105="ベスト4",[11]点数換算表!$D$14,[11]点数換算表!$E$14))))</f>
        <v>0</v>
      </c>
      <c r="Y105" s="10" t="s">
        <v>6</v>
      </c>
      <c r="Z105" s="9">
        <f>IF(Y105="",0,IF(Y105="優勝",[11]点数換算表!$B$15,IF(Y105="準優勝",[11]点数換算表!$C$15,IF(Y105="ベスト4",[11]点数換算表!$D$15,IF(Y105="ベスト8",[11]点数換算表!$E$15,IF(Y105="ベスト16",[11]点数換算表!$F$15,""))))))</f>
        <v>48</v>
      </c>
      <c r="AA105" s="10" t="s">
        <v>9</v>
      </c>
      <c r="AB105" s="9">
        <f>IF(AA105="",0,IF(AA105="優勝",[3]点数換算表!$B$16,IF(AA105="準優勝",[3]点数換算表!$C$16,IF(AA105="ベスト4",[3]点数換算表!$D$16,IF(AA105="ベスト8",[3]点数換算表!$E$16,IF(AA105="ベスト16",[3]点数換算表!$F$16,IF(AA105="ベスト32",[3]点数換算表!$G$16,"")))))))</f>
        <v>120</v>
      </c>
      <c r="AC105" s="10"/>
      <c r="AD105" s="9">
        <f>IF(AC105="",0,IF(AC105="優勝",[11]点数換算表!$B$17,IF(AC105="準優勝",[11]点数換算表!$C$17,IF(AC105="ベスト4",[11]点数換算表!$D$17,IF(AC105="ベスト8",[11]点数換算表!$E$17,IF(AC105="ベスト16",[11]点数換算表!$F$17,IF(AC105="ベスト32",[11]点数換算表!$G$17,"")))))))</f>
        <v>0</v>
      </c>
      <c r="AE105" s="10"/>
      <c r="AF105" s="9">
        <f>IF(AE105="",0,IF(AE105="優勝",[11]点数換算表!$B$18,IF(AE105="準優勝",[11]点数換算表!$C$18,IF(AE105="ベスト4",[11]点数換算表!$D$18,IF(AE105="ベスト8",[11]点数換算表!$E$18,[11]点数換算表!$F$18)))))</f>
        <v>0</v>
      </c>
      <c r="AG105" s="10"/>
      <c r="AH105" s="9">
        <f>IF(AG105="",0,IF(AG105="優勝",[11]点数換算表!$B$19,IF(AG105="準優勝",[11]点数換算表!$C$19,IF(AG105="ベスト4",[11]点数換算表!$D$19,IF(AG105="ベスト8",[11]点数換算表!$E$19,[11]点数換算表!$F$19)))))</f>
        <v>0</v>
      </c>
      <c r="AI105" s="9">
        <f t="shared" si="50"/>
        <v>208</v>
      </c>
      <c r="AJ105" s="77"/>
    </row>
    <row r="106" spans="1:36" x14ac:dyDescent="0.4">
      <c r="A106" s="77">
        <v>52</v>
      </c>
      <c r="B106" s="12" t="s">
        <v>1202</v>
      </c>
      <c r="C106" s="12" t="s">
        <v>223</v>
      </c>
      <c r="D106" s="12">
        <v>4</v>
      </c>
      <c r="E106" s="19" t="s">
        <v>269</v>
      </c>
      <c r="F106" s="44" t="s">
        <v>814</v>
      </c>
      <c r="G106" s="12"/>
      <c r="H106" s="12">
        <f>IF(G106="",0,IF(G106="優勝",[12]点数換算表!$B$2,IF(G106="準優勝",[12]点数換算表!$C$2,IF(G106="ベスト4",[12]点数換算表!$D$2,[12]点数換算表!$E$2))))</f>
        <v>0</v>
      </c>
      <c r="I106" s="12"/>
      <c r="J106" s="12">
        <f>IF(I106="",0,IF(I106="優勝",[12]点数換算表!$B$3,IF(I106="準優勝",[12]点数換算表!$C$3,IF(I106="ベスト4",[12]点数換算表!$D$3,[12]点数換算表!$E$3))))</f>
        <v>0</v>
      </c>
      <c r="K106" s="12"/>
      <c r="L106" s="12">
        <f>IF(K106="",0,IF(K106="優勝",[12]点数換算表!$B$4,IF(K106="準優勝",[12]点数換算表!$C$4,IF(K106="ベスト4",[12]点数換算表!$D$4,IF(K106="ベスト8",[12]点数換算表!$E$4,IF(K106="ベスト16",[12]点数換算表!$F$4,""))))))</f>
        <v>0</v>
      </c>
      <c r="M106" s="12" t="s">
        <v>214</v>
      </c>
      <c r="N106" s="9">
        <f>IF(M106="",0,IF(M106="優勝",[3]点数換算表!$B$5,IF(M106="準優勝",[3]点数換算表!$C$5,IF(M106="ベスト4",[3]点数換算表!$D$5,IF(M106="ベスト8",[3]点数換算表!$E$5,IF(M106="ベスト16",[3]点数換算表!$F$5,IF(M106="ベスト32",[3]点数換算表!$G$5,"")))))))</f>
        <v>50</v>
      </c>
      <c r="O106" s="12"/>
      <c r="P106" s="12">
        <f>IF(O106="",0,IF(O106="優勝",[12]点数換算表!$B$6,IF(O106="準優勝",[12]点数換算表!$C$6,IF(O106="ベスト4",[12]点数換算表!$D$6,IF(O106="ベスト8",[12]点数換算表!$E$6,IF(O106="ベスト16",[12]点数換算表!$F$6,IF(O106="ベスト32",[12]点数換算表!$G$6,"")))))))</f>
        <v>0</v>
      </c>
      <c r="Q106" s="12"/>
      <c r="R106" s="12">
        <f>IF(Q106="",0,IF(Q106="優勝",[12]点数換算表!$B$7,IF(Q106="準優勝",[12]点数換算表!$C$7,IF(Q106="ベスト4",[12]点数換算表!$D$7,IF(Q106="ベスト8",[12]点数換算表!$E$7,[12]点数換算表!$F$7)))))</f>
        <v>0</v>
      </c>
      <c r="S106" s="12"/>
      <c r="T106" s="12">
        <f>IF(S106="",0,IF(S106="優勝",[12]点数換算表!$B$8,IF(S106="準優勝",[12]点数換算表!$C$8,IF(S106="ベスト4",[12]点数換算表!$D$8,IF(S106="ベスト8",[12]点数換算表!$E$8,[12]点数換算表!$F$8)))))</f>
        <v>0</v>
      </c>
      <c r="U106" s="12"/>
      <c r="V106" s="12">
        <f>IF(U106="",0,IF(U106="優勝",[12]点数換算表!$B$13,IF(U106="準優勝",[12]点数換算表!$C$13,IF(U106="ベスト4",[12]点数換算表!$D$13,[12]点数換算表!$E$13))))</f>
        <v>0</v>
      </c>
      <c r="W106" s="12"/>
      <c r="X106" s="12">
        <f>IF(W106="",0,IF(W106="優勝",[12]点数換算表!$B$14,IF(W106="準優勝",[12]点数換算表!$C$14,IF(W106="ベスト4",[12]点数換算表!$D$14,[12]点数換算表!$E$14))))</f>
        <v>0</v>
      </c>
      <c r="Y106" s="12" t="s">
        <v>9</v>
      </c>
      <c r="Z106" s="12">
        <f>IF(Y106="",0,IF(Y106="優勝",[12]点数換算表!$B$15,IF(Y106="準優勝",[12]点数換算表!$C$15,IF(Y106="ベスト4",[12]点数換算表!$D$15,IF(Y106="ベスト8",[12]点数換算表!$E$15,IF(Y106="ベスト16",[12]点数換算表!$F$15,""))))))</f>
        <v>32</v>
      </c>
      <c r="AA106" s="12" t="s">
        <v>214</v>
      </c>
      <c r="AB106" s="9">
        <f>IF(AA106="",0,IF(AA106="優勝",[3]点数換算表!$B$16,IF(AA106="準優勝",[3]点数換算表!$C$16,IF(AA106="ベスト4",[3]点数換算表!$D$16,IF(AA106="ベスト8",[3]点数換算表!$E$16,IF(AA106="ベスト16",[3]点数換算表!$F$16,IF(AA106="ベスト32",[3]点数換算表!$G$16,"")))))))</f>
        <v>40</v>
      </c>
      <c r="AC106" s="12"/>
      <c r="AD106" s="12">
        <f>IF(AC106="",0,IF(AC106="優勝",[12]点数換算表!$B$17,IF(AC106="準優勝",[12]点数換算表!$C$17,IF(AC106="ベスト4",[12]点数換算表!$D$17,IF(AC106="ベスト8",[12]点数換算表!$E$17,IF(AC106="ベスト16",[12]点数換算表!$F$17,IF(AC106="ベスト32",[12]点数換算表!$G$17,"")))))))</f>
        <v>0</v>
      </c>
      <c r="AE106" s="12"/>
      <c r="AF106" s="12">
        <f>IF(AE106="",0,IF(AE106="優勝",[12]点数換算表!$B$18,IF(AE106="準優勝",[12]点数換算表!$C$18,IF(AE106="ベスト4",[12]点数換算表!$D$18,IF(AE106="ベスト8",[12]点数換算表!$E$18,[12]点数換算表!$F$18)))))</f>
        <v>0</v>
      </c>
      <c r="AG106" s="12"/>
      <c r="AH106" s="12">
        <f>IF(AG106="",0,IF(AG106="優勝",[12]点数換算表!$B$19,IF(AG106="準優勝",[12]点数換算表!$C$19,IF(AG106="ベスト4",[12]点数換算表!$D$19,IF(AG106="ベスト8",[12]点数換算表!$E$19,[12]点数換算表!$F$19)))))</f>
        <v>0</v>
      </c>
      <c r="AI106" s="9">
        <f t="shared" si="50"/>
        <v>122</v>
      </c>
      <c r="AJ106" s="77">
        <f t="shared" ref="AJ106" si="55">AI106+AI107</f>
        <v>244</v>
      </c>
    </row>
    <row r="107" spans="1:36" x14ac:dyDescent="0.4">
      <c r="A107" s="77"/>
      <c r="B107" s="12" t="s">
        <v>1203</v>
      </c>
      <c r="C107" s="12" t="s">
        <v>223</v>
      </c>
      <c r="D107" s="12">
        <v>4</v>
      </c>
      <c r="E107" s="19" t="s">
        <v>269</v>
      </c>
      <c r="F107" s="44" t="s">
        <v>814</v>
      </c>
      <c r="G107" s="12"/>
      <c r="H107" s="12">
        <f>IF(G107="",0,IF(G107="優勝",[12]点数換算表!$B$2,IF(G107="準優勝",[12]点数換算表!$C$2,IF(G107="ベスト4",[12]点数換算表!$D$2,[12]点数換算表!$E$2))))</f>
        <v>0</v>
      </c>
      <c r="I107" s="12"/>
      <c r="J107" s="12">
        <f>IF(I107="",0,IF(I107="優勝",[12]点数換算表!$B$3,IF(I107="準優勝",[12]点数換算表!$C$3,IF(I107="ベスト4",[12]点数換算表!$D$3,[12]点数換算表!$E$3))))</f>
        <v>0</v>
      </c>
      <c r="K107" s="12"/>
      <c r="L107" s="12">
        <f>IF(K107="",0,IF(K107="優勝",[12]点数換算表!$B$4,IF(K107="準優勝",[12]点数換算表!$C$4,IF(K107="ベスト4",[12]点数換算表!$D$4,IF(K107="ベスト8",[12]点数換算表!$E$4,IF(K107="ベスト16",[12]点数換算表!$F$4,""))))))</f>
        <v>0</v>
      </c>
      <c r="M107" s="12" t="s">
        <v>214</v>
      </c>
      <c r="N107" s="9">
        <f>IF(M107="",0,IF(M107="優勝",[3]点数換算表!$B$5,IF(M107="準優勝",[3]点数換算表!$C$5,IF(M107="ベスト4",[3]点数換算表!$D$5,IF(M107="ベスト8",[3]点数換算表!$E$5,IF(M107="ベスト16",[3]点数換算表!$F$5,IF(M107="ベスト32",[3]点数換算表!$G$5,"")))))))</f>
        <v>50</v>
      </c>
      <c r="O107" s="12"/>
      <c r="P107" s="12">
        <f>IF(O107="",0,IF(O107="優勝",[12]点数換算表!$B$6,IF(O107="準優勝",[12]点数換算表!$C$6,IF(O107="ベスト4",[12]点数換算表!$D$6,IF(O107="ベスト8",[12]点数換算表!$E$6,IF(O107="ベスト16",[12]点数換算表!$F$6,IF(O107="ベスト32",[12]点数換算表!$G$6,"")))))))</f>
        <v>0</v>
      </c>
      <c r="Q107" s="12"/>
      <c r="R107" s="12">
        <f>IF(Q107="",0,IF(Q107="優勝",[12]点数換算表!$B$7,IF(Q107="準優勝",[12]点数換算表!$C$7,IF(Q107="ベスト4",[12]点数換算表!$D$7,IF(Q107="ベスト8",[12]点数換算表!$E$7,[12]点数換算表!$F$7)))))</f>
        <v>0</v>
      </c>
      <c r="S107" s="12"/>
      <c r="T107" s="12">
        <f>IF(S107="",0,IF(S107="優勝",[12]点数換算表!$B$8,IF(S107="準優勝",[12]点数換算表!$C$8,IF(S107="ベスト4",[12]点数換算表!$D$8,IF(S107="ベスト8",[12]点数換算表!$E$8,[12]点数換算表!$F$8)))))</f>
        <v>0</v>
      </c>
      <c r="U107" s="12"/>
      <c r="V107" s="12">
        <f>IF(U107="",0,IF(U107="優勝",[12]点数換算表!$B$13,IF(U107="準優勝",[12]点数換算表!$C$13,IF(U107="ベスト4",[12]点数換算表!$D$13,[12]点数換算表!$E$13))))</f>
        <v>0</v>
      </c>
      <c r="W107" s="12"/>
      <c r="X107" s="12">
        <f>IF(W107="",0,IF(W107="優勝",[12]点数換算表!$B$14,IF(W107="準優勝",[12]点数換算表!$C$14,IF(W107="ベスト4",[12]点数換算表!$D$14,[12]点数換算表!$E$14))))</f>
        <v>0</v>
      </c>
      <c r="Y107" s="12" t="s">
        <v>9</v>
      </c>
      <c r="Z107" s="12">
        <f>IF(Y107="",0,IF(Y107="優勝",[12]点数換算表!$B$15,IF(Y107="準優勝",[12]点数換算表!$C$15,IF(Y107="ベスト4",[12]点数換算表!$D$15,IF(Y107="ベスト8",[12]点数換算表!$E$15,IF(Y107="ベスト16",[12]点数換算表!$F$15,""))))))</f>
        <v>32</v>
      </c>
      <c r="AA107" s="12" t="s">
        <v>214</v>
      </c>
      <c r="AB107" s="9">
        <f>IF(AA107="",0,IF(AA107="優勝",[3]点数換算表!$B$16,IF(AA107="準優勝",[3]点数換算表!$C$16,IF(AA107="ベスト4",[3]点数換算表!$D$16,IF(AA107="ベスト8",[3]点数換算表!$E$16,IF(AA107="ベスト16",[3]点数換算表!$F$16,IF(AA107="ベスト32",[3]点数換算表!$G$16,"")))))))</f>
        <v>40</v>
      </c>
      <c r="AC107" s="12"/>
      <c r="AD107" s="12">
        <f>IF(AC107="",0,IF(AC107="優勝",[12]点数換算表!$B$17,IF(AC107="準優勝",[12]点数換算表!$C$17,IF(AC107="ベスト4",[12]点数換算表!$D$17,IF(AC107="ベスト8",[12]点数換算表!$E$17,IF(AC107="ベスト16",[12]点数換算表!$F$17,IF(AC107="ベスト32",[12]点数換算表!$G$17,"")))))))</f>
        <v>0</v>
      </c>
      <c r="AE107" s="12"/>
      <c r="AF107" s="12">
        <f>IF(AE107="",0,IF(AE107="優勝",[12]点数換算表!$B$18,IF(AE107="準優勝",[12]点数換算表!$C$18,IF(AE107="ベスト4",[12]点数換算表!$D$18,IF(AE107="ベスト8",[12]点数換算表!$E$18,[12]点数換算表!$F$18)))))</f>
        <v>0</v>
      </c>
      <c r="AG107" s="12"/>
      <c r="AH107" s="12">
        <f>IF(AG107="",0,IF(AG107="優勝",[12]点数換算表!$B$19,IF(AG107="準優勝",[12]点数換算表!$C$19,IF(AG107="ベスト4",[12]点数換算表!$D$19,IF(AG107="ベスト8",[12]点数換算表!$E$19,[12]点数換算表!$F$19)))))</f>
        <v>0</v>
      </c>
      <c r="AI107" s="9">
        <f t="shared" si="50"/>
        <v>122</v>
      </c>
      <c r="AJ107" s="77"/>
    </row>
    <row r="108" spans="1:36" x14ac:dyDescent="0.4">
      <c r="A108" s="77">
        <v>53</v>
      </c>
      <c r="B108" s="12" t="s">
        <v>1223</v>
      </c>
      <c r="C108" s="12" t="s">
        <v>813</v>
      </c>
      <c r="D108" s="12">
        <v>2</v>
      </c>
      <c r="E108" s="19" t="s">
        <v>269</v>
      </c>
      <c r="F108" s="44" t="s">
        <v>814</v>
      </c>
      <c r="G108" s="12"/>
      <c r="H108" s="12">
        <f>IF(G108="",0,IF(G108="優勝",[12]点数換算表!$B$2,IF(G108="準優勝",[12]点数換算表!$C$2,IF(G108="ベスト4",[12]点数換算表!$D$2,[12]点数換算表!$E$2))))</f>
        <v>0</v>
      </c>
      <c r="I108" s="12"/>
      <c r="J108" s="12">
        <f>IF(I108="",0,IF(I108="優勝",[12]点数換算表!$B$3,IF(I108="準優勝",[12]点数換算表!$C$3,IF(I108="ベスト4",[12]点数換算表!$D$3,[12]点数換算表!$E$3))))</f>
        <v>0</v>
      </c>
      <c r="K108" s="12"/>
      <c r="L108" s="12">
        <f>IF(K108="",0,IF(K108="優勝",[12]点数換算表!$B$4,IF(K108="準優勝",[12]点数換算表!$C$4,IF(K108="ベスト4",[12]点数換算表!$D$4,IF(K108="ベスト8",[12]点数換算表!$E$4,IF(K108="ベスト16",[12]点数換算表!$F$4,""))))))</f>
        <v>0</v>
      </c>
      <c r="M108" s="12" t="s">
        <v>7</v>
      </c>
      <c r="N108" s="9">
        <f>IF(M108="",0,IF(M108="優勝",[3]点数換算表!$B$5,IF(M108="準優勝",[3]点数換算表!$C$5,IF(M108="ベスト4",[3]点数換算表!$D$5,IF(M108="ベスト8",[3]点数換算表!$E$5,IF(M108="ベスト16",[3]点数換算表!$F$5,IF(M108="ベスト32",[3]点数換算表!$G$5,"")))))))</f>
        <v>100</v>
      </c>
      <c r="O108" s="12"/>
      <c r="P108" s="12">
        <f>IF(O108="",0,IF(O108="優勝",[12]点数換算表!$B$6,IF(O108="準優勝",[12]点数換算表!$C$6,IF(O108="ベスト4",[12]点数換算表!$D$6,IF(O108="ベスト8",[12]点数換算表!$E$6,IF(O108="ベスト16",[12]点数換算表!$F$6,IF(O108="ベスト32",[12]点数換算表!$G$6,"")))))))</f>
        <v>0</v>
      </c>
      <c r="Q108" s="12"/>
      <c r="R108" s="12">
        <f>IF(Q108="",0,IF(Q108="優勝",[12]点数換算表!$B$7,IF(Q108="準優勝",[12]点数換算表!$C$7,IF(Q108="ベスト4",[12]点数換算表!$D$7,IF(Q108="ベスト8",[12]点数換算表!$E$7,[12]点数換算表!$F$7)))))</f>
        <v>0</v>
      </c>
      <c r="S108" s="12"/>
      <c r="T108" s="12">
        <f>IF(S108="",0,IF(S108="優勝",[12]点数換算表!$B$8,IF(S108="準優勝",[12]点数換算表!$C$8,IF(S108="ベスト4",[12]点数換算表!$D$8,IF(S108="ベスト8",[12]点数換算表!$E$8,[12]点数換算表!$F$8)))))</f>
        <v>0</v>
      </c>
      <c r="U108" s="12" t="s">
        <v>6</v>
      </c>
      <c r="V108" s="12">
        <f>IF(U108="",0,IF(U108="優勝",[12]点数換算表!$B$13,IF(U108="準優勝",[12]点数換算表!$C$13,IF(U108="ベスト4",[12]点数換算表!$D$13,[12]点数換算表!$E$13))))</f>
        <v>40</v>
      </c>
      <c r="W108" s="12" t="s">
        <v>9</v>
      </c>
      <c r="X108" s="12">
        <f>IF(W108="",0,IF(W108="優勝",[12]点数換算表!$B$14,IF(W108="準優勝",[12]点数換算表!$C$14,IF(W108="ベスト4",[12]点数換算表!$D$14,[12]点数換算表!$E$14))))</f>
        <v>40</v>
      </c>
      <c r="Y108" s="12"/>
      <c r="Z108" s="12">
        <f>IF(Y108="",0,IF(Y108="優勝",[12]点数換算表!$B$15,IF(Y108="準優勝",[12]点数換算表!$C$15,IF(Y108="ベスト4",[12]点数換算表!$D$15,IF(Y108="ベスト8",[12]点数換算表!$E$15,IF(Y108="ベスト16",[12]点数換算表!$F$15,""))))))</f>
        <v>0</v>
      </c>
      <c r="AA108" s="12"/>
      <c r="AB108" s="9">
        <f>IF(AA108="",0,IF(AA108="優勝",[3]点数換算表!$B$16,IF(AA108="準優勝",[3]点数換算表!$C$16,IF(AA108="ベスト4",[3]点数換算表!$D$16,IF(AA108="ベスト8",[3]点数換算表!$E$16,IF(AA108="ベスト16",[3]点数換算表!$F$16,IF(AA108="ベスト32",[3]点数換算表!$G$16,"")))))))</f>
        <v>0</v>
      </c>
      <c r="AC108" s="12"/>
      <c r="AD108" s="12">
        <f>IF(AC108="",0,IF(AC108="優勝",[12]点数換算表!$B$17,IF(AC108="準優勝",[12]点数換算表!$C$17,IF(AC108="ベスト4",[12]点数換算表!$D$17,IF(AC108="ベスト8",[12]点数換算表!$E$17,IF(AC108="ベスト16",[12]点数換算表!$F$17,IF(AC108="ベスト32",[12]点数換算表!$G$17,"")))))))</f>
        <v>0</v>
      </c>
      <c r="AE108" s="12"/>
      <c r="AF108" s="12">
        <f>IF(AE108="",0,IF(AE108="優勝",[12]点数換算表!$B$18,IF(AE108="準優勝",[12]点数換算表!$C$18,IF(AE108="ベスト4",[12]点数換算表!$D$18,IF(AE108="ベスト8",[12]点数換算表!$E$18,[12]点数換算表!$F$18)))))</f>
        <v>0</v>
      </c>
      <c r="AG108" s="12"/>
      <c r="AH108" s="12">
        <f>IF(AG108="",0,IF(AG108="優勝",[12]点数換算表!$B$19,IF(AG108="準優勝",[12]点数換算表!$C$19,IF(AG108="ベスト4",[12]点数換算表!$D$19,IF(AG108="ベスト8",[12]点数換算表!$E$19,[12]点数換算表!$F$19)))))</f>
        <v>0</v>
      </c>
      <c r="AI108" s="9">
        <f t="shared" si="50"/>
        <v>140</v>
      </c>
      <c r="AJ108" s="77">
        <f t="shared" ref="AJ108" si="56">AI108+AI109</f>
        <v>240</v>
      </c>
    </row>
    <row r="109" spans="1:36" x14ac:dyDescent="0.4">
      <c r="A109" s="77"/>
      <c r="B109" s="12" t="s">
        <v>1224</v>
      </c>
      <c r="C109" s="12" t="s">
        <v>813</v>
      </c>
      <c r="D109" s="12">
        <v>3</v>
      </c>
      <c r="E109" s="19" t="s">
        <v>269</v>
      </c>
      <c r="F109" s="44" t="s">
        <v>814</v>
      </c>
      <c r="G109" s="12"/>
      <c r="H109" s="12">
        <f>IF(G109="",0,IF(G109="優勝",[12]点数換算表!$B$2,IF(G109="準優勝",[12]点数換算表!$C$2,IF(G109="ベスト4",[12]点数換算表!$D$2,[12]点数換算表!$E$2))))</f>
        <v>0</v>
      </c>
      <c r="I109" s="12"/>
      <c r="J109" s="12">
        <f>IF(I109="",0,IF(I109="優勝",[12]点数換算表!$B$3,IF(I109="準優勝",[12]点数換算表!$C$3,IF(I109="ベスト4",[12]点数換算表!$D$3,[12]点数換算表!$E$3))))</f>
        <v>0</v>
      </c>
      <c r="K109" s="12"/>
      <c r="L109" s="12">
        <f>IF(K109="",0,IF(K109="優勝",[12]点数換算表!$B$4,IF(K109="準優勝",[12]点数換算表!$C$4,IF(K109="ベスト4",[12]点数換算表!$D$4,IF(K109="ベスト8",[12]点数換算表!$E$4,IF(K109="ベスト16",[12]点数換算表!$F$4,""))))))</f>
        <v>0</v>
      </c>
      <c r="M109" s="12" t="s">
        <v>7</v>
      </c>
      <c r="N109" s="9">
        <f>IF(M109="",0,IF(M109="優勝",[3]点数換算表!$B$5,IF(M109="準優勝",[3]点数換算表!$C$5,IF(M109="ベスト4",[3]点数換算表!$D$5,IF(M109="ベスト8",[3]点数換算表!$E$5,IF(M109="ベスト16",[3]点数換算表!$F$5,IF(M109="ベスト32",[3]点数換算表!$G$5,"")))))))</f>
        <v>100</v>
      </c>
      <c r="O109" s="12"/>
      <c r="P109" s="12">
        <f>IF(O109="",0,IF(O109="優勝",[12]点数換算表!$B$6,IF(O109="準優勝",[12]点数換算表!$C$6,IF(O109="ベスト4",[12]点数換算表!$D$6,IF(O109="ベスト8",[12]点数換算表!$E$6,IF(O109="ベスト16",[12]点数換算表!$F$6,IF(O109="ベスト32",[12]点数換算表!$G$6,"")))))))</f>
        <v>0</v>
      </c>
      <c r="Q109" s="12"/>
      <c r="R109" s="12">
        <f>IF(Q109="",0,IF(Q109="優勝",[12]点数換算表!$B$7,IF(Q109="準優勝",[12]点数換算表!$C$7,IF(Q109="ベスト4",[12]点数換算表!$D$7,IF(Q109="ベスト8",[12]点数換算表!$E$7,[12]点数換算表!$F$7)))))</f>
        <v>0</v>
      </c>
      <c r="S109" s="12"/>
      <c r="T109" s="12">
        <f>IF(S109="",0,IF(S109="優勝",[12]点数換算表!$B$8,IF(S109="準優勝",[12]点数換算表!$C$8,IF(S109="ベスト4",[12]点数換算表!$D$8,IF(S109="ベスト8",[12]点数換算表!$E$8,[12]点数換算表!$F$8)))))</f>
        <v>0</v>
      </c>
      <c r="U109" s="12"/>
      <c r="V109" s="12">
        <f>IF(U109="",0,IF(U109="優勝",[12]点数換算表!$B$13,IF(U109="準優勝",[12]点数換算表!$C$13,IF(U109="ベスト4",[12]点数換算表!$D$13,[12]点数換算表!$E$13))))</f>
        <v>0</v>
      </c>
      <c r="W109" s="12"/>
      <c r="X109" s="12">
        <f>IF(W109="",0,IF(W109="優勝",[12]点数換算表!$B$14,IF(W109="準優勝",[12]点数換算表!$C$14,IF(W109="ベスト4",[12]点数換算表!$D$14,[12]点数換算表!$E$14))))</f>
        <v>0</v>
      </c>
      <c r="Y109" s="12"/>
      <c r="Z109" s="12">
        <f>IF(Y109="",0,IF(Y109="優勝",[12]点数換算表!$B$15,IF(Y109="準優勝",[12]点数換算表!$C$15,IF(Y109="ベスト4",[12]点数換算表!$D$15,IF(Y109="ベスト8",[12]点数換算表!$E$15,IF(Y109="ベスト16",[12]点数換算表!$F$15,""))))))</f>
        <v>0</v>
      </c>
      <c r="AA109" s="12"/>
      <c r="AB109" s="9">
        <f>IF(AA109="",0,IF(AA109="優勝",[3]点数換算表!$B$16,IF(AA109="準優勝",[3]点数換算表!$C$16,IF(AA109="ベスト4",[3]点数換算表!$D$16,IF(AA109="ベスト8",[3]点数換算表!$E$16,IF(AA109="ベスト16",[3]点数換算表!$F$16,IF(AA109="ベスト32",[3]点数換算表!$G$16,"")))))))</f>
        <v>0</v>
      </c>
      <c r="AC109" s="12"/>
      <c r="AD109" s="12">
        <f>IF(AC109="",0,IF(AC109="優勝",[12]点数換算表!$B$17,IF(AC109="準優勝",[12]点数換算表!$C$17,IF(AC109="ベスト4",[12]点数換算表!$D$17,IF(AC109="ベスト8",[12]点数換算表!$E$17,IF(AC109="ベスト16",[12]点数換算表!$F$17,IF(AC109="ベスト32",[12]点数換算表!$G$17,"")))))))</f>
        <v>0</v>
      </c>
      <c r="AE109" s="12"/>
      <c r="AF109" s="12">
        <f>IF(AE109="",0,IF(AE109="優勝",[12]点数換算表!$B$18,IF(AE109="準優勝",[12]点数換算表!$C$18,IF(AE109="ベスト4",[12]点数換算表!$D$18,IF(AE109="ベスト8",[12]点数換算表!$E$18,[12]点数換算表!$F$18)))))</f>
        <v>0</v>
      </c>
      <c r="AG109" s="12"/>
      <c r="AH109" s="12">
        <f>IF(AG109="",0,IF(AG109="優勝",[12]点数換算表!$B$19,IF(AG109="準優勝",[12]点数換算表!$C$19,IF(AG109="ベスト4",[12]点数換算表!$D$19,IF(AG109="ベスト8",[12]点数換算表!$E$19,[12]点数換算表!$F$19)))))</f>
        <v>0</v>
      </c>
      <c r="AI109" s="9">
        <f t="shared" si="50"/>
        <v>100</v>
      </c>
      <c r="AJ109" s="77"/>
    </row>
    <row r="110" spans="1:36" x14ac:dyDescent="0.4">
      <c r="A110" s="77">
        <v>54</v>
      </c>
      <c r="B110" s="12" t="s">
        <v>1214</v>
      </c>
      <c r="C110" s="12" t="s">
        <v>1215</v>
      </c>
      <c r="D110" s="12">
        <v>4</v>
      </c>
      <c r="E110" s="19" t="s">
        <v>269</v>
      </c>
      <c r="F110" s="44" t="s">
        <v>814</v>
      </c>
      <c r="G110" s="12"/>
      <c r="H110" s="12">
        <f>IF(G110="",0,IF(G110="優勝",[12]点数換算表!$B$2,IF(G110="準優勝",[12]点数換算表!$C$2,IF(G110="ベスト4",[12]点数換算表!$D$2,[12]点数換算表!$E$2))))</f>
        <v>0</v>
      </c>
      <c r="I110" s="12"/>
      <c r="J110" s="12">
        <f>IF(I110="",0,IF(I110="優勝",[12]点数換算表!$B$3,IF(I110="準優勝",[12]点数換算表!$C$3,IF(I110="ベスト4",[12]点数換算表!$D$3,[12]点数換算表!$E$3))))</f>
        <v>0</v>
      </c>
      <c r="K110" s="12"/>
      <c r="L110" s="12">
        <f>IF(K110="",0,IF(K110="優勝",[12]点数換算表!$B$4,IF(K110="準優勝",[12]点数換算表!$C$4,IF(K110="ベスト4",[12]点数換算表!$D$4,IF(K110="ベスト8",[12]点数換算表!$E$4,IF(K110="ベスト16",[12]点数換算表!$F$4,""))))))</f>
        <v>0</v>
      </c>
      <c r="M110" s="10" t="s">
        <v>7</v>
      </c>
      <c r="N110" s="9">
        <f>IF(M110="",0,IF(M110="優勝",[3]点数換算表!$B$5,IF(M110="準優勝",[3]点数換算表!$C$5,IF(M110="ベスト4",[3]点数換算表!$D$5,IF(M110="ベスト8",[3]点数換算表!$E$5,IF(M110="ベスト16",[3]点数換算表!$F$5,IF(M110="ベスト32",[3]点数換算表!$G$5,"")))))))</f>
        <v>100</v>
      </c>
      <c r="O110" s="12"/>
      <c r="P110" s="12">
        <f>IF(O110="",0,IF(O110="優勝",[12]点数換算表!$B$6,IF(O110="準優勝",[12]点数換算表!$C$6,IF(O110="ベスト4",[12]点数換算表!$D$6,IF(O110="ベスト8",[12]点数換算表!$E$6,IF(O110="ベスト16",[12]点数換算表!$F$6,IF(O110="ベスト32",[12]点数換算表!$G$6,"")))))))</f>
        <v>0</v>
      </c>
      <c r="Q110" s="12"/>
      <c r="R110" s="12">
        <f>IF(Q110="",0,IF(Q110="優勝",[12]点数換算表!$B$7,IF(Q110="準優勝",[12]点数換算表!$C$7,IF(Q110="ベスト4",[12]点数換算表!$D$7,IF(Q110="ベスト8",[12]点数換算表!$E$7,[12]点数換算表!$F$7)))))</f>
        <v>0</v>
      </c>
      <c r="S110" s="12"/>
      <c r="T110" s="12">
        <f>IF(S110="",0,IF(S110="優勝",[12]点数換算表!$B$8,IF(S110="準優勝",[12]点数換算表!$C$8,IF(S110="ベスト4",[12]点数換算表!$D$8,IF(S110="ベスト8",[12]点数換算表!$E$8,[12]点数換算表!$F$8)))))</f>
        <v>0</v>
      </c>
      <c r="U110" s="12"/>
      <c r="V110" s="12">
        <f>IF(U110="",0,IF(U110="優勝",[12]点数換算表!$B$13,IF(U110="準優勝",[12]点数換算表!$C$13,IF(U110="ベスト4",[12]点数換算表!$D$13,[12]点数換算表!$E$13))))</f>
        <v>0</v>
      </c>
      <c r="W110" s="12"/>
      <c r="X110" s="12">
        <f>IF(W110="",0,IF(W110="優勝",[12]点数換算表!$B$14,IF(W110="準優勝",[12]点数換算表!$C$14,IF(W110="ベスト4",[12]点数換算表!$D$14,[12]点数換算表!$E$14))))</f>
        <v>0</v>
      </c>
      <c r="Y110" s="12"/>
      <c r="Z110" s="12">
        <f>IF(Y110="",0,IF(Y110="優勝",[12]点数換算表!$B$15,IF(Y110="準優勝",[12]点数換算表!$C$15,IF(Y110="ベスト4",[12]点数換算表!$D$15,IF(Y110="ベスト8",[12]点数換算表!$E$15,IF(Y110="ベスト16",[12]点数換算表!$F$15,""))))))</f>
        <v>0</v>
      </c>
      <c r="AA110" s="12"/>
      <c r="AB110" s="9">
        <f>IF(AA110="",0,IF(AA110="優勝",[3]点数換算表!$B$16,IF(AA110="準優勝",[3]点数換算表!$C$16,IF(AA110="ベスト4",[3]点数換算表!$D$16,IF(AA110="ベスト8",[3]点数換算表!$E$16,IF(AA110="ベスト16",[3]点数換算表!$F$16,IF(AA110="ベスト32",[3]点数換算表!$G$16,"")))))))</f>
        <v>0</v>
      </c>
      <c r="AC110" s="12"/>
      <c r="AD110" s="12">
        <f>IF(AC110="",0,IF(AC110="優勝",[12]点数換算表!$B$17,IF(AC110="準優勝",[12]点数換算表!$C$17,IF(AC110="ベスト4",[12]点数換算表!$D$17,IF(AC110="ベスト8",[12]点数換算表!$E$17,IF(AC110="ベスト16",[12]点数換算表!$F$17,IF(AC110="ベスト32",[12]点数換算表!$G$17,"")))))))</f>
        <v>0</v>
      </c>
      <c r="AE110" s="12"/>
      <c r="AF110" s="12">
        <f>IF(AE110="",0,IF(AE110="優勝",[12]点数換算表!$B$18,IF(AE110="準優勝",[12]点数換算表!$C$18,IF(AE110="ベスト4",[12]点数換算表!$D$18,IF(AE110="ベスト8",[12]点数換算表!$E$18,[12]点数換算表!$F$18)))))</f>
        <v>0</v>
      </c>
      <c r="AG110" s="12"/>
      <c r="AH110" s="12">
        <f>IF(AG110="",0,IF(AG110="優勝",[12]点数換算表!$B$19,IF(AG110="準優勝",[12]点数換算表!$C$19,IF(AG110="ベスト4",[12]点数換算表!$D$19,IF(AG110="ベスト8",[12]点数換算表!$E$19,[12]点数換算表!$F$19)))))</f>
        <v>0</v>
      </c>
      <c r="AI110" s="9">
        <f t="shared" si="50"/>
        <v>100</v>
      </c>
      <c r="AJ110" s="77">
        <f t="shared" ref="AJ110" si="57">AI110+AI111</f>
        <v>240</v>
      </c>
    </row>
    <row r="111" spans="1:36" x14ac:dyDescent="0.4">
      <c r="A111" s="77"/>
      <c r="B111" s="12" t="s">
        <v>1216</v>
      </c>
      <c r="C111" s="12" t="s">
        <v>1215</v>
      </c>
      <c r="D111" s="12">
        <v>4</v>
      </c>
      <c r="E111" s="19" t="s">
        <v>269</v>
      </c>
      <c r="F111" s="44" t="s">
        <v>814</v>
      </c>
      <c r="G111" s="12"/>
      <c r="H111" s="12">
        <f>IF(G111="",0,IF(G111="優勝",[12]点数換算表!$B$2,IF(G111="準優勝",[12]点数換算表!$C$2,IF(G111="ベスト4",[12]点数換算表!$D$2,[12]点数換算表!$E$2))))</f>
        <v>0</v>
      </c>
      <c r="I111" s="12"/>
      <c r="J111" s="12">
        <f>IF(I111="",0,IF(I111="優勝",[12]点数換算表!$B$3,IF(I111="準優勝",[12]点数換算表!$C$3,IF(I111="ベスト4",[12]点数換算表!$D$3,[12]点数換算表!$E$3))))</f>
        <v>0</v>
      </c>
      <c r="K111" s="12"/>
      <c r="L111" s="12">
        <f>IF(K111="",0,IF(K111="優勝",[12]点数換算表!$B$4,IF(K111="準優勝",[12]点数換算表!$C$4,IF(K111="ベスト4",[12]点数換算表!$D$4,IF(K111="ベスト8",[12]点数換算表!$E$4,IF(K111="ベスト16",[12]点数換算表!$F$4,""))))))</f>
        <v>0</v>
      </c>
      <c r="M111" s="10" t="s">
        <v>7</v>
      </c>
      <c r="N111" s="9">
        <f>IF(M111="",0,IF(M111="優勝",[3]点数換算表!$B$5,IF(M111="準優勝",[3]点数換算表!$C$5,IF(M111="ベスト4",[3]点数換算表!$D$5,IF(M111="ベスト8",[3]点数換算表!$E$5,IF(M111="ベスト16",[3]点数換算表!$F$5,IF(M111="ベスト32",[3]点数換算表!$G$5,"")))))))</f>
        <v>100</v>
      </c>
      <c r="O111" s="12"/>
      <c r="P111" s="12">
        <f>IF(O111="",0,IF(O111="優勝",[12]点数換算表!$B$6,IF(O111="準優勝",[12]点数換算表!$C$6,IF(O111="ベスト4",[12]点数換算表!$D$6,IF(O111="ベスト8",[12]点数換算表!$E$6,IF(O111="ベスト16",[12]点数換算表!$F$6,IF(O111="ベスト32",[12]点数換算表!$G$6,"")))))))</f>
        <v>0</v>
      </c>
      <c r="Q111" s="12"/>
      <c r="R111" s="12">
        <f>IF(Q111="",0,IF(Q111="優勝",[12]点数換算表!$B$7,IF(Q111="準優勝",[12]点数換算表!$C$7,IF(Q111="ベスト4",[12]点数換算表!$D$7,IF(Q111="ベスト8",[12]点数換算表!$E$7,[12]点数換算表!$F$7)))))</f>
        <v>0</v>
      </c>
      <c r="S111" s="12"/>
      <c r="T111" s="12">
        <f>IF(S111="",0,IF(S111="優勝",[12]点数換算表!$B$8,IF(S111="準優勝",[12]点数換算表!$C$8,IF(S111="ベスト4",[12]点数換算表!$D$8,IF(S111="ベスト8",[12]点数換算表!$E$8,[12]点数換算表!$F$8)))))</f>
        <v>0</v>
      </c>
      <c r="U111" s="12"/>
      <c r="V111" s="12">
        <f>IF(U111="",0,IF(U111="優勝",[12]点数換算表!$B$13,IF(U111="準優勝",[12]点数換算表!$C$13,IF(U111="ベスト4",[12]点数換算表!$D$13,[12]点数換算表!$E$13))))</f>
        <v>0</v>
      </c>
      <c r="W111" s="12"/>
      <c r="X111" s="12">
        <f>IF(W111="",0,IF(W111="優勝",[12]点数換算表!$B$14,IF(W111="準優勝",[12]点数換算表!$C$14,IF(W111="ベスト4",[12]点数換算表!$D$14,[12]点数換算表!$E$14))))</f>
        <v>0</v>
      </c>
      <c r="Y111" s="12"/>
      <c r="Z111" s="12">
        <f>IF(Y111="",0,IF(Y111="優勝",[12]点数換算表!$B$15,IF(Y111="準優勝",[12]点数換算表!$C$15,IF(Y111="ベスト4",[12]点数換算表!$D$15,IF(Y111="ベスト8",[12]点数換算表!$E$15,IF(Y111="ベスト16",[12]点数換算表!$F$15,""))))))</f>
        <v>0</v>
      </c>
      <c r="AA111" s="12" t="s">
        <v>214</v>
      </c>
      <c r="AB111" s="9">
        <f>IF(AA111="",0,IF(AA111="優勝",[3]点数換算表!$B$16,IF(AA111="準優勝",[3]点数換算表!$C$16,IF(AA111="ベスト4",[3]点数換算表!$D$16,IF(AA111="ベスト8",[3]点数換算表!$E$16,IF(AA111="ベスト16",[3]点数換算表!$F$16,IF(AA111="ベスト32",[3]点数換算表!$G$16,"")))))))</f>
        <v>40</v>
      </c>
      <c r="AC111" s="12"/>
      <c r="AD111" s="12">
        <f>IF(AC111="",0,IF(AC111="優勝",[12]点数換算表!$B$17,IF(AC111="準優勝",[12]点数換算表!$C$17,IF(AC111="ベスト4",[12]点数換算表!$D$17,IF(AC111="ベスト8",[12]点数換算表!$E$17,IF(AC111="ベスト16",[12]点数換算表!$F$17,IF(AC111="ベスト32",[12]点数換算表!$G$17,"")))))))</f>
        <v>0</v>
      </c>
      <c r="AE111" s="12"/>
      <c r="AF111" s="12">
        <f>IF(AE111="",0,IF(AE111="優勝",[12]点数換算表!$B$18,IF(AE111="準優勝",[12]点数換算表!$C$18,IF(AE111="ベスト4",[12]点数換算表!$D$18,IF(AE111="ベスト8",[12]点数換算表!$E$18,[12]点数換算表!$F$18)))))</f>
        <v>0</v>
      </c>
      <c r="AG111" s="12"/>
      <c r="AH111" s="12">
        <f>IF(AG111="",0,IF(AG111="優勝",[12]点数換算表!$B$19,IF(AG111="準優勝",[12]点数換算表!$C$19,IF(AG111="ベスト4",[12]点数換算表!$D$19,IF(AG111="ベスト8",[12]点数換算表!$E$19,[12]点数換算表!$F$19)))))</f>
        <v>0</v>
      </c>
      <c r="AI111" s="9">
        <f t="shared" si="50"/>
        <v>140</v>
      </c>
      <c r="AJ111" s="77"/>
    </row>
    <row r="112" spans="1:36" x14ac:dyDescent="0.4">
      <c r="A112" s="77">
        <v>55</v>
      </c>
      <c r="B112" s="10" t="s">
        <v>720</v>
      </c>
      <c r="C112" s="10" t="s">
        <v>716</v>
      </c>
      <c r="D112" s="10">
        <v>4</v>
      </c>
      <c r="E112" s="45" t="s">
        <v>717</v>
      </c>
      <c r="F112" s="44" t="s">
        <v>814</v>
      </c>
      <c r="G112" s="10"/>
      <c r="H112" s="14">
        <f>IF(G112="",0,IF(G112="優勝",[5]点数換算表!$B$2,IF(G112="準優勝",[5]点数換算表!$C$2,IF(G112="ベスト4",[5]点数換算表!$D$2,[5]点数換算表!$E$2))))</f>
        <v>0</v>
      </c>
      <c r="I112" s="10"/>
      <c r="J112" s="9">
        <f>IF(I112="",0,IF(I112="優勝",[5]点数換算表!$B$3,IF(I112="準優勝",[5]点数換算表!$C$3,IF(I112="ベスト4",[5]点数換算表!$D$3,[5]点数換算表!$E$3))))</f>
        <v>0</v>
      </c>
      <c r="K112" s="10" t="s">
        <v>8</v>
      </c>
      <c r="L112" s="9">
        <f>IF(K112="",0,IF(K112="優勝",[5]点数換算表!$B$4,IF(K112="準優勝",[5]点数換算表!$C$4,IF(K112="ベスト4",[5]点数換算表!$D$4,IF(K112="ベスト8",[5]点数換算表!$E$4,IF(K112="ベスト16",[5]点数換算表!$F$4,""))))))</f>
        <v>80</v>
      </c>
      <c r="M112" s="10"/>
      <c r="N112" s="9">
        <f>IF(M112="",0,IF(M112="優勝",[3]点数換算表!$B$5,IF(M112="準優勝",[3]点数換算表!$C$5,IF(M112="ベスト4",[3]点数換算表!$D$5,IF(M112="ベスト8",[3]点数換算表!$E$5,IF(M112="ベスト16",[3]点数換算表!$F$5,IF(M112="ベスト32",[3]点数換算表!$G$5,"")))))))</f>
        <v>0</v>
      </c>
      <c r="O112" s="10"/>
      <c r="P112" s="9">
        <f>IF(O112="",0,IF(O112="優勝",[5]点数換算表!$B$6,IF(O112="準優勝",[5]点数換算表!$C$6,IF(O112="ベスト4",[5]点数換算表!$D$6,IF(O112="ベスト8",[5]点数換算表!$E$6,IF(O112="ベスト16",[5]点数換算表!$F$6,IF(O112="ベスト32",[5]点数換算表!$G$6,"")))))))</f>
        <v>0</v>
      </c>
      <c r="Q112" s="10"/>
      <c r="R112" s="9">
        <f>IF(Q112="",0,IF(Q112="優勝",[5]点数換算表!$B$7,IF(Q112="準優勝",[5]点数換算表!$C$7,IF(Q112="ベスト4",[5]点数換算表!$D$7,IF(Q112="ベスト8",[5]点数換算表!$E$7,[5]点数換算表!$F$7)))))</f>
        <v>0</v>
      </c>
      <c r="S112" s="10"/>
      <c r="T112" s="9">
        <f>IF(S112="",0,IF(S112="優勝",[5]点数換算表!$B$8,IF(S112="準優勝",[5]点数換算表!$C$8,IF(S112="ベスト4",[5]点数換算表!$D$8,IF(S112="ベスト8",[5]点数換算表!$E$8,[5]点数換算表!$F$8)))))</f>
        <v>0</v>
      </c>
      <c r="U112" s="10"/>
      <c r="V112" s="14">
        <f>IF(U112="",0,IF(U112="優勝",[5]点数換算表!$B$13,IF(U112="準優勝",[5]点数換算表!$C$13,IF(U112="ベスト4",[5]点数換算表!$D$13,[5]点数換算表!$E$13))))</f>
        <v>0</v>
      </c>
      <c r="W112" s="10"/>
      <c r="X112" s="9">
        <f>IF(W112="",0,IF(W112="優勝",[5]点数換算表!$B$14,IF(W112="準優勝",[5]点数換算表!$C$14,IF(W112="ベスト4",[5]点数換算表!$D$14,[5]点数換算表!$E$14))))</f>
        <v>0</v>
      </c>
      <c r="Y112" s="10"/>
      <c r="Z112" s="9">
        <f>IF(Y112="",0,IF(Y112="優勝",[5]点数換算表!$B$15,IF(Y112="準優勝",[5]点数換算表!$C$15,IF(Y112="ベスト4",[5]点数換算表!$D$15,IF(Y112="ベスト8",[5]点数換算表!$E$15,IF(Y112="ベスト16",[5]点数換算表!$F$15,""))))))</f>
        <v>0</v>
      </c>
      <c r="AA112" s="10"/>
      <c r="AB112" s="9">
        <f>IF(AA112="",0,IF(AA112="優勝",[3]点数換算表!$B$16,IF(AA112="準優勝",[3]点数換算表!$C$16,IF(AA112="ベスト4",[3]点数換算表!$D$16,IF(AA112="ベスト8",[3]点数換算表!$E$16,IF(AA112="ベスト16",[3]点数換算表!$F$16,IF(AA112="ベスト32",[3]点数換算表!$G$16,"")))))))</f>
        <v>0</v>
      </c>
      <c r="AC112" s="10" t="s">
        <v>214</v>
      </c>
      <c r="AD112" s="9">
        <f>IF(AC112="",0,IF(AC112="優勝",[5]点数換算表!$B$17,IF(AC112="準優勝",[5]点数換算表!$C$17,IF(AC112="ベスト4",[5]点数換算表!$D$17,IF(AC112="ベスト8",[5]点数換算表!$E$17,IF(AC112="ベスト16",[5]点数換算表!$F$17,IF(AC112="ベスト32",[5]点数換算表!$G$17,"")))))))</f>
        <v>80</v>
      </c>
      <c r="AE112" s="10"/>
      <c r="AF112" s="9">
        <f>IF(AE112="",0,IF(AE112="優勝",[5]点数換算表!$B$18,IF(AE112="準優勝",[5]点数換算表!$C$18,IF(AE112="ベスト4",[5]点数換算表!$D$18,IF(AE112="ベスト8",[5]点数換算表!$E$18,[5]点数換算表!$F$18)))))</f>
        <v>0</v>
      </c>
      <c r="AG112" s="10"/>
      <c r="AH112" s="9">
        <f>IF(AG112="",0,IF(AG112="優勝",[5]点数換算表!$B$19,IF(AG112="準優勝",[5]点数換算表!$C$19,IF(AG112="ベスト4",[5]点数換算表!$D$19,IF(AG112="ベスト8",[5]点数換算表!$E$19,[5]点数換算表!$F$19)))))</f>
        <v>0</v>
      </c>
      <c r="AI112" s="9">
        <f t="shared" si="50"/>
        <v>160</v>
      </c>
      <c r="AJ112" s="77">
        <f t="shared" ref="AJ112" si="58">AI112+AI113</f>
        <v>240</v>
      </c>
    </row>
    <row r="113" spans="1:36" x14ac:dyDescent="0.4">
      <c r="A113" s="77"/>
      <c r="B113" s="10" t="s">
        <v>724</v>
      </c>
      <c r="C113" s="10" t="s">
        <v>716</v>
      </c>
      <c r="D113" s="10">
        <v>3</v>
      </c>
      <c r="E113" s="45" t="s">
        <v>717</v>
      </c>
      <c r="F113" s="44" t="s">
        <v>814</v>
      </c>
      <c r="G113" s="10"/>
      <c r="H113" s="14">
        <v>0</v>
      </c>
      <c r="I113" s="10"/>
      <c r="J113" s="9">
        <v>0</v>
      </c>
      <c r="K113" s="10" t="s">
        <v>8</v>
      </c>
      <c r="L113" s="9">
        <v>80</v>
      </c>
      <c r="M113" s="10"/>
      <c r="N113" s="9">
        <f>IF(M113="",0,IF(M113="優勝",[3]点数換算表!$B$5,IF(M113="準優勝",[3]点数換算表!$C$5,IF(M113="ベスト4",[3]点数換算表!$D$5,IF(M113="ベスト8",[3]点数換算表!$E$5,IF(M113="ベスト16",[3]点数換算表!$F$5,IF(M113="ベスト32",[3]点数換算表!$G$5,"")))))))</f>
        <v>0</v>
      </c>
      <c r="O113" s="10"/>
      <c r="P113" s="9">
        <v>0</v>
      </c>
      <c r="Q113" s="10"/>
      <c r="R113" s="9">
        <v>0</v>
      </c>
      <c r="S113" s="10"/>
      <c r="T113" s="9">
        <v>0</v>
      </c>
      <c r="U113" s="10"/>
      <c r="V113" s="14">
        <v>0</v>
      </c>
      <c r="W113" s="10"/>
      <c r="X113" s="9">
        <v>0</v>
      </c>
      <c r="Y113" s="10"/>
      <c r="Z113" s="9">
        <v>0</v>
      </c>
      <c r="AA113" s="10"/>
      <c r="AB113" s="9">
        <f>IF(AA113="",0,IF(AA113="優勝",[3]点数換算表!$B$16,IF(AA113="準優勝",[3]点数換算表!$C$16,IF(AA113="ベスト4",[3]点数換算表!$D$16,IF(AA113="ベスト8",[3]点数換算表!$E$16,IF(AA113="ベスト16",[3]点数換算表!$F$16,IF(AA113="ベスト32",[3]点数換算表!$G$16,"")))))))</f>
        <v>0</v>
      </c>
      <c r="AC113" s="10"/>
      <c r="AD113" s="9">
        <v>0</v>
      </c>
      <c r="AE113" s="10"/>
      <c r="AF113" s="9">
        <v>0</v>
      </c>
      <c r="AG113" s="10"/>
      <c r="AH113" s="9">
        <v>0</v>
      </c>
      <c r="AI113" s="9">
        <f t="shared" si="50"/>
        <v>80</v>
      </c>
      <c r="AJ113" s="77"/>
    </row>
    <row r="114" spans="1:36" x14ac:dyDescent="0.4">
      <c r="A114" s="77">
        <v>56</v>
      </c>
      <c r="B114" s="10" t="s">
        <v>391</v>
      </c>
      <c r="C114" s="10" t="s">
        <v>381</v>
      </c>
      <c r="D114" s="10">
        <v>3</v>
      </c>
      <c r="E114" s="20" t="s">
        <v>382</v>
      </c>
      <c r="F114" s="43" t="s">
        <v>815</v>
      </c>
      <c r="G114" s="10"/>
      <c r="H114" s="14">
        <v>0</v>
      </c>
      <c r="I114" s="10"/>
      <c r="J114" s="9">
        <v>0</v>
      </c>
      <c r="K114" s="10" t="s">
        <v>8</v>
      </c>
      <c r="L114" s="9">
        <v>80</v>
      </c>
      <c r="M114" s="10"/>
      <c r="N114" s="9">
        <f>IF(M114="",0,IF(M114="優勝",[3]点数換算表!$B$5,IF(M114="準優勝",[3]点数換算表!$C$5,IF(M114="ベスト4",[3]点数換算表!$D$5,IF(M114="ベスト8",[3]点数換算表!$E$5,IF(M114="ベスト16",[3]点数換算表!$F$5,IF(M114="ベスト32",[3]点数換算表!$G$5,"")))))))</f>
        <v>0</v>
      </c>
      <c r="O114" s="10"/>
      <c r="P114" s="9">
        <v>0</v>
      </c>
      <c r="Q114" s="10"/>
      <c r="R114" s="9">
        <v>0</v>
      </c>
      <c r="S114" s="10"/>
      <c r="T114" s="9">
        <v>0</v>
      </c>
      <c r="U114" s="10"/>
      <c r="V114" s="14">
        <v>0</v>
      </c>
      <c r="W114" s="10"/>
      <c r="X114" s="9">
        <v>0</v>
      </c>
      <c r="Y114" s="10" t="s">
        <v>9</v>
      </c>
      <c r="Z114" s="9">
        <v>32</v>
      </c>
      <c r="AA114" s="10"/>
      <c r="AB114" s="9">
        <f>IF(AA114="",0,IF(AA114="優勝",[3]点数換算表!$B$16,IF(AA114="準優勝",[3]点数換算表!$C$16,IF(AA114="ベスト4",[3]点数換算表!$D$16,IF(AA114="ベスト8",[3]点数換算表!$E$16,IF(AA114="ベスト16",[3]点数換算表!$F$16,IF(AA114="ベスト32",[3]点数換算表!$G$16,"")))))))</f>
        <v>0</v>
      </c>
      <c r="AC114" s="10"/>
      <c r="AD114" s="9">
        <v>0</v>
      </c>
      <c r="AE114" s="10"/>
      <c r="AF114" s="9">
        <v>0</v>
      </c>
      <c r="AG114" s="10"/>
      <c r="AH114" s="9">
        <v>0</v>
      </c>
      <c r="AI114" s="9">
        <f t="shared" si="50"/>
        <v>112</v>
      </c>
      <c r="AJ114" s="77">
        <f t="shared" ref="AJ114" si="59">AI114+AI115</f>
        <v>224</v>
      </c>
    </row>
    <row r="115" spans="1:36" x14ac:dyDescent="0.4">
      <c r="A115" s="77"/>
      <c r="B115" s="10" t="s">
        <v>394</v>
      </c>
      <c r="C115" s="10" t="s">
        <v>381</v>
      </c>
      <c r="D115" s="10">
        <v>2</v>
      </c>
      <c r="E115" s="20" t="s">
        <v>382</v>
      </c>
      <c r="F115" s="43" t="s">
        <v>815</v>
      </c>
      <c r="G115" s="10"/>
      <c r="H115" s="14">
        <v>0</v>
      </c>
      <c r="I115" s="10"/>
      <c r="J115" s="9">
        <v>0</v>
      </c>
      <c r="K115" s="10" t="s">
        <v>8</v>
      </c>
      <c r="L115" s="9">
        <v>80</v>
      </c>
      <c r="M115" s="10"/>
      <c r="N115" s="9">
        <f>IF(M115="",0,IF(M115="優勝",[3]点数換算表!$B$5,IF(M115="準優勝",[3]点数換算表!$C$5,IF(M115="ベスト4",[3]点数換算表!$D$5,IF(M115="ベスト8",[3]点数換算表!$E$5,IF(M115="ベスト16",[3]点数換算表!$F$5,IF(M115="ベスト32",[3]点数換算表!$G$5,"")))))))</f>
        <v>0</v>
      </c>
      <c r="O115" s="10"/>
      <c r="P115" s="9">
        <v>0</v>
      </c>
      <c r="Q115" s="10"/>
      <c r="R115" s="9">
        <v>0</v>
      </c>
      <c r="S115" s="10"/>
      <c r="T115" s="9">
        <v>0</v>
      </c>
      <c r="U115" s="10"/>
      <c r="V115" s="14">
        <v>0</v>
      </c>
      <c r="W115" s="10"/>
      <c r="X115" s="9">
        <v>0</v>
      </c>
      <c r="Y115" s="10" t="s">
        <v>9</v>
      </c>
      <c r="Z115" s="9">
        <v>32</v>
      </c>
      <c r="AA115" s="10"/>
      <c r="AB115" s="9">
        <f>IF(AA115="",0,IF(AA115="優勝",[3]点数換算表!$B$16,IF(AA115="準優勝",[3]点数換算表!$C$16,IF(AA115="ベスト4",[3]点数換算表!$D$16,IF(AA115="ベスト8",[3]点数換算表!$E$16,IF(AA115="ベスト16",[3]点数換算表!$F$16,IF(AA115="ベスト32",[3]点数換算表!$G$16,"")))))))</f>
        <v>0</v>
      </c>
      <c r="AC115" s="10"/>
      <c r="AD115" s="9">
        <v>0</v>
      </c>
      <c r="AE115" s="10"/>
      <c r="AF115" s="9">
        <v>0</v>
      </c>
      <c r="AG115" s="10"/>
      <c r="AH115" s="9">
        <v>0</v>
      </c>
      <c r="AI115" s="9">
        <f t="shared" si="50"/>
        <v>112</v>
      </c>
      <c r="AJ115" s="77"/>
    </row>
    <row r="116" spans="1:36" x14ac:dyDescent="0.4">
      <c r="A116" s="77">
        <v>57</v>
      </c>
      <c r="B116" s="10" t="s">
        <v>644</v>
      </c>
      <c r="C116" s="10" t="s">
        <v>622</v>
      </c>
      <c r="D116" s="10">
        <v>4</v>
      </c>
      <c r="E116" s="47" t="s">
        <v>620</v>
      </c>
      <c r="F116" s="44" t="s">
        <v>814</v>
      </c>
      <c r="G116" s="10"/>
      <c r="H116" s="14">
        <f>IF(G116="",0,IF(G116="優勝",[13]点数換算表!$B$2,IF(G116="準優勝",[13]点数換算表!$C$2,IF(G116="ベスト4",[13]点数換算表!$D$2,[13]点数換算表!$E$2))))</f>
        <v>0</v>
      </c>
      <c r="I116" s="10"/>
      <c r="J116" s="9">
        <f>IF(I116="",0,IF(I116="優勝",[13]点数換算表!$B$3,IF(I116="準優勝",[13]点数換算表!$C$3,IF(I116="ベスト4",[13]点数換算表!$D$3,[13]点数換算表!$E$3))))</f>
        <v>0</v>
      </c>
      <c r="K116" s="10" t="s">
        <v>8</v>
      </c>
      <c r="L116" s="9">
        <f>IF(K116="",0,IF(K116="優勝",[13]点数換算表!$B$4,IF(K116="準優勝",[13]点数換算表!$C$4,IF(K116="ベスト4",[13]点数換算表!$D$4,IF(K116="ベスト8",[13]点数換算表!$E$4,IF(K116="ベスト16",[13]点数換算表!$F$4,""))))))</f>
        <v>80</v>
      </c>
      <c r="M116" s="10"/>
      <c r="N116" s="9">
        <f>IF(M116="",0,IF(M116="優勝",[3]点数換算表!$B$5,IF(M116="準優勝",[3]点数換算表!$C$5,IF(M116="ベスト4",[3]点数換算表!$D$5,IF(M116="ベスト8",[3]点数換算表!$E$5,IF(M116="ベスト16",[3]点数換算表!$F$5,IF(M116="ベスト32",[3]点数換算表!$G$5,"")))))))</f>
        <v>0</v>
      </c>
      <c r="O116" s="10"/>
      <c r="P116" s="9">
        <f>IF(O116="",0,IF(O116="優勝",[13]点数換算表!$B$6,IF(O116="準優勝",[13]点数換算表!$C$6,IF(O116="ベスト4",[13]点数換算表!$D$6,IF(O116="ベスト8",[13]点数換算表!$E$6,IF(O116="ベスト16",[13]点数換算表!$F$6,IF(O116="ベスト32",[13]点数換算表!$G$6,"")))))))</f>
        <v>0</v>
      </c>
      <c r="Q116" s="10"/>
      <c r="R116" s="9">
        <f>IF(Q116="",0,IF(Q116="優勝",[13]点数換算表!$B$7,IF(Q116="準優勝",[13]点数換算表!$C$7,IF(Q116="ベスト4",[13]点数換算表!$D$7,IF(Q116="ベスト8",[13]点数換算表!$E$7,[13]点数換算表!$F$7)))))</f>
        <v>0</v>
      </c>
      <c r="S116" s="10"/>
      <c r="T116" s="9">
        <f>IF(S116="",0,IF(S116="優勝",[13]点数換算表!$B$8,IF(S116="準優勝",[13]点数換算表!$C$8,IF(S116="ベスト4",[13]点数換算表!$D$8,IF(S116="ベスト8",[13]点数換算表!$E$8,[13]点数換算表!$F$8)))))</f>
        <v>0</v>
      </c>
      <c r="U116" s="10"/>
      <c r="V116" s="14">
        <f>IF(U116="",0,IF(U116="優勝",[13]点数換算表!$B$13,IF(U116="準優勝",[13]点数換算表!$C$13,IF(U116="ベスト4",[13]点数換算表!$D$13,[13]点数換算表!$E$13))))</f>
        <v>0</v>
      </c>
      <c r="W116" s="10"/>
      <c r="X116" s="9">
        <f>IF(W116="",0,IF(W116="優勝",[13]点数換算表!$B$14,IF(W116="準優勝",[13]点数換算表!$C$14,IF(W116="ベスト4",[13]点数換算表!$D$14,[13]点数換算表!$E$14))))</f>
        <v>0</v>
      </c>
      <c r="Y116" s="10" t="s">
        <v>9</v>
      </c>
      <c r="Z116" s="9">
        <f>IF(Y116="",0,IF(Y116="優勝",[13]点数換算表!$B$15,IF(Y116="準優勝",[13]点数換算表!$C$15,IF(Y116="ベスト4",[13]点数換算表!$D$15,IF(Y116="ベスト8",[13]点数換算表!$E$15,IF(Y116="ベスト16",[13]点数換算表!$F$15,""))))))</f>
        <v>32</v>
      </c>
      <c r="AA116" s="10"/>
      <c r="AB116" s="9">
        <f>IF(AA116="",0,IF(AA116="優勝",[3]点数換算表!$B$16,IF(AA116="準優勝",[3]点数換算表!$C$16,IF(AA116="ベスト4",[3]点数換算表!$D$16,IF(AA116="ベスト8",[3]点数換算表!$E$16,IF(AA116="ベスト16",[3]点数換算表!$F$16,IF(AA116="ベスト32",[3]点数換算表!$G$16,"")))))))</f>
        <v>0</v>
      </c>
      <c r="AC116" s="10"/>
      <c r="AD116" s="9">
        <f>IF(AC116="",0,IF(AC116="優勝",[13]点数換算表!$B$17,IF(AC116="準優勝",[13]点数換算表!$C$17,IF(AC116="ベスト4",[13]点数換算表!$D$17,IF(AC116="ベスト8",[13]点数換算表!$E$17,IF(AC116="ベスト16",[13]点数換算表!$F$17,IF(AC116="ベスト32",[13]点数換算表!$G$17,"")))))))</f>
        <v>0</v>
      </c>
      <c r="AE116" s="10"/>
      <c r="AF116" s="9">
        <f>IF(AE116="",0,IF(AE116="優勝",[13]点数換算表!$B$18,IF(AE116="準優勝",[13]点数換算表!$C$18,IF(AE116="ベスト4",[13]点数換算表!$D$18,IF(AE116="ベスト8",[13]点数換算表!$E$18,[13]点数換算表!$F$18)))))</f>
        <v>0</v>
      </c>
      <c r="AG116" s="10"/>
      <c r="AH116" s="9">
        <f>IF(AG116="",0,IF(AG116="優勝",[13]点数換算表!$B$19,IF(AG116="準優勝",[13]点数換算表!$C$19,IF(AG116="ベスト4",[13]点数換算表!$D$19,IF(AG116="ベスト8",[13]点数換算表!$E$19,[13]点数換算表!$F$19)))))</f>
        <v>0</v>
      </c>
      <c r="AI116" s="9">
        <f t="shared" si="50"/>
        <v>112</v>
      </c>
      <c r="AJ116" s="77">
        <f t="shared" ref="AJ116" si="60">AI116+AI117</f>
        <v>224</v>
      </c>
    </row>
    <row r="117" spans="1:36" x14ac:dyDescent="0.4">
      <c r="A117" s="77"/>
      <c r="B117" s="10" t="s">
        <v>673</v>
      </c>
      <c r="C117" s="10" t="s">
        <v>622</v>
      </c>
      <c r="D117" s="10">
        <v>4</v>
      </c>
      <c r="E117" s="47" t="s">
        <v>620</v>
      </c>
      <c r="F117" s="44" t="s">
        <v>814</v>
      </c>
      <c r="G117" s="10"/>
      <c r="H117" s="14">
        <f>IF(G117="",0,IF(G117="優勝",[13]点数換算表!$B$2,IF(G117="準優勝",[13]点数換算表!$C$2,IF(G117="ベスト4",[13]点数換算表!$D$2,[13]点数換算表!$E$2))))</f>
        <v>0</v>
      </c>
      <c r="I117" s="10"/>
      <c r="J117" s="9">
        <f>IF(I117="",0,IF(I117="優勝",[13]点数換算表!$B$3,IF(I117="準優勝",[13]点数換算表!$C$3,IF(I117="ベスト4",[13]点数換算表!$D$3,[13]点数換算表!$E$3))))</f>
        <v>0</v>
      </c>
      <c r="K117" s="10" t="s">
        <v>8</v>
      </c>
      <c r="L117" s="9">
        <f>IF(K117="",0,IF(K117="優勝",[13]点数換算表!$B$4,IF(K117="準優勝",[13]点数換算表!$C$4,IF(K117="ベスト4",[13]点数換算表!$D$4,IF(K117="ベスト8",[13]点数換算表!$E$4,IF(K117="ベスト16",[13]点数換算表!$F$4,""))))))</f>
        <v>80</v>
      </c>
      <c r="M117" s="10"/>
      <c r="N117" s="9">
        <f>IF(M117="",0,IF(M117="優勝",[3]点数換算表!$B$5,IF(M117="準優勝",[3]点数換算表!$C$5,IF(M117="ベスト4",[3]点数換算表!$D$5,IF(M117="ベスト8",[3]点数換算表!$E$5,IF(M117="ベスト16",[3]点数換算表!$F$5,IF(M117="ベスト32",[3]点数換算表!$G$5,"")))))))</f>
        <v>0</v>
      </c>
      <c r="O117" s="10"/>
      <c r="P117" s="9">
        <f>IF(O117="",0,IF(O117="優勝",[13]点数換算表!$B$6,IF(O117="準優勝",[13]点数換算表!$C$6,IF(O117="ベスト4",[13]点数換算表!$D$6,IF(O117="ベスト8",[13]点数換算表!$E$6,IF(O117="ベスト16",[13]点数換算表!$F$6,IF(O117="ベスト32",[13]点数換算表!$G$6,"")))))))</f>
        <v>0</v>
      </c>
      <c r="Q117" s="10"/>
      <c r="R117" s="9">
        <f>IF(Q117="",0,IF(Q117="優勝",[13]点数換算表!$B$7,IF(Q117="準優勝",[13]点数換算表!$C$7,IF(Q117="ベスト4",[13]点数換算表!$D$7,IF(Q117="ベスト8",[13]点数換算表!$E$7,[13]点数換算表!$F$7)))))</f>
        <v>0</v>
      </c>
      <c r="S117" s="10"/>
      <c r="T117" s="9">
        <f>IF(S117="",0,IF(S117="優勝",[13]点数換算表!$B$8,IF(S117="準優勝",[13]点数換算表!$C$8,IF(S117="ベスト4",[13]点数換算表!$D$8,IF(S117="ベスト8",[13]点数換算表!$E$8,[13]点数換算表!$F$8)))))</f>
        <v>0</v>
      </c>
      <c r="U117" s="10"/>
      <c r="V117" s="14">
        <f>IF(U117="",0,IF(U117="優勝",[13]点数換算表!$B$13,IF(U117="準優勝",[13]点数換算表!$C$13,IF(U117="ベスト4",[13]点数換算表!$D$13,[13]点数換算表!$E$13))))</f>
        <v>0</v>
      </c>
      <c r="W117" s="10"/>
      <c r="X117" s="9">
        <f>IF(W117="",0,IF(W117="優勝",[13]点数換算表!$B$14,IF(W117="準優勝",[13]点数換算表!$C$14,IF(W117="ベスト4",[13]点数換算表!$D$14,[13]点数換算表!$E$14))))</f>
        <v>0</v>
      </c>
      <c r="Y117" s="10" t="s">
        <v>9</v>
      </c>
      <c r="Z117" s="9">
        <f>IF(Y117="",0,IF(Y117="優勝",[13]点数換算表!$B$15,IF(Y117="準優勝",[13]点数換算表!$C$15,IF(Y117="ベスト4",[13]点数換算表!$D$15,IF(Y117="ベスト8",[13]点数換算表!$E$15,IF(Y117="ベスト16",[13]点数換算表!$F$15,""))))))</f>
        <v>32</v>
      </c>
      <c r="AA117" s="10"/>
      <c r="AB117" s="9">
        <f>IF(AA117="",0,IF(AA117="優勝",[3]点数換算表!$B$16,IF(AA117="準優勝",[3]点数換算表!$C$16,IF(AA117="ベスト4",[3]点数換算表!$D$16,IF(AA117="ベスト8",[3]点数換算表!$E$16,IF(AA117="ベスト16",[3]点数換算表!$F$16,IF(AA117="ベスト32",[3]点数換算表!$G$16,"")))))))</f>
        <v>0</v>
      </c>
      <c r="AC117" s="10"/>
      <c r="AD117" s="9">
        <f>IF(AC117="",0,IF(AC117="優勝",[13]点数換算表!$B$17,IF(AC117="準優勝",[13]点数換算表!$C$17,IF(AC117="ベスト4",[13]点数換算表!$D$17,IF(AC117="ベスト8",[13]点数換算表!$E$17,IF(AC117="ベスト16",[13]点数換算表!$F$17,IF(AC117="ベスト32",[13]点数換算表!$G$17,"")))))))</f>
        <v>0</v>
      </c>
      <c r="AE117" s="10"/>
      <c r="AF117" s="9">
        <f>IF(AE117="",0,IF(AE117="優勝",[13]点数換算表!$B$18,IF(AE117="準優勝",[13]点数換算表!$C$18,IF(AE117="ベスト4",[13]点数換算表!$D$18,IF(AE117="ベスト8",[13]点数換算表!$E$18,[13]点数換算表!$F$18)))))</f>
        <v>0</v>
      </c>
      <c r="AG117" s="10"/>
      <c r="AH117" s="9">
        <f>IF(AG117="",0,IF(AG117="優勝",[13]点数換算表!$B$19,IF(AG117="準優勝",[13]点数換算表!$C$19,IF(AG117="ベスト4",[13]点数換算表!$D$19,IF(AG117="ベスト8",[13]点数換算表!$E$19,[13]点数換算表!$F$19)))))</f>
        <v>0</v>
      </c>
      <c r="AI117" s="9">
        <f t="shared" si="50"/>
        <v>112</v>
      </c>
      <c r="AJ117" s="77"/>
    </row>
    <row r="118" spans="1:36" x14ac:dyDescent="0.4">
      <c r="A118" s="77">
        <v>58</v>
      </c>
      <c r="B118" s="10" t="s">
        <v>591</v>
      </c>
      <c r="C118" s="10" t="s">
        <v>525</v>
      </c>
      <c r="D118" s="10">
        <v>4</v>
      </c>
      <c r="E118" s="46" t="s">
        <v>526</v>
      </c>
      <c r="F118" s="43" t="s">
        <v>815</v>
      </c>
      <c r="G118" s="10"/>
      <c r="H118" s="14">
        <f>IF(G118="",0,IF(G118="優勝",[11]点数換算表!$B$2,IF(G118="準優勝",[11]点数換算表!$C$2,IF(G118="ベスト4",[11]点数換算表!$D$2,[11]点数換算表!$E$2))))</f>
        <v>0</v>
      </c>
      <c r="I118" s="10"/>
      <c r="J118" s="9">
        <f>IF(I118="",0,IF(I118="優勝",[11]点数換算表!$B$3,IF(I118="準優勝",[11]点数換算表!$C$3,IF(I118="ベスト4",[11]点数換算表!$D$3,[11]点数換算表!$E$3))))</f>
        <v>0</v>
      </c>
      <c r="K118" s="10"/>
      <c r="L118" s="9">
        <f>IF(K118="",0,IF(K118="優勝",[11]点数換算表!$B$4,IF(K118="準優勝",[11]点数換算表!$C$4,IF(K118="ベスト4",[11]点数換算表!$D$4,IF(K118="ベスト8",[11]点数換算表!$E$4,IF(K118="ベスト16",[11]点数換算表!$F$4,""))))))</f>
        <v>0</v>
      </c>
      <c r="M118" s="10" t="s">
        <v>7</v>
      </c>
      <c r="N118" s="9">
        <f>IF(M118="",0,IF(M118="優勝",[3]点数換算表!$B$5,IF(M118="準優勝",[3]点数換算表!$C$5,IF(M118="ベスト4",[3]点数換算表!$D$5,IF(M118="ベスト8",[3]点数換算表!$E$5,IF(M118="ベスト16",[3]点数換算表!$F$5,IF(M118="ベスト32",[3]点数換算表!$G$5,"")))))))</f>
        <v>100</v>
      </c>
      <c r="O118" s="10"/>
      <c r="P118" s="9">
        <f>IF(O118="",0,IF(O118="優勝",[11]点数換算表!$B$6,IF(O118="準優勝",[11]点数換算表!$C$6,IF(O118="ベスト4",[11]点数換算表!$D$6,IF(O118="ベスト8",[11]点数換算表!$E$6,IF(O118="ベスト16",[11]点数換算表!$F$6,IF(O118="ベスト32",[11]点数換算表!$G$6,"")))))))</f>
        <v>0</v>
      </c>
      <c r="Q118" s="10"/>
      <c r="R118" s="9">
        <f>IF(Q118="",0,IF(Q118="優勝",[11]点数換算表!$B$7,IF(Q118="準優勝",[11]点数換算表!$C$7,IF(Q118="ベスト4",[11]点数換算表!$D$7,IF(Q118="ベスト8",[11]点数換算表!$E$7,[11]点数換算表!$F$7)))))</f>
        <v>0</v>
      </c>
      <c r="S118" s="10"/>
      <c r="T118" s="9">
        <f>IF(S118="",0,IF(S118="優勝",[11]点数換算表!$B$8,IF(S118="準優勝",[11]点数換算表!$C$8,IF(S118="ベスト4",[11]点数換算表!$D$8,IF(S118="ベスト8",[11]点数換算表!$E$8,[11]点数換算表!$F$8)))))</f>
        <v>0</v>
      </c>
      <c r="U118" s="10"/>
      <c r="V118" s="14">
        <f>IF(U118="",0,IF(U118="優勝",[11]点数換算表!$B$13,IF(U118="準優勝",[11]点数換算表!$C$13,IF(U118="ベスト4",[11]点数換算表!$D$13,[11]点数換算表!$E$13))))</f>
        <v>0</v>
      </c>
      <c r="W118" s="10"/>
      <c r="X118" s="9">
        <f>IF(W118="",0,IF(W118="優勝",[11]点数換算表!$B$14,IF(W118="準優勝",[11]点数換算表!$C$14,IF(W118="ベスト4",[11]点数換算表!$D$14,[11]点数換算表!$E$14))))</f>
        <v>0</v>
      </c>
      <c r="Y118" s="10" t="s">
        <v>7</v>
      </c>
      <c r="Z118" s="9">
        <f>IF(Y118="",0,IF(Y118="優勝",[11]点数換算表!$B$15,IF(Y118="準優勝",[11]点数換算表!$C$15,IF(Y118="ベスト4",[11]点数換算表!$D$15,IF(Y118="ベスト8",[11]点数換算表!$E$15,IF(Y118="ベスト16",[11]点数換算表!$F$15,""))))))</f>
        <v>16</v>
      </c>
      <c r="AA118" s="10"/>
      <c r="AB118" s="9">
        <f>IF(AA118="",0,IF(AA118="優勝",[3]点数換算表!$B$16,IF(AA118="準優勝",[3]点数換算表!$C$16,IF(AA118="ベスト4",[3]点数換算表!$D$16,IF(AA118="ベスト8",[3]点数換算表!$E$16,IF(AA118="ベスト16",[3]点数換算表!$F$16,IF(AA118="ベスト32",[3]点数換算表!$G$16,"")))))))</f>
        <v>0</v>
      </c>
      <c r="AC118" s="10"/>
      <c r="AD118" s="9">
        <f>IF(AC118="",0,IF(AC118="優勝",[11]点数換算表!$B$17,IF(AC118="準優勝",[11]点数換算表!$C$17,IF(AC118="ベスト4",[11]点数換算表!$D$17,IF(AC118="ベスト8",[11]点数換算表!$E$17,IF(AC118="ベスト16",[11]点数換算表!$F$17,IF(AC118="ベスト32",[11]点数換算表!$G$17,"")))))))</f>
        <v>0</v>
      </c>
      <c r="AE118" s="10"/>
      <c r="AF118" s="9">
        <f>IF(AE118="",0,IF(AE118="優勝",[11]点数換算表!$B$18,IF(AE118="準優勝",[11]点数換算表!$C$18,IF(AE118="ベスト4",[11]点数換算表!$D$18,IF(AE118="ベスト8",[11]点数換算表!$E$18,[11]点数換算表!$F$18)))))</f>
        <v>0</v>
      </c>
      <c r="AG118" s="10"/>
      <c r="AH118" s="9">
        <f>IF(AG118="",0,IF(AG118="優勝",[11]点数換算表!$B$19,IF(AG118="準優勝",[11]点数換算表!$C$19,IF(AG118="ベスト4",[11]点数換算表!$D$19,IF(AG118="ベスト8",[11]点数換算表!$E$19,[11]点数換算表!$F$19)))))</f>
        <v>0</v>
      </c>
      <c r="AI118" s="9">
        <f t="shared" si="50"/>
        <v>116</v>
      </c>
      <c r="AJ118" s="77">
        <f t="shared" ref="AJ118" si="61">AI118+AI119</f>
        <v>216</v>
      </c>
    </row>
    <row r="119" spans="1:36" x14ac:dyDescent="0.4">
      <c r="A119" s="77"/>
      <c r="B119" s="10" t="s">
        <v>917</v>
      </c>
      <c r="C119" s="10" t="s">
        <v>525</v>
      </c>
      <c r="D119" s="10"/>
      <c r="E119" s="46" t="s">
        <v>526</v>
      </c>
      <c r="F119" s="43" t="s">
        <v>815</v>
      </c>
      <c r="G119" s="10"/>
      <c r="H119" s="14">
        <f>IF(G119="",0,IF(G119="優勝",[11]点数換算表!$B$2,IF(G119="準優勝",[11]点数換算表!$C$2,IF(G119="ベスト4",[11]点数換算表!$D$2,[11]点数換算表!$E$2))))</f>
        <v>0</v>
      </c>
      <c r="I119" s="10"/>
      <c r="J119" s="9">
        <f>IF(I119="",0,IF(I119="優勝",[11]点数換算表!$B$3,IF(I119="準優勝",[11]点数換算表!$C$3,IF(I119="ベスト4",[11]点数換算表!$D$3,[11]点数換算表!$E$3))))</f>
        <v>0</v>
      </c>
      <c r="K119" s="10"/>
      <c r="L119" s="9">
        <f>IF(K119="",0,IF(K119="優勝",[11]点数換算表!$B$4,IF(K119="準優勝",[11]点数換算表!$C$4,IF(K119="ベスト4",[11]点数換算表!$D$4,IF(K119="ベスト8",[11]点数換算表!$E$4,IF(K119="ベスト16",[11]点数換算表!$F$4,""))))))</f>
        <v>0</v>
      </c>
      <c r="M119" s="10" t="s">
        <v>7</v>
      </c>
      <c r="N119" s="9">
        <f>IF(M119="",0,IF(M119="優勝",[3]点数換算表!$B$5,IF(M119="準優勝",[3]点数換算表!$C$5,IF(M119="ベスト4",[3]点数換算表!$D$5,IF(M119="ベスト8",[3]点数換算表!$E$5,IF(M119="ベスト16",[3]点数換算表!$F$5,IF(M119="ベスト32",[3]点数換算表!$G$5,"")))))))</f>
        <v>100</v>
      </c>
      <c r="O119" s="10"/>
      <c r="P119" s="9">
        <f>IF(O119="",0,IF(O119="優勝",[11]点数換算表!$B$6,IF(O119="準優勝",[11]点数換算表!$C$6,IF(O119="ベスト4",[11]点数換算表!$D$6,IF(O119="ベスト8",[11]点数換算表!$E$6,IF(O119="ベスト16",[11]点数換算表!$F$6,IF(O119="ベスト32",[11]点数換算表!$G$6,"")))))))</f>
        <v>0</v>
      </c>
      <c r="Q119" s="10"/>
      <c r="R119" s="9">
        <f>IF(Q119="",0,IF(Q119="優勝",[11]点数換算表!$B$7,IF(Q119="準優勝",[11]点数換算表!$C$7,IF(Q119="ベスト4",[11]点数換算表!$D$7,IF(Q119="ベスト8",[11]点数換算表!$E$7,[11]点数換算表!$F$7)))))</f>
        <v>0</v>
      </c>
      <c r="S119" s="10"/>
      <c r="T119" s="9">
        <f>IF(S119="",0,IF(S119="優勝",[11]点数換算表!$B$8,IF(S119="準優勝",[11]点数換算表!$C$8,IF(S119="ベスト4",[11]点数換算表!$D$8,IF(S119="ベスト8",[11]点数換算表!$E$8,[11]点数換算表!$F$8)))))</f>
        <v>0</v>
      </c>
      <c r="U119" s="10"/>
      <c r="V119" s="14">
        <f>IF(U119="",0,IF(U119="優勝",[11]点数換算表!$B$13,IF(U119="準優勝",[11]点数換算表!$C$13,IF(U119="ベスト4",[11]点数換算表!$D$13,[11]点数換算表!$E$13))))</f>
        <v>0</v>
      </c>
      <c r="W119" s="10"/>
      <c r="X119" s="9">
        <f>IF(W119="",0,IF(W119="優勝",[11]点数換算表!$B$14,IF(W119="準優勝",[11]点数換算表!$C$14,IF(W119="ベスト4",[11]点数換算表!$D$14,[11]点数換算表!$E$14))))</f>
        <v>0</v>
      </c>
      <c r="Y119" s="10"/>
      <c r="Z119" s="9">
        <f>IF(Y119="",0,IF(Y119="優勝",[11]点数換算表!$B$15,IF(Y119="準優勝",[11]点数換算表!$C$15,IF(Y119="ベスト4",[11]点数換算表!$D$15,IF(Y119="ベスト8",[11]点数換算表!$E$15,IF(Y119="ベスト16",[11]点数換算表!$F$15,""))))))</f>
        <v>0</v>
      </c>
      <c r="AA119" s="10"/>
      <c r="AB119" s="9">
        <f>IF(AA119="",0,IF(AA119="優勝",[3]点数換算表!$B$16,IF(AA119="準優勝",[3]点数換算表!$C$16,IF(AA119="ベスト4",[3]点数換算表!$D$16,IF(AA119="ベスト8",[3]点数換算表!$E$16,IF(AA119="ベスト16",[3]点数換算表!$F$16,IF(AA119="ベスト32",[3]点数換算表!$G$16,"")))))))</f>
        <v>0</v>
      </c>
      <c r="AC119" s="10"/>
      <c r="AD119" s="9">
        <f>IF(AC119="",0,IF(AC119="優勝",[11]点数換算表!$B$17,IF(AC119="準優勝",[11]点数換算表!$C$17,IF(AC119="ベスト4",[11]点数換算表!$D$17,IF(AC119="ベスト8",[11]点数換算表!$E$17,IF(AC119="ベスト16",[11]点数換算表!$F$17,IF(AC119="ベスト32",[11]点数換算表!$G$17,"")))))))</f>
        <v>0</v>
      </c>
      <c r="AE119" s="10"/>
      <c r="AF119" s="9">
        <f>IF(AE119="",0,IF(AE119="優勝",[11]点数換算表!$B$18,IF(AE119="準優勝",[11]点数換算表!$C$18,IF(AE119="ベスト4",[11]点数換算表!$D$18,IF(AE119="ベスト8",[11]点数換算表!$E$18,[11]点数換算表!$F$18)))))</f>
        <v>0</v>
      </c>
      <c r="AG119" s="10"/>
      <c r="AH119" s="9">
        <f>IF(AG119="",0,IF(AG119="優勝",[11]点数換算表!$B$19,IF(AG119="準優勝",[11]点数換算表!$C$19,IF(AG119="ベスト4",[11]点数換算表!$D$19,IF(AG119="ベスト8",[11]点数換算表!$E$19,[11]点数換算表!$F$19)))))</f>
        <v>0</v>
      </c>
      <c r="AI119" s="9">
        <f t="shared" si="50"/>
        <v>100</v>
      </c>
      <c r="AJ119" s="77"/>
    </row>
    <row r="120" spans="1:36" x14ac:dyDescent="0.4">
      <c r="A120" s="77">
        <v>59</v>
      </c>
      <c r="B120" s="10" t="s">
        <v>527</v>
      </c>
      <c r="C120" s="10" t="s">
        <v>528</v>
      </c>
      <c r="D120" s="10">
        <v>4</v>
      </c>
      <c r="E120" s="46" t="s">
        <v>526</v>
      </c>
      <c r="F120" s="43" t="s">
        <v>815</v>
      </c>
      <c r="G120" s="10"/>
      <c r="H120" s="14">
        <f>IF(G120="",0,IF(G120="優勝",[11]点数換算表!$B$2,IF(G120="準優勝",[11]点数換算表!$C$2,IF(G120="ベスト4",[11]点数換算表!$D$2,[11]点数換算表!$E$2))))</f>
        <v>0</v>
      </c>
      <c r="I120" s="10"/>
      <c r="J120" s="9">
        <f>IF(I120="",0,IF(I120="優勝",[11]点数換算表!$B$3,IF(I120="準優勝",[11]点数換算表!$C$3,IF(I120="ベスト4",[11]点数換算表!$D$3,[11]点数換算表!$E$3))))</f>
        <v>0</v>
      </c>
      <c r="K120" s="10" t="s">
        <v>9</v>
      </c>
      <c r="L120" s="9">
        <f>IF(K120="",0,IF(K120="優勝",[11]点数換算表!$B$4,IF(K120="準優勝",[11]点数換算表!$C$4,IF(K120="ベスト4",[11]点数換算表!$D$4,IF(K120="ベスト8",[11]点数換算表!$E$4,IF(K120="ベスト16",[11]点数換算表!$F$4,""))))))</f>
        <v>40</v>
      </c>
      <c r="M120" s="10" t="s">
        <v>214</v>
      </c>
      <c r="N120" s="9">
        <f>IF(M120="",0,IF(M120="優勝",[3]点数換算表!$B$5,IF(M120="準優勝",[3]点数換算表!$C$5,IF(M120="ベスト4",[3]点数換算表!$D$5,IF(M120="ベスト8",[3]点数換算表!$E$5,IF(M120="ベスト16",[3]点数換算表!$F$5,IF(M120="ベスト32",[3]点数換算表!$G$5,"")))))))</f>
        <v>50</v>
      </c>
      <c r="O120" s="10"/>
      <c r="P120" s="9">
        <f>IF(O120="",0,IF(O120="優勝",[11]点数換算表!$B$6,IF(O120="準優勝",[11]点数換算表!$C$6,IF(O120="ベスト4",[11]点数換算表!$D$6,IF(O120="ベスト8",[11]点数換算表!$E$6,IF(O120="ベスト16",[11]点数換算表!$F$6,IF(O120="ベスト32",[11]点数換算表!$G$6,"")))))))</f>
        <v>0</v>
      </c>
      <c r="Q120" s="10"/>
      <c r="R120" s="9">
        <f>IF(Q120="",0,IF(Q120="優勝",[11]点数換算表!$B$7,IF(Q120="準優勝",[11]点数換算表!$C$7,IF(Q120="ベスト4",[11]点数換算表!$D$7,IF(Q120="ベスト8",[11]点数換算表!$E$7,[11]点数換算表!$F$7)))))</f>
        <v>0</v>
      </c>
      <c r="S120" s="10"/>
      <c r="T120" s="9">
        <f>IF(S120="",0,IF(S120="優勝",[11]点数換算表!$B$8,IF(S120="準優勝",[11]点数換算表!$C$8,IF(S120="ベスト4",[11]点数換算表!$D$8,IF(S120="ベスト8",[11]点数換算表!$E$8,[11]点数換算表!$F$8)))))</f>
        <v>0</v>
      </c>
      <c r="U120" s="10"/>
      <c r="V120" s="14">
        <f>IF(U120="",0,IF(U120="優勝",[11]点数換算表!$B$13,IF(U120="準優勝",[11]点数換算表!$C$13,IF(U120="ベスト4",[11]点数換算表!$D$13,[11]点数換算表!$E$13))))</f>
        <v>0</v>
      </c>
      <c r="W120" s="10"/>
      <c r="X120" s="9">
        <f>IF(W120="",0,IF(W120="優勝",[11]点数換算表!$B$14,IF(W120="準優勝",[11]点数換算表!$C$14,IF(W120="ベスト4",[11]点数換算表!$D$14,[11]点数換算表!$E$14))))</f>
        <v>0</v>
      </c>
      <c r="Y120" s="10" t="s">
        <v>7</v>
      </c>
      <c r="Z120" s="9">
        <f>IF(Y120="",0,IF(Y120="優勝",[11]点数換算表!$B$15,IF(Y120="準優勝",[11]点数換算表!$C$15,IF(Y120="ベスト4",[11]点数換算表!$D$15,IF(Y120="ベスト8",[11]点数換算表!$E$15,IF(Y120="ベスト16",[11]点数換算表!$F$15,""))))))</f>
        <v>16</v>
      </c>
      <c r="AA120" s="10"/>
      <c r="AB120" s="9">
        <f>IF(AA120="",0,IF(AA120="優勝",[3]点数換算表!$B$16,IF(AA120="準優勝",[3]点数換算表!$C$16,IF(AA120="ベスト4",[3]点数換算表!$D$16,IF(AA120="ベスト8",[3]点数換算表!$E$16,IF(AA120="ベスト16",[3]点数換算表!$F$16,IF(AA120="ベスト32",[3]点数換算表!$G$16,"")))))))</f>
        <v>0</v>
      </c>
      <c r="AC120" s="10"/>
      <c r="AD120" s="9">
        <f>IF(AC120="",0,IF(AC120="優勝",[11]点数換算表!$B$17,IF(AC120="準優勝",[11]点数換算表!$C$17,IF(AC120="ベスト4",[11]点数換算表!$D$17,IF(AC120="ベスト8",[11]点数換算表!$E$17,IF(AC120="ベスト16",[11]点数換算表!$F$17,IF(AC120="ベスト32",[11]点数換算表!$G$17,"")))))))</f>
        <v>0</v>
      </c>
      <c r="AE120" s="10"/>
      <c r="AF120" s="9">
        <f>IF(AE120="",0,IF(AE120="優勝",[11]点数換算表!$B$18,IF(AE120="準優勝",[11]点数換算表!$C$18,IF(AE120="ベスト4",[11]点数換算表!$D$18,IF(AE120="ベスト8",[11]点数換算表!$E$18,[11]点数換算表!$F$18)))))</f>
        <v>0</v>
      </c>
      <c r="AG120" s="10"/>
      <c r="AH120" s="9">
        <f>IF(AG120="",0,IF(AG120="優勝",[11]点数換算表!$B$19,IF(AG120="準優勝",[11]点数換算表!$C$19,IF(AG120="ベスト4",[11]点数換算表!$D$19,IF(AG120="ベスト8",[11]点数換算表!$E$19,[11]点数換算表!$F$19)))))</f>
        <v>0</v>
      </c>
      <c r="AI120" s="9">
        <f t="shared" si="50"/>
        <v>106</v>
      </c>
      <c r="AJ120" s="77">
        <f t="shared" ref="AJ120" si="62">AI120+AI121</f>
        <v>212</v>
      </c>
    </row>
    <row r="121" spans="1:36" x14ac:dyDescent="0.4">
      <c r="A121" s="77"/>
      <c r="B121" s="10" t="s">
        <v>534</v>
      </c>
      <c r="C121" s="10" t="s">
        <v>528</v>
      </c>
      <c r="D121" s="10">
        <v>4</v>
      </c>
      <c r="E121" s="46" t="s">
        <v>526</v>
      </c>
      <c r="F121" s="43" t="s">
        <v>815</v>
      </c>
      <c r="G121" s="10"/>
      <c r="H121" s="14">
        <f>IF(G121="",0,IF(G121="優勝",[11]点数換算表!$B$2,IF(G121="準優勝",[11]点数換算表!$C$2,IF(G121="ベスト4",[11]点数換算表!$D$2,[11]点数換算表!$E$2))))</f>
        <v>0</v>
      </c>
      <c r="I121" s="10"/>
      <c r="J121" s="9">
        <f>IF(I121="",0,IF(I121="優勝",[11]点数換算表!$B$3,IF(I121="準優勝",[11]点数換算表!$C$3,IF(I121="ベスト4",[11]点数換算表!$D$3,[11]点数換算表!$E$3))))</f>
        <v>0</v>
      </c>
      <c r="K121" s="10" t="s">
        <v>9</v>
      </c>
      <c r="L121" s="9">
        <f>IF(K121="",0,IF(K121="優勝",[11]点数換算表!$B$4,IF(K121="準優勝",[11]点数換算表!$C$4,IF(K121="ベスト4",[11]点数換算表!$D$4,IF(K121="ベスト8",[11]点数換算表!$E$4,IF(K121="ベスト16",[11]点数換算表!$F$4,""))))))</f>
        <v>40</v>
      </c>
      <c r="M121" s="10" t="s">
        <v>214</v>
      </c>
      <c r="N121" s="9">
        <f>IF(M121="",0,IF(M121="優勝",[3]点数換算表!$B$5,IF(M121="準優勝",[3]点数換算表!$C$5,IF(M121="ベスト4",[3]点数換算表!$D$5,IF(M121="ベスト8",[3]点数換算表!$E$5,IF(M121="ベスト16",[3]点数換算表!$F$5,IF(M121="ベスト32",[3]点数換算表!$G$5,"")))))))</f>
        <v>50</v>
      </c>
      <c r="O121" s="10"/>
      <c r="P121" s="9">
        <f>IF(O121="",0,IF(O121="優勝",[11]点数換算表!$B$6,IF(O121="準優勝",[11]点数換算表!$C$6,IF(O121="ベスト4",[11]点数換算表!$D$6,IF(O121="ベスト8",[11]点数換算表!$E$6,IF(O121="ベスト16",[11]点数換算表!$F$6,IF(O121="ベスト32",[11]点数換算表!$G$6,"")))))))</f>
        <v>0</v>
      </c>
      <c r="Q121" s="10"/>
      <c r="R121" s="9">
        <f>IF(Q121="",0,IF(Q121="優勝",[11]点数換算表!$B$7,IF(Q121="準優勝",[11]点数換算表!$C$7,IF(Q121="ベスト4",[11]点数換算表!$D$7,IF(Q121="ベスト8",[11]点数換算表!$E$7,[11]点数換算表!$F$7)))))</f>
        <v>0</v>
      </c>
      <c r="S121" s="10"/>
      <c r="T121" s="9">
        <f>IF(S121="",0,IF(S121="優勝",[11]点数換算表!$B$8,IF(S121="準優勝",[11]点数換算表!$C$8,IF(S121="ベスト4",[11]点数換算表!$D$8,IF(S121="ベスト8",[11]点数換算表!$E$8,[11]点数換算表!$F$8)))))</f>
        <v>0</v>
      </c>
      <c r="U121" s="10"/>
      <c r="V121" s="14">
        <f>IF(U121="",0,IF(U121="優勝",[11]点数換算表!$B$13,IF(U121="準優勝",[11]点数換算表!$C$13,IF(U121="ベスト4",[11]点数換算表!$D$13,[11]点数換算表!$E$13))))</f>
        <v>0</v>
      </c>
      <c r="W121" s="10"/>
      <c r="X121" s="9">
        <f>IF(W121="",0,IF(W121="優勝",[11]点数換算表!$B$14,IF(W121="準優勝",[11]点数換算表!$C$14,IF(W121="ベスト4",[11]点数換算表!$D$14,[11]点数換算表!$E$14))))</f>
        <v>0</v>
      </c>
      <c r="Y121" s="10" t="s">
        <v>7</v>
      </c>
      <c r="Z121" s="9">
        <f>IF(Y121="",0,IF(Y121="優勝",[11]点数換算表!$B$15,IF(Y121="準優勝",[11]点数換算表!$C$15,IF(Y121="ベスト4",[11]点数換算表!$D$15,IF(Y121="ベスト8",[11]点数換算表!$E$15,IF(Y121="ベスト16",[11]点数換算表!$F$15,""))))))</f>
        <v>16</v>
      </c>
      <c r="AA121" s="10"/>
      <c r="AB121" s="9">
        <f>IF(AA121="",0,IF(AA121="優勝",[3]点数換算表!$B$16,IF(AA121="準優勝",[3]点数換算表!$C$16,IF(AA121="ベスト4",[3]点数換算表!$D$16,IF(AA121="ベスト8",[3]点数換算表!$E$16,IF(AA121="ベスト16",[3]点数換算表!$F$16,IF(AA121="ベスト32",[3]点数換算表!$G$16,"")))))))</f>
        <v>0</v>
      </c>
      <c r="AC121" s="10"/>
      <c r="AD121" s="9">
        <f>IF(AC121="",0,IF(AC121="優勝",[11]点数換算表!$B$17,IF(AC121="準優勝",[11]点数換算表!$C$17,IF(AC121="ベスト4",[11]点数換算表!$D$17,IF(AC121="ベスト8",[11]点数換算表!$E$17,IF(AC121="ベスト16",[11]点数換算表!$F$17,IF(AC121="ベスト32",[11]点数換算表!$G$17,"")))))))</f>
        <v>0</v>
      </c>
      <c r="AE121" s="10"/>
      <c r="AF121" s="9">
        <f>IF(AE121="",0,IF(AE121="優勝",[11]点数換算表!$B$18,IF(AE121="準優勝",[11]点数換算表!$C$18,IF(AE121="ベスト4",[11]点数換算表!$D$18,IF(AE121="ベスト8",[11]点数換算表!$E$18,[11]点数換算表!$F$18)))))</f>
        <v>0</v>
      </c>
      <c r="AG121" s="10"/>
      <c r="AH121" s="9">
        <f>IF(AG121="",0,IF(AG121="優勝",[11]点数換算表!$B$19,IF(AG121="準優勝",[11]点数換算表!$C$19,IF(AG121="ベスト4",[11]点数換算表!$D$19,IF(AG121="ベスト8",[11]点数換算表!$E$19,[11]点数換算表!$F$19)))))</f>
        <v>0</v>
      </c>
      <c r="AI121" s="9">
        <f t="shared" si="50"/>
        <v>106</v>
      </c>
      <c r="AJ121" s="77"/>
    </row>
    <row r="122" spans="1:36" x14ac:dyDescent="0.4">
      <c r="A122" s="77">
        <v>60</v>
      </c>
      <c r="B122" s="10" t="s">
        <v>328</v>
      </c>
      <c r="C122" s="10" t="s">
        <v>285</v>
      </c>
      <c r="D122" s="10">
        <v>4</v>
      </c>
      <c r="E122" s="42" t="s">
        <v>272</v>
      </c>
      <c r="F122" s="43" t="s">
        <v>815</v>
      </c>
      <c r="G122" s="10"/>
      <c r="H122" s="14">
        <f>IF(G122="",0,IF(G122="優勝",[3]点数換算表!$B$2,IF(G122="準優勝",[3]点数換算表!$C$2,IF(G122="ベスト4",[3]点数換算表!$D$2,[3]点数換算表!$E$2))))</f>
        <v>0</v>
      </c>
      <c r="I122" s="10"/>
      <c r="J122" s="9">
        <f>IF(I122="",0,IF(I122="優勝",[3]点数換算表!$B$3,IF(I122="準優勝",[3]点数換算表!$C$3,IF(I122="ベスト4",[3]点数換算表!$D$3,[3]点数換算表!$E$3))))</f>
        <v>0</v>
      </c>
      <c r="K122" s="10" t="s">
        <v>9</v>
      </c>
      <c r="L122" s="9">
        <f>IF(K122="",0,IF(K122="優勝",[3]点数換算表!$B$4,IF(K122="準優勝",[3]点数換算表!$C$4,IF(K122="ベスト4",[3]点数換算表!$D$4,IF(K122="ベスト8",[3]点数換算表!$E$4,IF(K122="ベスト16",[3]点数換算表!$F$4,""))))))</f>
        <v>40</v>
      </c>
      <c r="M122" s="10" t="s">
        <v>214</v>
      </c>
      <c r="N122" s="9">
        <f>IF(M122="",0,IF(M122="優勝",[3]点数換算表!$B$5,IF(M122="準優勝",[3]点数換算表!$C$5,IF(M122="ベスト4",[3]点数換算表!$D$5,IF(M122="ベスト8",[3]点数換算表!$E$5,IF(M122="ベスト16",[3]点数換算表!$F$5,IF(M122="ベスト32",[3]点数換算表!$G$5,"")))))))</f>
        <v>50</v>
      </c>
      <c r="O122" s="10"/>
      <c r="P122" s="9">
        <f>IF(O122="",0,IF(O122="優勝",[3]点数換算表!$B$6,IF(O122="準優勝",[3]点数換算表!$C$6,IF(O122="ベスト4",[3]点数換算表!$D$6,IF(O122="ベスト8",[3]点数換算表!$E$6,IF(O122="ベスト16",[3]点数換算表!$F$6,IF(O122="ベスト32",[3]点数換算表!$G$6,"")))))))</f>
        <v>0</v>
      </c>
      <c r="Q122" s="10"/>
      <c r="R122" s="9">
        <f>IF(Q122="",0,IF(Q122="優勝",[3]点数換算表!$B$7,IF(Q122="準優勝",[3]点数換算表!$C$7,IF(Q122="ベスト4",[3]点数換算表!$D$7,IF(Q122="ベスト8",[3]点数換算表!$E$7,[3]点数換算表!$F$7)))))</f>
        <v>0</v>
      </c>
      <c r="S122" s="10"/>
      <c r="T122" s="9">
        <f>IF(S122="",0,IF(S122="優勝",[3]点数換算表!$B$8,IF(S122="準優勝",[3]点数換算表!$C$8,IF(S122="ベスト4",[3]点数換算表!$D$8,IF(S122="ベスト8",[3]点数換算表!$E$8,[3]点数換算表!$F$8)))))</f>
        <v>0</v>
      </c>
      <c r="U122" s="10"/>
      <c r="V122" s="14">
        <f>IF(U122="",0,IF(U122="優勝",[3]点数換算表!$B$13,IF(U122="準優勝",[3]点数換算表!$C$13,IF(U122="ベスト4",[3]点数換算表!$D$13,[3]点数換算表!$E$13))))</f>
        <v>0</v>
      </c>
      <c r="W122" s="10"/>
      <c r="X122" s="9">
        <f>IF(W122="",0,IF(W122="優勝",[3]点数換算表!$B$14,IF(W122="準優勝",[3]点数換算表!$C$14,IF(W122="ベスト4",[3]点数換算表!$D$14,[3]点数換算表!$E$14))))</f>
        <v>0</v>
      </c>
      <c r="Y122" s="10" t="s">
        <v>7</v>
      </c>
      <c r="Z122" s="9">
        <f>IF(Y122="",0,IF(Y122="優勝",[3]点数換算表!$B$15,IF(Y122="準優勝",[3]点数換算表!$C$15,IF(Y122="ベスト4",[3]点数換算表!$D$15,IF(Y122="ベスト8",[3]点数換算表!$E$15,IF(Y122="ベスト16",[3]点数換算表!$F$15,""))))))</f>
        <v>16</v>
      </c>
      <c r="AA122" s="10"/>
      <c r="AB122" s="9">
        <f>IF(AA122="",0,IF(AA122="優勝",[3]点数換算表!$B$16,IF(AA122="準優勝",[3]点数換算表!$C$16,IF(AA122="ベスト4",[3]点数換算表!$D$16,IF(AA122="ベスト8",[3]点数換算表!$E$16,IF(AA122="ベスト16",[3]点数換算表!$F$16,IF(AA122="ベスト32",[3]点数換算表!$G$16,"")))))))</f>
        <v>0</v>
      </c>
      <c r="AC122" s="10"/>
      <c r="AD122" s="9">
        <f>IF(AC122="",0,IF(AC122="優勝",[3]点数換算表!$B$17,IF(AC122="準優勝",[3]点数換算表!$C$17,IF(AC122="ベスト4",[3]点数換算表!$D$17,IF(AC122="ベスト8",[3]点数換算表!$E$17,IF(AC122="ベスト16",[3]点数換算表!$F$17,IF(AC122="ベスト32",[3]点数換算表!$G$17,"")))))))</f>
        <v>0</v>
      </c>
      <c r="AE122" s="10"/>
      <c r="AF122" s="9">
        <f>IF(AE122="",0,IF(AE122="優勝",[3]点数換算表!$B$18,IF(AE122="準優勝",[3]点数換算表!$C$18,IF(AE122="ベスト4",[3]点数換算表!$D$18,IF(AE122="ベスト8",[3]点数換算表!$E$18,[3]点数換算表!$F$18)))))</f>
        <v>0</v>
      </c>
      <c r="AG122" s="10"/>
      <c r="AH122" s="9">
        <f>IF(AG122="",0,IF(AG122="優勝",[3]点数換算表!$B$19,IF(AG122="準優勝",[3]点数換算表!$C$19,IF(AG122="ベスト4",[3]点数換算表!$D$19,IF(AG122="ベスト8",[3]点数換算表!$E$19,[3]点数換算表!$F$19)))))</f>
        <v>0</v>
      </c>
      <c r="AI122" s="9">
        <f t="shared" si="50"/>
        <v>106</v>
      </c>
      <c r="AJ122" s="77">
        <f t="shared" ref="AJ122" si="63">AI122+AI123</f>
        <v>212</v>
      </c>
    </row>
    <row r="123" spans="1:36" x14ac:dyDescent="0.4">
      <c r="A123" s="77"/>
      <c r="B123" s="10" t="s">
        <v>329</v>
      </c>
      <c r="C123" s="10" t="s">
        <v>285</v>
      </c>
      <c r="D123" s="10">
        <v>4</v>
      </c>
      <c r="E123" s="42" t="s">
        <v>272</v>
      </c>
      <c r="F123" s="43" t="s">
        <v>815</v>
      </c>
      <c r="G123" s="10"/>
      <c r="H123" s="14">
        <f>IF(G123="",0,IF(G123="優勝",[3]点数換算表!$B$2,IF(G123="準優勝",[3]点数換算表!$C$2,IF(G123="ベスト4",[3]点数換算表!$D$2,[3]点数換算表!$E$2))))</f>
        <v>0</v>
      </c>
      <c r="I123" s="10"/>
      <c r="J123" s="9">
        <f>IF(I123="",0,IF(I123="優勝",[3]点数換算表!$B$3,IF(I123="準優勝",[3]点数換算表!$C$3,IF(I123="ベスト4",[3]点数換算表!$D$3,[3]点数換算表!$E$3))))</f>
        <v>0</v>
      </c>
      <c r="K123" s="10" t="s">
        <v>9</v>
      </c>
      <c r="L123" s="9">
        <f>IF(K123="",0,IF(K123="優勝",[3]点数換算表!$B$4,IF(K123="準優勝",[3]点数換算表!$C$4,IF(K123="ベスト4",[3]点数換算表!$D$4,IF(K123="ベスト8",[3]点数換算表!$E$4,IF(K123="ベスト16",[3]点数換算表!$F$4,""))))))</f>
        <v>40</v>
      </c>
      <c r="M123" s="10" t="s">
        <v>214</v>
      </c>
      <c r="N123" s="9">
        <f>IF(M123="",0,IF(M123="優勝",[3]点数換算表!$B$5,IF(M123="準優勝",[3]点数換算表!$C$5,IF(M123="ベスト4",[3]点数換算表!$D$5,IF(M123="ベスト8",[3]点数換算表!$E$5,IF(M123="ベスト16",[3]点数換算表!$F$5,IF(M123="ベスト32",[3]点数換算表!$G$5,"")))))))</f>
        <v>50</v>
      </c>
      <c r="O123" s="10"/>
      <c r="P123" s="9">
        <f>IF(O123="",0,IF(O123="優勝",[3]点数換算表!$B$6,IF(O123="準優勝",[3]点数換算表!$C$6,IF(O123="ベスト4",[3]点数換算表!$D$6,IF(O123="ベスト8",[3]点数換算表!$E$6,IF(O123="ベスト16",[3]点数換算表!$F$6,IF(O123="ベスト32",[3]点数換算表!$G$6,"")))))))</f>
        <v>0</v>
      </c>
      <c r="Q123" s="10"/>
      <c r="R123" s="9">
        <f>IF(Q123="",0,IF(Q123="優勝",[3]点数換算表!$B$7,IF(Q123="準優勝",[3]点数換算表!$C$7,IF(Q123="ベスト4",[3]点数換算表!$D$7,IF(Q123="ベスト8",[3]点数換算表!$E$7,[3]点数換算表!$F$7)))))</f>
        <v>0</v>
      </c>
      <c r="S123" s="10"/>
      <c r="T123" s="9">
        <f>IF(S123="",0,IF(S123="優勝",[3]点数換算表!$B$8,IF(S123="準優勝",[3]点数換算表!$C$8,IF(S123="ベスト4",[3]点数換算表!$D$8,IF(S123="ベスト8",[3]点数換算表!$E$8,[3]点数換算表!$F$8)))))</f>
        <v>0</v>
      </c>
      <c r="U123" s="10"/>
      <c r="V123" s="14">
        <f>IF(U123="",0,IF(U123="優勝",[3]点数換算表!$B$13,IF(U123="準優勝",[3]点数換算表!$C$13,IF(U123="ベスト4",[3]点数換算表!$D$13,[3]点数換算表!$E$13))))</f>
        <v>0</v>
      </c>
      <c r="W123" s="10"/>
      <c r="X123" s="9">
        <f>IF(W123="",0,IF(W123="優勝",[3]点数換算表!$B$14,IF(W123="準優勝",[3]点数換算表!$C$14,IF(W123="ベスト4",[3]点数換算表!$D$14,[3]点数換算表!$E$14))))</f>
        <v>0</v>
      </c>
      <c r="Y123" s="10" t="s">
        <v>7</v>
      </c>
      <c r="Z123" s="9">
        <f>IF(Y123="",0,IF(Y123="優勝",[3]点数換算表!$B$15,IF(Y123="準優勝",[3]点数換算表!$C$15,IF(Y123="ベスト4",[3]点数換算表!$D$15,IF(Y123="ベスト8",[3]点数換算表!$E$15,IF(Y123="ベスト16",[3]点数換算表!$F$15,""))))))</f>
        <v>16</v>
      </c>
      <c r="AA123" s="10"/>
      <c r="AB123" s="9">
        <f>IF(AA123="",0,IF(AA123="優勝",[3]点数換算表!$B$16,IF(AA123="準優勝",[3]点数換算表!$C$16,IF(AA123="ベスト4",[3]点数換算表!$D$16,IF(AA123="ベスト8",[3]点数換算表!$E$16,IF(AA123="ベスト16",[3]点数換算表!$F$16,IF(AA123="ベスト32",[3]点数換算表!$G$16,"")))))))</f>
        <v>0</v>
      </c>
      <c r="AC123" s="10"/>
      <c r="AD123" s="9">
        <f>IF(AC123="",0,IF(AC123="優勝",[3]点数換算表!$B$17,IF(AC123="準優勝",[3]点数換算表!$C$17,IF(AC123="ベスト4",[3]点数換算表!$D$17,IF(AC123="ベスト8",[3]点数換算表!$E$17,IF(AC123="ベスト16",[3]点数換算表!$F$17,IF(AC123="ベスト32",[3]点数換算表!$G$17,"")))))))</f>
        <v>0</v>
      </c>
      <c r="AE123" s="10"/>
      <c r="AF123" s="9">
        <f>IF(AE123="",0,IF(AE123="優勝",[3]点数換算表!$B$18,IF(AE123="準優勝",[3]点数換算表!$C$18,IF(AE123="ベスト4",[3]点数換算表!$D$18,IF(AE123="ベスト8",[3]点数換算表!$E$18,[3]点数換算表!$F$18)))))</f>
        <v>0</v>
      </c>
      <c r="AG123" s="10"/>
      <c r="AH123" s="9">
        <f>IF(AG123="",0,IF(AG123="優勝",[3]点数換算表!$B$19,IF(AG123="準優勝",[3]点数換算表!$C$19,IF(AG123="ベスト4",[3]点数換算表!$D$19,IF(AG123="ベスト8",[3]点数換算表!$E$19,[3]点数換算表!$F$19)))))</f>
        <v>0</v>
      </c>
      <c r="AI123" s="9">
        <f t="shared" si="50"/>
        <v>106</v>
      </c>
      <c r="AJ123" s="77"/>
    </row>
    <row r="124" spans="1:36" x14ac:dyDescent="0.4">
      <c r="A124" s="77">
        <v>61</v>
      </c>
      <c r="B124" s="10" t="s">
        <v>623</v>
      </c>
      <c r="C124" s="10" t="s">
        <v>619</v>
      </c>
      <c r="D124" s="10">
        <v>4</v>
      </c>
      <c r="E124" s="47" t="s">
        <v>620</v>
      </c>
      <c r="F124" s="44" t="s">
        <v>814</v>
      </c>
      <c r="G124" s="10"/>
      <c r="H124" s="14">
        <f>IF(G124="",0,IF(G124="優勝",[13]点数換算表!$B$2,IF(G124="準優勝",[13]点数換算表!$C$2,IF(G124="ベスト4",[13]点数換算表!$D$2,[13]点数換算表!$E$2))))</f>
        <v>0</v>
      </c>
      <c r="I124" s="10"/>
      <c r="J124" s="9">
        <f>IF(I124="",0,IF(I124="優勝",[13]点数換算表!$B$3,IF(I124="準優勝",[13]点数換算表!$C$3,IF(I124="ベスト4",[13]点数換算表!$D$3,[13]点数換算表!$E$3))))</f>
        <v>0</v>
      </c>
      <c r="K124" s="10" t="s">
        <v>9</v>
      </c>
      <c r="L124" s="9">
        <f>IF(K124="",0,IF(K124="優勝",[13]点数換算表!$B$4,IF(K124="準優勝",[13]点数換算表!$C$4,IF(K124="ベスト4",[13]点数換算表!$D$4,IF(K124="ベスト8",[13]点数換算表!$E$4,IF(K124="ベスト16",[13]点数換算表!$F$4,""))))))</f>
        <v>40</v>
      </c>
      <c r="M124" s="10"/>
      <c r="N124" s="9">
        <f>IF(M124="",0,IF(M124="優勝",[3]点数換算表!$B$5,IF(M124="準優勝",[3]点数換算表!$C$5,IF(M124="ベスト4",[3]点数換算表!$D$5,IF(M124="ベスト8",[3]点数換算表!$E$5,IF(M124="ベスト16",[3]点数換算表!$F$5,IF(M124="ベスト32",[3]点数換算表!$G$5,"")))))))</f>
        <v>0</v>
      </c>
      <c r="O124" s="10"/>
      <c r="P124" s="9">
        <f>IF(O124="",0,IF(O124="優勝",[13]点数換算表!$B$6,IF(O124="準優勝",[13]点数換算表!$C$6,IF(O124="ベスト4",[13]点数換算表!$D$6,IF(O124="ベスト8",[13]点数換算表!$E$6,IF(O124="ベスト16",[13]点数換算表!$F$6,IF(O124="ベスト32",[13]点数換算表!$G$6,"")))))))</f>
        <v>0</v>
      </c>
      <c r="Q124" s="10"/>
      <c r="R124" s="9">
        <f>IF(Q124="",0,IF(Q124="優勝",[13]点数換算表!$B$7,IF(Q124="準優勝",[13]点数換算表!$C$7,IF(Q124="ベスト4",[13]点数換算表!$D$7,IF(Q124="ベスト8",[13]点数換算表!$E$7,[13]点数換算表!$F$7)))))</f>
        <v>0</v>
      </c>
      <c r="S124" s="10"/>
      <c r="T124" s="9">
        <f>IF(S124="",0,IF(S124="優勝",[13]点数換算表!$B$8,IF(S124="準優勝",[13]点数換算表!$C$8,IF(S124="ベスト4",[13]点数換算表!$D$8,IF(S124="ベスト8",[13]点数換算表!$E$8,[13]点数換算表!$F$8)))))</f>
        <v>0</v>
      </c>
      <c r="U124" s="10"/>
      <c r="V124" s="14">
        <f>IF(U124="",0,IF(U124="優勝",[13]点数換算表!$B$13,IF(U124="準優勝",[13]点数換算表!$C$13,IF(U124="ベスト4",[13]点数換算表!$D$13,[13]点数換算表!$E$13))))</f>
        <v>0</v>
      </c>
      <c r="W124" s="10"/>
      <c r="X124" s="9">
        <f>IF(W124="",0,IF(W124="優勝",[13]点数換算表!$B$14,IF(W124="準優勝",[13]点数換算表!$C$14,IF(W124="ベスト4",[13]点数換算表!$D$14,[13]点数換算表!$E$14))))</f>
        <v>0</v>
      </c>
      <c r="Y124" s="10" t="s">
        <v>6</v>
      </c>
      <c r="Z124" s="9">
        <f>IF(Y124="",0,IF(Y124="優勝",[13]点数換算表!$B$15,IF(Y124="準優勝",[13]点数換算表!$C$15,IF(Y124="ベスト4",[13]点数換算表!$D$15,IF(Y124="ベスト8",[13]点数換算表!$E$15,IF(Y124="ベスト16",[13]点数換算表!$F$15,""))))))</f>
        <v>48</v>
      </c>
      <c r="AA124" s="10" t="s">
        <v>7</v>
      </c>
      <c r="AB124" s="9">
        <f>IF(AA124="",0,IF(AA124="優勝",[3]点数換算表!$B$16,IF(AA124="準優勝",[3]点数換算表!$C$16,IF(AA124="ベスト4",[3]点数換算表!$D$16,IF(AA124="ベスト8",[3]点数換算表!$E$16,IF(AA124="ベスト16",[3]点数換算表!$F$16,IF(AA124="ベスト32",[3]点数換算表!$G$16,"")))))))</f>
        <v>80</v>
      </c>
      <c r="AC124" s="10"/>
      <c r="AD124" s="9">
        <f>IF(AC124="",0,IF(AC124="優勝",[13]点数換算表!$B$17,IF(AC124="準優勝",[13]点数換算表!$C$17,IF(AC124="ベスト4",[13]点数換算表!$D$17,IF(AC124="ベスト8",[13]点数換算表!$E$17,IF(AC124="ベスト16",[13]点数換算表!$F$17,IF(AC124="ベスト32",[13]点数換算表!$G$17,"")))))))</f>
        <v>0</v>
      </c>
      <c r="AE124" s="10"/>
      <c r="AF124" s="9">
        <f>IF(AE124="",0,IF(AE124="優勝",[13]点数換算表!$B$18,IF(AE124="準優勝",[13]点数換算表!$C$18,IF(AE124="ベスト4",[13]点数換算表!$D$18,IF(AE124="ベスト8",[13]点数換算表!$E$18,[13]点数換算表!$F$18)))))</f>
        <v>0</v>
      </c>
      <c r="AG124" s="10"/>
      <c r="AH124" s="9">
        <f>IF(AG124="",0,IF(AG124="優勝",[13]点数換算表!$B$19,IF(AG124="準優勝",[13]点数換算表!$C$19,IF(AG124="ベスト4",[13]点数換算表!$D$19,IF(AG124="ベスト8",[13]点数換算表!$E$19,[13]点数換算表!$F$19)))))</f>
        <v>0</v>
      </c>
      <c r="AI124" s="9">
        <f t="shared" si="50"/>
        <v>168</v>
      </c>
      <c r="AJ124" s="77">
        <f t="shared" ref="AJ124" si="64">AI124+AI125</f>
        <v>208</v>
      </c>
    </row>
    <row r="125" spans="1:36" x14ac:dyDescent="0.4">
      <c r="A125" s="77"/>
      <c r="B125" s="10" t="s">
        <v>629</v>
      </c>
      <c r="C125" s="10" t="s">
        <v>619</v>
      </c>
      <c r="D125" s="10">
        <v>2</v>
      </c>
      <c r="E125" s="47" t="s">
        <v>620</v>
      </c>
      <c r="F125" s="44" t="s">
        <v>814</v>
      </c>
      <c r="G125" s="10"/>
      <c r="H125" s="14">
        <f>IF(G125="",0,IF(G125="優勝",[13]点数換算表!$B$2,IF(G125="準優勝",[13]点数換算表!$C$2,IF(G125="ベスト4",[13]点数換算表!$D$2,[13]点数換算表!$E$2))))</f>
        <v>0</v>
      </c>
      <c r="I125" s="10"/>
      <c r="J125" s="9">
        <f>IF(I125="",0,IF(I125="優勝",[13]点数換算表!$B$3,IF(I125="準優勝",[13]点数換算表!$C$3,IF(I125="ベスト4",[13]点数換算表!$D$3,[13]点数換算表!$E$3))))</f>
        <v>0</v>
      </c>
      <c r="K125" s="10" t="s">
        <v>9</v>
      </c>
      <c r="L125" s="9">
        <f>IF(K125="",0,IF(K125="優勝",[13]点数換算表!$B$4,IF(K125="準優勝",[13]点数換算表!$C$4,IF(K125="ベスト4",[13]点数換算表!$D$4,IF(K125="ベスト8",[13]点数換算表!$E$4,IF(K125="ベスト16",[13]点数換算表!$F$4,""))))))</f>
        <v>40</v>
      </c>
      <c r="M125" s="10"/>
      <c r="N125" s="9">
        <f>IF(M125="",0,IF(M125="優勝",[3]点数換算表!$B$5,IF(M125="準優勝",[3]点数換算表!$C$5,IF(M125="ベスト4",[3]点数換算表!$D$5,IF(M125="ベスト8",[3]点数換算表!$E$5,IF(M125="ベスト16",[3]点数換算表!$F$5,IF(M125="ベスト32",[3]点数換算表!$G$5,"")))))))</f>
        <v>0</v>
      </c>
      <c r="O125" s="10"/>
      <c r="P125" s="9">
        <f>IF(O125="",0,IF(O125="優勝",[13]点数換算表!$B$6,IF(O125="準優勝",[13]点数換算表!$C$6,IF(O125="ベスト4",[13]点数換算表!$D$6,IF(O125="ベスト8",[13]点数換算表!$E$6,IF(O125="ベスト16",[13]点数換算表!$F$6,IF(O125="ベスト32",[13]点数換算表!$G$6,"")))))))</f>
        <v>0</v>
      </c>
      <c r="Q125" s="10"/>
      <c r="R125" s="9">
        <f>IF(Q125="",0,IF(Q125="優勝",[13]点数換算表!$B$7,IF(Q125="準優勝",[13]点数換算表!$C$7,IF(Q125="ベスト4",[13]点数換算表!$D$7,IF(Q125="ベスト8",[13]点数換算表!$E$7,[13]点数換算表!$F$7)))))</f>
        <v>0</v>
      </c>
      <c r="S125" s="10"/>
      <c r="T125" s="9">
        <f>IF(S125="",0,IF(S125="優勝",[13]点数換算表!$B$8,IF(S125="準優勝",[13]点数換算表!$C$8,IF(S125="ベスト4",[13]点数換算表!$D$8,IF(S125="ベスト8",[13]点数換算表!$E$8,[13]点数換算表!$F$8)))))</f>
        <v>0</v>
      </c>
      <c r="U125" s="10"/>
      <c r="V125" s="14">
        <f>IF(U125="",0,IF(U125="優勝",[13]点数換算表!$B$13,IF(U125="準優勝",[13]点数換算表!$C$13,IF(U125="ベスト4",[13]点数換算表!$D$13,[13]点数換算表!$E$13))))</f>
        <v>0</v>
      </c>
      <c r="W125" s="10"/>
      <c r="X125" s="9">
        <f>IF(W125="",0,IF(W125="優勝",[13]点数換算表!$B$14,IF(W125="準優勝",[13]点数換算表!$C$14,IF(W125="ベスト4",[13]点数換算表!$D$14,[13]点数換算表!$E$14))))</f>
        <v>0</v>
      </c>
      <c r="Y125" s="10"/>
      <c r="Z125" s="9">
        <f>IF(Y125="",0,IF(Y125="優勝",[13]点数換算表!$B$15,IF(Y125="準優勝",[13]点数換算表!$C$15,IF(Y125="ベスト4",[13]点数換算表!$D$15,IF(Y125="ベスト8",[13]点数換算表!$E$15,IF(Y125="ベスト16",[13]点数換算表!$F$15,""))))))</f>
        <v>0</v>
      </c>
      <c r="AA125" s="10"/>
      <c r="AB125" s="9">
        <f>IF(AA125="",0,IF(AA125="優勝",[3]点数換算表!$B$16,IF(AA125="準優勝",[3]点数換算表!$C$16,IF(AA125="ベスト4",[3]点数換算表!$D$16,IF(AA125="ベスト8",[3]点数換算表!$E$16,IF(AA125="ベスト16",[3]点数換算表!$F$16,IF(AA125="ベスト32",[3]点数換算表!$G$16,"")))))))</f>
        <v>0</v>
      </c>
      <c r="AC125" s="10"/>
      <c r="AD125" s="9">
        <f>IF(AC125="",0,IF(AC125="優勝",[13]点数換算表!$B$17,IF(AC125="準優勝",[13]点数換算表!$C$17,IF(AC125="ベスト4",[13]点数換算表!$D$17,IF(AC125="ベスト8",[13]点数換算表!$E$17,IF(AC125="ベスト16",[13]点数換算表!$F$17,IF(AC125="ベスト32",[13]点数換算表!$G$17,"")))))))</f>
        <v>0</v>
      </c>
      <c r="AE125" s="10"/>
      <c r="AF125" s="9">
        <f>IF(AE125="",0,IF(AE125="優勝",[13]点数換算表!$B$18,IF(AE125="準優勝",[13]点数換算表!$C$18,IF(AE125="ベスト4",[13]点数換算表!$D$18,IF(AE125="ベスト8",[13]点数換算表!$E$18,[13]点数換算表!$F$18)))))</f>
        <v>0</v>
      </c>
      <c r="AG125" s="10"/>
      <c r="AH125" s="9">
        <f>IF(AG125="",0,IF(AG125="優勝",[13]点数換算表!$B$19,IF(AG125="準優勝",[13]点数換算表!$C$19,IF(AG125="ベスト4",[13]点数換算表!$D$19,IF(AG125="ベスト8",[13]点数換算表!$E$19,[13]点数換算表!$F$19)))))</f>
        <v>0</v>
      </c>
      <c r="AI125" s="9">
        <f t="shared" si="50"/>
        <v>40</v>
      </c>
      <c r="AJ125" s="77"/>
    </row>
    <row r="126" spans="1:36" x14ac:dyDescent="0.4">
      <c r="A126" s="77">
        <v>62</v>
      </c>
      <c r="B126" s="10" t="s">
        <v>996</v>
      </c>
      <c r="C126" s="10" t="s">
        <v>454</v>
      </c>
      <c r="D126" s="10">
        <v>3</v>
      </c>
      <c r="E126" s="48" t="s">
        <v>451</v>
      </c>
      <c r="F126" s="43" t="s">
        <v>815</v>
      </c>
      <c r="G126" s="10"/>
      <c r="H126" s="14">
        <f>IF(G126="",0,IF(G126="優勝",[15]点数換算表!$B$2,IF(G126="準優勝",[15]点数換算表!$C$2,IF(G126="ベスト4",[15]点数換算表!$D$2,[15]点数換算表!$E$2))))</f>
        <v>0</v>
      </c>
      <c r="I126" s="10"/>
      <c r="J126" s="9">
        <f>IF(I126="",0,IF(I126="優勝",[15]点数換算表!$B$3,IF(I126="準優勝",[15]点数換算表!$C$3,IF(I126="ベスト4",[15]点数換算表!$D$3,[15]点数換算表!$E$3))))</f>
        <v>0</v>
      </c>
      <c r="K126" s="10" t="s">
        <v>6</v>
      </c>
      <c r="L126" s="9">
        <f>IF(K126="",0,IF(K126="優勝",[15]点数換算表!$B$4,IF(K126="準優勝",[15]点数換算表!$C$4,IF(K126="ベスト4",[15]点数換算表!$D$4,IF(K126="ベスト8",[15]点数換算表!$E$4,IF(K126="ベスト16",[15]点数換算表!$F$4,""))))))</f>
        <v>60</v>
      </c>
      <c r="M126" s="10"/>
      <c r="N126" s="9">
        <f>IF(M126="",0,IF(M126="優勝",[3]点数換算表!$B$5,IF(M126="準優勝",[3]点数換算表!$C$5,IF(M126="ベスト4",[3]点数換算表!$D$5,IF(M126="ベスト8",[3]点数換算表!$E$5,IF(M126="ベスト16",[3]点数換算表!$F$5,IF(M126="ベスト32",[3]点数換算表!$G$5,"")))))))</f>
        <v>0</v>
      </c>
      <c r="O126" s="10"/>
      <c r="P126" s="9">
        <f>IF(O126="",0,IF(O126="優勝",[15]点数換算表!$B$6,IF(O126="準優勝",[15]点数換算表!$C$6,IF(O126="ベスト4",[15]点数換算表!$D$6,IF(O126="ベスト8",[15]点数換算表!$E$6,IF(O126="ベスト16",[15]点数換算表!$F$6,IF(O126="ベスト32",[15]点数換算表!$G$6,"")))))))</f>
        <v>0</v>
      </c>
      <c r="Q126" s="10"/>
      <c r="R126" s="9">
        <f>IF(Q126="",0,IF(Q126="優勝",[15]点数換算表!$B$7,IF(Q126="準優勝",[15]点数換算表!$C$7,IF(Q126="ベスト4",[15]点数換算表!$D$7,IF(Q126="ベスト8",[15]点数換算表!$E$7,[15]点数換算表!$F$7)))))</f>
        <v>0</v>
      </c>
      <c r="S126" s="10"/>
      <c r="T126" s="9">
        <f>IF(S126="",0,IF(S126="優勝",[15]点数換算表!$B$8,IF(S126="準優勝",[15]点数換算表!$C$8,IF(S126="ベスト4",[15]点数換算表!$D$8,IF(S126="ベスト8",[15]点数換算表!$E$8,[15]点数換算表!$F$8)))))</f>
        <v>0</v>
      </c>
      <c r="U126" s="10"/>
      <c r="V126" s="14">
        <f>IF(U126="",0,IF(U126="優勝",[15]点数換算表!$B$13,IF(U126="準優勝",[15]点数換算表!$C$13,IF(U126="ベスト4",[15]点数換算表!$D$13,[15]点数換算表!$E$13))))</f>
        <v>0</v>
      </c>
      <c r="W126" s="10"/>
      <c r="X126" s="9">
        <f>IF(W126="",0,IF(W126="優勝",[15]点数換算表!$B$14,IF(W126="準優勝",[15]点数換算表!$C$14,IF(W126="ベスト4",[15]点数換算表!$D$14,[15]点数換算表!$E$14))))</f>
        <v>0</v>
      </c>
      <c r="Y126" s="10" t="s">
        <v>6</v>
      </c>
      <c r="Z126" s="9">
        <f>IF(Y126="",0,IF(Y126="優勝",[15]点数換算表!$B$15,IF(Y126="準優勝",[15]点数換算表!$C$15,IF(Y126="ベスト4",[15]点数換算表!$D$15,IF(Y126="ベスト8",[15]点数換算表!$E$15,IF(Y126="ベスト16",[15]点数換算表!$F$15,""))))))</f>
        <v>48</v>
      </c>
      <c r="AA126" s="10"/>
      <c r="AB126" s="9">
        <f>IF(AA126="",0,IF(AA126="優勝",[3]点数換算表!$B$16,IF(AA126="準優勝",[3]点数換算表!$C$16,IF(AA126="ベスト4",[3]点数換算表!$D$16,IF(AA126="ベスト8",[3]点数換算表!$E$16,IF(AA126="ベスト16",[3]点数換算表!$F$16,IF(AA126="ベスト32",[3]点数換算表!$G$16,"")))))))</f>
        <v>0</v>
      </c>
      <c r="AC126" s="10"/>
      <c r="AD126" s="9">
        <f>IF(AC126="",0,IF(AC126="優勝",[15]点数換算表!$B$17,IF(AC126="準優勝",[15]点数換算表!$C$17,IF(AC126="ベスト4",[15]点数換算表!$D$17,IF(AC126="ベスト8",[15]点数換算表!$E$17,IF(AC126="ベスト16",[15]点数換算表!$F$17,IF(AC126="ベスト32",[15]点数換算表!$G$17,"")))))))</f>
        <v>0</v>
      </c>
      <c r="AE126" s="10"/>
      <c r="AF126" s="9">
        <f>IF(AE126="",0,IF(AE126="優勝",[15]点数換算表!$B$18,IF(AE126="準優勝",[15]点数換算表!$C$18,IF(AE126="ベスト4",[15]点数換算表!$D$18,IF(AE126="ベスト8",[15]点数換算表!$E$18,[15]点数換算表!$F$18)))))</f>
        <v>0</v>
      </c>
      <c r="AG126" s="10"/>
      <c r="AH126" s="9">
        <f>IF(AG126="",0,IF(AG126="優勝",[15]点数換算表!$B$19,IF(AG126="準優勝",[15]点数換算表!$C$19,IF(AG126="ベスト4",[15]点数換算表!$D$19,IF(AG126="ベスト8",[15]点数換算表!$E$19,[15]点数換算表!$F$19)))))</f>
        <v>0</v>
      </c>
      <c r="AI126" s="9">
        <f t="shared" si="50"/>
        <v>108</v>
      </c>
      <c r="AJ126" s="77">
        <f t="shared" ref="AJ126" si="65">AI126+AI127</f>
        <v>200</v>
      </c>
    </row>
    <row r="127" spans="1:36" x14ac:dyDescent="0.4">
      <c r="A127" s="77"/>
      <c r="B127" s="10" t="s">
        <v>997</v>
      </c>
      <c r="C127" s="10" t="s">
        <v>454</v>
      </c>
      <c r="D127" s="10">
        <v>4</v>
      </c>
      <c r="E127" s="48" t="s">
        <v>451</v>
      </c>
      <c r="F127" s="43" t="s">
        <v>815</v>
      </c>
      <c r="G127" s="10"/>
      <c r="H127" s="14">
        <f>IF(G127="",0,IF(G127="優勝",[15]点数換算表!$B$2,IF(G127="準優勝",[15]点数換算表!$C$2,IF(G127="ベスト4",[15]点数換算表!$D$2,[15]点数換算表!$E$2))))</f>
        <v>0</v>
      </c>
      <c r="I127" s="10"/>
      <c r="J127" s="9">
        <f>IF(I127="",0,IF(I127="優勝",[15]点数換算表!$B$3,IF(I127="準優勝",[15]点数換算表!$C$3,IF(I127="ベスト4",[15]点数換算表!$D$3,[15]点数換算表!$E$3))))</f>
        <v>0</v>
      </c>
      <c r="K127" s="10" t="s">
        <v>6</v>
      </c>
      <c r="L127" s="9">
        <f>IF(K127="",0,IF(K127="優勝",[15]点数換算表!$B$4,IF(K127="準優勝",[15]点数換算表!$C$4,IF(K127="ベスト4",[15]点数換算表!$D$4,IF(K127="ベスト8",[15]点数換算表!$E$4,IF(K127="ベスト16",[15]点数換算表!$F$4,""))))))</f>
        <v>60</v>
      </c>
      <c r="M127" s="10"/>
      <c r="N127" s="9">
        <f>IF(M127="",0,IF(M127="優勝",[3]点数換算表!$B$5,IF(M127="準優勝",[3]点数換算表!$C$5,IF(M127="ベスト4",[3]点数換算表!$D$5,IF(M127="ベスト8",[3]点数換算表!$E$5,IF(M127="ベスト16",[3]点数換算表!$F$5,IF(M127="ベスト32",[3]点数換算表!$G$5,"")))))))</f>
        <v>0</v>
      </c>
      <c r="O127" s="10"/>
      <c r="P127" s="9">
        <f>IF(O127="",0,IF(O127="優勝",[15]点数換算表!$B$6,IF(O127="準優勝",[15]点数換算表!$C$6,IF(O127="ベスト4",[15]点数換算表!$D$6,IF(O127="ベスト8",[15]点数換算表!$E$6,IF(O127="ベスト16",[15]点数換算表!$F$6,IF(O127="ベスト32",[15]点数換算表!$G$6,"")))))))</f>
        <v>0</v>
      </c>
      <c r="Q127" s="10"/>
      <c r="R127" s="9">
        <f>IF(Q127="",0,IF(Q127="優勝",[15]点数換算表!$B$7,IF(Q127="準優勝",[15]点数換算表!$C$7,IF(Q127="ベスト4",[15]点数換算表!$D$7,IF(Q127="ベスト8",[15]点数換算表!$E$7,[15]点数換算表!$F$7)))))</f>
        <v>0</v>
      </c>
      <c r="S127" s="10"/>
      <c r="T127" s="9">
        <f>IF(S127="",0,IF(S127="優勝",[15]点数換算表!$B$8,IF(S127="準優勝",[15]点数換算表!$C$8,IF(S127="ベスト4",[15]点数換算表!$D$8,IF(S127="ベスト8",[15]点数換算表!$E$8,[15]点数換算表!$F$8)))))</f>
        <v>0</v>
      </c>
      <c r="U127" s="10"/>
      <c r="V127" s="14">
        <f>IF(U127="",0,IF(U127="優勝",[15]点数換算表!$B$13,IF(U127="準優勝",[15]点数換算表!$C$13,IF(U127="ベスト4",[15]点数換算表!$D$13,[15]点数換算表!$E$13))))</f>
        <v>0</v>
      </c>
      <c r="W127" s="10"/>
      <c r="X127" s="9">
        <f>IF(W127="",0,IF(W127="優勝",[15]点数換算表!$B$14,IF(W127="準優勝",[15]点数換算表!$C$14,IF(W127="ベスト4",[15]点数換算表!$D$14,[15]点数換算表!$E$14))))</f>
        <v>0</v>
      </c>
      <c r="Y127" s="10" t="s">
        <v>9</v>
      </c>
      <c r="Z127" s="9">
        <f>IF(Y127="",0,IF(Y127="優勝",[15]点数換算表!$B$15,IF(Y127="準優勝",[15]点数換算表!$C$15,IF(Y127="ベスト4",[15]点数換算表!$D$15,IF(Y127="ベスト8",[15]点数換算表!$E$15,IF(Y127="ベスト16",[15]点数換算表!$F$15,""))))))</f>
        <v>32</v>
      </c>
      <c r="AA127" s="10"/>
      <c r="AB127" s="9">
        <f>IF(AA127="",0,IF(AA127="優勝",[3]点数換算表!$B$16,IF(AA127="準優勝",[3]点数換算表!$C$16,IF(AA127="ベスト4",[3]点数換算表!$D$16,IF(AA127="ベスト8",[3]点数換算表!$E$16,IF(AA127="ベスト16",[3]点数換算表!$F$16,IF(AA127="ベスト32",[3]点数換算表!$G$16,"")))))))</f>
        <v>0</v>
      </c>
      <c r="AC127" s="10"/>
      <c r="AD127" s="9">
        <f>IF(AC127="",0,IF(AC127="優勝",[15]点数換算表!$B$17,IF(AC127="準優勝",[15]点数換算表!$C$17,IF(AC127="ベスト4",[15]点数換算表!$D$17,IF(AC127="ベスト8",[15]点数換算表!$E$17,IF(AC127="ベスト16",[15]点数換算表!$F$17,IF(AC127="ベスト32",[15]点数換算表!$G$17,"")))))))</f>
        <v>0</v>
      </c>
      <c r="AE127" s="10"/>
      <c r="AF127" s="9">
        <f>IF(AE127="",0,IF(AE127="優勝",[15]点数換算表!$B$18,IF(AE127="準優勝",[15]点数換算表!$C$18,IF(AE127="ベスト4",[15]点数換算表!$D$18,IF(AE127="ベスト8",[15]点数換算表!$E$18,[15]点数換算表!$F$18)))))</f>
        <v>0</v>
      </c>
      <c r="AG127" s="10"/>
      <c r="AH127" s="9">
        <f>IF(AG127="",0,IF(AG127="優勝",[15]点数換算表!$B$19,IF(AG127="準優勝",[15]点数換算表!$C$19,IF(AG127="ベスト4",[15]点数換算表!$D$19,IF(AG127="ベスト8",[15]点数換算表!$E$19,[15]点数換算表!$F$19)))))</f>
        <v>0</v>
      </c>
      <c r="AI127" s="9">
        <f t="shared" si="50"/>
        <v>92</v>
      </c>
      <c r="AJ127" s="77"/>
    </row>
    <row r="128" spans="1:36" x14ac:dyDescent="0.4">
      <c r="A128" s="77">
        <v>63</v>
      </c>
      <c r="B128" s="10" t="s">
        <v>380</v>
      </c>
      <c r="C128" s="10" t="s">
        <v>381</v>
      </c>
      <c r="D128" s="10">
        <v>4</v>
      </c>
      <c r="E128" s="20" t="s">
        <v>382</v>
      </c>
      <c r="F128" s="43" t="s">
        <v>815</v>
      </c>
      <c r="G128" s="10"/>
      <c r="H128" s="14">
        <v>0</v>
      </c>
      <c r="I128" s="10"/>
      <c r="J128" s="9">
        <v>0</v>
      </c>
      <c r="K128" s="10" t="s">
        <v>6</v>
      </c>
      <c r="L128" s="9">
        <v>60</v>
      </c>
      <c r="M128" s="10"/>
      <c r="N128" s="9">
        <f>IF(M128="",0,IF(M128="優勝",[3]点数換算表!$B$5,IF(M128="準優勝",[3]点数換算表!$C$5,IF(M128="ベスト4",[3]点数換算表!$D$5,IF(M128="ベスト8",[3]点数換算表!$E$5,IF(M128="ベスト16",[3]点数換算表!$F$5,IF(M128="ベスト32",[3]点数換算表!$G$5,"")))))))</f>
        <v>0</v>
      </c>
      <c r="O128" s="10"/>
      <c r="P128" s="9">
        <v>0</v>
      </c>
      <c r="Q128" s="10"/>
      <c r="R128" s="9">
        <v>0</v>
      </c>
      <c r="S128" s="10"/>
      <c r="T128" s="9">
        <v>0</v>
      </c>
      <c r="U128" s="10"/>
      <c r="V128" s="14">
        <v>0</v>
      </c>
      <c r="W128" s="10"/>
      <c r="X128" s="9">
        <v>0</v>
      </c>
      <c r="Y128" s="10" t="s">
        <v>6</v>
      </c>
      <c r="Z128" s="9">
        <v>48</v>
      </c>
      <c r="AA128" s="10"/>
      <c r="AB128" s="9">
        <f>IF(AA128="",0,IF(AA128="優勝",[3]点数換算表!$B$16,IF(AA128="準優勝",[3]点数換算表!$C$16,IF(AA128="ベスト4",[3]点数換算表!$D$16,IF(AA128="ベスト8",[3]点数換算表!$E$16,IF(AA128="ベスト16",[3]点数換算表!$F$16,IF(AA128="ベスト32",[3]点数換算表!$G$16,"")))))))</f>
        <v>0</v>
      </c>
      <c r="AC128" s="10"/>
      <c r="AD128" s="9">
        <v>0</v>
      </c>
      <c r="AE128" s="10"/>
      <c r="AF128" s="9">
        <v>0</v>
      </c>
      <c r="AG128" s="10"/>
      <c r="AH128" s="9">
        <v>0</v>
      </c>
      <c r="AI128" s="9">
        <f t="shared" si="50"/>
        <v>108</v>
      </c>
      <c r="AJ128" s="77">
        <f t="shared" ref="AJ128" si="66">AI128+AI129</f>
        <v>200</v>
      </c>
    </row>
    <row r="129" spans="1:36" x14ac:dyDescent="0.4">
      <c r="A129" s="77"/>
      <c r="B129" s="10" t="s">
        <v>420</v>
      </c>
      <c r="C129" s="10" t="s">
        <v>381</v>
      </c>
      <c r="D129" s="10">
        <v>2</v>
      </c>
      <c r="E129" s="20" t="s">
        <v>382</v>
      </c>
      <c r="F129" s="43" t="s">
        <v>815</v>
      </c>
      <c r="G129" s="10"/>
      <c r="H129" s="14">
        <v>0</v>
      </c>
      <c r="I129" s="10"/>
      <c r="J129" s="9">
        <v>0</v>
      </c>
      <c r="K129" s="10" t="s">
        <v>6</v>
      </c>
      <c r="L129" s="9">
        <v>60</v>
      </c>
      <c r="M129" s="10"/>
      <c r="N129" s="9">
        <f>IF(M129="",0,IF(M129="優勝",[3]点数換算表!$B$5,IF(M129="準優勝",[3]点数換算表!$C$5,IF(M129="ベスト4",[3]点数換算表!$D$5,IF(M129="ベスト8",[3]点数換算表!$E$5,IF(M129="ベスト16",[3]点数換算表!$F$5,IF(M129="ベスト32",[3]点数換算表!$G$5,"")))))))</f>
        <v>0</v>
      </c>
      <c r="O129" s="10"/>
      <c r="P129" s="9">
        <v>0</v>
      </c>
      <c r="Q129" s="10"/>
      <c r="R129" s="9">
        <v>0</v>
      </c>
      <c r="S129" s="10"/>
      <c r="T129" s="9">
        <v>0</v>
      </c>
      <c r="U129" s="10"/>
      <c r="V129" s="14">
        <v>0</v>
      </c>
      <c r="W129" s="10"/>
      <c r="X129" s="9">
        <v>0</v>
      </c>
      <c r="Y129" s="10" t="s">
        <v>9</v>
      </c>
      <c r="Z129" s="9">
        <v>32</v>
      </c>
      <c r="AA129" s="10"/>
      <c r="AB129" s="9">
        <f>IF(AA129="",0,IF(AA129="優勝",[3]点数換算表!$B$16,IF(AA129="準優勝",[3]点数換算表!$C$16,IF(AA129="ベスト4",[3]点数換算表!$D$16,IF(AA129="ベスト8",[3]点数換算表!$E$16,IF(AA129="ベスト16",[3]点数換算表!$F$16,IF(AA129="ベスト32",[3]点数換算表!$G$16,"")))))))</f>
        <v>0</v>
      </c>
      <c r="AC129" s="10"/>
      <c r="AD129" s="9">
        <v>0</v>
      </c>
      <c r="AE129" s="10"/>
      <c r="AF129" s="9">
        <v>0</v>
      </c>
      <c r="AG129" s="10"/>
      <c r="AH129" s="9">
        <v>0</v>
      </c>
      <c r="AI129" s="9">
        <f t="shared" si="50"/>
        <v>92</v>
      </c>
      <c r="AJ129" s="77"/>
    </row>
    <row r="130" spans="1:36" x14ac:dyDescent="0.4">
      <c r="A130" s="77">
        <v>64</v>
      </c>
      <c r="B130" s="10" t="s">
        <v>1368</v>
      </c>
      <c r="C130" s="10" t="s">
        <v>311</v>
      </c>
      <c r="D130" s="10">
        <v>2</v>
      </c>
      <c r="E130" s="42" t="s">
        <v>272</v>
      </c>
      <c r="F130" s="43" t="s">
        <v>815</v>
      </c>
      <c r="G130" s="10"/>
      <c r="H130" s="14">
        <f>IF(G130="",0,IF(G130="優勝",[1]点数換算表!$B$2,IF(G130="準優勝",[1]点数換算表!$C$2,IF(G130="ベスト4",[1]点数換算表!$D$2,[1]点数換算表!$E$2))))</f>
        <v>0</v>
      </c>
      <c r="I130" s="10"/>
      <c r="J130" s="9">
        <f>IF(I130="",0,IF(I130="優勝",[1]点数換算表!$B$3,IF(I130="準優勝",[1]点数換算表!$C$3,IF(I130="ベスト4",[1]点数換算表!$D$3,[1]点数換算表!$E$3))))</f>
        <v>0</v>
      </c>
      <c r="K130" s="10"/>
      <c r="L130" s="9">
        <f>IF(K130="",0,IF(K130="優勝",[7]点数換算表!$B$4,IF(K130="準優勝",[7]点数換算表!$C$4,IF(K130="ベスト4",[7]点数換算表!$D$4,IF(K130="ベスト8",[7]点数換算表!$E$4,IF(K130="ベスト16",[7]点数換算表!$F$4,""))))))</f>
        <v>0</v>
      </c>
      <c r="M130" s="10" t="s">
        <v>7</v>
      </c>
      <c r="N130" s="9">
        <f>IF(M130="",0,IF(M130="優勝",点数換算表!$B$5,IF(M130="準優勝",点数換算表!$C$5,IF(M130="ベスト4",点数換算表!$D$5,IF(M130="ベスト8",点数換算表!$E$5,IF(M130="ベスト16",点数換算表!$F$5,IF(M130="ベスト32",点数換算表!$G$5,"")))))))</f>
        <v>100</v>
      </c>
      <c r="O130" s="10"/>
      <c r="P130" s="9">
        <f>IF(O130="",0,IF(O130="優勝",[2]点数換算表!$B$6,IF(O130="準優勝",[2]点数換算表!$C$6,IF(O130="ベスト4",[2]点数換算表!$D$6,IF(O130="ベスト8",[2]点数換算表!$E$6,IF(O130="ベスト16",[2]点数換算表!$F$6,IF(O130="ベスト32",[2]点数換算表!$G$6,"")))))))</f>
        <v>0</v>
      </c>
      <c r="Q130" s="10"/>
      <c r="R130" s="9">
        <f>IF(Q130="",0,IF(Q130="優勝",[10]点数換算表!$B$7,IF(Q130="準優勝",[10]点数換算表!$C$7,IF(Q130="ベスト4",[10]点数換算表!$D$7,IF(Q130="ベスト8",[10]点数換算表!$E$7,[10]点数換算表!$F$7)))))</f>
        <v>0</v>
      </c>
      <c r="S130" s="10"/>
      <c r="T130" s="9">
        <f>IF(S130="",0,IF(S130="優勝",[10]点数換算表!$B$8,IF(S130="準優勝",[10]点数換算表!$C$8,IF(S130="ベスト4",[10]点数換算表!$D$8,IF(S130="ベスト8",[10]点数換算表!$E$8,[10]点数換算表!$F$8)))))</f>
        <v>0</v>
      </c>
      <c r="U130" s="10"/>
      <c r="V130" s="14">
        <f>IF(U130="",0,IF(U130="優勝",[10]点数換算表!$B$13,IF(U130="準優勝",[10]点数換算表!$C$13,IF(U130="ベスト4",[10]点数換算表!$D$13,[10]点数換算表!$E$13))))</f>
        <v>0</v>
      </c>
      <c r="W130" s="10"/>
      <c r="X130" s="9">
        <f>IF(W130="",0,IF(W130="優勝",[10]点数換算表!$B$14,IF(W130="準優勝",[10]点数換算表!$C$14,IF(W130="ベスト4",[10]点数換算表!$D$14,[10]点数換算表!$E$14))))</f>
        <v>0</v>
      </c>
      <c r="Y130" s="10"/>
      <c r="Z130" s="9">
        <f>IF(Y130="",0,IF(Y130="優勝",[7]点数換算表!$B$15,IF(Y130="準優勝",[7]点数換算表!$C$15,IF(Y130="ベスト4",[7]点数換算表!$D$15,IF(Y130="ベスト8",[7]点数換算表!$E$15,IF(Y130="ベスト16",[7]点数換算表!$F$15,""))))))</f>
        <v>0</v>
      </c>
      <c r="AA130" s="10"/>
      <c r="AB130" s="9">
        <f>IF(AA130="",0,IF(AA130="優勝",[2]点数換算表!$B$16,IF(AA130="準優勝",[2]点数換算表!$C$16,IF(AA130="ベスト4",[2]点数換算表!$D$16,IF(AA130="ベスト8",[2]点数換算表!$E$16,IF(AA130="ベスト16",[2]点数換算表!$F$16,IF(AA130="ベスト32",[2]点数換算表!$G$16,"")))))))</f>
        <v>0</v>
      </c>
      <c r="AC130" s="10"/>
      <c r="AD130" s="9">
        <f>IF(AC130="",0,IF(AC130="優勝",[2]点数換算表!$B$17,IF(AC130="準優勝",[2]点数換算表!$C$17,IF(AC130="ベスト4",[2]点数換算表!$D$17,IF(AC130="ベスト8",[2]点数換算表!$E$17,IF(AC130="ベスト16",[2]点数換算表!$F$17,IF(AC130="ベスト32",[2]点数換算表!$G$17,"")))))))</f>
        <v>0</v>
      </c>
      <c r="AE130" s="10"/>
      <c r="AF130" s="9">
        <f>IF(AE130="",0,IF(AE130="優勝",[2]点数換算表!$B$18,IF(AE130="準優勝",[2]点数換算表!$C$18,IF(AE130="ベスト4",[2]点数換算表!$D$18,IF(AE130="ベスト8",[2]点数換算表!$E$18,[2]点数換算表!$F$18)))))</f>
        <v>0</v>
      </c>
      <c r="AG130" s="10"/>
      <c r="AH130" s="9">
        <f>IF(AG130="",0,IF(AG130="優勝",[2]点数換算表!$B$19,IF(AG130="準優勝",[2]点数換算表!$C$19,IF(AG130="ベスト4",[2]点数換算表!$D$19,IF(AG130="ベスト8",[2]点数換算表!$E$19,[2]点数換算表!$F$19)))))</f>
        <v>0</v>
      </c>
      <c r="AI130" s="9">
        <f t="shared" si="50"/>
        <v>100</v>
      </c>
      <c r="AJ130" s="77">
        <f t="shared" ref="AJ130" si="67">AI130+AI131</f>
        <v>200</v>
      </c>
    </row>
    <row r="131" spans="1:36" x14ac:dyDescent="0.4">
      <c r="A131" s="77"/>
      <c r="B131" s="10" t="s">
        <v>1369</v>
      </c>
      <c r="C131" s="10" t="s">
        <v>311</v>
      </c>
      <c r="D131" s="10">
        <v>2</v>
      </c>
      <c r="E131" s="42" t="s">
        <v>272</v>
      </c>
      <c r="F131" s="43" t="s">
        <v>815</v>
      </c>
      <c r="G131" s="10"/>
      <c r="H131" s="14">
        <f>IF(G131="",0,IF(G131="優勝",[1]点数換算表!$B$2,IF(G131="準優勝",[1]点数換算表!$C$2,IF(G131="ベスト4",[1]点数換算表!$D$2,[1]点数換算表!$E$2))))</f>
        <v>0</v>
      </c>
      <c r="I131" s="10"/>
      <c r="J131" s="9">
        <f>IF(I131="",0,IF(I131="優勝",[1]点数換算表!$B$3,IF(I131="準優勝",[1]点数換算表!$C$3,IF(I131="ベスト4",[1]点数換算表!$D$3,[1]点数換算表!$E$3))))</f>
        <v>0</v>
      </c>
      <c r="K131" s="10"/>
      <c r="L131" s="9">
        <f>IF(K131="",0,IF(K131="優勝",[7]点数換算表!$B$4,IF(K131="準優勝",[7]点数換算表!$C$4,IF(K131="ベスト4",[7]点数換算表!$D$4,IF(K131="ベスト8",[7]点数換算表!$E$4,IF(K131="ベスト16",[7]点数換算表!$F$4,""))))))</f>
        <v>0</v>
      </c>
      <c r="M131" s="10" t="s">
        <v>7</v>
      </c>
      <c r="N131" s="9">
        <f>IF(M131="",0,IF(M131="優勝",点数換算表!$B$5,IF(M131="準優勝",点数換算表!$C$5,IF(M131="ベスト4",点数換算表!$D$5,IF(M131="ベスト8",点数換算表!$E$5,IF(M131="ベスト16",点数換算表!$F$5,IF(M131="ベスト32",点数換算表!$G$5,"")))))))</f>
        <v>100</v>
      </c>
      <c r="O131" s="10"/>
      <c r="P131" s="9">
        <f>IF(O131="",0,IF(O131="優勝",[2]点数換算表!$B$6,IF(O131="準優勝",[2]点数換算表!$C$6,IF(O131="ベスト4",[2]点数換算表!$D$6,IF(O131="ベスト8",[2]点数換算表!$E$6,IF(O131="ベスト16",[2]点数換算表!$F$6,IF(O131="ベスト32",[2]点数換算表!$G$6,"")))))))</f>
        <v>0</v>
      </c>
      <c r="Q131" s="10"/>
      <c r="R131" s="9">
        <f>IF(Q131="",0,IF(Q131="優勝",[10]点数換算表!$B$7,IF(Q131="準優勝",[10]点数換算表!$C$7,IF(Q131="ベスト4",[10]点数換算表!$D$7,IF(Q131="ベスト8",[10]点数換算表!$E$7,[10]点数換算表!$F$7)))))</f>
        <v>0</v>
      </c>
      <c r="S131" s="10"/>
      <c r="T131" s="9">
        <f>IF(S131="",0,IF(S131="優勝",[10]点数換算表!$B$8,IF(S131="準優勝",[10]点数換算表!$C$8,IF(S131="ベスト4",[10]点数換算表!$D$8,IF(S131="ベスト8",[10]点数換算表!$E$8,[10]点数換算表!$F$8)))))</f>
        <v>0</v>
      </c>
      <c r="U131" s="10"/>
      <c r="V131" s="14">
        <f>IF(U131="",0,IF(U131="優勝",[10]点数換算表!$B$13,IF(U131="準優勝",[10]点数換算表!$C$13,IF(U131="ベスト4",[10]点数換算表!$D$13,[10]点数換算表!$E$13))))</f>
        <v>0</v>
      </c>
      <c r="W131" s="10"/>
      <c r="X131" s="9">
        <f>IF(W131="",0,IF(W131="優勝",[10]点数換算表!$B$14,IF(W131="準優勝",[10]点数換算表!$C$14,IF(W131="ベスト4",[10]点数換算表!$D$14,[10]点数換算表!$E$14))))</f>
        <v>0</v>
      </c>
      <c r="Y131" s="10"/>
      <c r="Z131" s="9">
        <f>IF(Y131="",0,IF(Y131="優勝",[7]点数換算表!$B$15,IF(Y131="準優勝",[7]点数換算表!$C$15,IF(Y131="ベスト4",[7]点数換算表!$D$15,IF(Y131="ベスト8",[7]点数換算表!$E$15,IF(Y131="ベスト16",[7]点数換算表!$F$15,""))))))</f>
        <v>0</v>
      </c>
      <c r="AA131" s="10"/>
      <c r="AB131" s="9">
        <f>IF(AA131="",0,IF(AA131="優勝",[2]点数換算表!$B$16,IF(AA131="準優勝",[2]点数換算表!$C$16,IF(AA131="ベスト4",[2]点数換算表!$D$16,IF(AA131="ベスト8",[2]点数換算表!$E$16,IF(AA131="ベスト16",[2]点数換算表!$F$16,IF(AA131="ベスト32",[2]点数換算表!$G$16,"")))))))</f>
        <v>0</v>
      </c>
      <c r="AC131" s="10"/>
      <c r="AD131" s="9">
        <f>IF(AC131="",0,IF(AC131="優勝",[2]点数換算表!$B$17,IF(AC131="準優勝",[2]点数換算表!$C$17,IF(AC131="ベスト4",[2]点数換算表!$D$17,IF(AC131="ベスト8",[2]点数換算表!$E$17,IF(AC131="ベスト16",[2]点数換算表!$F$17,IF(AC131="ベスト32",[2]点数換算表!$G$17,"")))))))</f>
        <v>0</v>
      </c>
      <c r="AE131" s="10"/>
      <c r="AF131" s="9">
        <f>IF(AE131="",0,IF(AE131="優勝",[2]点数換算表!$B$18,IF(AE131="準優勝",[2]点数換算表!$C$18,IF(AE131="ベスト4",[2]点数換算表!$D$18,IF(AE131="ベスト8",[2]点数換算表!$E$18,[2]点数換算表!$F$18)))))</f>
        <v>0</v>
      </c>
      <c r="AG131" s="10"/>
      <c r="AH131" s="9">
        <f>IF(AG131="",0,IF(AG131="優勝",[2]点数換算表!$B$19,IF(AG131="準優勝",[2]点数換算表!$C$19,IF(AG131="ベスト4",[2]点数換算表!$D$19,IF(AG131="ベスト8",[2]点数換算表!$E$19,[2]点数換算表!$F$19)))))</f>
        <v>0</v>
      </c>
      <c r="AI131" s="9">
        <f t="shared" si="50"/>
        <v>100</v>
      </c>
      <c r="AJ131" s="77"/>
    </row>
    <row r="132" spans="1:36" x14ac:dyDescent="0.4">
      <c r="A132" s="77">
        <v>65</v>
      </c>
      <c r="B132" s="12" t="s">
        <v>229</v>
      </c>
      <c r="C132" s="12" t="s">
        <v>219</v>
      </c>
      <c r="D132" s="12">
        <v>2</v>
      </c>
      <c r="E132" s="19" t="s">
        <v>269</v>
      </c>
      <c r="F132" s="44" t="s">
        <v>814</v>
      </c>
      <c r="G132" s="12"/>
      <c r="H132" s="12">
        <f>IF(G132="",0,IF(G132="優勝",[12]点数換算表!$B$2,IF(G132="準優勝",[12]点数換算表!$C$2,IF(G132="ベスト4",[12]点数換算表!$D$2,[12]点数換算表!$E$2))))</f>
        <v>0</v>
      </c>
      <c r="I132" s="12"/>
      <c r="J132" s="12">
        <f>IF(I132="",0,IF(I132="優勝",[12]点数換算表!$B$3,IF(I132="準優勝",[12]点数換算表!$C$3,IF(I132="ベスト4",[12]点数換算表!$D$3,[12]点数換算表!$E$3))))</f>
        <v>0</v>
      </c>
      <c r="K132" s="12"/>
      <c r="L132" s="12">
        <f>IF(K132="",0,IF(K132="優勝",[12]点数換算表!$B$4,IF(K132="準優勝",[12]点数換算表!$C$4,IF(K132="ベスト4",[12]点数換算表!$D$4,IF(K132="ベスト8",[12]点数換算表!$E$4,IF(K132="ベスト16",[12]点数換算表!$F$4,""))))))</f>
        <v>0</v>
      </c>
      <c r="M132" s="12" t="s">
        <v>214</v>
      </c>
      <c r="N132" s="9">
        <f>IF(M132="",0,IF(M132="優勝",[3]点数換算表!$B$5,IF(M132="準優勝",[3]点数換算表!$C$5,IF(M132="ベスト4",[3]点数換算表!$D$5,IF(M132="ベスト8",[3]点数換算表!$E$5,IF(M132="ベスト16",[3]点数換算表!$F$5,IF(M132="ベスト32",[3]点数換算表!$G$5,"")))))))</f>
        <v>50</v>
      </c>
      <c r="O132" s="12"/>
      <c r="P132" s="12">
        <f>IF(O132="",0,IF(O132="優勝",[12]点数換算表!$B$6,IF(O132="準優勝",[12]点数換算表!$C$6,IF(O132="ベスト4",[12]点数換算表!$D$6,IF(O132="ベスト8",[12]点数換算表!$E$6,IF(O132="ベスト16",[12]点数換算表!$F$6,IF(O132="ベスト32",[12]点数換算表!$G$6,"")))))))</f>
        <v>0</v>
      </c>
      <c r="Q132" s="12"/>
      <c r="R132" s="12">
        <f>IF(Q132="",0,IF(Q132="優勝",[12]点数換算表!$B$7,IF(Q132="準優勝",[12]点数換算表!$C$7,IF(Q132="ベスト4",[12]点数換算表!$D$7,IF(Q132="ベスト8",[12]点数換算表!$E$7,[12]点数換算表!$F$7)))))</f>
        <v>0</v>
      </c>
      <c r="S132" s="12"/>
      <c r="T132" s="12">
        <f>IF(S132="",0,IF(S132="優勝",[12]点数換算表!$B$8,IF(S132="準優勝",[12]点数換算表!$C$8,IF(S132="ベスト4",[12]点数換算表!$D$8,IF(S132="ベスト8",[12]点数換算表!$E$8,[12]点数換算表!$F$8)))))</f>
        <v>0</v>
      </c>
      <c r="U132" s="12" t="s">
        <v>9</v>
      </c>
      <c r="V132" s="12">
        <f>IF(U132="",0,IF(U132="優勝",[12]点数換算表!$B$13,IF(U132="準優勝",[12]点数換算表!$C$13,IF(U132="ベスト4",[12]点数換算表!$D$13,[12]点数換算表!$E$13))))</f>
        <v>16</v>
      </c>
      <c r="W132" s="12"/>
      <c r="X132" s="12">
        <f>IF(W132="",0,IF(W132="優勝",[12]点数換算表!$B$14,IF(W132="準優勝",[12]点数換算表!$C$14,IF(W132="ベスト4",[12]点数換算表!$D$14,[12]点数換算表!$E$14))))</f>
        <v>0</v>
      </c>
      <c r="Y132" s="12"/>
      <c r="Z132" s="12">
        <f>IF(Y132="",0,IF(Y132="優勝",[12]点数換算表!$B$15,IF(Y132="準優勝",[12]点数換算表!$C$15,IF(Y132="ベスト4",[12]点数換算表!$D$15,IF(Y132="ベスト8",[12]点数換算表!$E$15,IF(Y132="ベスト16",[12]点数換算表!$F$15,""))))))</f>
        <v>0</v>
      </c>
      <c r="AA132" s="12"/>
      <c r="AB132" s="9">
        <f>IF(AA132="",0,IF(AA132="優勝",[3]点数換算表!$B$16,IF(AA132="準優勝",[3]点数換算表!$C$16,IF(AA132="ベスト4",[3]点数換算表!$D$16,IF(AA132="ベスト8",[3]点数換算表!$E$16,IF(AA132="ベスト16",[3]点数換算表!$F$16,IF(AA132="ベスト32",[3]点数換算表!$G$16,"")))))))</f>
        <v>0</v>
      </c>
      <c r="AC132" s="12"/>
      <c r="AD132" s="12">
        <f>IF(AC132="",0,IF(AC132="優勝",[12]点数換算表!$B$17,IF(AC132="準優勝",[12]点数換算表!$C$17,IF(AC132="ベスト4",[12]点数換算表!$D$17,IF(AC132="ベスト8",[12]点数換算表!$E$17,IF(AC132="ベスト16",[12]点数換算表!$F$17,IF(AC132="ベスト32",[12]点数換算表!$G$17,"")))))))</f>
        <v>0</v>
      </c>
      <c r="AE132" s="12"/>
      <c r="AF132" s="12">
        <f>IF(AE132="",0,IF(AE132="優勝",[12]点数換算表!$B$18,IF(AE132="準優勝",[12]点数換算表!$C$18,IF(AE132="ベスト4",[12]点数換算表!$D$18,IF(AE132="ベスト8",[12]点数換算表!$E$18,[12]点数換算表!$F$18)))))</f>
        <v>0</v>
      </c>
      <c r="AG132" s="12"/>
      <c r="AH132" s="12">
        <f>IF(AG132="",0,IF(AG132="優勝",[12]点数換算表!$B$19,IF(AG132="準優勝",[12]点数換算表!$C$19,IF(AG132="ベスト4",[12]点数換算表!$D$19,IF(AG132="ベスト8",[12]点数換算表!$E$19,[12]点数換算表!$F$19)))))</f>
        <v>0</v>
      </c>
      <c r="AI132" s="9">
        <f t="shared" si="50"/>
        <v>66</v>
      </c>
      <c r="AJ132" s="77">
        <f t="shared" ref="AJ132" si="68">AI132+AI133</f>
        <v>196</v>
      </c>
    </row>
    <row r="133" spans="1:36" x14ac:dyDescent="0.4">
      <c r="A133" s="77"/>
      <c r="B133" s="12" t="s">
        <v>1199</v>
      </c>
      <c r="C133" s="12" t="s">
        <v>219</v>
      </c>
      <c r="D133" s="12">
        <v>3</v>
      </c>
      <c r="E133" s="19" t="s">
        <v>269</v>
      </c>
      <c r="F133" s="44" t="s">
        <v>814</v>
      </c>
      <c r="G133" s="12"/>
      <c r="H133" s="12">
        <f>IF(G133="",0,IF(G133="優勝",[12]点数換算表!$B$2,IF(G133="準優勝",[12]点数換算表!$C$2,IF(G133="ベスト4",[12]点数換算表!$D$2,[12]点数換算表!$E$2))))</f>
        <v>0</v>
      </c>
      <c r="I133" s="12"/>
      <c r="J133" s="12">
        <f>IF(I133="",0,IF(I133="優勝",[12]点数換算表!$B$3,IF(I133="準優勝",[12]点数換算表!$C$3,IF(I133="ベスト4",[12]点数換算表!$D$3,[12]点数換算表!$E$3))))</f>
        <v>0</v>
      </c>
      <c r="K133" s="12"/>
      <c r="L133" s="12">
        <f>IF(K133="",0,IF(K133="優勝",[12]点数換算表!$B$4,IF(K133="準優勝",[12]点数換算表!$C$4,IF(K133="ベスト4",[12]点数換算表!$D$4,IF(K133="ベスト8",[12]点数換算表!$E$4,IF(K133="ベスト16",[12]点数換算表!$F$4,""))))))</f>
        <v>0</v>
      </c>
      <c r="M133" s="12" t="s">
        <v>214</v>
      </c>
      <c r="N133" s="9">
        <f>IF(M133="",0,IF(M133="優勝",[3]点数換算表!$B$5,IF(M133="準優勝",[3]点数換算表!$C$5,IF(M133="ベスト4",[3]点数換算表!$D$5,IF(M133="ベスト8",[3]点数換算表!$E$5,IF(M133="ベスト16",[3]点数換算表!$F$5,IF(M133="ベスト32",[3]点数換算表!$G$5,"")))))))</f>
        <v>50</v>
      </c>
      <c r="O133" s="12"/>
      <c r="P133" s="12">
        <f>IF(O133="",0,IF(O133="優勝",[12]点数換算表!$B$6,IF(O133="準優勝",[12]点数換算表!$C$6,IF(O133="ベスト4",[12]点数換算表!$D$6,IF(O133="ベスト8",[12]点数換算表!$E$6,IF(O133="ベスト16",[12]点数換算表!$F$6,IF(O133="ベスト32",[12]点数換算表!$G$6,"")))))))</f>
        <v>0</v>
      </c>
      <c r="Q133" s="12"/>
      <c r="R133" s="12">
        <f>IF(Q133="",0,IF(Q133="優勝",[12]点数換算表!$B$7,IF(Q133="準優勝",[12]点数換算表!$C$7,IF(Q133="ベスト4",[12]点数換算表!$D$7,IF(Q133="ベスト8",[12]点数換算表!$E$7,[12]点数換算表!$F$7)))))</f>
        <v>0</v>
      </c>
      <c r="S133" s="12"/>
      <c r="T133" s="12">
        <f>IF(S133="",0,IF(S133="優勝",[12]点数換算表!$B$8,IF(S133="準優勝",[12]点数換算表!$C$8,IF(S133="ベスト4",[12]点数換算表!$D$8,IF(S133="ベスト8",[12]点数換算表!$E$8,[12]点数換算表!$F$8)))))</f>
        <v>0</v>
      </c>
      <c r="U133" s="12"/>
      <c r="V133" s="12">
        <f>IF(U133="",0,IF(U133="優勝",[12]点数換算表!$B$13,IF(U133="準優勝",[12]点数換算表!$C$13,IF(U133="ベスト4",[12]点数換算表!$D$13,[12]点数換算表!$E$13))))</f>
        <v>0</v>
      </c>
      <c r="W133" s="12"/>
      <c r="X133" s="12">
        <f>IF(W133="",0,IF(W133="優勝",[12]点数換算表!$B$14,IF(W133="準優勝",[12]点数換算表!$C$14,IF(W133="ベスト4",[12]点数換算表!$D$14,[12]点数換算表!$E$14))))</f>
        <v>0</v>
      </c>
      <c r="Y133" s="12"/>
      <c r="Z133" s="12">
        <f>IF(Y133="",0,IF(Y133="優勝",[12]点数換算表!$B$15,IF(Y133="準優勝",[12]点数換算表!$C$15,IF(Y133="ベスト4",[12]点数換算表!$D$15,IF(Y133="ベスト8",[12]点数換算表!$E$15,IF(Y133="ベスト16",[12]点数換算表!$F$15,""))))))</f>
        <v>0</v>
      </c>
      <c r="AA133" s="12" t="s">
        <v>7</v>
      </c>
      <c r="AB133" s="9">
        <f>IF(AA133="",0,IF(AA133="優勝",[3]点数換算表!$B$16,IF(AA133="準優勝",[3]点数換算表!$C$16,IF(AA133="ベスト4",[3]点数換算表!$D$16,IF(AA133="ベスト8",[3]点数換算表!$E$16,IF(AA133="ベスト16",[3]点数換算表!$F$16,IF(AA133="ベスト32",[3]点数換算表!$G$16,"")))))))</f>
        <v>80</v>
      </c>
      <c r="AC133" s="12"/>
      <c r="AD133" s="12">
        <f>IF(AC133="",0,IF(AC133="優勝",[12]点数換算表!$B$17,IF(AC133="準優勝",[12]点数換算表!$C$17,IF(AC133="ベスト4",[12]点数換算表!$D$17,IF(AC133="ベスト8",[12]点数換算表!$E$17,IF(AC133="ベスト16",[12]点数換算表!$F$17,IF(AC133="ベスト32",[12]点数換算表!$G$17,"")))))))</f>
        <v>0</v>
      </c>
      <c r="AE133" s="12"/>
      <c r="AF133" s="12">
        <f>IF(AE133="",0,IF(AE133="優勝",[12]点数換算表!$B$18,IF(AE133="準優勝",[12]点数換算表!$C$18,IF(AE133="ベスト4",[12]点数換算表!$D$18,IF(AE133="ベスト8",[12]点数換算表!$E$18,[12]点数換算表!$F$18)))))</f>
        <v>0</v>
      </c>
      <c r="AG133" s="12"/>
      <c r="AH133" s="12">
        <f>IF(AG133="",0,IF(AG133="優勝",[12]点数換算表!$B$19,IF(AG133="準優勝",[12]点数換算表!$C$19,IF(AG133="ベスト4",[12]点数換算表!$D$19,IF(AG133="ベスト8",[12]点数換算表!$E$19,[12]点数換算表!$F$19)))))</f>
        <v>0</v>
      </c>
      <c r="AI133" s="9">
        <f t="shared" si="50"/>
        <v>130</v>
      </c>
      <c r="AJ133" s="77"/>
    </row>
    <row r="134" spans="1:36" x14ac:dyDescent="0.4">
      <c r="A134" s="77">
        <v>66</v>
      </c>
      <c r="B134" s="10" t="s">
        <v>333</v>
      </c>
      <c r="C134" s="10" t="s">
        <v>283</v>
      </c>
      <c r="D134" s="10">
        <v>4</v>
      </c>
      <c r="E134" s="42" t="s">
        <v>272</v>
      </c>
      <c r="F134" s="43" t="s">
        <v>815</v>
      </c>
      <c r="G134" s="10"/>
      <c r="H134" s="14">
        <v>0</v>
      </c>
      <c r="I134" s="10"/>
      <c r="J134" s="9">
        <v>0</v>
      </c>
      <c r="K134" s="10"/>
      <c r="L134" s="9">
        <v>0</v>
      </c>
      <c r="M134" s="10"/>
      <c r="N134" s="9">
        <f>IF(M134="",0,IF(M134="優勝",[3]点数換算表!$B$5,IF(M134="準優勝",[3]点数換算表!$C$5,IF(M134="ベスト4",[3]点数換算表!$D$5,IF(M134="ベスト8",[3]点数換算表!$E$5,IF(M134="ベスト16",[3]点数換算表!$F$5,IF(M134="ベスト32",[3]点数換算表!$G$5,"")))))))</f>
        <v>0</v>
      </c>
      <c r="O134" s="10"/>
      <c r="P134" s="9">
        <v>0</v>
      </c>
      <c r="Q134" s="10"/>
      <c r="R134" s="9">
        <v>0</v>
      </c>
      <c r="S134" s="10"/>
      <c r="T134" s="9">
        <v>0</v>
      </c>
      <c r="U134" s="10"/>
      <c r="V134" s="14">
        <v>0</v>
      </c>
      <c r="W134" s="10"/>
      <c r="X134" s="9">
        <v>0</v>
      </c>
      <c r="Y134" s="10" t="s">
        <v>9</v>
      </c>
      <c r="Z134" s="9">
        <v>32</v>
      </c>
      <c r="AA134" s="10" t="s">
        <v>9</v>
      </c>
      <c r="AB134" s="9">
        <f>IF(AA134="",0,IF(AA134="優勝",[3]点数換算表!$B$16,IF(AA134="準優勝",[3]点数換算表!$C$16,IF(AA134="ベスト4",[3]点数換算表!$D$16,IF(AA134="ベスト8",[3]点数換算表!$E$16,IF(AA134="ベスト16",[3]点数換算表!$F$16,IF(AA134="ベスト32",[3]点数換算表!$G$16,"")))))))</f>
        <v>120</v>
      </c>
      <c r="AC134" s="10"/>
      <c r="AD134" s="9">
        <v>0</v>
      </c>
      <c r="AE134" s="10"/>
      <c r="AF134" s="9">
        <v>0</v>
      </c>
      <c r="AG134" s="10"/>
      <c r="AH134" s="9">
        <v>0</v>
      </c>
      <c r="AI134" s="9">
        <f t="shared" si="50"/>
        <v>152</v>
      </c>
      <c r="AJ134" s="77">
        <f t="shared" ref="AJ134" si="69">AI134+AI135</f>
        <v>192</v>
      </c>
    </row>
    <row r="135" spans="1:36" x14ac:dyDescent="0.4">
      <c r="A135" s="77"/>
      <c r="B135" s="10" t="s">
        <v>282</v>
      </c>
      <c r="C135" s="10" t="s">
        <v>283</v>
      </c>
      <c r="D135" s="10">
        <v>4</v>
      </c>
      <c r="E135" s="42" t="s">
        <v>272</v>
      </c>
      <c r="F135" s="43" t="s">
        <v>815</v>
      </c>
      <c r="G135" s="10"/>
      <c r="H135" s="14">
        <v>0</v>
      </c>
      <c r="I135" s="10"/>
      <c r="J135" s="9">
        <v>0</v>
      </c>
      <c r="K135" s="10"/>
      <c r="L135" s="9">
        <v>0</v>
      </c>
      <c r="M135" s="10"/>
      <c r="N135" s="9">
        <f>IF(M135="",0,IF(M135="優勝",[3]点数換算表!$B$5,IF(M135="準優勝",[3]点数換算表!$C$5,IF(M135="ベスト4",[3]点数換算表!$D$5,IF(M135="ベスト8",[3]点数換算表!$E$5,IF(M135="ベスト16",[3]点数換算表!$F$5,IF(M135="ベスト32",[3]点数換算表!$G$5,"")))))))</f>
        <v>0</v>
      </c>
      <c r="O135" s="10"/>
      <c r="P135" s="9">
        <v>0</v>
      </c>
      <c r="Q135" s="10"/>
      <c r="R135" s="9">
        <v>0</v>
      </c>
      <c r="S135" s="10"/>
      <c r="T135" s="9">
        <v>0</v>
      </c>
      <c r="U135" s="10"/>
      <c r="V135" s="14">
        <v>0</v>
      </c>
      <c r="W135" s="10"/>
      <c r="X135" s="9">
        <v>0</v>
      </c>
      <c r="Y135" s="10"/>
      <c r="Z135" s="9">
        <v>0</v>
      </c>
      <c r="AA135" s="10" t="s">
        <v>214</v>
      </c>
      <c r="AB135" s="9">
        <f>IF(AA135="",0,IF(AA135="優勝",[3]点数換算表!$B$16,IF(AA135="準優勝",[3]点数換算表!$C$16,IF(AA135="ベスト4",[3]点数換算表!$D$16,IF(AA135="ベスト8",[3]点数換算表!$E$16,IF(AA135="ベスト16",[3]点数換算表!$F$16,IF(AA135="ベスト32",[3]点数換算表!$G$16,"")))))))</f>
        <v>40</v>
      </c>
      <c r="AC135" s="10"/>
      <c r="AD135" s="9">
        <v>0</v>
      </c>
      <c r="AE135" s="10"/>
      <c r="AF135" s="9">
        <v>0</v>
      </c>
      <c r="AG135" s="10"/>
      <c r="AH135" s="9">
        <v>0</v>
      </c>
      <c r="AI135" s="9">
        <f t="shared" si="50"/>
        <v>40</v>
      </c>
      <c r="AJ135" s="77"/>
    </row>
    <row r="136" spans="1:36" x14ac:dyDescent="0.4">
      <c r="A136" s="77">
        <v>67</v>
      </c>
      <c r="B136" s="12" t="s">
        <v>1195</v>
      </c>
      <c r="C136" s="12" t="s">
        <v>807</v>
      </c>
      <c r="D136" s="12">
        <v>2</v>
      </c>
      <c r="E136" s="19" t="s">
        <v>269</v>
      </c>
      <c r="F136" s="44" t="s">
        <v>814</v>
      </c>
      <c r="G136" s="12"/>
      <c r="H136" s="12">
        <f>IF(G136="",0,IF(G136="優勝",[12]点数換算表!$B$2,IF(G136="準優勝",[12]点数換算表!$C$2,IF(G136="ベスト4",[12]点数換算表!$D$2,[12]点数換算表!$E$2))))</f>
        <v>0</v>
      </c>
      <c r="I136" s="12"/>
      <c r="J136" s="12">
        <f>IF(I136="",0,IF(I136="優勝",[12]点数換算表!$B$3,IF(I136="準優勝",[12]点数換算表!$C$3,IF(I136="ベスト4",[12]点数換算表!$D$3,[12]点数換算表!$E$3))))</f>
        <v>0</v>
      </c>
      <c r="K136" s="12"/>
      <c r="L136" s="12">
        <f>IF(K136="",0,IF(K136="優勝",[12]点数換算表!$B$4,IF(K136="準優勝",[12]点数換算表!$C$4,IF(K136="ベスト4",[12]点数換算表!$D$4,IF(K136="ベスト8",[12]点数換算表!$E$4,IF(K136="ベスト16",[12]点数換算表!$F$4,""))))))</f>
        <v>0</v>
      </c>
      <c r="M136" s="12"/>
      <c r="N136" s="9">
        <f>IF(M136="",0,IF(M136="優勝",[3]点数換算表!$B$5,IF(M136="準優勝",[3]点数換算表!$C$5,IF(M136="ベスト4",[3]点数換算表!$D$5,IF(M136="ベスト8",[3]点数換算表!$E$5,IF(M136="ベスト16",[3]点数換算表!$F$5,IF(M136="ベスト32",[3]点数換算表!$G$5,"")))))))</f>
        <v>0</v>
      </c>
      <c r="O136" s="12"/>
      <c r="P136" s="12">
        <f>IF(O136="",0,IF(O136="優勝",[12]点数換算表!$B$6,IF(O136="準優勝",[12]点数換算表!$C$6,IF(O136="ベスト4",[12]点数換算表!$D$6,IF(O136="ベスト8",[12]点数換算表!$E$6,IF(O136="ベスト16",[12]点数換算表!$F$6,IF(O136="ベスト32",[12]点数換算表!$G$6,"")))))))</f>
        <v>0</v>
      </c>
      <c r="Q136" s="12"/>
      <c r="R136" s="12">
        <f>IF(Q136="",0,IF(Q136="優勝",[12]点数換算表!$B$7,IF(Q136="準優勝",[12]点数換算表!$C$7,IF(Q136="ベスト4",[12]点数換算表!$D$7,IF(Q136="ベスト8",[12]点数換算表!$E$7,[12]点数換算表!$F$7)))))</f>
        <v>0</v>
      </c>
      <c r="S136" s="12"/>
      <c r="T136" s="12">
        <f>IF(S136="",0,IF(S136="優勝",[12]点数換算表!$B$8,IF(S136="準優勝",[12]点数換算表!$C$8,IF(S136="ベスト4",[12]点数換算表!$D$8,IF(S136="ベスト8",[12]点数換算表!$E$8,[12]点数換算表!$F$8)))))</f>
        <v>0</v>
      </c>
      <c r="U136" s="12" t="s">
        <v>6</v>
      </c>
      <c r="V136" s="12">
        <f>IF(U136="",0,IF(U136="優勝",[12]点数換算表!$B$13,IF(U136="準優勝",[12]点数換算表!$C$13,IF(U136="ベスト4",[12]点数換算表!$D$13,[12]点数換算表!$E$13))))</f>
        <v>40</v>
      </c>
      <c r="W136" s="12"/>
      <c r="X136" s="12">
        <f>IF(W136="",0,IF(W136="優勝",[12]点数換算表!$B$14,IF(W136="準優勝",[12]点数換算表!$C$14,IF(W136="ベスト4",[12]点数換算表!$D$14,[12]点数換算表!$E$14))))</f>
        <v>0</v>
      </c>
      <c r="Y136" s="12"/>
      <c r="Z136" s="12">
        <f>IF(Y136="",0,IF(Y136="優勝",[12]点数換算表!$B$15,IF(Y136="準優勝",[12]点数換算表!$C$15,IF(Y136="ベスト4",[12]点数換算表!$D$15,IF(Y136="ベスト8",[12]点数換算表!$E$15,IF(Y136="ベスト16",[12]点数換算表!$F$15,""))))))</f>
        <v>0</v>
      </c>
      <c r="AA136" s="12" t="s">
        <v>7</v>
      </c>
      <c r="AB136" s="9">
        <f>IF(AA136="",0,IF(AA136="優勝",[3]点数換算表!$B$16,IF(AA136="準優勝",[3]点数換算表!$C$16,IF(AA136="ベスト4",[3]点数換算表!$D$16,IF(AA136="ベスト8",[3]点数換算表!$E$16,IF(AA136="ベスト16",[3]点数換算表!$F$16,IF(AA136="ベスト32",[3]点数換算表!$G$16,"")))))))</f>
        <v>80</v>
      </c>
      <c r="AC136" s="12"/>
      <c r="AD136" s="12">
        <f>IF(AC136="",0,IF(AC136="優勝",[12]点数換算表!$B$17,IF(AC136="準優勝",[12]点数換算表!$C$17,IF(AC136="ベスト4",[12]点数換算表!$D$17,IF(AC136="ベスト8",[12]点数換算表!$E$17,IF(AC136="ベスト16",[12]点数換算表!$F$17,IF(AC136="ベスト32",[12]点数換算表!$G$17,"")))))))</f>
        <v>0</v>
      </c>
      <c r="AE136" s="12"/>
      <c r="AF136" s="12">
        <f>IF(AE136="",0,IF(AE136="優勝",[12]点数換算表!$B$18,IF(AE136="準優勝",[12]点数換算表!$C$18,IF(AE136="ベスト4",[12]点数換算表!$D$18,IF(AE136="ベスト8",[12]点数換算表!$E$18,[12]点数換算表!$F$18)))))</f>
        <v>0</v>
      </c>
      <c r="AG136" s="12"/>
      <c r="AH136" s="12">
        <f>IF(AG136="",0,IF(AG136="優勝",[12]点数換算表!$B$19,IF(AG136="準優勝",[12]点数換算表!$C$19,IF(AG136="ベスト4",[12]点数換算表!$D$19,IF(AG136="ベスト8",[12]点数換算表!$E$19,[12]点数換算表!$F$19)))))</f>
        <v>0</v>
      </c>
      <c r="AI136" s="9">
        <f t="shared" si="50"/>
        <v>120</v>
      </c>
      <c r="AJ136" s="77">
        <f t="shared" ref="AJ136" si="70">AI136+AI137</f>
        <v>192</v>
      </c>
    </row>
    <row r="137" spans="1:36" x14ac:dyDescent="0.4">
      <c r="A137" s="77"/>
      <c r="B137" s="12" t="s">
        <v>1196</v>
      </c>
      <c r="C137" s="12" t="s">
        <v>807</v>
      </c>
      <c r="D137" s="12">
        <v>2</v>
      </c>
      <c r="E137" s="19" t="s">
        <v>269</v>
      </c>
      <c r="F137" s="44" t="s">
        <v>814</v>
      </c>
      <c r="G137" s="12"/>
      <c r="H137" s="12">
        <f>IF(G137="",0,IF(G137="優勝",[12]点数換算表!$B$2,IF(G137="準優勝",[12]点数換算表!$C$2,IF(G137="ベスト4",[12]点数換算表!$D$2,[12]点数換算表!$E$2))))</f>
        <v>0</v>
      </c>
      <c r="I137" s="12"/>
      <c r="J137" s="12">
        <f>IF(I137="",0,IF(I137="優勝",[12]点数換算表!$B$3,IF(I137="準優勝",[12]点数換算表!$C$3,IF(I137="ベスト4",[12]点数換算表!$D$3,[12]点数換算表!$E$3))))</f>
        <v>0</v>
      </c>
      <c r="K137" s="12"/>
      <c r="L137" s="12">
        <f>IF(K137="",0,IF(K137="優勝",[12]点数換算表!$B$4,IF(K137="準優勝",[12]点数換算表!$C$4,IF(K137="ベスト4",[12]点数換算表!$D$4,IF(K137="ベスト8",[12]点数換算表!$E$4,IF(K137="ベスト16",[12]点数換算表!$F$4,""))))))</f>
        <v>0</v>
      </c>
      <c r="M137" s="12"/>
      <c r="N137" s="9">
        <f>IF(M137="",0,IF(M137="優勝",[3]点数換算表!$B$5,IF(M137="準優勝",[3]点数換算表!$C$5,IF(M137="ベスト4",[3]点数換算表!$D$5,IF(M137="ベスト8",[3]点数換算表!$E$5,IF(M137="ベスト16",[3]点数換算表!$F$5,IF(M137="ベスト32",[3]点数換算表!$G$5,"")))))))</f>
        <v>0</v>
      </c>
      <c r="O137" s="12"/>
      <c r="P137" s="12">
        <f>IF(O137="",0,IF(O137="優勝",[12]点数換算表!$B$6,IF(O137="準優勝",[12]点数換算表!$C$6,IF(O137="ベスト4",[12]点数換算表!$D$6,IF(O137="ベスト8",[12]点数換算表!$E$6,IF(O137="ベスト16",[12]点数換算表!$F$6,IF(O137="ベスト32",[12]点数換算表!$G$6,"")))))))</f>
        <v>0</v>
      </c>
      <c r="Q137" s="12"/>
      <c r="R137" s="12">
        <f>IF(Q137="",0,IF(Q137="優勝",[12]点数換算表!$B$7,IF(Q137="準優勝",[12]点数換算表!$C$7,IF(Q137="ベスト4",[12]点数換算表!$D$7,IF(Q137="ベスト8",[12]点数換算表!$E$7,[12]点数換算表!$F$7)))))</f>
        <v>0</v>
      </c>
      <c r="S137" s="12"/>
      <c r="T137" s="12">
        <f>IF(S137="",0,IF(S137="優勝",[12]点数換算表!$B$8,IF(S137="準優勝",[12]点数換算表!$C$8,IF(S137="ベスト4",[12]点数換算表!$D$8,IF(S137="ベスト8",[12]点数換算表!$E$8,[12]点数換算表!$F$8)))))</f>
        <v>0</v>
      </c>
      <c r="U137" s="12" t="s">
        <v>6</v>
      </c>
      <c r="V137" s="12">
        <f>IF(U137="",0,IF(U137="優勝",[12]点数換算表!$B$13,IF(U137="準優勝",[12]点数換算表!$C$13,IF(U137="ベスト4",[12]点数換算表!$D$13,[12]点数換算表!$E$13))))</f>
        <v>40</v>
      </c>
      <c r="W137" s="12" t="s">
        <v>9</v>
      </c>
      <c r="X137" s="12">
        <f>IF(W137="",0,IF(W137="優勝",[12]点数換算表!$B$14,IF(W137="準優勝",[12]点数換算表!$C$14,IF(W137="ベスト4",[12]点数換算表!$D$14,[12]点数換算表!$E$14))))</f>
        <v>40</v>
      </c>
      <c r="Y137" s="12" t="s">
        <v>9</v>
      </c>
      <c r="Z137" s="12">
        <f>IF(Y137="",0,IF(Y137="優勝",[12]点数換算表!$B$15,IF(Y137="準優勝",[12]点数換算表!$C$15,IF(Y137="ベスト4",[12]点数換算表!$D$15,IF(Y137="ベスト8",[12]点数換算表!$E$15,IF(Y137="ベスト16",[12]点数換算表!$F$15,""))))))</f>
        <v>32</v>
      </c>
      <c r="AA137" s="12"/>
      <c r="AB137" s="9">
        <f>IF(AA137="",0,IF(AA137="優勝",[3]点数換算表!$B$16,IF(AA137="準優勝",[3]点数換算表!$C$16,IF(AA137="ベスト4",[3]点数換算表!$D$16,IF(AA137="ベスト8",[3]点数換算表!$E$16,IF(AA137="ベスト16",[3]点数換算表!$F$16,IF(AA137="ベスト32",[3]点数換算表!$G$16,"")))))))</f>
        <v>0</v>
      </c>
      <c r="AC137" s="12"/>
      <c r="AD137" s="12">
        <f>IF(AC137="",0,IF(AC137="優勝",[12]点数換算表!$B$17,IF(AC137="準優勝",[12]点数換算表!$C$17,IF(AC137="ベスト4",[12]点数換算表!$D$17,IF(AC137="ベスト8",[12]点数換算表!$E$17,IF(AC137="ベスト16",[12]点数換算表!$F$17,IF(AC137="ベスト32",[12]点数換算表!$G$17,"")))))))</f>
        <v>0</v>
      </c>
      <c r="AE137" s="12"/>
      <c r="AF137" s="12">
        <f>IF(AE137="",0,IF(AE137="優勝",[12]点数換算表!$B$18,IF(AE137="準優勝",[12]点数換算表!$C$18,IF(AE137="ベスト4",[12]点数換算表!$D$18,IF(AE137="ベスト8",[12]点数換算表!$E$18,[12]点数換算表!$F$18)))))</f>
        <v>0</v>
      </c>
      <c r="AG137" s="12"/>
      <c r="AH137" s="12">
        <f>IF(AG137="",0,IF(AG137="優勝",[12]点数換算表!$B$19,IF(AG137="準優勝",[12]点数換算表!$C$19,IF(AG137="ベスト4",[12]点数換算表!$D$19,IF(AG137="ベスト8",[12]点数換算表!$E$19,[12]点数換算表!$F$19)))))</f>
        <v>0</v>
      </c>
      <c r="AI137" s="9">
        <f t="shared" si="50"/>
        <v>72</v>
      </c>
      <c r="AJ137" s="77"/>
    </row>
    <row r="138" spans="1:36" x14ac:dyDescent="0.4">
      <c r="A138" s="77">
        <v>68</v>
      </c>
      <c r="B138" s="12" t="s">
        <v>812</v>
      </c>
      <c r="C138" s="12" t="s">
        <v>813</v>
      </c>
      <c r="D138" s="12">
        <v>4</v>
      </c>
      <c r="E138" s="19" t="s">
        <v>269</v>
      </c>
      <c r="F138" s="44" t="s">
        <v>814</v>
      </c>
      <c r="G138" s="12"/>
      <c r="H138" s="12">
        <f>IF(G138="",0,IF(G138="優勝",[12]点数換算表!$B$2,IF(G138="準優勝",[12]点数換算表!$C$2,IF(G138="ベスト4",[12]点数換算表!$D$2,[12]点数換算表!$E$2))))</f>
        <v>0</v>
      </c>
      <c r="I138" s="12"/>
      <c r="J138" s="12">
        <f>IF(I138="",0,IF(I138="優勝",[12]点数換算表!$B$3,IF(I138="準優勝",[12]点数換算表!$C$3,IF(I138="ベスト4",[12]点数換算表!$D$3,[12]点数換算表!$E$3))))</f>
        <v>0</v>
      </c>
      <c r="K138" s="12"/>
      <c r="L138" s="12">
        <f>IF(K138="",0,IF(K138="優勝",[12]点数換算表!$B$4,IF(K138="準優勝",[12]点数換算表!$C$4,IF(K138="ベスト4",[12]点数換算表!$D$4,IF(K138="ベスト8",[12]点数換算表!$E$4,IF(K138="ベスト16",[12]点数換算表!$F$4,""))))))</f>
        <v>0</v>
      </c>
      <c r="M138" s="12" t="s">
        <v>214</v>
      </c>
      <c r="N138" s="9">
        <f>IF(M138="",0,IF(M138="優勝",[3]点数換算表!$B$5,IF(M138="準優勝",[3]点数換算表!$C$5,IF(M138="ベスト4",[3]点数換算表!$D$5,IF(M138="ベスト8",[3]点数換算表!$E$5,IF(M138="ベスト16",[3]点数換算表!$F$5,IF(M138="ベスト32",[3]点数換算表!$G$5,"")))))))</f>
        <v>50</v>
      </c>
      <c r="O138" s="12"/>
      <c r="P138" s="12">
        <f>IF(O138="",0,IF(O138="優勝",[12]点数換算表!$B$6,IF(O138="準優勝",[12]点数換算表!$C$6,IF(O138="ベスト4",[12]点数換算表!$D$6,IF(O138="ベスト8",[12]点数換算表!$E$6,IF(O138="ベスト16",[12]点数換算表!$F$6,IF(O138="ベスト32",[12]点数換算表!$G$6,"")))))))</f>
        <v>0</v>
      </c>
      <c r="Q138" s="12"/>
      <c r="R138" s="12">
        <f>IF(Q138="",0,IF(Q138="優勝",[12]点数換算表!$B$7,IF(Q138="準優勝",[12]点数換算表!$C$7,IF(Q138="ベスト4",[12]点数換算表!$D$7,IF(Q138="ベスト8",[12]点数換算表!$E$7,[12]点数換算表!$F$7)))))</f>
        <v>0</v>
      </c>
      <c r="S138" s="12"/>
      <c r="T138" s="12">
        <f>IF(S138="",0,IF(S138="優勝",[12]点数換算表!$B$8,IF(S138="準優勝",[12]点数換算表!$C$8,IF(S138="ベスト4",[12]点数換算表!$D$8,IF(S138="ベスト8",[12]点数換算表!$E$8,[12]点数換算表!$F$8)))))</f>
        <v>0</v>
      </c>
      <c r="U138" s="12"/>
      <c r="V138" s="12">
        <f>IF(U138="",0,IF(U138="優勝",[12]点数換算表!$B$13,IF(U138="準優勝",[12]点数換算表!$C$13,IF(U138="ベスト4",[12]点数換算表!$D$13,[12]点数換算表!$E$13))))</f>
        <v>0</v>
      </c>
      <c r="W138" s="12"/>
      <c r="X138" s="12">
        <f>IF(W138="",0,IF(W138="優勝",[12]点数換算表!$B$14,IF(W138="準優勝",[12]点数換算表!$C$14,IF(W138="ベスト4",[12]点数換算表!$D$14,[12]点数換算表!$E$14))))</f>
        <v>0</v>
      </c>
      <c r="Y138" s="12"/>
      <c r="Z138" s="12">
        <f>IF(Y138="",0,IF(Y138="優勝",[12]点数換算表!$B$15,IF(Y138="準優勝",[12]点数換算表!$C$15,IF(Y138="ベスト4",[12]点数換算表!$D$15,IF(Y138="ベスト8",[12]点数換算表!$E$15,IF(Y138="ベスト16",[12]点数換算表!$F$15,""))))))</f>
        <v>0</v>
      </c>
      <c r="AA138" s="12" t="s">
        <v>214</v>
      </c>
      <c r="AB138" s="9">
        <f>IF(AA138="",0,IF(AA138="優勝",[3]点数換算表!$B$16,IF(AA138="準優勝",[3]点数換算表!$C$16,IF(AA138="ベスト4",[3]点数換算表!$D$16,IF(AA138="ベスト8",[3]点数換算表!$E$16,IF(AA138="ベスト16",[3]点数換算表!$F$16,IF(AA138="ベスト32",[3]点数換算表!$G$16,"")))))))</f>
        <v>40</v>
      </c>
      <c r="AC138" s="12"/>
      <c r="AD138" s="12">
        <f>IF(AC138="",0,IF(AC138="優勝",[12]点数換算表!$B$17,IF(AC138="準優勝",[12]点数換算表!$C$17,IF(AC138="ベスト4",[12]点数換算表!$D$17,IF(AC138="ベスト8",[12]点数換算表!$E$17,IF(AC138="ベスト16",[12]点数換算表!$F$17,IF(AC138="ベスト32",[12]点数換算表!$G$17,"")))))))</f>
        <v>0</v>
      </c>
      <c r="AE138" s="12"/>
      <c r="AF138" s="12">
        <f>IF(AE138="",0,IF(AE138="優勝",[12]点数換算表!$B$18,IF(AE138="準優勝",[12]点数換算表!$C$18,IF(AE138="ベスト4",[12]点数換算表!$D$18,IF(AE138="ベスト8",[12]点数換算表!$E$18,[12]点数換算表!$F$18)))))</f>
        <v>0</v>
      </c>
      <c r="AG138" s="12"/>
      <c r="AH138" s="12">
        <f>IF(AG138="",0,IF(AG138="優勝",[12]点数換算表!$B$19,IF(AG138="準優勝",[12]点数換算表!$C$19,IF(AG138="ベスト4",[12]点数換算表!$D$19,IF(AG138="ベスト8",[12]点数換算表!$E$19,[12]点数換算表!$F$19)))))</f>
        <v>0</v>
      </c>
      <c r="AI138" s="9">
        <f t="shared" si="50"/>
        <v>90</v>
      </c>
      <c r="AJ138" s="77">
        <f t="shared" ref="AJ138" si="71">AI138+AI139</f>
        <v>180</v>
      </c>
    </row>
    <row r="139" spans="1:36" x14ac:dyDescent="0.4">
      <c r="A139" s="77"/>
      <c r="B139" s="12" t="s">
        <v>1208</v>
      </c>
      <c r="C139" s="12" t="s">
        <v>813</v>
      </c>
      <c r="D139" s="12">
        <v>2</v>
      </c>
      <c r="E139" s="19" t="s">
        <v>269</v>
      </c>
      <c r="F139" s="44" t="s">
        <v>814</v>
      </c>
      <c r="G139" s="12"/>
      <c r="H139" s="12">
        <f>IF(G139="",0,IF(G139="優勝",[12]点数換算表!$B$2,IF(G139="準優勝",[12]点数換算表!$C$2,IF(G139="ベスト4",[12]点数換算表!$D$2,[12]点数換算表!$E$2))))</f>
        <v>0</v>
      </c>
      <c r="I139" s="12"/>
      <c r="J139" s="12">
        <f>IF(I139="",0,IF(I139="優勝",[12]点数換算表!$B$3,IF(I139="準優勝",[12]点数換算表!$C$3,IF(I139="ベスト4",[12]点数換算表!$D$3,[12]点数換算表!$E$3))))</f>
        <v>0</v>
      </c>
      <c r="K139" s="12"/>
      <c r="L139" s="12">
        <f>IF(K139="",0,IF(K139="優勝",[12]点数換算表!$B$4,IF(K139="準優勝",[12]点数換算表!$C$4,IF(K139="ベスト4",[12]点数換算表!$D$4,IF(K139="ベスト8",[12]点数換算表!$E$4,IF(K139="ベスト16",[12]点数換算表!$F$4,""))))))</f>
        <v>0</v>
      </c>
      <c r="M139" s="12" t="s">
        <v>214</v>
      </c>
      <c r="N139" s="9">
        <f>IF(M139="",0,IF(M139="優勝",[3]点数換算表!$B$5,IF(M139="準優勝",[3]点数換算表!$C$5,IF(M139="ベスト4",[3]点数換算表!$D$5,IF(M139="ベスト8",[3]点数換算表!$E$5,IF(M139="ベスト16",[3]点数換算表!$F$5,IF(M139="ベスト32",[3]点数換算表!$G$5,"")))))))</f>
        <v>50</v>
      </c>
      <c r="O139" s="12"/>
      <c r="P139" s="12">
        <f>IF(O139="",0,IF(O139="優勝",[12]点数換算表!$B$6,IF(O139="準優勝",[12]点数換算表!$C$6,IF(O139="ベスト4",[12]点数換算表!$D$6,IF(O139="ベスト8",[12]点数換算表!$E$6,IF(O139="ベスト16",[12]点数換算表!$F$6,IF(O139="ベスト32",[12]点数換算表!$G$6,"")))))))</f>
        <v>0</v>
      </c>
      <c r="Q139" s="12"/>
      <c r="R139" s="12">
        <f>IF(Q139="",0,IF(Q139="優勝",[12]点数換算表!$B$7,IF(Q139="準優勝",[12]点数換算表!$C$7,IF(Q139="ベスト4",[12]点数換算表!$D$7,IF(Q139="ベスト8",[12]点数換算表!$E$7,[12]点数換算表!$F$7)))))</f>
        <v>0</v>
      </c>
      <c r="S139" s="12"/>
      <c r="T139" s="12">
        <f>IF(S139="",0,IF(S139="優勝",[12]点数換算表!$B$8,IF(S139="準優勝",[12]点数換算表!$C$8,IF(S139="ベスト4",[12]点数換算表!$D$8,IF(S139="ベスト8",[12]点数換算表!$E$8,[12]点数換算表!$F$8)))))</f>
        <v>0</v>
      </c>
      <c r="U139" s="12"/>
      <c r="V139" s="12">
        <f>IF(U139="",0,IF(U139="優勝",[12]点数換算表!$B$13,IF(U139="準優勝",[12]点数換算表!$C$13,IF(U139="ベスト4",[12]点数換算表!$D$13,[12]点数換算表!$E$13))))</f>
        <v>0</v>
      </c>
      <c r="W139" s="12"/>
      <c r="X139" s="12">
        <f>IF(W139="",0,IF(W139="優勝",[12]点数換算表!$B$14,IF(W139="準優勝",[12]点数換算表!$C$14,IF(W139="ベスト4",[12]点数換算表!$D$14,[12]点数換算表!$E$14))))</f>
        <v>0</v>
      </c>
      <c r="Y139" s="12"/>
      <c r="Z139" s="12">
        <f>IF(Y139="",0,IF(Y139="優勝",[12]点数換算表!$B$15,IF(Y139="準優勝",[12]点数換算表!$C$15,IF(Y139="ベスト4",[12]点数換算表!$D$15,IF(Y139="ベスト8",[12]点数換算表!$E$15,IF(Y139="ベスト16",[12]点数換算表!$F$15,""))))))</f>
        <v>0</v>
      </c>
      <c r="AA139" s="12" t="s">
        <v>214</v>
      </c>
      <c r="AB139" s="9">
        <f>IF(AA139="",0,IF(AA139="優勝",[3]点数換算表!$B$16,IF(AA139="準優勝",[3]点数換算表!$C$16,IF(AA139="ベスト4",[3]点数換算表!$D$16,IF(AA139="ベスト8",[3]点数換算表!$E$16,IF(AA139="ベスト16",[3]点数換算表!$F$16,IF(AA139="ベスト32",[3]点数換算表!$G$16,"")))))))</f>
        <v>40</v>
      </c>
      <c r="AC139" s="12"/>
      <c r="AD139" s="12">
        <f>IF(AC139="",0,IF(AC139="優勝",[12]点数換算表!$B$17,IF(AC139="準優勝",[12]点数換算表!$C$17,IF(AC139="ベスト4",[12]点数換算表!$D$17,IF(AC139="ベスト8",[12]点数換算表!$E$17,IF(AC139="ベスト16",[12]点数換算表!$F$17,IF(AC139="ベスト32",[12]点数換算表!$G$17,"")))))))</f>
        <v>0</v>
      </c>
      <c r="AE139" s="12"/>
      <c r="AF139" s="12">
        <f>IF(AE139="",0,IF(AE139="優勝",[12]点数換算表!$B$18,IF(AE139="準優勝",[12]点数換算表!$C$18,IF(AE139="ベスト4",[12]点数換算表!$D$18,IF(AE139="ベスト8",[12]点数換算表!$E$18,[12]点数換算表!$F$18)))))</f>
        <v>0</v>
      </c>
      <c r="AG139" s="12"/>
      <c r="AH139" s="12">
        <f>IF(AG139="",0,IF(AG139="優勝",[12]点数換算表!$B$19,IF(AG139="準優勝",[12]点数換算表!$C$19,IF(AG139="ベスト4",[12]点数換算表!$D$19,IF(AG139="ベスト8",[12]点数換算表!$E$19,[12]点数換算表!$F$19)))))</f>
        <v>0</v>
      </c>
      <c r="AI139" s="9">
        <f t="shared" si="50"/>
        <v>90</v>
      </c>
      <c r="AJ139" s="77"/>
    </row>
    <row r="140" spans="1:36" x14ac:dyDescent="0.4">
      <c r="A140" s="77">
        <v>69</v>
      </c>
      <c r="B140" s="10" t="s">
        <v>570</v>
      </c>
      <c r="C140" s="10" t="s">
        <v>525</v>
      </c>
      <c r="D140" s="10">
        <v>4</v>
      </c>
      <c r="E140" s="46" t="s">
        <v>526</v>
      </c>
      <c r="F140" s="43" t="s">
        <v>815</v>
      </c>
      <c r="G140" s="10"/>
      <c r="H140" s="14">
        <f>IF(G140="",0,IF(G140="優勝",[11]点数換算表!$B$2,IF(G140="準優勝",[11]点数換算表!$C$2,IF(G140="ベスト4",[11]点数換算表!$D$2,[11]点数換算表!$E$2))))</f>
        <v>0</v>
      </c>
      <c r="I140" s="10"/>
      <c r="J140" s="9">
        <f>IF(I140="",0,IF(I140="優勝",[11]点数換算表!$B$3,IF(I140="準優勝",[11]点数換算表!$C$3,IF(I140="ベスト4",[11]点数換算表!$D$3,[11]点数換算表!$E$3))))</f>
        <v>0</v>
      </c>
      <c r="K140" s="10" t="s">
        <v>9</v>
      </c>
      <c r="L140" s="9">
        <f>IF(K140="",0,IF(K140="優勝",[11]点数換算表!$B$4,IF(K140="準優勝",[11]点数換算表!$C$4,IF(K140="ベスト4",[11]点数換算表!$D$4,IF(K140="ベスト8",[11]点数換算表!$E$4,IF(K140="ベスト16",[11]点数換算表!$F$4,""))))))</f>
        <v>40</v>
      </c>
      <c r="M140" s="10" t="s">
        <v>214</v>
      </c>
      <c r="N140" s="9">
        <f>IF(M140="",0,IF(M140="優勝",[3]点数換算表!$B$5,IF(M140="準優勝",[3]点数換算表!$C$5,IF(M140="ベスト4",[3]点数換算表!$D$5,IF(M140="ベスト8",[3]点数換算表!$E$5,IF(M140="ベスト16",[3]点数換算表!$F$5,IF(M140="ベスト32",[3]点数換算表!$G$5,"")))))))</f>
        <v>50</v>
      </c>
      <c r="O140" s="10"/>
      <c r="P140" s="9">
        <f>IF(O140="",0,IF(O140="優勝",[11]点数換算表!$B$6,IF(O140="準優勝",[11]点数換算表!$C$6,IF(O140="ベスト4",[11]点数換算表!$D$6,IF(O140="ベスト8",[11]点数換算表!$E$6,IF(O140="ベスト16",[11]点数換算表!$F$6,IF(O140="ベスト32",[11]点数換算表!$G$6,"")))))))</f>
        <v>0</v>
      </c>
      <c r="Q140" s="10"/>
      <c r="R140" s="9">
        <f>IF(Q140="",0,IF(Q140="優勝",[11]点数換算表!$B$7,IF(Q140="準優勝",[11]点数換算表!$C$7,IF(Q140="ベスト4",[11]点数換算表!$D$7,IF(Q140="ベスト8",[11]点数換算表!$E$7,[11]点数換算表!$F$7)))))</f>
        <v>0</v>
      </c>
      <c r="S140" s="10"/>
      <c r="T140" s="9">
        <f>IF(S140="",0,IF(S140="優勝",[11]点数換算表!$B$8,IF(S140="準優勝",[11]点数換算表!$C$8,IF(S140="ベスト4",[11]点数換算表!$D$8,IF(S140="ベスト8",[11]点数換算表!$E$8,[11]点数換算表!$F$8)))))</f>
        <v>0</v>
      </c>
      <c r="U140" s="10"/>
      <c r="V140" s="14">
        <f>IF(U140="",0,IF(U140="優勝",[11]点数換算表!$B$13,IF(U140="準優勝",[11]点数換算表!$C$13,IF(U140="ベスト4",[11]点数換算表!$D$13,[11]点数換算表!$E$13))))</f>
        <v>0</v>
      </c>
      <c r="W140" s="10"/>
      <c r="X140" s="9">
        <f>IF(W140="",0,IF(W140="優勝",[11]点数換算表!$B$14,IF(W140="準優勝",[11]点数換算表!$C$14,IF(W140="ベスト4",[11]点数換算表!$D$14,[11]点数換算表!$E$14))))</f>
        <v>0</v>
      </c>
      <c r="Y140" s="10"/>
      <c r="Z140" s="9">
        <f>IF(Y140="",0,IF(Y140="優勝",[11]点数換算表!$B$15,IF(Y140="準優勝",[11]点数換算表!$C$15,IF(Y140="ベスト4",[11]点数換算表!$D$15,IF(Y140="ベスト8",[11]点数換算表!$E$15,IF(Y140="ベスト16",[11]点数換算表!$F$15,""))))))</f>
        <v>0</v>
      </c>
      <c r="AA140" s="10"/>
      <c r="AB140" s="9">
        <f>IF(AA140="",0,IF(AA140="優勝",[3]点数換算表!$B$16,IF(AA140="準優勝",[3]点数換算表!$C$16,IF(AA140="ベスト4",[3]点数換算表!$D$16,IF(AA140="ベスト8",[3]点数換算表!$E$16,IF(AA140="ベスト16",[3]点数換算表!$F$16,IF(AA140="ベスト32",[3]点数換算表!$G$16,"")))))))</f>
        <v>0</v>
      </c>
      <c r="AC140" s="10"/>
      <c r="AD140" s="9">
        <f>IF(AC140="",0,IF(AC140="優勝",[11]点数換算表!$B$17,IF(AC140="準優勝",[11]点数換算表!$C$17,IF(AC140="ベスト4",[11]点数換算表!$D$17,IF(AC140="ベスト8",[11]点数換算表!$E$17,IF(AC140="ベスト16",[11]点数換算表!$F$17,IF(AC140="ベスト32",[11]点数換算表!$G$17,"")))))))</f>
        <v>0</v>
      </c>
      <c r="AE140" s="10"/>
      <c r="AF140" s="9">
        <f>IF(AE140="",0,IF(AE140="優勝",[11]点数換算表!$B$18,IF(AE140="準優勝",[11]点数換算表!$C$18,IF(AE140="ベスト4",[11]点数換算表!$D$18,IF(AE140="ベスト8",[11]点数換算表!$E$18,[11]点数換算表!$F$18)))))</f>
        <v>0</v>
      </c>
      <c r="AG140" s="10"/>
      <c r="AH140" s="9">
        <f>IF(AG140="",0,IF(AG140="優勝",[11]点数換算表!$B$19,IF(AG140="準優勝",[11]点数換算表!$C$19,IF(AG140="ベスト4",[11]点数換算表!$D$19,IF(AG140="ベスト8",[11]点数換算表!$E$19,[11]点数換算表!$F$19)))))</f>
        <v>0</v>
      </c>
      <c r="AI140" s="9">
        <f t="shared" si="50"/>
        <v>90</v>
      </c>
      <c r="AJ140" s="77">
        <f t="shared" ref="AJ140" si="72">AI140+AI141</f>
        <v>180</v>
      </c>
    </row>
    <row r="141" spans="1:36" x14ac:dyDescent="0.4">
      <c r="A141" s="77"/>
      <c r="B141" s="10" t="s">
        <v>916</v>
      </c>
      <c r="C141" s="10" t="s">
        <v>525</v>
      </c>
      <c r="D141" s="10">
        <v>1</v>
      </c>
      <c r="E141" s="46" t="s">
        <v>526</v>
      </c>
      <c r="F141" s="43" t="s">
        <v>815</v>
      </c>
      <c r="G141" s="10"/>
      <c r="H141" s="14">
        <f>IF(G141="",0,IF(G141="優勝",[11]点数換算表!$B$2,IF(G141="準優勝",[11]点数換算表!$C$2,IF(G141="ベスト4",[11]点数換算表!$D$2,[11]点数換算表!$E$2))))</f>
        <v>0</v>
      </c>
      <c r="I141" s="10"/>
      <c r="J141" s="9">
        <f>IF(I141="",0,IF(I141="優勝",[11]点数換算表!$B$3,IF(I141="準優勝",[11]点数換算表!$C$3,IF(I141="ベスト4",[11]点数換算表!$D$3,[11]点数換算表!$E$3))))</f>
        <v>0</v>
      </c>
      <c r="K141" s="10" t="s">
        <v>9</v>
      </c>
      <c r="L141" s="9">
        <f>IF(K141="",0,IF(K141="優勝",[11]点数換算表!$B$4,IF(K141="準優勝",[11]点数換算表!$C$4,IF(K141="ベスト4",[11]点数換算表!$D$4,IF(K141="ベスト8",[11]点数換算表!$E$4,IF(K141="ベスト16",[11]点数換算表!$F$4,""))))))</f>
        <v>40</v>
      </c>
      <c r="M141" s="10" t="s">
        <v>214</v>
      </c>
      <c r="N141" s="9">
        <f>IF(M141="",0,IF(M141="優勝",[3]点数換算表!$B$5,IF(M141="準優勝",[3]点数換算表!$C$5,IF(M141="ベスト4",[3]点数換算表!$D$5,IF(M141="ベスト8",[3]点数換算表!$E$5,IF(M141="ベスト16",[3]点数換算表!$F$5,IF(M141="ベスト32",[3]点数換算表!$G$5,"")))))))</f>
        <v>50</v>
      </c>
      <c r="O141" s="10"/>
      <c r="P141" s="9">
        <f>IF(O141="",0,IF(O141="優勝",[11]点数換算表!$B$6,IF(O141="準優勝",[11]点数換算表!$C$6,IF(O141="ベスト4",[11]点数換算表!$D$6,IF(O141="ベスト8",[11]点数換算表!$E$6,IF(O141="ベスト16",[11]点数換算表!$F$6,IF(O141="ベスト32",[11]点数換算表!$G$6,"")))))))</f>
        <v>0</v>
      </c>
      <c r="Q141" s="10"/>
      <c r="R141" s="9">
        <f>IF(Q141="",0,IF(Q141="優勝",[11]点数換算表!$B$7,IF(Q141="準優勝",[11]点数換算表!$C$7,IF(Q141="ベスト4",[11]点数換算表!$D$7,IF(Q141="ベスト8",[11]点数換算表!$E$7,[11]点数換算表!$F$7)))))</f>
        <v>0</v>
      </c>
      <c r="S141" s="10"/>
      <c r="T141" s="9">
        <f>IF(S141="",0,IF(S141="優勝",[11]点数換算表!$B$8,IF(S141="準優勝",[11]点数換算表!$C$8,IF(S141="ベスト4",[11]点数換算表!$D$8,IF(S141="ベスト8",[11]点数換算表!$E$8,[11]点数換算表!$F$8)))))</f>
        <v>0</v>
      </c>
      <c r="U141" s="10"/>
      <c r="V141" s="14">
        <f>IF(U141="",0,IF(U141="優勝",[11]点数換算表!$B$13,IF(U141="準優勝",[11]点数換算表!$C$13,IF(U141="ベスト4",[11]点数換算表!$D$13,[11]点数換算表!$E$13))))</f>
        <v>0</v>
      </c>
      <c r="W141" s="10"/>
      <c r="X141" s="9">
        <f>IF(W141="",0,IF(W141="優勝",[11]点数換算表!$B$14,IF(W141="準優勝",[11]点数換算表!$C$14,IF(W141="ベスト4",[11]点数換算表!$D$14,[11]点数換算表!$E$14))))</f>
        <v>0</v>
      </c>
      <c r="Y141" s="10"/>
      <c r="Z141" s="9">
        <f>IF(Y141="",0,IF(Y141="優勝",[11]点数換算表!$B$15,IF(Y141="準優勝",[11]点数換算表!$C$15,IF(Y141="ベスト4",[11]点数換算表!$D$15,IF(Y141="ベスト8",[11]点数換算表!$E$15,IF(Y141="ベスト16",[11]点数換算表!$F$15,""))))))</f>
        <v>0</v>
      </c>
      <c r="AA141" s="10"/>
      <c r="AB141" s="9">
        <f>IF(AA141="",0,IF(AA141="優勝",[3]点数換算表!$B$16,IF(AA141="準優勝",[3]点数換算表!$C$16,IF(AA141="ベスト4",[3]点数換算表!$D$16,IF(AA141="ベスト8",[3]点数換算表!$E$16,IF(AA141="ベスト16",[3]点数換算表!$F$16,IF(AA141="ベスト32",[3]点数換算表!$G$16,"")))))))</f>
        <v>0</v>
      </c>
      <c r="AC141" s="10"/>
      <c r="AD141" s="9">
        <f>IF(AC141="",0,IF(AC141="優勝",[11]点数換算表!$B$17,IF(AC141="準優勝",[11]点数換算表!$C$17,IF(AC141="ベスト4",[11]点数換算表!$D$17,IF(AC141="ベスト8",[11]点数換算表!$E$17,IF(AC141="ベスト16",[11]点数換算表!$F$17,IF(AC141="ベスト32",[11]点数換算表!$G$17,"")))))))</f>
        <v>0</v>
      </c>
      <c r="AE141" s="10"/>
      <c r="AF141" s="9">
        <f>IF(AE141="",0,IF(AE141="優勝",[11]点数換算表!$B$18,IF(AE141="準優勝",[11]点数換算表!$C$18,IF(AE141="ベスト4",[11]点数換算表!$D$18,IF(AE141="ベスト8",[11]点数換算表!$E$18,[11]点数換算表!$F$18)))))</f>
        <v>0</v>
      </c>
      <c r="AG141" s="10"/>
      <c r="AH141" s="9">
        <f>IF(AG141="",0,IF(AG141="優勝",[11]点数換算表!$B$19,IF(AG141="準優勝",[11]点数換算表!$C$19,IF(AG141="ベスト4",[11]点数換算表!$D$19,IF(AG141="ベスト8",[11]点数換算表!$E$19,[11]点数換算表!$F$19)))))</f>
        <v>0</v>
      </c>
      <c r="AI141" s="9">
        <f t="shared" si="50"/>
        <v>90</v>
      </c>
      <c r="AJ141" s="77"/>
    </row>
    <row r="142" spans="1:36" x14ac:dyDescent="0.4">
      <c r="A142" s="77">
        <v>70</v>
      </c>
      <c r="B142" s="12" t="s">
        <v>1209</v>
      </c>
      <c r="C142" s="12" t="s">
        <v>223</v>
      </c>
      <c r="D142" s="12">
        <v>3</v>
      </c>
      <c r="E142" s="19" t="s">
        <v>269</v>
      </c>
      <c r="F142" s="44" t="s">
        <v>814</v>
      </c>
      <c r="G142" s="12"/>
      <c r="H142" s="12">
        <f>IF(G142="",0,IF(G142="優勝",[12]点数換算表!$B$2,IF(G142="準優勝",[12]点数換算表!$C$2,IF(G142="ベスト4",[12]点数換算表!$D$2,[12]点数換算表!$E$2))))</f>
        <v>0</v>
      </c>
      <c r="I142" s="12"/>
      <c r="J142" s="12">
        <f>IF(I142="",0,IF(I142="優勝",[12]点数換算表!$B$3,IF(I142="準優勝",[12]点数換算表!$C$3,IF(I142="ベスト4",[12]点数換算表!$D$3,[12]点数換算表!$E$3))))</f>
        <v>0</v>
      </c>
      <c r="K142" s="12"/>
      <c r="L142" s="12">
        <f>IF(K142="",0,IF(K142="優勝",[12]点数換算表!$B$4,IF(K142="準優勝",[12]点数換算表!$C$4,IF(K142="ベスト4",[12]点数換算表!$D$4,IF(K142="ベスト8",[12]点数換算表!$E$4,IF(K142="ベスト16",[12]点数換算表!$F$4,""))))))</f>
        <v>0</v>
      </c>
      <c r="M142" s="12" t="s">
        <v>214</v>
      </c>
      <c r="N142" s="9">
        <f>IF(M142="",0,IF(M142="優勝",[3]点数換算表!$B$5,IF(M142="準優勝",[3]点数換算表!$C$5,IF(M142="ベスト4",[3]点数換算表!$D$5,IF(M142="ベスト8",[3]点数換算表!$E$5,IF(M142="ベスト16",[3]点数換算表!$F$5,IF(M142="ベスト32",[3]点数換算表!$G$5,"")))))))</f>
        <v>50</v>
      </c>
      <c r="O142" s="12"/>
      <c r="P142" s="12">
        <f>IF(O142="",0,IF(O142="優勝",[12]点数換算表!$B$6,IF(O142="準優勝",[12]点数換算表!$C$6,IF(O142="ベスト4",[12]点数換算表!$D$6,IF(O142="ベスト8",[12]点数換算表!$E$6,IF(O142="ベスト16",[12]点数換算表!$F$6,IF(O142="ベスト32",[12]点数換算表!$G$6,"")))))))</f>
        <v>0</v>
      </c>
      <c r="Q142" s="12"/>
      <c r="R142" s="12">
        <f>IF(Q142="",0,IF(Q142="優勝",[12]点数換算表!$B$7,IF(Q142="準優勝",[12]点数換算表!$C$7,IF(Q142="ベスト4",[12]点数換算表!$D$7,IF(Q142="ベスト8",[12]点数換算表!$E$7,[12]点数換算表!$F$7)))))</f>
        <v>0</v>
      </c>
      <c r="S142" s="12"/>
      <c r="T142" s="12">
        <f>IF(S142="",0,IF(S142="優勝",[12]点数換算表!$B$8,IF(S142="準優勝",[12]点数換算表!$C$8,IF(S142="ベスト4",[12]点数換算表!$D$8,IF(S142="ベスト8",[12]点数換算表!$E$8,[12]点数換算表!$F$8)))))</f>
        <v>0</v>
      </c>
      <c r="U142" s="12"/>
      <c r="V142" s="12">
        <f>IF(U142="",0,IF(U142="優勝",[12]点数換算表!$B$13,IF(U142="準優勝",[12]点数換算表!$C$13,IF(U142="ベスト4",[12]点数換算表!$D$13,[12]点数換算表!$E$13))))</f>
        <v>0</v>
      </c>
      <c r="W142" s="12"/>
      <c r="X142" s="12">
        <f>IF(W142="",0,IF(W142="優勝",[12]点数換算表!$B$14,IF(W142="準優勝",[12]点数換算表!$C$14,IF(W142="ベスト4",[12]点数換算表!$D$14,[12]点数換算表!$E$14))))</f>
        <v>0</v>
      </c>
      <c r="Y142" s="12"/>
      <c r="Z142" s="12">
        <f>IF(Y142="",0,IF(Y142="優勝",[12]点数換算表!$B$15,IF(Y142="準優勝",[12]点数換算表!$C$15,IF(Y142="ベスト4",[12]点数換算表!$D$15,IF(Y142="ベスト8",[12]点数換算表!$E$15,IF(Y142="ベスト16",[12]点数換算表!$F$15,""))))))</f>
        <v>0</v>
      </c>
      <c r="AA142" s="12" t="s">
        <v>214</v>
      </c>
      <c r="AB142" s="9">
        <f>IF(AA142="",0,IF(AA142="優勝",[3]点数換算表!$B$16,IF(AA142="準優勝",[3]点数換算表!$C$16,IF(AA142="ベスト4",[3]点数換算表!$D$16,IF(AA142="ベスト8",[3]点数換算表!$E$16,IF(AA142="ベスト16",[3]点数換算表!$F$16,IF(AA142="ベスト32",[3]点数換算表!$G$16,"")))))))</f>
        <v>40</v>
      </c>
      <c r="AC142" s="12"/>
      <c r="AD142" s="12">
        <f>IF(AC142="",0,IF(AC142="優勝",[12]点数換算表!$B$17,IF(AC142="準優勝",[12]点数換算表!$C$17,IF(AC142="ベスト4",[12]点数換算表!$D$17,IF(AC142="ベスト8",[12]点数換算表!$E$17,IF(AC142="ベスト16",[12]点数換算表!$F$17,IF(AC142="ベスト32",[12]点数換算表!$G$17,"")))))))</f>
        <v>0</v>
      </c>
      <c r="AE142" s="12"/>
      <c r="AF142" s="12">
        <f>IF(AE142="",0,IF(AE142="優勝",[12]点数換算表!$B$18,IF(AE142="準優勝",[12]点数換算表!$C$18,IF(AE142="ベスト4",[12]点数換算表!$D$18,IF(AE142="ベスト8",[12]点数換算表!$E$18,[12]点数換算表!$F$18)))))</f>
        <v>0</v>
      </c>
      <c r="AG142" s="12"/>
      <c r="AH142" s="12">
        <f>IF(AG142="",0,IF(AG142="優勝",[12]点数換算表!$B$19,IF(AG142="準優勝",[12]点数換算表!$C$19,IF(AG142="ベスト4",[12]点数換算表!$D$19,IF(AG142="ベスト8",[12]点数換算表!$E$19,[12]点数換算表!$F$19)))))</f>
        <v>0</v>
      </c>
      <c r="AI142" s="9">
        <f t="shared" si="50"/>
        <v>90</v>
      </c>
      <c r="AJ142" s="77">
        <f t="shared" ref="AJ142" si="73">AI142+AI143</f>
        <v>180</v>
      </c>
    </row>
    <row r="143" spans="1:36" x14ac:dyDescent="0.4">
      <c r="A143" s="77"/>
      <c r="B143" s="12" t="s">
        <v>1210</v>
      </c>
      <c r="C143" s="12" t="s">
        <v>223</v>
      </c>
      <c r="D143" s="12">
        <v>2</v>
      </c>
      <c r="E143" s="19" t="s">
        <v>269</v>
      </c>
      <c r="F143" s="44" t="s">
        <v>814</v>
      </c>
      <c r="G143" s="12"/>
      <c r="H143" s="12">
        <f>IF(G143="",0,IF(G143="優勝",[12]点数換算表!$B$2,IF(G143="準優勝",[12]点数換算表!$C$2,IF(G143="ベスト4",[12]点数換算表!$D$2,[12]点数換算表!$E$2))))</f>
        <v>0</v>
      </c>
      <c r="I143" s="12"/>
      <c r="J143" s="12">
        <f>IF(I143="",0,IF(I143="優勝",[12]点数換算表!$B$3,IF(I143="準優勝",[12]点数換算表!$C$3,IF(I143="ベスト4",[12]点数換算表!$D$3,[12]点数換算表!$E$3))))</f>
        <v>0</v>
      </c>
      <c r="K143" s="12"/>
      <c r="L143" s="12">
        <f>IF(K143="",0,IF(K143="優勝",[12]点数換算表!$B$4,IF(K143="準優勝",[12]点数換算表!$C$4,IF(K143="ベスト4",[12]点数換算表!$D$4,IF(K143="ベスト8",[12]点数換算表!$E$4,IF(K143="ベスト16",[12]点数換算表!$F$4,""))))))</f>
        <v>0</v>
      </c>
      <c r="M143" s="12" t="s">
        <v>214</v>
      </c>
      <c r="N143" s="9">
        <f>IF(M143="",0,IF(M143="優勝",[3]点数換算表!$B$5,IF(M143="準優勝",[3]点数換算表!$C$5,IF(M143="ベスト4",[3]点数換算表!$D$5,IF(M143="ベスト8",[3]点数換算表!$E$5,IF(M143="ベスト16",[3]点数換算表!$F$5,IF(M143="ベスト32",[3]点数換算表!$G$5,"")))))))</f>
        <v>50</v>
      </c>
      <c r="O143" s="12"/>
      <c r="P143" s="12">
        <f>IF(O143="",0,IF(O143="優勝",[12]点数換算表!$B$6,IF(O143="準優勝",[12]点数換算表!$C$6,IF(O143="ベスト4",[12]点数換算表!$D$6,IF(O143="ベスト8",[12]点数換算表!$E$6,IF(O143="ベスト16",[12]点数換算表!$F$6,IF(O143="ベスト32",[12]点数換算表!$G$6,"")))))))</f>
        <v>0</v>
      </c>
      <c r="Q143" s="12"/>
      <c r="R143" s="12">
        <f>IF(Q143="",0,IF(Q143="優勝",[12]点数換算表!$B$7,IF(Q143="準優勝",[12]点数換算表!$C$7,IF(Q143="ベスト4",[12]点数換算表!$D$7,IF(Q143="ベスト8",[12]点数換算表!$E$7,[12]点数換算表!$F$7)))))</f>
        <v>0</v>
      </c>
      <c r="S143" s="12"/>
      <c r="T143" s="12">
        <f>IF(S143="",0,IF(S143="優勝",[12]点数換算表!$B$8,IF(S143="準優勝",[12]点数換算表!$C$8,IF(S143="ベスト4",[12]点数換算表!$D$8,IF(S143="ベスト8",[12]点数換算表!$E$8,[12]点数換算表!$F$8)))))</f>
        <v>0</v>
      </c>
      <c r="U143" s="12"/>
      <c r="V143" s="12">
        <f>IF(U143="",0,IF(U143="優勝",[12]点数換算表!$B$13,IF(U143="準優勝",[12]点数換算表!$C$13,IF(U143="ベスト4",[12]点数換算表!$D$13,[12]点数換算表!$E$13))))</f>
        <v>0</v>
      </c>
      <c r="W143" s="12"/>
      <c r="X143" s="12">
        <f>IF(W143="",0,IF(W143="優勝",[12]点数換算表!$B$14,IF(W143="準優勝",[12]点数換算表!$C$14,IF(W143="ベスト4",[12]点数換算表!$D$14,[12]点数換算表!$E$14))))</f>
        <v>0</v>
      </c>
      <c r="Y143" s="12"/>
      <c r="Z143" s="12">
        <f>IF(Y143="",0,IF(Y143="優勝",[12]点数換算表!$B$15,IF(Y143="準優勝",[12]点数換算表!$C$15,IF(Y143="ベスト4",[12]点数換算表!$D$15,IF(Y143="ベスト8",[12]点数換算表!$E$15,IF(Y143="ベスト16",[12]点数換算表!$F$15,""))))))</f>
        <v>0</v>
      </c>
      <c r="AA143" s="12" t="s">
        <v>214</v>
      </c>
      <c r="AB143" s="9">
        <f>IF(AA143="",0,IF(AA143="優勝",[3]点数換算表!$B$16,IF(AA143="準優勝",[3]点数換算表!$C$16,IF(AA143="ベスト4",[3]点数換算表!$D$16,IF(AA143="ベスト8",[3]点数換算表!$E$16,IF(AA143="ベスト16",[3]点数換算表!$F$16,IF(AA143="ベスト32",[3]点数換算表!$G$16,"")))))))</f>
        <v>40</v>
      </c>
      <c r="AC143" s="12"/>
      <c r="AD143" s="12">
        <f>IF(AC143="",0,IF(AC143="優勝",[12]点数換算表!$B$17,IF(AC143="準優勝",[12]点数換算表!$C$17,IF(AC143="ベスト4",[12]点数換算表!$D$17,IF(AC143="ベスト8",[12]点数換算表!$E$17,IF(AC143="ベスト16",[12]点数換算表!$F$17,IF(AC143="ベスト32",[12]点数換算表!$G$17,"")))))))</f>
        <v>0</v>
      </c>
      <c r="AE143" s="12"/>
      <c r="AF143" s="12">
        <f>IF(AE143="",0,IF(AE143="優勝",[12]点数換算表!$B$18,IF(AE143="準優勝",[12]点数換算表!$C$18,IF(AE143="ベスト4",[12]点数換算表!$D$18,IF(AE143="ベスト8",[12]点数換算表!$E$18,[12]点数換算表!$F$18)))))</f>
        <v>0</v>
      </c>
      <c r="AG143" s="12"/>
      <c r="AH143" s="12">
        <f>IF(AG143="",0,IF(AG143="優勝",[12]点数換算表!$B$19,IF(AG143="準優勝",[12]点数換算表!$C$19,IF(AG143="ベスト4",[12]点数換算表!$D$19,IF(AG143="ベスト8",[12]点数換算表!$E$19,[12]点数換算表!$F$19)))))</f>
        <v>0</v>
      </c>
      <c r="AI143" s="9">
        <f t="shared" si="50"/>
        <v>90</v>
      </c>
      <c r="AJ143" s="77"/>
    </row>
    <row r="144" spans="1:36" x14ac:dyDescent="0.4">
      <c r="A144" s="77">
        <v>71</v>
      </c>
      <c r="B144" s="10" t="s">
        <v>998</v>
      </c>
      <c r="C144" s="10" t="s">
        <v>453</v>
      </c>
      <c r="D144" s="10">
        <v>4</v>
      </c>
      <c r="E144" s="48" t="s">
        <v>451</v>
      </c>
      <c r="F144" s="43" t="s">
        <v>815</v>
      </c>
      <c r="G144" s="10"/>
      <c r="H144" s="14">
        <v>0</v>
      </c>
      <c r="I144" s="10"/>
      <c r="J144" s="9">
        <v>0</v>
      </c>
      <c r="K144" s="10" t="s">
        <v>9</v>
      </c>
      <c r="L144" s="9">
        <v>40</v>
      </c>
      <c r="M144" s="10"/>
      <c r="N144" s="9">
        <f>IF(M144="",0,IF(M144="優勝",[3]点数換算表!$B$5,IF(M144="準優勝",[3]点数換算表!$C$5,IF(M144="ベスト4",[3]点数換算表!$D$5,IF(M144="ベスト8",[3]点数換算表!$E$5,IF(M144="ベスト16",[3]点数換算表!$F$5,IF(M144="ベスト32",[3]点数換算表!$G$5,"")))))))</f>
        <v>0</v>
      </c>
      <c r="O144" s="10"/>
      <c r="P144" s="9">
        <v>0</v>
      </c>
      <c r="Q144" s="10"/>
      <c r="R144" s="9">
        <v>0</v>
      </c>
      <c r="S144" s="10"/>
      <c r="T144" s="9">
        <v>0</v>
      </c>
      <c r="U144" s="10"/>
      <c r="V144" s="14">
        <v>0</v>
      </c>
      <c r="W144" s="10"/>
      <c r="X144" s="9">
        <v>0</v>
      </c>
      <c r="Y144" s="10" t="s">
        <v>6</v>
      </c>
      <c r="Z144" s="9">
        <v>48</v>
      </c>
      <c r="AA144" s="10"/>
      <c r="AB144" s="9">
        <f>IF(AA144="",0,IF(AA144="優勝",[3]点数換算表!$B$16,IF(AA144="準優勝",[3]点数換算表!$C$16,IF(AA144="ベスト4",[3]点数換算表!$D$16,IF(AA144="ベスト8",[3]点数換算表!$E$16,IF(AA144="ベスト16",[3]点数換算表!$F$16,IF(AA144="ベスト32",[3]点数換算表!$G$16,"")))))))</f>
        <v>0</v>
      </c>
      <c r="AC144" s="10"/>
      <c r="AD144" s="9">
        <v>0</v>
      </c>
      <c r="AE144" s="10"/>
      <c r="AF144" s="9">
        <v>0</v>
      </c>
      <c r="AG144" s="10"/>
      <c r="AH144" s="9">
        <v>0</v>
      </c>
      <c r="AI144" s="9">
        <f t="shared" si="50"/>
        <v>88</v>
      </c>
      <c r="AJ144" s="77">
        <f t="shared" ref="AJ144" si="74">AI144+AI145</f>
        <v>176</v>
      </c>
    </row>
    <row r="145" spans="1:36" x14ac:dyDescent="0.4">
      <c r="A145" s="77"/>
      <c r="B145" s="10" t="s">
        <v>999</v>
      </c>
      <c r="C145" s="10" t="s">
        <v>453</v>
      </c>
      <c r="D145" s="10">
        <v>3</v>
      </c>
      <c r="E145" s="48" t="s">
        <v>451</v>
      </c>
      <c r="F145" s="43" t="s">
        <v>815</v>
      </c>
      <c r="G145" s="10"/>
      <c r="H145" s="14">
        <v>0</v>
      </c>
      <c r="I145" s="10"/>
      <c r="J145" s="9">
        <v>0</v>
      </c>
      <c r="K145" s="10" t="s">
        <v>9</v>
      </c>
      <c r="L145" s="9">
        <v>40</v>
      </c>
      <c r="M145" s="10"/>
      <c r="N145" s="9">
        <f>IF(M145="",0,IF(M145="優勝",[3]点数換算表!$B$5,IF(M145="準優勝",[3]点数換算表!$C$5,IF(M145="ベスト4",[3]点数換算表!$D$5,IF(M145="ベスト8",[3]点数換算表!$E$5,IF(M145="ベスト16",[3]点数換算表!$F$5,IF(M145="ベスト32",[3]点数換算表!$G$5,"")))))))</f>
        <v>0</v>
      </c>
      <c r="O145" s="10"/>
      <c r="P145" s="9">
        <v>0</v>
      </c>
      <c r="Q145" s="10"/>
      <c r="R145" s="9">
        <v>0</v>
      </c>
      <c r="S145" s="10"/>
      <c r="T145" s="9">
        <v>0</v>
      </c>
      <c r="U145" s="10"/>
      <c r="V145" s="14">
        <v>0</v>
      </c>
      <c r="W145" s="10"/>
      <c r="X145" s="9">
        <v>0</v>
      </c>
      <c r="Y145" s="10" t="s">
        <v>6</v>
      </c>
      <c r="Z145" s="9">
        <v>48</v>
      </c>
      <c r="AA145" s="10"/>
      <c r="AB145" s="9">
        <f>IF(AA145="",0,IF(AA145="優勝",[3]点数換算表!$B$16,IF(AA145="準優勝",[3]点数換算表!$C$16,IF(AA145="ベスト4",[3]点数換算表!$D$16,IF(AA145="ベスト8",[3]点数換算表!$E$16,IF(AA145="ベスト16",[3]点数換算表!$F$16,IF(AA145="ベスト32",[3]点数換算表!$G$16,"")))))))</f>
        <v>0</v>
      </c>
      <c r="AC145" s="10"/>
      <c r="AD145" s="9">
        <v>0</v>
      </c>
      <c r="AE145" s="10"/>
      <c r="AF145" s="9">
        <v>0</v>
      </c>
      <c r="AG145" s="10"/>
      <c r="AH145" s="9">
        <v>0</v>
      </c>
      <c r="AI145" s="9">
        <f t="shared" si="50"/>
        <v>88</v>
      </c>
      <c r="AJ145" s="77"/>
    </row>
    <row r="146" spans="1:36" x14ac:dyDescent="0.4">
      <c r="A146" s="77">
        <v>72</v>
      </c>
      <c r="B146" s="12" t="s">
        <v>419</v>
      </c>
      <c r="C146" s="12" t="s">
        <v>381</v>
      </c>
      <c r="D146" s="12">
        <v>4</v>
      </c>
      <c r="E146" s="20" t="s">
        <v>382</v>
      </c>
      <c r="F146" s="43" t="s">
        <v>815</v>
      </c>
      <c r="G146" s="12"/>
      <c r="H146" s="12">
        <v>0</v>
      </c>
      <c r="I146" s="12"/>
      <c r="J146" s="12">
        <v>0</v>
      </c>
      <c r="K146" s="12" t="s">
        <v>9</v>
      </c>
      <c r="L146" s="12">
        <v>40</v>
      </c>
      <c r="M146" s="12"/>
      <c r="N146" s="9">
        <f>IF(M146="",0,IF(M146="優勝",[3]点数換算表!$B$5,IF(M146="準優勝",[3]点数換算表!$C$5,IF(M146="ベスト4",[3]点数換算表!$D$5,IF(M146="ベスト8",[3]点数換算表!$E$5,IF(M146="ベスト16",[3]点数換算表!$F$5,IF(M146="ベスト32",[3]点数換算表!$G$5,"")))))))</f>
        <v>0</v>
      </c>
      <c r="O146" s="12"/>
      <c r="P146" s="12">
        <v>0</v>
      </c>
      <c r="Q146" s="12"/>
      <c r="R146" s="12">
        <v>0</v>
      </c>
      <c r="S146" s="12"/>
      <c r="T146" s="12">
        <v>0</v>
      </c>
      <c r="U146" s="12"/>
      <c r="V146" s="12">
        <v>0</v>
      </c>
      <c r="W146" s="12"/>
      <c r="X146" s="12">
        <v>0</v>
      </c>
      <c r="Y146" s="12" t="s">
        <v>9</v>
      </c>
      <c r="Z146" s="12">
        <v>32</v>
      </c>
      <c r="AA146" s="12"/>
      <c r="AB146" s="9">
        <f>IF(AA146="",0,IF(AA146="優勝",[3]点数換算表!$B$16,IF(AA146="準優勝",[3]点数換算表!$C$16,IF(AA146="ベスト4",[3]点数換算表!$D$16,IF(AA146="ベスト8",[3]点数換算表!$E$16,IF(AA146="ベスト16",[3]点数換算表!$F$16,IF(AA146="ベスト32",[3]点数換算表!$G$16,"")))))))</f>
        <v>0</v>
      </c>
      <c r="AC146" s="12"/>
      <c r="AD146" s="12">
        <v>0</v>
      </c>
      <c r="AE146" s="12"/>
      <c r="AF146" s="12">
        <v>0</v>
      </c>
      <c r="AG146" s="12"/>
      <c r="AH146" s="12">
        <v>0</v>
      </c>
      <c r="AI146" s="9">
        <f t="shared" ref="AI146:AI147" si="75">MAX(H146,J146)+SUM(L146:T146)+MAX(V146,X146)+SUM(Z146:AH146)</f>
        <v>72</v>
      </c>
      <c r="AJ146" s="77">
        <f t="shared" ref="AJ146" si="76">AI146+AI147</f>
        <v>168</v>
      </c>
    </row>
    <row r="147" spans="1:36" x14ac:dyDescent="0.4">
      <c r="A147" s="77"/>
      <c r="B147" s="12" t="s">
        <v>422</v>
      </c>
      <c r="C147" s="12" t="s">
        <v>381</v>
      </c>
      <c r="D147" s="12">
        <v>4</v>
      </c>
      <c r="E147" s="20" t="s">
        <v>382</v>
      </c>
      <c r="F147" s="43" t="s">
        <v>815</v>
      </c>
      <c r="G147" s="12"/>
      <c r="H147" s="12">
        <v>0</v>
      </c>
      <c r="I147" s="12"/>
      <c r="J147" s="12">
        <v>0</v>
      </c>
      <c r="K147" s="12" t="s">
        <v>9</v>
      </c>
      <c r="L147" s="12">
        <v>40</v>
      </c>
      <c r="M147" s="12"/>
      <c r="N147" s="9">
        <f>IF(M147="",0,IF(M147="優勝",[3]点数換算表!$B$5,IF(M147="準優勝",[3]点数換算表!$C$5,IF(M147="ベスト4",[3]点数換算表!$D$5,IF(M147="ベスト8",[3]点数換算表!$E$5,IF(M147="ベスト16",[3]点数換算表!$F$5,IF(M147="ベスト32",[3]点数換算表!$G$5,"")))))))</f>
        <v>0</v>
      </c>
      <c r="O147" s="12"/>
      <c r="P147" s="12">
        <v>0</v>
      </c>
      <c r="Q147" s="12"/>
      <c r="R147" s="12">
        <v>0</v>
      </c>
      <c r="S147" s="12"/>
      <c r="T147" s="12">
        <v>0</v>
      </c>
      <c r="U147" s="12"/>
      <c r="V147" s="12">
        <v>0</v>
      </c>
      <c r="W147" s="12"/>
      <c r="X147" s="12">
        <v>0</v>
      </c>
      <c r="Y147" s="12" t="s">
        <v>7</v>
      </c>
      <c r="Z147" s="12">
        <v>16</v>
      </c>
      <c r="AA147" s="12" t="s">
        <v>214</v>
      </c>
      <c r="AB147" s="9">
        <f>IF(AA147="",0,IF(AA147="優勝",[3]点数換算表!$B$16,IF(AA147="準優勝",[3]点数換算表!$C$16,IF(AA147="ベスト4",[3]点数換算表!$D$16,IF(AA147="ベスト8",[3]点数換算表!$E$16,IF(AA147="ベスト16",[3]点数換算表!$F$16,IF(AA147="ベスト32",[3]点数換算表!$G$16,"")))))))</f>
        <v>40</v>
      </c>
      <c r="AC147" s="12"/>
      <c r="AD147" s="12">
        <v>0</v>
      </c>
      <c r="AE147" s="12"/>
      <c r="AF147" s="12">
        <v>0</v>
      </c>
      <c r="AG147" s="12"/>
      <c r="AH147" s="12">
        <v>0</v>
      </c>
      <c r="AI147" s="9">
        <f t="shared" si="75"/>
        <v>96</v>
      </c>
      <c r="AJ147" s="77"/>
    </row>
    <row r="148" spans="1:36" x14ac:dyDescent="0.4">
      <c r="A148" s="77">
        <v>73</v>
      </c>
      <c r="B148" s="10" t="s">
        <v>675</v>
      </c>
      <c r="C148" s="10" t="s">
        <v>622</v>
      </c>
      <c r="D148" s="10">
        <v>3</v>
      </c>
      <c r="E148" s="47" t="s">
        <v>620</v>
      </c>
      <c r="F148" s="44" t="s">
        <v>814</v>
      </c>
      <c r="G148" s="10"/>
      <c r="H148" s="14">
        <f>IF(G148="",0,IF(G148="優勝",[13]点数換算表!$B$2,IF(G148="準優勝",[13]点数換算表!$C$2,IF(G148="ベスト4",[13]点数換算表!$D$2,[13]点数換算表!$E$2))))</f>
        <v>0</v>
      </c>
      <c r="I148" s="10"/>
      <c r="J148" s="9">
        <f>IF(I148="",0,IF(I148="優勝",[13]点数換算表!$B$3,IF(I148="準優勝",[13]点数換算表!$C$3,IF(I148="ベスト4",[13]点数換算表!$D$3,[13]点数換算表!$E$3))))</f>
        <v>0</v>
      </c>
      <c r="K148" s="10" t="s">
        <v>6</v>
      </c>
      <c r="L148" s="9">
        <f>IF(K148="",0,IF(K148="優勝",[13]点数換算表!$B$4,IF(K148="準優勝",[13]点数換算表!$C$4,IF(K148="ベスト4",[13]点数換算表!$D$4,IF(K148="ベスト8",[13]点数換算表!$E$4,IF(K148="ベスト16",[13]点数換算表!$F$4,""))))))</f>
        <v>60</v>
      </c>
      <c r="M148" s="10"/>
      <c r="N148" s="9">
        <f>IF(M148="",0,IF(M148="優勝",[3]点数換算表!$B$5,IF(M148="準優勝",[3]点数換算表!$C$5,IF(M148="ベスト4",[3]点数換算表!$D$5,IF(M148="ベスト8",[3]点数換算表!$E$5,IF(M148="ベスト16",[3]点数換算表!$F$5,IF(M148="ベスト32",[3]点数換算表!$G$5,"")))))))</f>
        <v>0</v>
      </c>
      <c r="O148" s="10"/>
      <c r="P148" s="9">
        <f>IF(O148="",0,IF(O148="優勝",[13]点数換算表!$B$6,IF(O148="準優勝",[13]点数換算表!$C$6,IF(O148="ベスト4",[13]点数換算表!$D$6,IF(O148="ベスト8",[13]点数換算表!$E$6,IF(O148="ベスト16",[13]点数換算表!$F$6,IF(O148="ベスト32",[13]点数換算表!$G$6,"")))))))</f>
        <v>0</v>
      </c>
      <c r="Q148" s="10"/>
      <c r="R148" s="9">
        <f>IF(Q148="",0,IF(Q148="優勝",[13]点数換算表!$B$7,IF(Q148="準優勝",[13]点数換算表!$C$7,IF(Q148="ベスト4",[13]点数換算表!$D$7,IF(Q148="ベスト8",[13]点数換算表!$E$7,[13]点数換算表!$F$7)))))</f>
        <v>0</v>
      </c>
      <c r="S148" s="10"/>
      <c r="T148" s="9">
        <f>IF(S148="",0,IF(S148="優勝",[13]点数換算表!$B$8,IF(S148="準優勝",[13]点数換算表!$C$8,IF(S148="ベスト4",[13]点数換算表!$D$8,IF(S148="ベスト8",[13]点数換算表!$E$8,[13]点数換算表!$F$8)))))</f>
        <v>0</v>
      </c>
      <c r="U148" s="10"/>
      <c r="V148" s="14">
        <f>IF(U148="",0,IF(U148="優勝",[13]点数換算表!$B$13,IF(U148="準優勝",[13]点数換算表!$C$13,IF(U148="ベスト4",[13]点数換算表!$D$13,[13]点数換算表!$E$13))))</f>
        <v>0</v>
      </c>
      <c r="W148" s="10"/>
      <c r="X148" s="9">
        <f>IF(W148="",0,IF(W148="優勝",[13]点数換算表!$B$14,IF(W148="準優勝",[13]点数換算表!$C$14,IF(W148="ベスト4",[13]点数換算表!$D$14,[13]点数換算表!$E$14))))</f>
        <v>0</v>
      </c>
      <c r="Y148" s="10" t="s">
        <v>7</v>
      </c>
      <c r="Z148" s="9">
        <f>IF(Y148="",0,IF(Y148="優勝",[13]点数換算表!$B$15,IF(Y148="準優勝",[13]点数換算表!$C$15,IF(Y148="ベスト4",[13]点数換算表!$D$15,IF(Y148="ベスト8",[13]点数換算表!$E$15,IF(Y148="ベスト16",[13]点数換算表!$F$15,""))))))</f>
        <v>16</v>
      </c>
      <c r="AA148" s="10"/>
      <c r="AB148" s="9">
        <f>IF(AA148="",0,IF(AA148="優勝",[3]点数換算表!$B$16,IF(AA148="準優勝",[3]点数換算表!$C$16,IF(AA148="ベスト4",[3]点数換算表!$D$16,IF(AA148="ベスト8",[3]点数換算表!$E$16,IF(AA148="ベスト16",[3]点数換算表!$F$16,IF(AA148="ベスト32",[3]点数換算表!$G$16,"")))))))</f>
        <v>0</v>
      </c>
      <c r="AC148" s="10"/>
      <c r="AD148" s="9">
        <f>IF(AC148="",0,IF(AC148="優勝",[13]点数換算表!$B$17,IF(AC148="準優勝",[13]点数換算表!$C$17,IF(AC148="ベスト4",[13]点数換算表!$D$17,IF(AC148="ベスト8",[13]点数換算表!$E$17,IF(AC148="ベスト16",[13]点数換算表!$F$17,IF(AC148="ベスト32",[13]点数換算表!$G$17,"")))))))</f>
        <v>0</v>
      </c>
      <c r="AE148" s="10"/>
      <c r="AF148" s="9">
        <f>IF(AE148="",0,IF(AE148="優勝",[13]点数換算表!$B$18,IF(AE148="準優勝",[13]点数換算表!$C$18,IF(AE148="ベスト4",[13]点数換算表!$D$18,IF(AE148="ベスト8",[13]点数換算表!$E$18,[13]点数換算表!$F$18)))))</f>
        <v>0</v>
      </c>
      <c r="AG148" s="10"/>
      <c r="AH148" s="9">
        <f>IF(AG148="",0,IF(AG148="優勝",[13]点数換算表!$B$19,IF(AG148="準優勝",[13]点数換算表!$C$19,IF(AG148="ベスト4",[13]点数換算表!$D$19,IF(AG148="ベスト8",[13]点数換算表!$E$19,[13]点数換算表!$F$19)))))</f>
        <v>0</v>
      </c>
      <c r="AI148" s="9">
        <f t="shared" ref="AI148:AI167" si="77">MAX(H148,J148)+SUM(L148:T148)+MAX(V148,X148)+SUM(Z148:AH148)</f>
        <v>76</v>
      </c>
      <c r="AJ148" s="77">
        <f t="shared" ref="AJ148" si="78">AI148+AI149</f>
        <v>168</v>
      </c>
    </row>
    <row r="149" spans="1:36" x14ac:dyDescent="0.4">
      <c r="A149" s="77"/>
      <c r="B149" s="10" t="s">
        <v>627</v>
      </c>
      <c r="C149" s="10" t="s">
        <v>622</v>
      </c>
      <c r="D149" s="10">
        <v>2</v>
      </c>
      <c r="E149" s="47" t="s">
        <v>620</v>
      </c>
      <c r="F149" s="44" t="s">
        <v>814</v>
      </c>
      <c r="G149" s="10"/>
      <c r="H149" s="14">
        <f>IF(G149="",0,IF(G149="優勝",[13]点数換算表!$B$2,IF(G149="準優勝",[13]点数換算表!$C$2,IF(G149="ベスト4",[13]点数換算表!$D$2,[13]点数換算表!$E$2))))</f>
        <v>0</v>
      </c>
      <c r="I149" s="10"/>
      <c r="J149" s="9">
        <f>IF(I149="",0,IF(I149="優勝",[13]点数換算表!$B$3,IF(I149="準優勝",[13]点数換算表!$C$3,IF(I149="ベスト4",[13]点数換算表!$D$3,[13]点数換算表!$E$3))))</f>
        <v>0</v>
      </c>
      <c r="K149" s="10" t="s">
        <v>6</v>
      </c>
      <c r="L149" s="9">
        <f>IF(K149="",0,IF(K149="優勝",[13]点数換算表!$B$4,IF(K149="準優勝",[13]点数換算表!$C$4,IF(K149="ベスト4",[13]点数換算表!$D$4,IF(K149="ベスト8",[13]点数換算表!$E$4,IF(K149="ベスト16",[13]点数換算表!$F$4,""))))))</f>
        <v>60</v>
      </c>
      <c r="M149" s="10"/>
      <c r="N149" s="9">
        <f>IF(M149="",0,IF(M149="優勝",[3]点数換算表!$B$5,IF(M149="準優勝",[3]点数換算表!$C$5,IF(M149="ベスト4",[3]点数換算表!$D$5,IF(M149="ベスト8",[3]点数換算表!$E$5,IF(M149="ベスト16",[3]点数換算表!$F$5,IF(M149="ベスト32",[3]点数換算表!$G$5,"")))))))</f>
        <v>0</v>
      </c>
      <c r="O149" s="10"/>
      <c r="P149" s="9">
        <f>IF(O149="",0,IF(O149="優勝",[13]点数換算表!$B$6,IF(O149="準優勝",[13]点数換算表!$C$6,IF(O149="ベスト4",[13]点数換算表!$D$6,IF(O149="ベスト8",[13]点数換算表!$E$6,IF(O149="ベスト16",[13]点数換算表!$F$6,IF(O149="ベスト32",[13]点数換算表!$G$6,"")))))))</f>
        <v>0</v>
      </c>
      <c r="Q149" s="10"/>
      <c r="R149" s="9">
        <f>IF(Q149="",0,IF(Q149="優勝",[13]点数換算表!$B$7,IF(Q149="準優勝",[13]点数換算表!$C$7,IF(Q149="ベスト4",[13]点数換算表!$D$7,IF(Q149="ベスト8",[13]点数換算表!$E$7,[13]点数換算表!$F$7)))))</f>
        <v>0</v>
      </c>
      <c r="S149" s="10"/>
      <c r="T149" s="9">
        <f>IF(S149="",0,IF(S149="優勝",[13]点数換算表!$B$8,IF(S149="準優勝",[13]点数換算表!$C$8,IF(S149="ベスト4",[13]点数換算表!$D$8,IF(S149="ベスト8",[13]点数換算表!$E$8,[13]点数換算表!$F$8)))))</f>
        <v>0</v>
      </c>
      <c r="U149" s="10"/>
      <c r="V149" s="14">
        <f>IF(U149="",0,IF(U149="優勝",[13]点数換算表!$B$13,IF(U149="準優勝",[13]点数換算表!$C$13,IF(U149="ベスト4",[13]点数換算表!$D$13,[13]点数換算表!$E$13))))</f>
        <v>0</v>
      </c>
      <c r="W149" s="10"/>
      <c r="X149" s="9">
        <f>IF(W149="",0,IF(W149="優勝",[13]点数換算表!$B$14,IF(W149="準優勝",[13]点数換算表!$C$14,IF(W149="ベスト4",[13]点数換算表!$D$14,[13]点数換算表!$E$14))))</f>
        <v>0</v>
      </c>
      <c r="Y149" s="10" t="s">
        <v>9</v>
      </c>
      <c r="Z149" s="9">
        <f>IF(Y149="",0,IF(Y149="優勝",[13]点数換算表!$B$15,IF(Y149="準優勝",[13]点数換算表!$C$15,IF(Y149="ベスト4",[13]点数換算表!$D$15,IF(Y149="ベスト8",[13]点数換算表!$E$15,IF(Y149="ベスト16",[13]点数換算表!$F$15,""))))))</f>
        <v>32</v>
      </c>
      <c r="AA149" s="10"/>
      <c r="AB149" s="9">
        <f>IF(AA149="",0,IF(AA149="優勝",[3]点数換算表!$B$16,IF(AA149="準優勝",[3]点数換算表!$C$16,IF(AA149="ベスト4",[3]点数換算表!$D$16,IF(AA149="ベスト8",[3]点数換算表!$E$16,IF(AA149="ベスト16",[3]点数換算表!$F$16,IF(AA149="ベスト32",[3]点数換算表!$G$16,"")))))))</f>
        <v>0</v>
      </c>
      <c r="AC149" s="10"/>
      <c r="AD149" s="9">
        <f>IF(AC149="",0,IF(AC149="優勝",[13]点数換算表!$B$17,IF(AC149="準優勝",[13]点数換算表!$C$17,IF(AC149="ベスト4",[13]点数換算表!$D$17,IF(AC149="ベスト8",[13]点数換算表!$E$17,IF(AC149="ベスト16",[13]点数換算表!$F$17,IF(AC149="ベスト32",[13]点数換算表!$G$17,"")))))))</f>
        <v>0</v>
      </c>
      <c r="AE149" s="10"/>
      <c r="AF149" s="9">
        <f>IF(AE149="",0,IF(AE149="優勝",[13]点数換算表!$B$18,IF(AE149="準優勝",[13]点数換算表!$C$18,IF(AE149="ベスト4",[13]点数換算表!$D$18,IF(AE149="ベスト8",[13]点数換算表!$E$18,[13]点数換算表!$F$18)))))</f>
        <v>0</v>
      </c>
      <c r="AG149" s="10"/>
      <c r="AH149" s="9">
        <f>IF(AG149="",0,IF(AG149="優勝",[13]点数換算表!$B$19,IF(AG149="準優勝",[13]点数換算表!$C$19,IF(AG149="ベスト4",[13]点数換算表!$D$19,IF(AG149="ベスト8",[13]点数換算表!$E$19,[13]点数換算表!$F$19)))))</f>
        <v>0</v>
      </c>
      <c r="AI149" s="9">
        <f t="shared" si="77"/>
        <v>92</v>
      </c>
      <c r="AJ149" s="77"/>
    </row>
    <row r="150" spans="1:36" x14ac:dyDescent="0.4">
      <c r="A150" s="77">
        <v>74</v>
      </c>
      <c r="B150" s="12" t="s">
        <v>1206</v>
      </c>
      <c r="C150" s="12" t="s">
        <v>813</v>
      </c>
      <c r="D150" s="12">
        <v>3</v>
      </c>
      <c r="E150" s="19" t="s">
        <v>269</v>
      </c>
      <c r="F150" s="44" t="s">
        <v>814</v>
      </c>
      <c r="G150" s="12"/>
      <c r="H150" s="12">
        <f>IF(G150="",0,IF(G150="優勝",[12]点数換算表!$B$2,IF(G150="準優勝",[12]点数換算表!$C$2,IF(G150="ベスト4",[12]点数換算表!$D$2,[12]点数換算表!$E$2))))</f>
        <v>0</v>
      </c>
      <c r="I150" s="12"/>
      <c r="J150" s="12">
        <f>IF(I150="",0,IF(I150="優勝",[12]点数換算表!$B$3,IF(I150="準優勝",[12]点数換算表!$C$3,IF(I150="ベスト4",[12]点数換算表!$D$3,[12]点数換算表!$E$3))))</f>
        <v>0</v>
      </c>
      <c r="K150" s="12"/>
      <c r="L150" s="12">
        <f>IF(K150="",0,IF(K150="優勝",[12]点数換算表!$B$4,IF(K150="準優勝",[12]点数換算表!$C$4,IF(K150="ベスト4",[12]点数換算表!$D$4,IF(K150="ベスト8",[12]点数換算表!$E$4,IF(K150="ベスト16",[12]点数換算表!$F$4,""))))))</f>
        <v>0</v>
      </c>
      <c r="M150" s="12" t="s">
        <v>214</v>
      </c>
      <c r="N150" s="9">
        <f>IF(M150="",0,IF(M150="優勝",[3]点数換算表!$B$5,IF(M150="準優勝",[3]点数換算表!$C$5,IF(M150="ベスト4",[3]点数換算表!$D$5,IF(M150="ベスト8",[3]点数換算表!$E$5,IF(M150="ベスト16",[3]点数換算表!$F$5,IF(M150="ベスト32",[3]点数換算表!$G$5,"")))))))</f>
        <v>50</v>
      </c>
      <c r="O150" s="12"/>
      <c r="P150" s="12">
        <f>IF(O150="",0,IF(O150="優勝",[12]点数換算表!$B$6,IF(O150="準優勝",[12]点数換算表!$C$6,IF(O150="ベスト4",[12]点数換算表!$D$6,IF(O150="ベスト8",[12]点数換算表!$E$6,IF(O150="ベスト16",[12]点数換算表!$F$6,IF(O150="ベスト32",[12]点数換算表!$G$6,"")))))))</f>
        <v>0</v>
      </c>
      <c r="Q150" s="12"/>
      <c r="R150" s="12">
        <f>IF(Q150="",0,IF(Q150="優勝",[12]点数換算表!$B$7,IF(Q150="準優勝",[12]点数換算表!$C$7,IF(Q150="ベスト4",[12]点数換算表!$D$7,IF(Q150="ベスト8",[12]点数換算表!$E$7,[12]点数換算表!$F$7)))))</f>
        <v>0</v>
      </c>
      <c r="S150" s="12"/>
      <c r="T150" s="12">
        <f>IF(S150="",0,IF(S150="優勝",[12]点数換算表!$B$8,IF(S150="準優勝",[12]点数換算表!$C$8,IF(S150="ベスト4",[12]点数換算表!$D$8,IF(S150="ベスト8",[12]点数換算表!$E$8,[12]点数換算表!$F$8)))))</f>
        <v>0</v>
      </c>
      <c r="U150" s="12"/>
      <c r="V150" s="12">
        <f>IF(U150="",0,IF(U150="優勝",[12]点数換算表!$B$13,IF(U150="準優勝",[12]点数換算表!$C$13,IF(U150="ベスト4",[12]点数換算表!$D$13,[12]点数換算表!$E$13))))</f>
        <v>0</v>
      </c>
      <c r="W150" s="12"/>
      <c r="X150" s="12">
        <f>IF(W150="",0,IF(W150="優勝",[12]点数換算表!$B$14,IF(W150="準優勝",[12]点数換算表!$C$14,IF(W150="ベスト4",[12]点数換算表!$D$14,[12]点数換算表!$E$14))))</f>
        <v>0</v>
      </c>
      <c r="Y150" s="12" t="s">
        <v>7</v>
      </c>
      <c r="Z150" s="12">
        <f>IF(Y150="",0,IF(Y150="優勝",[12]点数換算表!$B$15,IF(Y150="準優勝",[12]点数換算表!$C$15,IF(Y150="ベスト4",[12]点数換算表!$D$15,IF(Y150="ベスト8",[12]点数換算表!$E$15,IF(Y150="ベスト16",[12]点数換算表!$F$15,""))))))</f>
        <v>16</v>
      </c>
      <c r="AA150" s="12"/>
      <c r="AB150" s="9">
        <f>IF(AA150="",0,IF(AA150="優勝",[3]点数換算表!$B$16,IF(AA150="準優勝",[3]点数換算表!$C$16,IF(AA150="ベスト4",[3]点数換算表!$D$16,IF(AA150="ベスト8",[3]点数換算表!$E$16,IF(AA150="ベスト16",[3]点数換算表!$F$16,IF(AA150="ベスト32",[3]点数換算表!$G$16,"")))))))</f>
        <v>0</v>
      </c>
      <c r="AC150" s="12"/>
      <c r="AD150" s="12">
        <f>IF(AC150="",0,IF(AC150="優勝",[12]点数換算表!$B$17,IF(AC150="準優勝",[12]点数換算表!$C$17,IF(AC150="ベスト4",[12]点数換算表!$D$17,IF(AC150="ベスト8",[12]点数換算表!$E$17,IF(AC150="ベスト16",[12]点数換算表!$F$17,IF(AC150="ベスト32",[12]点数換算表!$G$17,"")))))))</f>
        <v>0</v>
      </c>
      <c r="AE150" s="12"/>
      <c r="AF150" s="12">
        <f>IF(AE150="",0,IF(AE150="優勝",[12]点数換算表!$B$18,IF(AE150="準優勝",[12]点数換算表!$C$18,IF(AE150="ベスト4",[12]点数換算表!$D$18,IF(AE150="ベスト8",[12]点数換算表!$E$18,[12]点数換算表!$F$18)))))</f>
        <v>0</v>
      </c>
      <c r="AG150" s="12"/>
      <c r="AH150" s="12">
        <f>IF(AG150="",0,IF(AG150="優勝",[12]点数換算表!$B$19,IF(AG150="準優勝",[12]点数換算表!$C$19,IF(AG150="ベスト4",[12]点数換算表!$D$19,IF(AG150="ベスト8",[12]点数換算表!$E$19,[12]点数換算表!$F$19)))))</f>
        <v>0</v>
      </c>
      <c r="AI150" s="9">
        <f t="shared" si="77"/>
        <v>66</v>
      </c>
      <c r="AJ150" s="77">
        <f t="shared" ref="AJ150" si="79">AI150+AI151</f>
        <v>166</v>
      </c>
    </row>
    <row r="151" spans="1:36" x14ac:dyDescent="0.4">
      <c r="A151" s="77"/>
      <c r="B151" s="12" t="s">
        <v>1207</v>
      </c>
      <c r="C151" s="12" t="s">
        <v>813</v>
      </c>
      <c r="D151" s="12">
        <v>1</v>
      </c>
      <c r="E151" s="19" t="s">
        <v>269</v>
      </c>
      <c r="F151" s="44" t="s">
        <v>814</v>
      </c>
      <c r="G151" s="12" t="s">
        <v>9</v>
      </c>
      <c r="H151" s="12">
        <f>IF(G151="",0,IF(G151="優勝",[12]点数換算表!$B$2,IF(G151="準優勝",[12]点数換算表!$C$2,IF(G151="ベスト4",[12]点数換算表!$D$2,[12]点数換算表!$E$2))))</f>
        <v>20</v>
      </c>
      <c r="I151" s="12" t="s">
        <v>9</v>
      </c>
      <c r="J151" s="12">
        <f>IF(I151="",0,IF(I151="優勝",[12]点数換算表!$B$3,IF(I151="準優勝",[12]点数換算表!$C$3,IF(I151="ベスト4",[12]点数換算表!$D$3,[12]点数換算表!$E$3))))</f>
        <v>50</v>
      </c>
      <c r="K151" s="12"/>
      <c r="L151" s="12">
        <f>IF(K151="",0,IF(K151="優勝",[12]点数換算表!$B$4,IF(K151="準優勝",[12]点数換算表!$C$4,IF(K151="ベスト4",[12]点数換算表!$D$4,IF(K151="ベスト8",[12]点数換算表!$E$4,IF(K151="ベスト16",[12]点数換算表!$F$4,""))))))</f>
        <v>0</v>
      </c>
      <c r="M151" s="12" t="s">
        <v>214</v>
      </c>
      <c r="N151" s="9">
        <f>IF(M151="",0,IF(M151="優勝",[3]点数換算表!$B$5,IF(M151="準優勝",[3]点数換算表!$C$5,IF(M151="ベスト4",[3]点数換算表!$D$5,IF(M151="ベスト8",[3]点数換算表!$E$5,IF(M151="ベスト16",[3]点数換算表!$F$5,IF(M151="ベスト32",[3]点数換算表!$G$5,"")))))))</f>
        <v>50</v>
      </c>
      <c r="O151" s="12"/>
      <c r="P151" s="12">
        <f>IF(O151="",0,IF(O151="優勝",[12]点数換算表!$B$6,IF(O151="準優勝",[12]点数換算表!$C$6,IF(O151="ベスト4",[12]点数換算表!$D$6,IF(O151="ベスト8",[12]点数換算表!$E$6,IF(O151="ベスト16",[12]点数換算表!$F$6,IF(O151="ベスト32",[12]点数換算表!$G$6,"")))))))</f>
        <v>0</v>
      </c>
      <c r="Q151" s="12"/>
      <c r="R151" s="12">
        <f>IF(Q151="",0,IF(Q151="優勝",[12]点数換算表!$B$7,IF(Q151="準優勝",[12]点数換算表!$C$7,IF(Q151="ベスト4",[12]点数換算表!$D$7,IF(Q151="ベスト8",[12]点数換算表!$E$7,[12]点数換算表!$F$7)))))</f>
        <v>0</v>
      </c>
      <c r="S151" s="12"/>
      <c r="T151" s="12">
        <f>IF(S151="",0,IF(S151="優勝",[12]点数換算表!$B$8,IF(S151="準優勝",[12]点数換算表!$C$8,IF(S151="ベスト4",[12]点数換算表!$D$8,IF(S151="ベスト8",[12]点数換算表!$E$8,[12]点数換算表!$F$8)))))</f>
        <v>0</v>
      </c>
      <c r="U151" s="12"/>
      <c r="V151" s="12">
        <f>IF(U151="",0,IF(U151="優勝",[12]点数換算表!$B$13,IF(U151="準優勝",[12]点数換算表!$C$13,IF(U151="ベスト4",[12]点数換算表!$D$13,[12]点数換算表!$E$13))))</f>
        <v>0</v>
      </c>
      <c r="W151" s="12"/>
      <c r="X151" s="12">
        <f>IF(W151="",0,IF(W151="優勝",[12]点数換算表!$B$14,IF(W151="準優勝",[12]点数換算表!$C$14,IF(W151="ベスト4",[12]点数換算表!$D$14,[12]点数換算表!$E$14))))</f>
        <v>0</v>
      </c>
      <c r="Y151" s="12"/>
      <c r="Z151" s="12">
        <f>IF(Y151="",0,IF(Y151="優勝",[12]点数換算表!$B$15,IF(Y151="準優勝",[12]点数換算表!$C$15,IF(Y151="ベスト4",[12]点数換算表!$D$15,IF(Y151="ベスト8",[12]点数換算表!$E$15,IF(Y151="ベスト16",[12]点数換算表!$F$15,""))))))</f>
        <v>0</v>
      </c>
      <c r="AA151" s="12"/>
      <c r="AB151" s="9">
        <f>IF(AA151="",0,IF(AA151="優勝",[3]点数換算表!$B$16,IF(AA151="準優勝",[3]点数換算表!$C$16,IF(AA151="ベスト4",[3]点数換算表!$D$16,IF(AA151="ベスト8",[3]点数換算表!$E$16,IF(AA151="ベスト16",[3]点数換算表!$F$16,IF(AA151="ベスト32",[3]点数換算表!$G$16,"")))))))</f>
        <v>0</v>
      </c>
      <c r="AC151" s="12"/>
      <c r="AD151" s="12">
        <f>IF(AC151="",0,IF(AC151="優勝",[12]点数換算表!$B$17,IF(AC151="準優勝",[12]点数換算表!$C$17,IF(AC151="ベスト4",[12]点数換算表!$D$17,IF(AC151="ベスト8",[12]点数換算表!$E$17,IF(AC151="ベスト16",[12]点数換算表!$F$17,IF(AC151="ベスト32",[12]点数換算表!$G$17,"")))))))</f>
        <v>0</v>
      </c>
      <c r="AE151" s="12"/>
      <c r="AF151" s="12">
        <f>IF(AE151="",0,IF(AE151="優勝",[12]点数換算表!$B$18,IF(AE151="準優勝",[12]点数換算表!$C$18,IF(AE151="ベスト4",[12]点数換算表!$D$18,IF(AE151="ベスト8",[12]点数換算表!$E$18,[12]点数換算表!$F$18)))))</f>
        <v>0</v>
      </c>
      <c r="AG151" s="12"/>
      <c r="AH151" s="12">
        <f>IF(AG151="",0,IF(AG151="優勝",[12]点数換算表!$B$19,IF(AG151="準優勝",[12]点数換算表!$C$19,IF(AG151="ベスト4",[12]点数換算表!$D$19,IF(AG151="ベスト8",[12]点数換算表!$E$19,[12]点数換算表!$F$19)))))</f>
        <v>0</v>
      </c>
      <c r="AI151" s="9">
        <f t="shared" si="77"/>
        <v>100</v>
      </c>
      <c r="AJ151" s="77"/>
    </row>
    <row r="152" spans="1:36" x14ac:dyDescent="0.4">
      <c r="A152" s="77">
        <v>75</v>
      </c>
      <c r="B152" s="12" t="s">
        <v>1211</v>
      </c>
      <c r="C152" s="12" t="s">
        <v>813</v>
      </c>
      <c r="D152" s="12">
        <v>3</v>
      </c>
      <c r="E152" s="19" t="s">
        <v>269</v>
      </c>
      <c r="F152" s="44" t="s">
        <v>814</v>
      </c>
      <c r="G152" s="12"/>
      <c r="H152" s="12">
        <f>IF(G152="",0,IF(G152="優勝",[12]点数換算表!$B$2,IF(G152="準優勝",[12]点数換算表!$C$2,IF(G152="ベスト4",[12]点数換算表!$D$2,[12]点数換算表!$E$2))))</f>
        <v>0</v>
      </c>
      <c r="I152" s="12"/>
      <c r="J152" s="12">
        <f>IF(I152="",0,IF(I152="優勝",[12]点数換算表!$B$3,IF(I152="準優勝",[12]点数換算表!$C$3,IF(I152="ベスト4",[12]点数換算表!$D$3,[12]点数換算表!$E$3))))</f>
        <v>0</v>
      </c>
      <c r="K152" s="12"/>
      <c r="L152" s="12">
        <f>IF(K152="",0,IF(K152="優勝",[12]点数換算表!$B$4,IF(K152="準優勝",[12]点数換算表!$C$4,IF(K152="ベスト4",[12]点数換算表!$D$4,IF(K152="ベスト8",[12]点数換算表!$E$4,IF(K152="ベスト16",[12]点数換算表!$F$4,""))))))</f>
        <v>0</v>
      </c>
      <c r="M152" s="12" t="s">
        <v>214</v>
      </c>
      <c r="N152" s="9">
        <f>IF(M152="",0,IF(M152="優勝",[3]点数換算表!$B$5,IF(M152="準優勝",[3]点数換算表!$C$5,IF(M152="ベスト4",[3]点数換算表!$D$5,IF(M152="ベスト8",[3]点数換算表!$E$5,IF(M152="ベスト16",[3]点数換算表!$F$5,IF(M152="ベスト32",[3]点数換算表!$G$5,"")))))))</f>
        <v>50</v>
      </c>
      <c r="O152" s="12"/>
      <c r="P152" s="12">
        <f>IF(O152="",0,IF(O152="優勝",[12]点数換算表!$B$6,IF(O152="準優勝",[12]点数換算表!$C$6,IF(O152="ベスト4",[12]点数換算表!$D$6,IF(O152="ベスト8",[12]点数換算表!$E$6,IF(O152="ベスト16",[12]点数換算表!$F$6,IF(O152="ベスト32",[12]点数換算表!$G$6,"")))))))</f>
        <v>0</v>
      </c>
      <c r="Q152" s="12"/>
      <c r="R152" s="12">
        <f>IF(Q152="",0,IF(Q152="優勝",[12]点数換算表!$B$7,IF(Q152="準優勝",[12]点数換算表!$C$7,IF(Q152="ベスト4",[12]点数換算表!$D$7,IF(Q152="ベスト8",[12]点数換算表!$E$7,[12]点数換算表!$F$7)))))</f>
        <v>0</v>
      </c>
      <c r="S152" s="12"/>
      <c r="T152" s="12">
        <f>IF(S152="",0,IF(S152="優勝",[12]点数換算表!$B$8,IF(S152="準優勝",[12]点数換算表!$C$8,IF(S152="ベスト4",[12]点数換算表!$D$8,IF(S152="ベスト8",[12]点数換算表!$E$8,[12]点数換算表!$F$8)))))</f>
        <v>0</v>
      </c>
      <c r="U152" s="12"/>
      <c r="V152" s="12">
        <f>IF(U152="",0,IF(U152="優勝",[12]点数換算表!$B$13,IF(U152="準優勝",[12]点数換算表!$C$13,IF(U152="ベスト4",[12]点数換算表!$D$13,[12]点数換算表!$E$13))))</f>
        <v>0</v>
      </c>
      <c r="W152" s="12"/>
      <c r="X152" s="12">
        <f>IF(W152="",0,IF(W152="優勝",[12]点数換算表!$B$14,IF(W152="準優勝",[12]点数換算表!$C$14,IF(W152="ベスト4",[12]点数換算表!$D$14,[12]点数換算表!$E$14))))</f>
        <v>0</v>
      </c>
      <c r="Y152" s="12" t="s">
        <v>9</v>
      </c>
      <c r="Z152" s="12">
        <f>IF(Y152="",0,IF(Y152="優勝",[12]点数換算表!$B$15,IF(Y152="準優勝",[12]点数換算表!$C$15,IF(Y152="ベスト4",[12]点数換算表!$D$15,IF(Y152="ベスト8",[12]点数換算表!$E$15,IF(Y152="ベスト16",[12]点数換算表!$F$15,""))))))</f>
        <v>32</v>
      </c>
      <c r="AA152" s="12"/>
      <c r="AB152" s="9">
        <f>IF(AA152="",0,IF(AA152="優勝",[3]点数換算表!$B$16,IF(AA152="準優勝",[3]点数換算表!$C$16,IF(AA152="ベスト4",[3]点数換算表!$D$16,IF(AA152="ベスト8",[3]点数換算表!$E$16,IF(AA152="ベスト16",[3]点数換算表!$F$16,IF(AA152="ベスト32",[3]点数換算表!$G$16,"")))))))</f>
        <v>0</v>
      </c>
      <c r="AC152" s="12"/>
      <c r="AD152" s="12">
        <f>IF(AC152="",0,IF(AC152="優勝",[12]点数換算表!$B$17,IF(AC152="準優勝",[12]点数換算表!$C$17,IF(AC152="ベスト4",[12]点数換算表!$D$17,IF(AC152="ベスト8",[12]点数換算表!$E$17,IF(AC152="ベスト16",[12]点数換算表!$F$17,IF(AC152="ベスト32",[12]点数換算表!$G$17,"")))))))</f>
        <v>0</v>
      </c>
      <c r="AE152" s="12"/>
      <c r="AF152" s="12">
        <f>IF(AE152="",0,IF(AE152="優勝",[12]点数換算表!$B$18,IF(AE152="準優勝",[12]点数換算表!$C$18,IF(AE152="ベスト4",[12]点数換算表!$D$18,IF(AE152="ベスト8",[12]点数換算表!$E$18,[12]点数換算表!$F$18)))))</f>
        <v>0</v>
      </c>
      <c r="AG152" s="12"/>
      <c r="AH152" s="12">
        <f>IF(AG152="",0,IF(AG152="優勝",[12]点数換算表!$B$19,IF(AG152="準優勝",[12]点数換算表!$C$19,IF(AG152="ベスト4",[12]点数換算表!$D$19,IF(AG152="ベスト8",[12]点数換算表!$E$19,[12]点数換算表!$F$19)))))</f>
        <v>0</v>
      </c>
      <c r="AI152" s="9">
        <f t="shared" si="77"/>
        <v>82</v>
      </c>
      <c r="AJ152" s="77">
        <f t="shared" ref="AJ152" si="80">AI152+AI153</f>
        <v>164</v>
      </c>
    </row>
    <row r="153" spans="1:36" x14ac:dyDescent="0.4">
      <c r="A153" s="77"/>
      <c r="B153" s="12" t="s">
        <v>1212</v>
      </c>
      <c r="C153" s="12" t="s">
        <v>813</v>
      </c>
      <c r="D153" s="12">
        <v>3</v>
      </c>
      <c r="E153" s="19" t="s">
        <v>269</v>
      </c>
      <c r="F153" s="44" t="s">
        <v>814</v>
      </c>
      <c r="G153" s="12"/>
      <c r="H153" s="12">
        <f>IF(G153="",0,IF(G153="優勝",[12]点数換算表!$B$2,IF(G153="準優勝",[12]点数換算表!$C$2,IF(G153="ベスト4",[12]点数換算表!$D$2,[12]点数換算表!$E$2))))</f>
        <v>0</v>
      </c>
      <c r="I153" s="12"/>
      <c r="J153" s="12">
        <f>IF(I153="",0,IF(I153="優勝",[12]点数換算表!$B$3,IF(I153="準優勝",[12]点数換算表!$C$3,IF(I153="ベスト4",[12]点数換算表!$D$3,[12]点数換算表!$E$3))))</f>
        <v>0</v>
      </c>
      <c r="K153" s="12"/>
      <c r="L153" s="12">
        <f>IF(K153="",0,IF(K153="優勝",[12]点数換算表!$B$4,IF(K153="準優勝",[12]点数換算表!$C$4,IF(K153="ベスト4",[12]点数換算表!$D$4,IF(K153="ベスト8",[12]点数換算表!$E$4,IF(K153="ベスト16",[12]点数換算表!$F$4,""))))))</f>
        <v>0</v>
      </c>
      <c r="M153" s="12" t="s">
        <v>214</v>
      </c>
      <c r="N153" s="9">
        <f>IF(M153="",0,IF(M153="優勝",[3]点数換算表!$B$5,IF(M153="準優勝",[3]点数換算表!$C$5,IF(M153="ベスト4",[3]点数換算表!$D$5,IF(M153="ベスト8",[3]点数換算表!$E$5,IF(M153="ベスト16",[3]点数換算表!$F$5,IF(M153="ベスト32",[3]点数換算表!$G$5,"")))))))</f>
        <v>50</v>
      </c>
      <c r="O153" s="12"/>
      <c r="P153" s="12">
        <f>IF(O153="",0,IF(O153="優勝",[12]点数換算表!$B$6,IF(O153="準優勝",[12]点数換算表!$C$6,IF(O153="ベスト4",[12]点数換算表!$D$6,IF(O153="ベスト8",[12]点数換算表!$E$6,IF(O153="ベスト16",[12]点数換算表!$F$6,IF(O153="ベスト32",[12]点数換算表!$G$6,"")))))))</f>
        <v>0</v>
      </c>
      <c r="Q153" s="12"/>
      <c r="R153" s="12">
        <f>IF(Q153="",0,IF(Q153="優勝",[12]点数換算表!$B$7,IF(Q153="準優勝",[12]点数換算表!$C$7,IF(Q153="ベスト4",[12]点数換算表!$D$7,IF(Q153="ベスト8",[12]点数換算表!$E$7,[12]点数換算表!$F$7)))))</f>
        <v>0</v>
      </c>
      <c r="S153" s="12"/>
      <c r="T153" s="12">
        <f>IF(S153="",0,IF(S153="優勝",[12]点数換算表!$B$8,IF(S153="準優勝",[12]点数換算表!$C$8,IF(S153="ベスト4",[12]点数換算表!$D$8,IF(S153="ベスト8",[12]点数換算表!$E$8,[12]点数換算表!$F$8)))))</f>
        <v>0</v>
      </c>
      <c r="U153" s="12"/>
      <c r="V153" s="12">
        <f>IF(U153="",0,IF(U153="優勝",[12]点数換算表!$B$13,IF(U153="準優勝",[12]点数換算表!$C$13,IF(U153="ベスト4",[12]点数換算表!$D$13,[12]点数換算表!$E$13))))</f>
        <v>0</v>
      </c>
      <c r="W153" s="12"/>
      <c r="X153" s="12">
        <f>IF(W153="",0,IF(W153="優勝",[12]点数換算表!$B$14,IF(W153="準優勝",[12]点数換算表!$C$14,IF(W153="ベスト4",[12]点数換算表!$D$14,[12]点数換算表!$E$14))))</f>
        <v>0</v>
      </c>
      <c r="Y153" s="12" t="s">
        <v>9</v>
      </c>
      <c r="Z153" s="12">
        <f>IF(Y153="",0,IF(Y153="優勝",[12]点数換算表!$B$15,IF(Y153="準優勝",[12]点数換算表!$C$15,IF(Y153="ベスト4",[12]点数換算表!$D$15,IF(Y153="ベスト8",[12]点数換算表!$E$15,IF(Y153="ベスト16",[12]点数換算表!$F$15,""))))))</f>
        <v>32</v>
      </c>
      <c r="AA153" s="12"/>
      <c r="AB153" s="9">
        <f>IF(AA153="",0,IF(AA153="優勝",[3]点数換算表!$B$16,IF(AA153="準優勝",[3]点数換算表!$C$16,IF(AA153="ベスト4",[3]点数換算表!$D$16,IF(AA153="ベスト8",[3]点数換算表!$E$16,IF(AA153="ベスト16",[3]点数換算表!$F$16,IF(AA153="ベスト32",[3]点数換算表!$G$16,"")))))))</f>
        <v>0</v>
      </c>
      <c r="AC153" s="12"/>
      <c r="AD153" s="12">
        <f>IF(AC153="",0,IF(AC153="優勝",[12]点数換算表!$B$17,IF(AC153="準優勝",[12]点数換算表!$C$17,IF(AC153="ベスト4",[12]点数換算表!$D$17,IF(AC153="ベスト8",[12]点数換算表!$E$17,IF(AC153="ベスト16",[12]点数換算表!$F$17,IF(AC153="ベスト32",[12]点数換算表!$G$17,"")))))))</f>
        <v>0</v>
      </c>
      <c r="AE153" s="12"/>
      <c r="AF153" s="12">
        <f>IF(AE153="",0,IF(AE153="優勝",[12]点数換算表!$B$18,IF(AE153="準優勝",[12]点数換算表!$C$18,IF(AE153="ベスト4",[12]点数換算表!$D$18,IF(AE153="ベスト8",[12]点数換算表!$E$18,[12]点数換算表!$F$18)))))</f>
        <v>0</v>
      </c>
      <c r="AG153" s="12"/>
      <c r="AH153" s="12">
        <f>IF(AG153="",0,IF(AG153="優勝",[12]点数換算表!$B$19,IF(AG153="準優勝",[12]点数換算表!$C$19,IF(AG153="ベスト4",[12]点数換算表!$D$19,IF(AG153="ベスト8",[12]点数換算表!$E$19,[12]点数換算表!$F$19)))))</f>
        <v>0</v>
      </c>
      <c r="AI153" s="9">
        <f t="shared" si="77"/>
        <v>82</v>
      </c>
      <c r="AJ153" s="77"/>
    </row>
    <row r="154" spans="1:36" x14ac:dyDescent="0.4">
      <c r="A154" s="77">
        <v>76</v>
      </c>
      <c r="B154" s="10" t="s">
        <v>1000</v>
      </c>
      <c r="C154" s="10" t="s">
        <v>454</v>
      </c>
      <c r="D154" s="10">
        <v>2</v>
      </c>
      <c r="E154" s="48" t="s">
        <v>451</v>
      </c>
      <c r="F154" s="43" t="s">
        <v>815</v>
      </c>
      <c r="G154" s="10"/>
      <c r="H154" s="14">
        <f>IF(G154="",0,IF(G154="優勝",[15]点数換算表!$B$2,IF(G154="準優勝",[15]点数換算表!$C$2,IF(G154="ベスト4",[15]点数換算表!$D$2,[15]点数換算表!$E$2))))</f>
        <v>0</v>
      </c>
      <c r="I154" s="10"/>
      <c r="J154" s="9">
        <f>IF(I154="",0,IF(I154="優勝",[15]点数換算表!$B$3,IF(I154="準優勝",[15]点数換算表!$C$3,IF(I154="ベスト4",[15]点数換算表!$D$3,[15]点数換算表!$E$3))))</f>
        <v>0</v>
      </c>
      <c r="K154" s="10" t="s">
        <v>8</v>
      </c>
      <c r="L154" s="9">
        <f>IF(K154="",0,IF(K154="優勝",[15]点数換算表!$B$4,IF(K154="準優勝",[15]点数換算表!$C$4,IF(K154="ベスト4",[15]点数換算表!$D$4,IF(K154="ベスト8",[15]点数換算表!$E$4,IF(K154="ベスト16",[15]点数換算表!$F$4,""))))))</f>
        <v>80</v>
      </c>
      <c r="M154" s="10"/>
      <c r="N154" s="9">
        <f>IF(M154="",0,IF(M154="優勝",[3]点数換算表!$B$5,IF(M154="準優勝",[3]点数換算表!$C$5,IF(M154="ベスト4",[3]点数換算表!$D$5,IF(M154="ベスト8",[3]点数換算表!$E$5,IF(M154="ベスト16",[3]点数換算表!$F$5,IF(M154="ベスト32",[3]点数換算表!$G$5,"")))))))</f>
        <v>0</v>
      </c>
      <c r="O154" s="10"/>
      <c r="P154" s="9">
        <f>IF(O154="",0,IF(O154="優勝",[15]点数換算表!$B$6,IF(O154="準優勝",[15]点数換算表!$C$6,IF(O154="ベスト4",[15]点数換算表!$D$6,IF(O154="ベスト8",[15]点数換算表!$E$6,IF(O154="ベスト16",[15]点数換算表!$F$6,IF(O154="ベスト32",[15]点数換算表!$G$6,"")))))))</f>
        <v>0</v>
      </c>
      <c r="Q154" s="10"/>
      <c r="R154" s="9">
        <f>IF(Q154="",0,IF(Q154="優勝",[15]点数換算表!$B$7,IF(Q154="準優勝",[15]点数換算表!$C$7,IF(Q154="ベスト4",[15]点数換算表!$D$7,IF(Q154="ベスト8",[15]点数換算表!$E$7,[15]点数換算表!$F$7)))))</f>
        <v>0</v>
      </c>
      <c r="S154" s="10"/>
      <c r="T154" s="9">
        <f>IF(S154="",0,IF(S154="優勝",[15]点数換算表!$B$8,IF(S154="準優勝",[15]点数換算表!$C$8,IF(S154="ベスト4",[15]点数換算表!$D$8,IF(S154="ベスト8",[15]点数換算表!$E$8,[15]点数換算表!$F$8)))))</f>
        <v>0</v>
      </c>
      <c r="U154" s="10"/>
      <c r="V154" s="14">
        <f>IF(U154="",0,IF(U154="優勝",[15]点数換算表!$B$13,IF(U154="準優勝",[15]点数換算表!$C$13,IF(U154="ベスト4",[15]点数換算表!$D$13,[15]点数換算表!$E$13))))</f>
        <v>0</v>
      </c>
      <c r="W154" s="10"/>
      <c r="X154" s="9">
        <f>IF(W154="",0,IF(W154="優勝",[15]点数換算表!$B$14,IF(W154="準優勝",[15]点数換算表!$C$14,IF(W154="ベスト4",[15]点数換算表!$D$14,[15]点数換算表!$E$14))))</f>
        <v>0</v>
      </c>
      <c r="Y154" s="10"/>
      <c r="Z154" s="9">
        <f>IF(Y154="",0,IF(Y154="優勝",[15]点数換算表!$B$15,IF(Y154="準優勝",[15]点数換算表!$C$15,IF(Y154="ベスト4",[15]点数換算表!$D$15,IF(Y154="ベスト8",[15]点数換算表!$E$15,IF(Y154="ベスト16",[15]点数換算表!$F$15,""))))))</f>
        <v>0</v>
      </c>
      <c r="AA154" s="10"/>
      <c r="AB154" s="9">
        <f>IF(AA154="",0,IF(AA154="優勝",[3]点数換算表!$B$16,IF(AA154="準優勝",[3]点数換算表!$C$16,IF(AA154="ベスト4",[3]点数換算表!$D$16,IF(AA154="ベスト8",[3]点数換算表!$E$16,IF(AA154="ベスト16",[3]点数換算表!$F$16,IF(AA154="ベスト32",[3]点数換算表!$G$16,"")))))))</f>
        <v>0</v>
      </c>
      <c r="AC154" s="10"/>
      <c r="AD154" s="9">
        <f>IF(AC154="",0,IF(AC154="優勝",[15]点数換算表!$B$17,IF(AC154="準優勝",[15]点数換算表!$C$17,IF(AC154="ベスト4",[15]点数換算表!$D$17,IF(AC154="ベスト8",[15]点数換算表!$E$17,IF(AC154="ベスト16",[15]点数換算表!$F$17,IF(AC154="ベスト32",[15]点数換算表!$G$17,"")))))))</f>
        <v>0</v>
      </c>
      <c r="AE154" s="10"/>
      <c r="AF154" s="9">
        <f>IF(AE154="",0,IF(AE154="優勝",[15]点数換算表!$B$18,IF(AE154="準優勝",[15]点数換算表!$C$18,IF(AE154="ベスト4",[15]点数換算表!$D$18,IF(AE154="ベスト8",[15]点数換算表!$E$18,[15]点数換算表!$F$18)))))</f>
        <v>0</v>
      </c>
      <c r="AG154" s="10"/>
      <c r="AH154" s="9">
        <f>IF(AG154="",0,IF(AG154="優勝",[15]点数換算表!$B$19,IF(AG154="準優勝",[15]点数換算表!$C$19,IF(AG154="ベスト4",[15]点数換算表!$D$19,IF(AG154="ベスト8",[15]点数換算表!$E$19,[15]点数換算表!$F$19)))))</f>
        <v>0</v>
      </c>
      <c r="AI154" s="9">
        <f t="shared" si="77"/>
        <v>80</v>
      </c>
      <c r="AJ154" s="77">
        <f t="shared" ref="AJ154" si="81">AI154+AI155</f>
        <v>160</v>
      </c>
    </row>
    <row r="155" spans="1:36" x14ac:dyDescent="0.4">
      <c r="A155" s="77"/>
      <c r="B155" s="10" t="s">
        <v>1001</v>
      </c>
      <c r="C155" s="10" t="s">
        <v>454</v>
      </c>
      <c r="D155" s="10">
        <v>2</v>
      </c>
      <c r="E155" s="48" t="s">
        <v>451</v>
      </c>
      <c r="F155" s="43" t="s">
        <v>815</v>
      </c>
      <c r="G155" s="10"/>
      <c r="H155" s="14">
        <f>IF(G155="",0,IF(G155="優勝",[15]点数換算表!$B$2,IF(G155="準優勝",[15]点数換算表!$C$2,IF(G155="ベスト4",[15]点数換算表!$D$2,[15]点数換算表!$E$2))))</f>
        <v>0</v>
      </c>
      <c r="I155" s="10"/>
      <c r="J155" s="9">
        <f>IF(I155="",0,IF(I155="優勝",[15]点数換算表!$B$3,IF(I155="準優勝",[15]点数換算表!$C$3,IF(I155="ベスト4",[15]点数換算表!$D$3,[15]点数換算表!$E$3))))</f>
        <v>0</v>
      </c>
      <c r="K155" s="10" t="s">
        <v>8</v>
      </c>
      <c r="L155" s="9">
        <f>IF(K155="",0,IF(K155="優勝",[15]点数換算表!$B$4,IF(K155="準優勝",[15]点数換算表!$C$4,IF(K155="ベスト4",[15]点数換算表!$D$4,IF(K155="ベスト8",[15]点数換算表!$E$4,IF(K155="ベスト16",[15]点数換算表!$F$4,""))))))</f>
        <v>80</v>
      </c>
      <c r="M155" s="10"/>
      <c r="N155" s="9">
        <f>IF(M155="",0,IF(M155="優勝",[3]点数換算表!$B$5,IF(M155="準優勝",[3]点数換算表!$C$5,IF(M155="ベスト4",[3]点数換算表!$D$5,IF(M155="ベスト8",[3]点数換算表!$E$5,IF(M155="ベスト16",[3]点数換算表!$F$5,IF(M155="ベスト32",[3]点数換算表!$G$5,"")))))))</f>
        <v>0</v>
      </c>
      <c r="O155" s="10"/>
      <c r="P155" s="9">
        <f>IF(O155="",0,IF(O155="優勝",[15]点数換算表!$B$6,IF(O155="準優勝",[15]点数換算表!$C$6,IF(O155="ベスト4",[15]点数換算表!$D$6,IF(O155="ベスト8",[15]点数換算表!$E$6,IF(O155="ベスト16",[15]点数換算表!$F$6,IF(O155="ベスト32",[15]点数換算表!$G$6,"")))))))</f>
        <v>0</v>
      </c>
      <c r="Q155" s="10"/>
      <c r="R155" s="9">
        <f>IF(Q155="",0,IF(Q155="優勝",[15]点数換算表!$B$7,IF(Q155="準優勝",[15]点数換算表!$C$7,IF(Q155="ベスト4",[15]点数換算表!$D$7,IF(Q155="ベスト8",[15]点数換算表!$E$7,[15]点数換算表!$F$7)))))</f>
        <v>0</v>
      </c>
      <c r="S155" s="10"/>
      <c r="T155" s="9">
        <f>IF(S155="",0,IF(S155="優勝",[15]点数換算表!$B$8,IF(S155="準優勝",[15]点数換算表!$C$8,IF(S155="ベスト4",[15]点数換算表!$D$8,IF(S155="ベスト8",[15]点数換算表!$E$8,[15]点数換算表!$F$8)))))</f>
        <v>0</v>
      </c>
      <c r="U155" s="10"/>
      <c r="V155" s="14">
        <f>IF(U155="",0,IF(U155="優勝",[15]点数換算表!$B$13,IF(U155="準優勝",[15]点数換算表!$C$13,IF(U155="ベスト4",[15]点数換算表!$D$13,[15]点数換算表!$E$13))))</f>
        <v>0</v>
      </c>
      <c r="W155" s="10"/>
      <c r="X155" s="9">
        <f>IF(W155="",0,IF(W155="優勝",[15]点数換算表!$B$14,IF(W155="準優勝",[15]点数換算表!$C$14,IF(W155="ベスト4",[15]点数換算表!$D$14,[15]点数換算表!$E$14))))</f>
        <v>0</v>
      </c>
      <c r="Y155" s="10"/>
      <c r="Z155" s="9">
        <f>IF(Y155="",0,IF(Y155="優勝",[15]点数換算表!$B$15,IF(Y155="準優勝",[15]点数換算表!$C$15,IF(Y155="ベスト4",[15]点数換算表!$D$15,IF(Y155="ベスト8",[15]点数換算表!$E$15,IF(Y155="ベスト16",[15]点数換算表!$F$15,""))))))</f>
        <v>0</v>
      </c>
      <c r="AA155" s="10"/>
      <c r="AB155" s="9">
        <f>IF(AA155="",0,IF(AA155="優勝",[3]点数換算表!$B$16,IF(AA155="準優勝",[3]点数換算表!$C$16,IF(AA155="ベスト4",[3]点数換算表!$D$16,IF(AA155="ベスト8",[3]点数換算表!$E$16,IF(AA155="ベスト16",[3]点数換算表!$F$16,IF(AA155="ベスト32",[3]点数換算表!$G$16,"")))))))</f>
        <v>0</v>
      </c>
      <c r="AC155" s="10"/>
      <c r="AD155" s="9">
        <f>IF(AC155="",0,IF(AC155="優勝",[15]点数換算表!$B$17,IF(AC155="準優勝",[15]点数換算表!$C$17,IF(AC155="ベスト4",[15]点数換算表!$D$17,IF(AC155="ベスト8",[15]点数換算表!$E$17,IF(AC155="ベスト16",[15]点数換算表!$F$17,IF(AC155="ベスト32",[15]点数換算表!$G$17,"")))))))</f>
        <v>0</v>
      </c>
      <c r="AE155" s="10"/>
      <c r="AF155" s="9">
        <f>IF(AE155="",0,IF(AE155="優勝",[15]点数換算表!$B$18,IF(AE155="準優勝",[15]点数換算表!$C$18,IF(AE155="ベスト4",[15]点数換算表!$D$18,IF(AE155="ベスト8",[15]点数換算表!$E$18,[15]点数換算表!$F$18)))))</f>
        <v>0</v>
      </c>
      <c r="AG155" s="10"/>
      <c r="AH155" s="9">
        <f>IF(AG155="",0,IF(AG155="優勝",[15]点数換算表!$B$19,IF(AG155="準優勝",[15]点数換算表!$C$19,IF(AG155="ベスト4",[15]点数換算表!$D$19,IF(AG155="ベスト8",[15]点数換算表!$E$19,[15]点数換算表!$F$19)))))</f>
        <v>0</v>
      </c>
      <c r="AI155" s="9">
        <f t="shared" si="77"/>
        <v>80</v>
      </c>
      <c r="AJ155" s="77"/>
    </row>
    <row r="156" spans="1:36" x14ac:dyDescent="0.4">
      <c r="A156" s="77">
        <v>77</v>
      </c>
      <c r="B156" s="10" t="s">
        <v>573</v>
      </c>
      <c r="C156" s="10" t="s">
        <v>525</v>
      </c>
      <c r="D156" s="10">
        <v>4</v>
      </c>
      <c r="E156" s="46" t="s">
        <v>526</v>
      </c>
      <c r="F156" s="43" t="s">
        <v>815</v>
      </c>
      <c r="G156" s="10"/>
      <c r="H156" s="14">
        <f>IF(G156="",0,IF(G156="優勝",[11]点数換算表!$B$2,IF(G156="準優勝",[11]点数換算表!$C$2,IF(G156="ベスト4",[11]点数換算表!$D$2,[11]点数換算表!$E$2))))</f>
        <v>0</v>
      </c>
      <c r="I156" s="10"/>
      <c r="J156" s="9">
        <f>IF(I156="",0,IF(I156="優勝",[11]点数換算表!$B$3,IF(I156="準優勝",[11]点数換算表!$C$3,IF(I156="ベスト4",[11]点数換算表!$D$3,[11]点数換算表!$E$3))))</f>
        <v>0</v>
      </c>
      <c r="K156" s="10" t="s">
        <v>8</v>
      </c>
      <c r="L156" s="9">
        <f>IF(K156="",0,IF(K156="優勝",[11]点数換算表!$B$4,IF(K156="準優勝",[11]点数換算表!$C$4,IF(K156="ベスト4",[11]点数換算表!$D$4,IF(K156="ベスト8",[11]点数換算表!$E$4,IF(K156="ベスト16",[11]点数換算表!$F$4,""))))))</f>
        <v>80</v>
      </c>
      <c r="M156" s="10"/>
      <c r="N156" s="9">
        <f>IF(M156="",0,IF(M156="優勝",[3]点数換算表!$B$5,IF(M156="準優勝",[3]点数換算表!$C$5,IF(M156="ベスト4",[3]点数換算表!$D$5,IF(M156="ベスト8",[3]点数換算表!$E$5,IF(M156="ベスト16",[3]点数換算表!$F$5,IF(M156="ベスト32",[3]点数換算表!$G$5,"")))))))</f>
        <v>0</v>
      </c>
      <c r="O156" s="10"/>
      <c r="P156" s="9">
        <f>IF(O156="",0,IF(O156="優勝",[11]点数換算表!$B$6,IF(O156="準優勝",[11]点数換算表!$C$6,IF(O156="ベスト4",[11]点数換算表!$D$6,IF(O156="ベスト8",[11]点数換算表!$E$6,IF(O156="ベスト16",[11]点数換算表!$F$6,IF(O156="ベスト32",[11]点数換算表!$G$6,"")))))))</f>
        <v>0</v>
      </c>
      <c r="Q156" s="10"/>
      <c r="R156" s="9">
        <f>IF(Q156="",0,IF(Q156="優勝",[11]点数換算表!$B$7,IF(Q156="準優勝",[11]点数換算表!$C$7,IF(Q156="ベスト4",[11]点数換算表!$D$7,IF(Q156="ベスト8",[11]点数換算表!$E$7,[11]点数換算表!$F$7)))))</f>
        <v>0</v>
      </c>
      <c r="S156" s="10"/>
      <c r="T156" s="9">
        <f>IF(S156="",0,IF(S156="優勝",[11]点数換算表!$B$8,IF(S156="準優勝",[11]点数換算表!$C$8,IF(S156="ベスト4",[11]点数換算表!$D$8,IF(S156="ベスト8",[11]点数換算表!$E$8,[11]点数換算表!$F$8)))))</f>
        <v>0</v>
      </c>
      <c r="U156" s="10"/>
      <c r="V156" s="14">
        <f>IF(U156="",0,IF(U156="優勝",[11]点数換算表!$B$13,IF(U156="準優勝",[11]点数換算表!$C$13,IF(U156="ベスト4",[11]点数換算表!$D$13,[11]点数換算表!$E$13))))</f>
        <v>0</v>
      </c>
      <c r="W156" s="10"/>
      <c r="X156" s="9">
        <f>IF(W156="",0,IF(W156="優勝",[11]点数換算表!$B$14,IF(W156="準優勝",[11]点数換算表!$C$14,IF(W156="ベスト4",[11]点数換算表!$D$14,[11]点数換算表!$E$14))))</f>
        <v>0</v>
      </c>
      <c r="Y156" s="10"/>
      <c r="Z156" s="9">
        <f>IF(Y156="",0,IF(Y156="優勝",[11]点数換算表!$B$15,IF(Y156="準優勝",[11]点数換算表!$C$15,IF(Y156="ベスト4",[11]点数換算表!$D$15,IF(Y156="ベスト8",[11]点数換算表!$E$15,IF(Y156="ベスト16",[11]点数換算表!$F$15,""))))))</f>
        <v>0</v>
      </c>
      <c r="AA156" s="10"/>
      <c r="AB156" s="9">
        <f>IF(AA156="",0,IF(AA156="優勝",[3]点数換算表!$B$16,IF(AA156="準優勝",[3]点数換算表!$C$16,IF(AA156="ベスト4",[3]点数換算表!$D$16,IF(AA156="ベスト8",[3]点数換算表!$E$16,IF(AA156="ベスト16",[3]点数換算表!$F$16,IF(AA156="ベスト32",[3]点数換算表!$G$16,"")))))))</f>
        <v>0</v>
      </c>
      <c r="AC156" s="10"/>
      <c r="AD156" s="9">
        <f>IF(AC156="",0,IF(AC156="優勝",[11]点数換算表!$B$17,IF(AC156="準優勝",[11]点数換算表!$C$17,IF(AC156="ベスト4",[11]点数換算表!$D$17,IF(AC156="ベスト8",[11]点数換算表!$E$17,IF(AC156="ベスト16",[11]点数換算表!$F$17,IF(AC156="ベスト32",[11]点数換算表!$G$17,"")))))))</f>
        <v>0</v>
      </c>
      <c r="AE156" s="10"/>
      <c r="AF156" s="9">
        <f>IF(AE156="",0,IF(AE156="優勝",[11]点数換算表!$B$18,IF(AE156="準優勝",[11]点数換算表!$C$18,IF(AE156="ベスト4",[11]点数換算表!$D$18,IF(AE156="ベスト8",[11]点数換算表!$E$18,[11]点数換算表!$F$18)))))</f>
        <v>0</v>
      </c>
      <c r="AG156" s="10"/>
      <c r="AH156" s="9">
        <f>IF(AG156="",0,IF(AG156="優勝",[11]点数換算表!$B$19,IF(AG156="準優勝",[11]点数換算表!$C$19,IF(AG156="ベスト4",[11]点数換算表!$D$19,IF(AG156="ベスト8",[11]点数換算表!$E$19,[11]点数換算表!$F$19)))))</f>
        <v>0</v>
      </c>
      <c r="AI156" s="9">
        <f t="shared" si="77"/>
        <v>80</v>
      </c>
      <c r="AJ156" s="77">
        <f t="shared" ref="AJ156" si="82">AI156+AI157</f>
        <v>160</v>
      </c>
    </row>
    <row r="157" spans="1:36" x14ac:dyDescent="0.4">
      <c r="A157" s="77"/>
      <c r="B157" s="10" t="s">
        <v>533</v>
      </c>
      <c r="C157" s="10" t="s">
        <v>525</v>
      </c>
      <c r="D157" s="10">
        <v>4</v>
      </c>
      <c r="E157" s="46" t="s">
        <v>526</v>
      </c>
      <c r="F157" s="43" t="s">
        <v>815</v>
      </c>
      <c r="G157" s="10"/>
      <c r="H157" s="14">
        <f>IF(G157="",0,IF(G157="優勝",[11]点数換算表!$B$2,IF(G157="準優勝",[11]点数換算表!$C$2,IF(G157="ベスト4",[11]点数換算表!$D$2,[11]点数換算表!$E$2))))</f>
        <v>0</v>
      </c>
      <c r="I157" s="10"/>
      <c r="J157" s="9">
        <f>IF(I157="",0,IF(I157="優勝",[11]点数換算表!$B$3,IF(I157="準優勝",[11]点数換算表!$C$3,IF(I157="ベスト4",[11]点数換算表!$D$3,[11]点数換算表!$E$3))))</f>
        <v>0</v>
      </c>
      <c r="K157" s="10" t="s">
        <v>8</v>
      </c>
      <c r="L157" s="9">
        <f>IF(K157="",0,IF(K157="優勝",[11]点数換算表!$B$4,IF(K157="準優勝",[11]点数換算表!$C$4,IF(K157="ベスト4",[11]点数換算表!$D$4,IF(K157="ベスト8",[11]点数換算表!$E$4,IF(K157="ベスト16",[11]点数換算表!$F$4,""))))))</f>
        <v>80</v>
      </c>
      <c r="M157" s="10"/>
      <c r="N157" s="9">
        <f>IF(M157="",0,IF(M157="優勝",[3]点数換算表!$B$5,IF(M157="準優勝",[3]点数換算表!$C$5,IF(M157="ベスト4",[3]点数換算表!$D$5,IF(M157="ベスト8",[3]点数換算表!$E$5,IF(M157="ベスト16",[3]点数換算表!$F$5,IF(M157="ベスト32",[3]点数換算表!$G$5,"")))))))</f>
        <v>0</v>
      </c>
      <c r="O157" s="10"/>
      <c r="P157" s="9">
        <f>IF(O157="",0,IF(O157="優勝",[11]点数換算表!$B$6,IF(O157="準優勝",[11]点数換算表!$C$6,IF(O157="ベスト4",[11]点数換算表!$D$6,IF(O157="ベスト8",[11]点数換算表!$E$6,IF(O157="ベスト16",[11]点数換算表!$F$6,IF(O157="ベスト32",[11]点数換算表!$G$6,"")))))))</f>
        <v>0</v>
      </c>
      <c r="Q157" s="10"/>
      <c r="R157" s="9">
        <f>IF(Q157="",0,IF(Q157="優勝",[11]点数換算表!$B$7,IF(Q157="準優勝",[11]点数換算表!$C$7,IF(Q157="ベスト4",[11]点数換算表!$D$7,IF(Q157="ベスト8",[11]点数換算表!$E$7,[11]点数換算表!$F$7)))))</f>
        <v>0</v>
      </c>
      <c r="S157" s="10"/>
      <c r="T157" s="9">
        <f>IF(S157="",0,IF(S157="優勝",[11]点数換算表!$B$8,IF(S157="準優勝",[11]点数換算表!$C$8,IF(S157="ベスト4",[11]点数換算表!$D$8,IF(S157="ベスト8",[11]点数換算表!$E$8,[11]点数換算表!$F$8)))))</f>
        <v>0</v>
      </c>
      <c r="U157" s="10"/>
      <c r="V157" s="14">
        <f>IF(U157="",0,IF(U157="優勝",[11]点数換算表!$B$13,IF(U157="準優勝",[11]点数換算表!$C$13,IF(U157="ベスト4",[11]点数換算表!$D$13,[11]点数換算表!$E$13))))</f>
        <v>0</v>
      </c>
      <c r="W157" s="10"/>
      <c r="X157" s="9">
        <f>IF(W157="",0,IF(W157="優勝",[11]点数換算表!$B$14,IF(W157="準優勝",[11]点数換算表!$C$14,IF(W157="ベスト4",[11]点数換算表!$D$14,[11]点数換算表!$E$14))))</f>
        <v>0</v>
      </c>
      <c r="Y157" s="10"/>
      <c r="Z157" s="9">
        <f>IF(Y157="",0,IF(Y157="優勝",[11]点数換算表!$B$15,IF(Y157="準優勝",[11]点数換算表!$C$15,IF(Y157="ベスト4",[11]点数換算表!$D$15,IF(Y157="ベスト8",[11]点数換算表!$E$15,IF(Y157="ベスト16",[11]点数換算表!$F$15,""))))))</f>
        <v>0</v>
      </c>
      <c r="AA157" s="10"/>
      <c r="AB157" s="9">
        <f>IF(AA157="",0,IF(AA157="優勝",[3]点数換算表!$B$16,IF(AA157="準優勝",[3]点数換算表!$C$16,IF(AA157="ベスト4",[3]点数換算表!$D$16,IF(AA157="ベスト8",[3]点数換算表!$E$16,IF(AA157="ベスト16",[3]点数換算表!$F$16,IF(AA157="ベスト32",[3]点数換算表!$G$16,"")))))))</f>
        <v>0</v>
      </c>
      <c r="AC157" s="10"/>
      <c r="AD157" s="9">
        <f>IF(AC157="",0,IF(AC157="優勝",[11]点数換算表!$B$17,IF(AC157="準優勝",[11]点数換算表!$C$17,IF(AC157="ベスト4",[11]点数換算表!$D$17,IF(AC157="ベスト8",[11]点数換算表!$E$17,IF(AC157="ベスト16",[11]点数換算表!$F$17,IF(AC157="ベスト32",[11]点数換算表!$G$17,"")))))))</f>
        <v>0</v>
      </c>
      <c r="AE157" s="10"/>
      <c r="AF157" s="9">
        <f>IF(AE157="",0,IF(AE157="優勝",[11]点数換算表!$B$18,IF(AE157="準優勝",[11]点数換算表!$C$18,IF(AE157="ベスト4",[11]点数換算表!$D$18,IF(AE157="ベスト8",[11]点数換算表!$E$18,[11]点数換算表!$F$18)))))</f>
        <v>0</v>
      </c>
      <c r="AG157" s="10"/>
      <c r="AH157" s="9">
        <f>IF(AG157="",0,IF(AG157="優勝",[11]点数換算表!$B$19,IF(AG157="準優勝",[11]点数換算表!$C$19,IF(AG157="ベスト4",[11]点数換算表!$D$19,IF(AG157="ベスト8",[11]点数換算表!$E$19,[11]点数換算表!$F$19)))))</f>
        <v>0</v>
      </c>
      <c r="AI157" s="9">
        <f t="shared" si="77"/>
        <v>80</v>
      </c>
      <c r="AJ157" s="77"/>
    </row>
    <row r="158" spans="1:36" x14ac:dyDescent="0.4">
      <c r="A158" s="77">
        <v>78</v>
      </c>
      <c r="B158" s="10" t="s">
        <v>757</v>
      </c>
      <c r="C158" s="10" t="s">
        <v>758</v>
      </c>
      <c r="D158" s="10">
        <v>4</v>
      </c>
      <c r="E158" s="45" t="s">
        <v>717</v>
      </c>
      <c r="F158" s="44" t="s">
        <v>814</v>
      </c>
      <c r="G158" s="10"/>
      <c r="H158" s="14">
        <f>IF(G158="",0,IF(G158="優勝",[5]点数換算表!$B$2,IF(G158="準優勝",[5]点数換算表!$C$2,IF(G158="ベスト4",[5]点数換算表!$D$2,[5]点数換算表!$E$2))))</f>
        <v>0</v>
      </c>
      <c r="I158" s="10"/>
      <c r="J158" s="9">
        <f>IF(I158="",0,IF(I158="優勝",[5]点数換算表!$B$3,IF(I158="準優勝",[5]点数換算表!$C$3,IF(I158="ベスト4",[5]点数換算表!$D$3,[5]点数換算表!$E$3))))</f>
        <v>0</v>
      </c>
      <c r="K158" s="10" t="s">
        <v>9</v>
      </c>
      <c r="L158" s="9">
        <f>IF(K158="",0,IF(K158="優勝",[5]点数換算表!$B$4,IF(K158="準優勝",[5]点数換算表!$C$4,IF(K158="ベスト4",[5]点数換算表!$D$4,IF(K158="ベスト8",[5]点数換算表!$E$4,IF(K158="ベスト16",[5]点数換算表!$F$4,""))))))</f>
        <v>40</v>
      </c>
      <c r="M158" s="10"/>
      <c r="N158" s="9">
        <f>IF(M158="",0,IF(M158="優勝",[3]点数換算表!$B$5,IF(M158="準優勝",[3]点数換算表!$C$5,IF(M158="ベスト4",[3]点数換算表!$D$5,IF(M158="ベスト8",[3]点数換算表!$E$5,IF(M158="ベスト16",[3]点数換算表!$F$5,IF(M158="ベスト32",[3]点数換算表!$G$5,"")))))))</f>
        <v>0</v>
      </c>
      <c r="O158" s="10"/>
      <c r="P158" s="9">
        <f>IF(O158="",0,IF(O158="優勝",[5]点数換算表!$B$6,IF(O158="準優勝",[5]点数換算表!$C$6,IF(O158="ベスト4",[5]点数換算表!$D$6,IF(O158="ベスト8",[5]点数換算表!$E$6,IF(O158="ベスト16",[5]点数換算表!$F$6,IF(O158="ベスト32",[5]点数換算表!$G$6,"")))))))</f>
        <v>0</v>
      </c>
      <c r="Q158" s="10"/>
      <c r="R158" s="9">
        <f>IF(Q158="",0,IF(Q158="優勝",[5]点数換算表!$B$7,IF(Q158="準優勝",[5]点数換算表!$C$7,IF(Q158="ベスト4",[5]点数換算表!$D$7,IF(Q158="ベスト8",[5]点数換算表!$E$7,[5]点数換算表!$F$7)))))</f>
        <v>0</v>
      </c>
      <c r="S158" s="10"/>
      <c r="T158" s="9">
        <f>IF(S158="",0,IF(S158="優勝",[5]点数換算表!$B$8,IF(S158="準優勝",[5]点数換算表!$C$8,IF(S158="ベスト4",[5]点数換算表!$D$8,IF(S158="ベスト8",[5]点数換算表!$E$8,[5]点数換算表!$F$8)))))</f>
        <v>0</v>
      </c>
      <c r="U158" s="10"/>
      <c r="V158" s="14">
        <f>IF(U158="",0,IF(U158="優勝",[5]点数換算表!$B$13,IF(U158="準優勝",[5]点数換算表!$C$13,IF(U158="ベスト4",[5]点数換算表!$D$13,[5]点数換算表!$E$13))))</f>
        <v>0</v>
      </c>
      <c r="W158" s="10"/>
      <c r="X158" s="9">
        <f>IF(W158="",0,IF(W158="優勝",[5]点数換算表!$B$14,IF(W158="準優勝",[5]点数換算表!$C$14,IF(W158="ベスト4",[5]点数換算表!$D$14,[5]点数換算表!$E$14))))</f>
        <v>0</v>
      </c>
      <c r="Y158" s="10" t="s">
        <v>9</v>
      </c>
      <c r="Z158" s="9">
        <f>IF(Y158="",0,IF(Y158="優勝",[5]点数換算表!$B$15,IF(Y158="準優勝",[5]点数換算表!$C$15,IF(Y158="ベスト4",[5]点数換算表!$D$15,IF(Y158="ベスト8",[5]点数換算表!$E$15,IF(Y158="ベスト16",[5]点数換算表!$F$15,""))))))</f>
        <v>32</v>
      </c>
      <c r="AA158" s="10"/>
      <c r="AB158" s="9">
        <f>IF(AA158="",0,IF(AA158="優勝",[3]点数換算表!$B$16,IF(AA158="準優勝",[3]点数換算表!$C$16,IF(AA158="ベスト4",[3]点数換算表!$D$16,IF(AA158="ベスト8",[3]点数換算表!$E$16,IF(AA158="ベスト16",[3]点数換算表!$F$16,IF(AA158="ベスト32",[3]点数換算表!$G$16,"")))))))</f>
        <v>0</v>
      </c>
      <c r="AC158" s="10"/>
      <c r="AD158" s="9">
        <f>IF(AC158="",0,IF(AC158="優勝",[5]点数換算表!$B$17,IF(AC158="準優勝",[5]点数換算表!$C$17,IF(AC158="ベスト4",[5]点数換算表!$D$17,IF(AC158="ベスト8",[5]点数換算表!$E$17,IF(AC158="ベスト16",[5]点数換算表!$F$17,IF(AC158="ベスト32",[5]点数換算表!$G$17,"")))))))</f>
        <v>0</v>
      </c>
      <c r="AE158" s="10"/>
      <c r="AF158" s="9">
        <f>IF(AE158="",0,IF(AE158="優勝",[5]点数換算表!$B$18,IF(AE158="準優勝",[5]点数換算表!$C$18,IF(AE158="ベスト4",[5]点数換算表!$D$18,IF(AE158="ベスト8",[5]点数換算表!$E$18,[5]点数換算表!$F$18)))))</f>
        <v>0</v>
      </c>
      <c r="AG158" s="10"/>
      <c r="AH158" s="9">
        <f>IF(AG158="",0,IF(AG158="優勝",[5]点数換算表!$B$19,IF(AG158="準優勝",[5]点数換算表!$C$19,IF(AG158="ベスト4",[5]点数換算表!$D$19,IF(AG158="ベスト8",[5]点数換算表!$E$19,[5]点数換算表!$F$19)))))</f>
        <v>0</v>
      </c>
      <c r="AI158" s="9">
        <f t="shared" si="77"/>
        <v>72</v>
      </c>
      <c r="AJ158" s="77">
        <f t="shared" ref="AJ158" si="83">AI158+AI159</f>
        <v>144</v>
      </c>
    </row>
    <row r="159" spans="1:36" x14ac:dyDescent="0.4">
      <c r="A159" s="77"/>
      <c r="B159" s="10" t="s">
        <v>759</v>
      </c>
      <c r="C159" s="10" t="s">
        <v>758</v>
      </c>
      <c r="D159" s="10">
        <v>4</v>
      </c>
      <c r="E159" s="45" t="s">
        <v>717</v>
      </c>
      <c r="F159" s="44" t="s">
        <v>814</v>
      </c>
      <c r="G159" s="10"/>
      <c r="H159" s="14">
        <f>IF(G159="",0,IF(G159="優勝",[5]点数換算表!$B$2,IF(G159="準優勝",[5]点数換算表!$C$2,IF(G159="ベスト4",[5]点数換算表!$D$2,[5]点数換算表!$E$2))))</f>
        <v>0</v>
      </c>
      <c r="I159" s="10"/>
      <c r="J159" s="9">
        <f>IF(I159="",0,IF(I159="優勝",[5]点数換算表!$B$3,IF(I159="準優勝",[5]点数換算表!$C$3,IF(I159="ベスト4",[5]点数換算表!$D$3,[5]点数換算表!$E$3))))</f>
        <v>0</v>
      </c>
      <c r="K159" s="10" t="s">
        <v>9</v>
      </c>
      <c r="L159" s="9">
        <f>IF(K159="",0,IF(K159="優勝",[5]点数換算表!$B$4,IF(K159="準優勝",[5]点数換算表!$C$4,IF(K159="ベスト4",[5]点数換算表!$D$4,IF(K159="ベスト8",[5]点数換算表!$E$4,IF(K159="ベスト16",[5]点数換算表!$F$4,""))))))</f>
        <v>40</v>
      </c>
      <c r="M159" s="10"/>
      <c r="N159" s="9">
        <f>IF(M159="",0,IF(M159="優勝",[3]点数換算表!$B$5,IF(M159="準優勝",[3]点数換算表!$C$5,IF(M159="ベスト4",[3]点数換算表!$D$5,IF(M159="ベスト8",[3]点数換算表!$E$5,IF(M159="ベスト16",[3]点数換算表!$F$5,IF(M159="ベスト32",[3]点数換算表!$G$5,"")))))))</f>
        <v>0</v>
      </c>
      <c r="O159" s="10"/>
      <c r="P159" s="9">
        <f>IF(O159="",0,IF(O159="優勝",[5]点数換算表!$B$6,IF(O159="準優勝",[5]点数換算表!$C$6,IF(O159="ベスト4",[5]点数換算表!$D$6,IF(O159="ベスト8",[5]点数換算表!$E$6,IF(O159="ベスト16",[5]点数換算表!$F$6,IF(O159="ベスト32",[5]点数換算表!$G$6,"")))))))</f>
        <v>0</v>
      </c>
      <c r="Q159" s="10"/>
      <c r="R159" s="9">
        <f>IF(Q159="",0,IF(Q159="優勝",[5]点数換算表!$B$7,IF(Q159="準優勝",[5]点数換算表!$C$7,IF(Q159="ベスト4",[5]点数換算表!$D$7,IF(Q159="ベスト8",[5]点数換算表!$E$7,[5]点数換算表!$F$7)))))</f>
        <v>0</v>
      </c>
      <c r="S159" s="10"/>
      <c r="T159" s="9">
        <f>IF(S159="",0,IF(S159="優勝",[5]点数換算表!$B$8,IF(S159="準優勝",[5]点数換算表!$C$8,IF(S159="ベスト4",[5]点数換算表!$D$8,IF(S159="ベスト8",[5]点数換算表!$E$8,[5]点数換算表!$F$8)))))</f>
        <v>0</v>
      </c>
      <c r="U159" s="10"/>
      <c r="V159" s="14">
        <f>IF(U159="",0,IF(U159="優勝",[5]点数換算表!$B$13,IF(U159="準優勝",[5]点数換算表!$C$13,IF(U159="ベスト4",[5]点数換算表!$D$13,[5]点数換算表!$E$13))))</f>
        <v>0</v>
      </c>
      <c r="W159" s="10"/>
      <c r="X159" s="9">
        <f>IF(W159="",0,IF(W159="優勝",[5]点数換算表!$B$14,IF(W159="準優勝",[5]点数換算表!$C$14,IF(W159="ベスト4",[5]点数換算表!$D$14,[5]点数換算表!$E$14))))</f>
        <v>0</v>
      </c>
      <c r="Y159" s="10" t="s">
        <v>9</v>
      </c>
      <c r="Z159" s="9">
        <f>IF(Y159="",0,IF(Y159="優勝",[5]点数換算表!$B$15,IF(Y159="準優勝",[5]点数換算表!$C$15,IF(Y159="ベスト4",[5]点数換算表!$D$15,IF(Y159="ベスト8",[5]点数換算表!$E$15,IF(Y159="ベスト16",[5]点数換算表!$F$15,""))))))</f>
        <v>32</v>
      </c>
      <c r="AA159" s="10"/>
      <c r="AB159" s="9">
        <f>IF(AA159="",0,IF(AA159="優勝",[3]点数換算表!$B$16,IF(AA159="準優勝",[3]点数換算表!$C$16,IF(AA159="ベスト4",[3]点数換算表!$D$16,IF(AA159="ベスト8",[3]点数換算表!$E$16,IF(AA159="ベスト16",[3]点数換算表!$F$16,IF(AA159="ベスト32",[3]点数換算表!$G$16,"")))))))</f>
        <v>0</v>
      </c>
      <c r="AC159" s="10"/>
      <c r="AD159" s="9">
        <f>IF(AC159="",0,IF(AC159="優勝",[5]点数換算表!$B$17,IF(AC159="準優勝",[5]点数換算表!$C$17,IF(AC159="ベスト4",[5]点数換算表!$D$17,IF(AC159="ベスト8",[5]点数換算表!$E$17,IF(AC159="ベスト16",[5]点数換算表!$F$17,IF(AC159="ベスト32",[5]点数換算表!$G$17,"")))))))</f>
        <v>0</v>
      </c>
      <c r="AE159" s="10"/>
      <c r="AF159" s="9">
        <f>IF(AE159="",0,IF(AE159="優勝",[5]点数換算表!$B$18,IF(AE159="準優勝",[5]点数換算表!$C$18,IF(AE159="ベスト4",[5]点数換算表!$D$18,IF(AE159="ベスト8",[5]点数換算表!$E$18,[5]点数換算表!$F$18)))))</f>
        <v>0</v>
      </c>
      <c r="AG159" s="10"/>
      <c r="AH159" s="9">
        <f>IF(AG159="",0,IF(AG159="優勝",[5]点数換算表!$B$19,IF(AG159="準優勝",[5]点数換算表!$C$19,IF(AG159="ベスト4",[5]点数換算表!$D$19,IF(AG159="ベスト8",[5]点数換算表!$E$19,[5]点数換算表!$F$19)))))</f>
        <v>0</v>
      </c>
      <c r="AI159" s="9">
        <f t="shared" si="77"/>
        <v>72</v>
      </c>
      <c r="AJ159" s="77"/>
    </row>
    <row r="160" spans="1:36" x14ac:dyDescent="0.4">
      <c r="A160" s="77">
        <v>79</v>
      </c>
      <c r="B160" s="12" t="s">
        <v>1204</v>
      </c>
      <c r="C160" s="12" t="s">
        <v>813</v>
      </c>
      <c r="D160" s="12">
        <v>4</v>
      </c>
      <c r="E160" s="19" t="s">
        <v>269</v>
      </c>
      <c r="F160" s="44" t="s">
        <v>814</v>
      </c>
      <c r="G160" s="12"/>
      <c r="H160" s="12">
        <f>IF(G160="",0,IF(G160="優勝",[12]点数換算表!$B$2,IF(G160="準優勝",[12]点数換算表!$C$2,IF(G160="ベスト4",[12]点数換算表!$D$2,[12]点数換算表!$E$2))))</f>
        <v>0</v>
      </c>
      <c r="I160" s="12"/>
      <c r="J160" s="12">
        <f>IF(I160="",0,IF(I160="優勝",[12]点数換算表!$B$3,IF(I160="準優勝",[12]点数換算表!$C$3,IF(I160="ベスト4",[12]点数換算表!$D$3,[12]点数換算表!$E$3))))</f>
        <v>0</v>
      </c>
      <c r="K160" s="12"/>
      <c r="L160" s="12">
        <f>IF(K160="",0,IF(K160="優勝",[12]点数換算表!$B$4,IF(K160="準優勝",[12]点数換算表!$C$4,IF(K160="ベスト4",[12]点数換算表!$D$4,IF(K160="ベスト8",[12]点数換算表!$E$4,IF(K160="ベスト16",[12]点数換算表!$F$4,""))))))</f>
        <v>0</v>
      </c>
      <c r="M160" s="10"/>
      <c r="N160" s="9">
        <f>IF(M160="",0,IF(M160="優勝",[3]点数換算表!$B$5,IF(M160="準優勝",[3]点数換算表!$C$5,IF(M160="ベスト4",[3]点数換算表!$D$5,IF(M160="ベスト8",[3]点数換算表!$E$5,IF(M160="ベスト16",[3]点数換算表!$F$5,IF(M160="ベスト32",[3]点数換算表!$G$5,"")))))))</f>
        <v>0</v>
      </c>
      <c r="O160" s="12" t="s">
        <v>214</v>
      </c>
      <c r="P160" s="12">
        <f>IF(O160="",0,IF(O160="優勝",[12]点数換算表!$B$6,IF(O160="準優勝",[12]点数換算表!$C$6,IF(O160="ベスト4",[12]点数換算表!$D$6,IF(O160="ベスト8",[12]点数換算表!$E$6,IF(O160="ベスト16",[12]点数換算表!$F$6,IF(O160="ベスト32",[12]点数換算表!$G$6,"")))))))</f>
        <v>100</v>
      </c>
      <c r="Q160" s="12"/>
      <c r="R160" s="12">
        <f>IF(Q160="",0,IF(Q160="優勝",[12]点数換算表!$B$7,IF(Q160="準優勝",[12]点数換算表!$C$7,IF(Q160="ベスト4",[12]点数換算表!$D$7,IF(Q160="ベスト8",[12]点数換算表!$E$7,[12]点数換算表!$F$7)))))</f>
        <v>0</v>
      </c>
      <c r="S160" s="12"/>
      <c r="T160" s="12">
        <f>IF(S160="",0,IF(S160="優勝",[12]点数換算表!$B$8,IF(S160="準優勝",[12]点数換算表!$C$8,IF(S160="ベスト4",[12]点数換算表!$D$8,IF(S160="ベスト8",[12]点数換算表!$E$8,[12]点数換算表!$F$8)))))</f>
        <v>0</v>
      </c>
      <c r="U160" s="12"/>
      <c r="V160" s="12">
        <f>IF(U160="",0,IF(U160="優勝",[12]点数換算表!$B$13,IF(U160="準優勝",[12]点数換算表!$C$13,IF(U160="ベスト4",[12]点数換算表!$D$13,[12]点数換算表!$E$13))))</f>
        <v>0</v>
      </c>
      <c r="W160" s="12"/>
      <c r="X160" s="12">
        <f>IF(W160="",0,IF(W160="優勝",[12]点数換算表!$B$14,IF(W160="準優勝",[12]点数換算表!$C$14,IF(W160="ベスト4",[12]点数換算表!$D$14,[12]点数換算表!$E$14))))</f>
        <v>0</v>
      </c>
      <c r="Y160" s="12"/>
      <c r="Z160" s="12">
        <f>IF(Y160="",0,IF(Y160="優勝",[12]点数換算表!$B$15,IF(Y160="準優勝",[12]点数換算表!$C$15,IF(Y160="ベスト4",[12]点数換算表!$D$15,IF(Y160="ベスト8",[12]点数換算表!$E$15,IF(Y160="ベスト16",[12]点数換算表!$F$15,""))))))</f>
        <v>0</v>
      </c>
      <c r="AA160" s="12" t="s">
        <v>214</v>
      </c>
      <c r="AB160" s="9">
        <f>IF(AA160="",0,IF(AA160="優勝",[3]点数換算表!$B$16,IF(AA160="準優勝",[3]点数換算表!$C$16,IF(AA160="ベスト4",[3]点数換算表!$D$16,IF(AA160="ベスト8",[3]点数換算表!$E$16,IF(AA160="ベスト16",[3]点数換算表!$F$16,IF(AA160="ベスト32",[3]点数換算表!$G$16,"")))))))</f>
        <v>40</v>
      </c>
      <c r="AC160" s="12"/>
      <c r="AD160" s="12">
        <f>IF(AC160="",0,IF(AC160="優勝",[12]点数換算表!$B$17,IF(AC160="準優勝",[12]点数換算表!$C$17,IF(AC160="ベスト4",[12]点数換算表!$D$17,IF(AC160="ベスト8",[12]点数換算表!$E$17,IF(AC160="ベスト16",[12]点数換算表!$F$17,IF(AC160="ベスト32",[12]点数換算表!$G$17,"")))))))</f>
        <v>0</v>
      </c>
      <c r="AE160" s="12"/>
      <c r="AF160" s="12">
        <f>IF(AE160="",0,IF(AE160="優勝",[12]点数換算表!$B$18,IF(AE160="準優勝",[12]点数換算表!$C$18,IF(AE160="ベスト4",[12]点数換算表!$D$18,IF(AE160="ベスト8",[12]点数換算表!$E$18,[12]点数換算表!$F$18)))))</f>
        <v>0</v>
      </c>
      <c r="AG160" s="12"/>
      <c r="AH160" s="12">
        <f>IF(AG160="",0,IF(AG160="優勝",[12]点数換算表!$B$19,IF(AG160="準優勝",[12]点数換算表!$C$19,IF(AG160="ベスト4",[12]点数換算表!$D$19,IF(AG160="ベスト8",[12]点数換算表!$E$19,[12]点数換算表!$F$19)))))</f>
        <v>0</v>
      </c>
      <c r="AI160" s="9">
        <f t="shared" si="77"/>
        <v>140</v>
      </c>
      <c r="AJ160" s="77">
        <f t="shared" ref="AJ160" si="84">AI160+AI161</f>
        <v>140</v>
      </c>
    </row>
    <row r="161" spans="1:36" x14ac:dyDescent="0.4">
      <c r="A161" s="77"/>
      <c r="B161" s="12" t="s">
        <v>1205</v>
      </c>
      <c r="C161" s="12" t="s">
        <v>813</v>
      </c>
      <c r="D161" s="12">
        <v>4</v>
      </c>
      <c r="E161" s="19" t="s">
        <v>269</v>
      </c>
      <c r="F161" s="44" t="s">
        <v>814</v>
      </c>
      <c r="G161" s="12"/>
      <c r="H161" s="12">
        <f>IF(G161="",0,IF(G161="優勝",[12]点数換算表!$B$2,IF(G161="準優勝",[12]点数換算表!$C$2,IF(G161="ベスト4",[12]点数換算表!$D$2,[12]点数換算表!$E$2))))</f>
        <v>0</v>
      </c>
      <c r="I161" s="12"/>
      <c r="J161" s="12">
        <f>IF(I161="",0,IF(I161="優勝",[12]点数換算表!$B$3,IF(I161="準優勝",[12]点数換算表!$C$3,IF(I161="ベスト4",[12]点数換算表!$D$3,[12]点数換算表!$E$3))))</f>
        <v>0</v>
      </c>
      <c r="K161" s="12"/>
      <c r="L161" s="12">
        <f>IF(K161="",0,IF(K161="優勝",[12]点数換算表!$B$4,IF(K161="準優勝",[12]点数換算表!$C$4,IF(K161="ベスト4",[12]点数換算表!$D$4,IF(K161="ベスト8",[12]点数換算表!$E$4,IF(K161="ベスト16",[12]点数換算表!$F$4,""))))))</f>
        <v>0</v>
      </c>
      <c r="M161" s="10"/>
      <c r="N161" s="9">
        <f>IF(M161="",0,IF(M161="優勝",[3]点数換算表!$B$5,IF(M161="準優勝",[3]点数換算表!$C$5,IF(M161="ベスト4",[3]点数換算表!$D$5,IF(M161="ベスト8",[3]点数換算表!$E$5,IF(M161="ベスト16",[3]点数換算表!$F$5,IF(M161="ベスト32",[3]点数換算表!$G$5,"")))))))</f>
        <v>0</v>
      </c>
      <c r="O161" s="12"/>
      <c r="P161" s="12">
        <f>IF(O161="",0,IF(O161="優勝",[12]点数換算表!$B$6,IF(O161="準優勝",[12]点数換算表!$C$6,IF(O161="ベスト4",[12]点数換算表!$D$6,IF(O161="ベスト8",[12]点数換算表!$E$6,IF(O161="ベスト16",[12]点数換算表!$F$6,IF(O161="ベスト32",[12]点数換算表!$G$6,"")))))))</f>
        <v>0</v>
      </c>
      <c r="Q161" s="12"/>
      <c r="R161" s="12">
        <f>IF(Q161="",0,IF(Q161="優勝",[12]点数換算表!$B$7,IF(Q161="準優勝",[12]点数換算表!$C$7,IF(Q161="ベスト4",[12]点数換算表!$D$7,IF(Q161="ベスト8",[12]点数換算表!$E$7,[12]点数換算表!$F$7)))))</f>
        <v>0</v>
      </c>
      <c r="S161" s="12"/>
      <c r="T161" s="12">
        <f>IF(S161="",0,IF(S161="優勝",[12]点数換算表!$B$8,IF(S161="準優勝",[12]点数換算表!$C$8,IF(S161="ベスト4",[12]点数換算表!$D$8,IF(S161="ベスト8",[12]点数換算表!$E$8,[12]点数換算表!$F$8)))))</f>
        <v>0</v>
      </c>
      <c r="U161" s="12"/>
      <c r="V161" s="12">
        <f>IF(U161="",0,IF(U161="優勝",[12]点数換算表!$B$13,IF(U161="準優勝",[12]点数換算表!$C$13,IF(U161="ベスト4",[12]点数換算表!$D$13,[12]点数換算表!$E$13))))</f>
        <v>0</v>
      </c>
      <c r="W161" s="12"/>
      <c r="X161" s="12">
        <f>IF(W161="",0,IF(W161="優勝",[12]点数換算表!$B$14,IF(W161="準優勝",[12]点数換算表!$C$14,IF(W161="ベスト4",[12]点数換算表!$D$14,[12]点数換算表!$E$14))))</f>
        <v>0</v>
      </c>
      <c r="Y161" s="12"/>
      <c r="Z161" s="12">
        <f>IF(Y161="",0,IF(Y161="優勝",[12]点数換算表!$B$15,IF(Y161="準優勝",[12]点数換算表!$C$15,IF(Y161="ベスト4",[12]点数換算表!$D$15,IF(Y161="ベスト8",[12]点数換算表!$E$15,IF(Y161="ベスト16",[12]点数換算表!$F$15,""))))))</f>
        <v>0</v>
      </c>
      <c r="AA161" s="12"/>
      <c r="AB161" s="9">
        <f>IF(AA161="",0,IF(AA161="優勝",[3]点数換算表!$B$16,IF(AA161="準優勝",[3]点数換算表!$C$16,IF(AA161="ベスト4",[3]点数換算表!$D$16,IF(AA161="ベスト8",[3]点数換算表!$E$16,IF(AA161="ベスト16",[3]点数換算表!$F$16,IF(AA161="ベスト32",[3]点数換算表!$G$16,"")))))))</f>
        <v>0</v>
      </c>
      <c r="AC161" s="12"/>
      <c r="AD161" s="12">
        <f>IF(AC161="",0,IF(AC161="優勝",[12]点数換算表!$B$17,IF(AC161="準優勝",[12]点数換算表!$C$17,IF(AC161="ベスト4",[12]点数換算表!$D$17,IF(AC161="ベスト8",[12]点数換算表!$E$17,IF(AC161="ベスト16",[12]点数換算表!$F$17,IF(AC161="ベスト32",[12]点数換算表!$G$17,"")))))))</f>
        <v>0</v>
      </c>
      <c r="AE161" s="12"/>
      <c r="AF161" s="12">
        <f>IF(AE161="",0,IF(AE161="優勝",[12]点数換算表!$B$18,IF(AE161="準優勝",[12]点数換算表!$C$18,IF(AE161="ベスト4",[12]点数換算表!$D$18,IF(AE161="ベスト8",[12]点数換算表!$E$18,[12]点数換算表!$F$18)))))</f>
        <v>0</v>
      </c>
      <c r="AG161" s="12"/>
      <c r="AH161" s="12">
        <f>IF(AG161="",0,IF(AG161="優勝",[12]点数換算表!$B$19,IF(AG161="準優勝",[12]点数換算表!$C$19,IF(AG161="ベスト4",[12]点数換算表!$D$19,IF(AG161="ベスト8",[12]点数換算表!$E$19,[12]点数換算表!$F$19)))))</f>
        <v>0</v>
      </c>
      <c r="AI161" s="9">
        <f t="shared" si="77"/>
        <v>0</v>
      </c>
      <c r="AJ161" s="77"/>
    </row>
    <row r="162" spans="1:36" x14ac:dyDescent="0.4">
      <c r="A162" s="77">
        <v>80</v>
      </c>
      <c r="B162" s="10" t="s">
        <v>1002</v>
      </c>
      <c r="C162" s="10" t="s">
        <v>453</v>
      </c>
      <c r="D162" s="10">
        <v>4</v>
      </c>
      <c r="E162" s="48" t="s">
        <v>451</v>
      </c>
      <c r="F162" s="43" t="s">
        <v>815</v>
      </c>
      <c r="G162" s="10"/>
      <c r="H162" s="14">
        <f>IF(G162="",0,IF(G162="優勝",[15]点数換算表!$B$2,IF(G162="準優勝",[15]点数換算表!$C$2,IF(G162="ベスト4",[15]点数換算表!$D$2,[15]点数換算表!$E$2))))</f>
        <v>0</v>
      </c>
      <c r="I162" s="10"/>
      <c r="J162" s="9">
        <f>IF(I162="",0,IF(I162="優勝",[15]点数換算表!$B$3,IF(I162="準優勝",[15]点数換算表!$C$3,IF(I162="ベスト4",[15]点数換算表!$D$3,[15]点数換算表!$E$3))))</f>
        <v>0</v>
      </c>
      <c r="K162" s="10" t="s">
        <v>6</v>
      </c>
      <c r="L162" s="9">
        <f>IF(K162="",0,IF(K162="優勝",[15]点数換算表!$B$4,IF(K162="準優勝",[15]点数換算表!$C$4,IF(K162="ベスト4",[15]点数換算表!$D$4,IF(K162="ベスト8",[15]点数換算表!$E$4,IF(K162="ベスト16",[15]点数換算表!$F$4,""))))))</f>
        <v>60</v>
      </c>
      <c r="M162" s="10"/>
      <c r="N162" s="9">
        <f>IF(M162="",0,IF(M162="優勝",[3]点数換算表!$B$5,IF(M162="準優勝",[3]点数換算表!$C$5,IF(M162="ベスト4",[3]点数換算表!$D$5,IF(M162="ベスト8",[3]点数換算表!$E$5,IF(M162="ベスト16",[3]点数換算表!$F$5,IF(M162="ベスト32",[3]点数換算表!$G$5,"")))))))</f>
        <v>0</v>
      </c>
      <c r="O162" s="10"/>
      <c r="P162" s="9">
        <f>IF(O162="",0,IF(O162="優勝",[15]点数換算表!$B$6,IF(O162="準優勝",[15]点数換算表!$C$6,IF(O162="ベスト4",[15]点数換算表!$D$6,IF(O162="ベスト8",[15]点数換算表!$E$6,IF(O162="ベスト16",[15]点数換算表!$F$6,IF(O162="ベスト32",[15]点数換算表!$G$6,"")))))))</f>
        <v>0</v>
      </c>
      <c r="Q162" s="10"/>
      <c r="R162" s="9">
        <f>IF(Q162="",0,IF(Q162="優勝",[15]点数換算表!$B$7,IF(Q162="準優勝",[15]点数換算表!$C$7,IF(Q162="ベスト4",[15]点数換算表!$D$7,IF(Q162="ベスト8",[15]点数換算表!$E$7,[15]点数換算表!$F$7)))))</f>
        <v>0</v>
      </c>
      <c r="S162" s="10"/>
      <c r="T162" s="9">
        <f>IF(S162="",0,IF(S162="優勝",[15]点数換算表!$B$8,IF(S162="準優勝",[15]点数換算表!$C$8,IF(S162="ベスト4",[15]点数換算表!$D$8,IF(S162="ベスト8",[15]点数換算表!$E$8,[15]点数換算表!$F$8)))))</f>
        <v>0</v>
      </c>
      <c r="U162" s="10"/>
      <c r="V162" s="14">
        <f>IF(U162="",0,IF(U162="優勝",[15]点数換算表!$B$13,IF(U162="準優勝",[15]点数換算表!$C$13,IF(U162="ベスト4",[15]点数換算表!$D$13,[15]点数換算表!$E$13))))</f>
        <v>0</v>
      </c>
      <c r="W162" s="10"/>
      <c r="X162" s="9">
        <f>IF(W162="",0,IF(W162="優勝",[15]点数換算表!$B$14,IF(W162="準優勝",[15]点数換算表!$C$14,IF(W162="ベスト4",[15]点数換算表!$D$14,[15]点数換算表!$E$14))))</f>
        <v>0</v>
      </c>
      <c r="Y162" s="10" t="s">
        <v>7</v>
      </c>
      <c r="Z162" s="9">
        <f>IF(Y162="",0,IF(Y162="優勝",[15]点数換算表!$B$15,IF(Y162="準優勝",[15]点数換算表!$C$15,IF(Y162="ベスト4",[15]点数換算表!$D$15,IF(Y162="ベスト8",[15]点数換算表!$E$15,IF(Y162="ベスト16",[15]点数換算表!$F$15,""))))))</f>
        <v>16</v>
      </c>
      <c r="AA162" s="10"/>
      <c r="AB162" s="9">
        <f>IF(AA162="",0,IF(AA162="優勝",[3]点数換算表!$B$16,IF(AA162="準優勝",[3]点数換算表!$C$16,IF(AA162="ベスト4",[3]点数換算表!$D$16,IF(AA162="ベスト8",[3]点数換算表!$E$16,IF(AA162="ベスト16",[3]点数換算表!$F$16,IF(AA162="ベスト32",[3]点数換算表!$G$16,"")))))))</f>
        <v>0</v>
      </c>
      <c r="AC162" s="10"/>
      <c r="AD162" s="9">
        <f>IF(AC162="",0,IF(AC162="優勝",[15]点数換算表!$B$17,IF(AC162="準優勝",[15]点数換算表!$C$17,IF(AC162="ベスト4",[15]点数換算表!$D$17,IF(AC162="ベスト8",[15]点数換算表!$E$17,IF(AC162="ベスト16",[15]点数換算表!$F$17,IF(AC162="ベスト32",[15]点数換算表!$G$17,"")))))))</f>
        <v>0</v>
      </c>
      <c r="AE162" s="10"/>
      <c r="AF162" s="9">
        <f>IF(AE162="",0,IF(AE162="優勝",[15]点数換算表!$B$18,IF(AE162="準優勝",[15]点数換算表!$C$18,IF(AE162="ベスト4",[15]点数換算表!$D$18,IF(AE162="ベスト8",[15]点数換算表!$E$18,[15]点数換算表!$F$18)))))</f>
        <v>0</v>
      </c>
      <c r="AG162" s="10"/>
      <c r="AH162" s="9">
        <f>IF(AG162="",0,IF(AG162="優勝",[15]点数換算表!$B$19,IF(AG162="準優勝",[15]点数換算表!$C$19,IF(AG162="ベスト4",[15]点数換算表!$D$19,IF(AG162="ベスト8",[15]点数換算表!$E$19,[15]点数換算表!$F$19)))))</f>
        <v>0</v>
      </c>
      <c r="AI162" s="9">
        <f t="shared" si="77"/>
        <v>76</v>
      </c>
      <c r="AJ162" s="77">
        <f t="shared" ref="AJ162" si="85">AI162+AI163</f>
        <v>136</v>
      </c>
    </row>
    <row r="163" spans="1:36" x14ac:dyDescent="0.4">
      <c r="A163" s="77"/>
      <c r="B163" s="10" t="s">
        <v>1003</v>
      </c>
      <c r="C163" s="10" t="s">
        <v>453</v>
      </c>
      <c r="D163" s="10">
        <v>1</v>
      </c>
      <c r="E163" s="48" t="s">
        <v>451</v>
      </c>
      <c r="F163" s="43" t="s">
        <v>815</v>
      </c>
      <c r="G163" s="10"/>
      <c r="H163" s="14">
        <f>IF(G163="",0,IF(G163="優勝",[15]点数換算表!$B$2,IF(G163="準優勝",[15]点数換算表!$C$2,IF(G163="ベスト4",[15]点数換算表!$D$2,[15]点数換算表!$E$2))))</f>
        <v>0</v>
      </c>
      <c r="I163" s="10"/>
      <c r="J163" s="9">
        <f>IF(I163="",0,IF(I163="優勝",[15]点数換算表!$B$3,IF(I163="準優勝",[15]点数換算表!$C$3,IF(I163="ベスト4",[15]点数換算表!$D$3,[15]点数換算表!$E$3))))</f>
        <v>0</v>
      </c>
      <c r="K163" s="10" t="s">
        <v>6</v>
      </c>
      <c r="L163" s="9">
        <f>IF(K163="",0,IF(K163="優勝",[15]点数換算表!$B$4,IF(K163="準優勝",[15]点数換算表!$C$4,IF(K163="ベスト4",[15]点数換算表!$D$4,IF(K163="ベスト8",[15]点数換算表!$E$4,IF(K163="ベスト16",[15]点数換算表!$F$4,""))))))</f>
        <v>60</v>
      </c>
      <c r="M163" s="10"/>
      <c r="N163" s="9">
        <f>IF(M163="",0,IF(M163="優勝",[3]点数換算表!$B$5,IF(M163="準優勝",[3]点数換算表!$C$5,IF(M163="ベスト4",[3]点数換算表!$D$5,IF(M163="ベスト8",[3]点数換算表!$E$5,IF(M163="ベスト16",[3]点数換算表!$F$5,IF(M163="ベスト32",[3]点数換算表!$G$5,"")))))))</f>
        <v>0</v>
      </c>
      <c r="O163" s="10"/>
      <c r="P163" s="9">
        <f>IF(O163="",0,IF(O163="優勝",[15]点数換算表!$B$6,IF(O163="準優勝",[15]点数換算表!$C$6,IF(O163="ベスト4",[15]点数換算表!$D$6,IF(O163="ベスト8",[15]点数換算表!$E$6,IF(O163="ベスト16",[15]点数換算表!$F$6,IF(O163="ベスト32",[15]点数換算表!$G$6,"")))))))</f>
        <v>0</v>
      </c>
      <c r="Q163" s="10"/>
      <c r="R163" s="9">
        <f>IF(Q163="",0,IF(Q163="優勝",[15]点数換算表!$B$7,IF(Q163="準優勝",[15]点数換算表!$C$7,IF(Q163="ベスト4",[15]点数換算表!$D$7,IF(Q163="ベスト8",[15]点数換算表!$E$7,[15]点数換算表!$F$7)))))</f>
        <v>0</v>
      </c>
      <c r="S163" s="10"/>
      <c r="T163" s="9">
        <f>IF(S163="",0,IF(S163="優勝",[15]点数換算表!$B$8,IF(S163="準優勝",[15]点数換算表!$C$8,IF(S163="ベスト4",[15]点数換算表!$D$8,IF(S163="ベスト8",[15]点数換算表!$E$8,[15]点数換算表!$F$8)))))</f>
        <v>0</v>
      </c>
      <c r="U163" s="10"/>
      <c r="V163" s="14">
        <f>IF(U163="",0,IF(U163="優勝",[15]点数換算表!$B$13,IF(U163="準優勝",[15]点数換算表!$C$13,IF(U163="ベスト4",[15]点数換算表!$D$13,[15]点数換算表!$E$13))))</f>
        <v>0</v>
      </c>
      <c r="W163" s="10"/>
      <c r="X163" s="9">
        <f>IF(W163="",0,IF(W163="優勝",[15]点数換算表!$B$14,IF(W163="準優勝",[15]点数換算表!$C$14,IF(W163="ベスト4",[15]点数換算表!$D$14,[15]点数換算表!$E$14))))</f>
        <v>0</v>
      </c>
      <c r="Y163" s="10"/>
      <c r="Z163" s="9">
        <f>IF(Y163="",0,IF(Y163="優勝",[15]点数換算表!$B$15,IF(Y163="準優勝",[15]点数換算表!$C$15,IF(Y163="ベスト4",[15]点数換算表!$D$15,IF(Y163="ベスト8",[15]点数換算表!$E$15,IF(Y163="ベスト16",[15]点数換算表!$F$15,""))))))</f>
        <v>0</v>
      </c>
      <c r="AA163" s="10"/>
      <c r="AB163" s="9">
        <f>IF(AA163="",0,IF(AA163="優勝",[3]点数換算表!$B$16,IF(AA163="準優勝",[3]点数換算表!$C$16,IF(AA163="ベスト4",[3]点数換算表!$D$16,IF(AA163="ベスト8",[3]点数換算表!$E$16,IF(AA163="ベスト16",[3]点数換算表!$F$16,IF(AA163="ベスト32",[3]点数換算表!$G$16,"")))))))</f>
        <v>0</v>
      </c>
      <c r="AC163" s="10"/>
      <c r="AD163" s="9">
        <f>IF(AC163="",0,IF(AC163="優勝",[15]点数換算表!$B$17,IF(AC163="準優勝",[15]点数換算表!$C$17,IF(AC163="ベスト4",[15]点数換算表!$D$17,IF(AC163="ベスト8",[15]点数換算表!$E$17,IF(AC163="ベスト16",[15]点数換算表!$F$17,IF(AC163="ベスト32",[15]点数換算表!$G$17,"")))))))</f>
        <v>0</v>
      </c>
      <c r="AE163" s="10"/>
      <c r="AF163" s="9">
        <f>IF(AE163="",0,IF(AE163="優勝",[15]点数換算表!$B$18,IF(AE163="準優勝",[15]点数換算表!$C$18,IF(AE163="ベスト4",[15]点数換算表!$D$18,IF(AE163="ベスト8",[15]点数換算表!$E$18,[15]点数換算表!$F$18)))))</f>
        <v>0</v>
      </c>
      <c r="AG163" s="10"/>
      <c r="AH163" s="9">
        <f>IF(AG163="",0,IF(AG163="優勝",[15]点数換算表!$B$19,IF(AG163="準優勝",[15]点数換算表!$C$19,IF(AG163="ベスト4",[15]点数換算表!$D$19,IF(AG163="ベスト8",[15]点数換算表!$E$19,[15]点数換算表!$F$19)))))</f>
        <v>0</v>
      </c>
      <c r="AI163" s="9">
        <f t="shared" si="77"/>
        <v>60</v>
      </c>
      <c r="AJ163" s="77"/>
    </row>
    <row r="164" spans="1:36" x14ac:dyDescent="0.4">
      <c r="A164" s="77">
        <v>81</v>
      </c>
      <c r="B164" s="10" t="s">
        <v>274</v>
      </c>
      <c r="C164" s="10" t="s">
        <v>275</v>
      </c>
      <c r="D164" s="10">
        <v>4</v>
      </c>
      <c r="E164" s="42" t="s">
        <v>272</v>
      </c>
      <c r="F164" s="43" t="s">
        <v>815</v>
      </c>
      <c r="G164" s="10"/>
      <c r="H164" s="14">
        <v>0</v>
      </c>
      <c r="I164" s="10"/>
      <c r="J164" s="9">
        <v>0</v>
      </c>
      <c r="K164" s="10"/>
      <c r="L164" s="9">
        <v>0</v>
      </c>
      <c r="M164" s="10" t="s">
        <v>214</v>
      </c>
      <c r="N164" s="9">
        <f>IF(M164="",0,IF(M164="優勝",[3]点数換算表!$B$5,IF(M164="準優勝",[3]点数換算表!$C$5,IF(M164="ベスト4",[3]点数換算表!$D$5,IF(M164="ベスト8",[3]点数換算表!$E$5,IF(M164="ベスト16",[3]点数換算表!$F$5,IF(M164="ベスト32",[3]点数換算表!$G$5,"")))))))</f>
        <v>50</v>
      </c>
      <c r="O164" s="10"/>
      <c r="P164" s="9">
        <v>0</v>
      </c>
      <c r="Q164" s="10"/>
      <c r="R164" s="9">
        <v>0</v>
      </c>
      <c r="S164" s="10"/>
      <c r="T164" s="9">
        <v>0</v>
      </c>
      <c r="U164" s="10"/>
      <c r="V164" s="14">
        <v>0</v>
      </c>
      <c r="W164" s="10"/>
      <c r="X164" s="9">
        <v>0</v>
      </c>
      <c r="Y164" s="10" t="s">
        <v>9</v>
      </c>
      <c r="Z164" s="9">
        <v>32</v>
      </c>
      <c r="AA164" s="10"/>
      <c r="AB164" s="9">
        <f>IF(AA164="",0,IF(AA164="優勝",[3]点数換算表!$B$16,IF(AA164="準優勝",[3]点数換算表!$C$16,IF(AA164="ベスト4",[3]点数換算表!$D$16,IF(AA164="ベスト8",[3]点数換算表!$E$16,IF(AA164="ベスト16",[3]点数換算表!$F$16,IF(AA164="ベスト32",[3]点数換算表!$G$16,"")))))))</f>
        <v>0</v>
      </c>
      <c r="AC164" s="10"/>
      <c r="AD164" s="9">
        <v>0</v>
      </c>
      <c r="AE164" s="10"/>
      <c r="AF164" s="9">
        <v>0</v>
      </c>
      <c r="AG164" s="10"/>
      <c r="AH164" s="9">
        <v>0</v>
      </c>
      <c r="AI164" s="9">
        <f t="shared" si="77"/>
        <v>82</v>
      </c>
      <c r="AJ164" s="77">
        <f t="shared" ref="AJ164" si="86">AI164+AI165</f>
        <v>132</v>
      </c>
    </row>
    <row r="165" spans="1:36" x14ac:dyDescent="0.4">
      <c r="A165" s="77"/>
      <c r="B165" s="10" t="s">
        <v>286</v>
      </c>
      <c r="C165" s="10" t="s">
        <v>275</v>
      </c>
      <c r="D165" s="10">
        <v>4</v>
      </c>
      <c r="E165" s="42" t="s">
        <v>272</v>
      </c>
      <c r="F165" s="43" t="s">
        <v>815</v>
      </c>
      <c r="G165" s="10"/>
      <c r="H165" s="14">
        <v>0</v>
      </c>
      <c r="I165" s="10"/>
      <c r="J165" s="9">
        <v>0</v>
      </c>
      <c r="K165" s="10"/>
      <c r="L165" s="9">
        <v>0</v>
      </c>
      <c r="M165" s="10" t="s">
        <v>214</v>
      </c>
      <c r="N165" s="9">
        <f>IF(M165="",0,IF(M165="優勝",[3]点数換算表!$B$5,IF(M165="準優勝",[3]点数換算表!$C$5,IF(M165="ベスト4",[3]点数換算表!$D$5,IF(M165="ベスト8",[3]点数換算表!$E$5,IF(M165="ベスト16",[3]点数換算表!$F$5,IF(M165="ベスト32",[3]点数換算表!$G$5,"")))))))</f>
        <v>50</v>
      </c>
      <c r="O165" s="10"/>
      <c r="P165" s="9">
        <v>0</v>
      </c>
      <c r="Q165" s="10"/>
      <c r="R165" s="9">
        <v>0</v>
      </c>
      <c r="S165" s="10"/>
      <c r="T165" s="9">
        <v>0</v>
      </c>
      <c r="U165" s="10"/>
      <c r="V165" s="14">
        <v>0</v>
      </c>
      <c r="W165" s="10"/>
      <c r="X165" s="9">
        <v>0</v>
      </c>
      <c r="Y165" s="10"/>
      <c r="Z165" s="9">
        <v>0</v>
      </c>
      <c r="AA165" s="10"/>
      <c r="AB165" s="9">
        <f>IF(AA165="",0,IF(AA165="優勝",[3]点数換算表!$B$16,IF(AA165="準優勝",[3]点数換算表!$C$16,IF(AA165="ベスト4",[3]点数換算表!$D$16,IF(AA165="ベスト8",[3]点数換算表!$E$16,IF(AA165="ベスト16",[3]点数換算表!$F$16,IF(AA165="ベスト32",[3]点数換算表!$G$16,"")))))))</f>
        <v>0</v>
      </c>
      <c r="AC165" s="10"/>
      <c r="AD165" s="9">
        <v>0</v>
      </c>
      <c r="AE165" s="10"/>
      <c r="AF165" s="9">
        <v>0</v>
      </c>
      <c r="AG165" s="10"/>
      <c r="AH165" s="9">
        <v>0</v>
      </c>
      <c r="AI165" s="9">
        <f t="shared" si="77"/>
        <v>50</v>
      </c>
      <c r="AJ165" s="77"/>
    </row>
    <row r="166" spans="1:36" x14ac:dyDescent="0.4">
      <c r="A166" s="77">
        <v>82</v>
      </c>
      <c r="B166" s="12" t="s">
        <v>385</v>
      </c>
      <c r="C166" s="12" t="s">
        <v>386</v>
      </c>
      <c r="D166" s="12">
        <v>3</v>
      </c>
      <c r="E166" s="20" t="s">
        <v>382</v>
      </c>
      <c r="F166" s="43" t="s">
        <v>815</v>
      </c>
      <c r="G166" s="12"/>
      <c r="H166" s="12">
        <v>0</v>
      </c>
      <c r="I166" s="12"/>
      <c r="J166" s="12">
        <v>0</v>
      </c>
      <c r="K166" s="12" t="s">
        <v>9</v>
      </c>
      <c r="L166" s="12">
        <v>40</v>
      </c>
      <c r="M166" s="10"/>
      <c r="N166" s="9">
        <f>IF(M166="",0,IF(M166="優勝",[3]点数換算表!$B$5,IF(M166="準優勝",[3]点数換算表!$C$5,IF(M166="ベスト4",[3]点数換算表!$D$5,IF(M166="ベスト8",[3]点数換算表!$E$5,IF(M166="ベスト16",[3]点数換算表!$F$5,IF(M166="ベスト32",[3]点数換算表!$G$5,"")))))))</f>
        <v>0</v>
      </c>
      <c r="O166" s="12"/>
      <c r="P166" s="12">
        <v>0</v>
      </c>
      <c r="Q166" s="12"/>
      <c r="R166" s="12">
        <v>0</v>
      </c>
      <c r="S166" s="12"/>
      <c r="T166" s="12">
        <v>0</v>
      </c>
      <c r="U166" s="12"/>
      <c r="V166" s="12">
        <v>0</v>
      </c>
      <c r="W166" s="12"/>
      <c r="X166" s="12">
        <v>0</v>
      </c>
      <c r="Y166" s="12" t="s">
        <v>6</v>
      </c>
      <c r="Z166" s="12">
        <v>48</v>
      </c>
      <c r="AA166" s="12"/>
      <c r="AB166" s="9">
        <f>IF(AA166="",0,IF(AA166="優勝",[3]点数換算表!$B$16,IF(AA166="準優勝",[3]点数換算表!$C$16,IF(AA166="ベスト4",[3]点数換算表!$D$16,IF(AA166="ベスト8",[3]点数換算表!$E$16,IF(AA166="ベスト16",[3]点数換算表!$F$16,IF(AA166="ベスト32",[3]点数換算表!$G$16,"")))))))</f>
        <v>0</v>
      </c>
      <c r="AC166" s="12"/>
      <c r="AD166" s="12">
        <v>0</v>
      </c>
      <c r="AE166" s="12"/>
      <c r="AF166" s="12">
        <v>0</v>
      </c>
      <c r="AG166" s="12"/>
      <c r="AH166" s="12">
        <v>0</v>
      </c>
      <c r="AI166" s="9">
        <f t="shared" si="77"/>
        <v>88</v>
      </c>
      <c r="AJ166" s="77">
        <f t="shared" ref="AJ166" si="87">AI166+AI167</f>
        <v>128</v>
      </c>
    </row>
    <row r="167" spans="1:36" x14ac:dyDescent="0.4">
      <c r="A167" s="77"/>
      <c r="B167" s="12" t="s">
        <v>433</v>
      </c>
      <c r="C167" s="12" t="s">
        <v>386</v>
      </c>
      <c r="D167" s="12">
        <v>3</v>
      </c>
      <c r="E167" s="20" t="s">
        <v>382</v>
      </c>
      <c r="F167" s="43" t="s">
        <v>815</v>
      </c>
      <c r="G167" s="12"/>
      <c r="H167" s="12">
        <v>0</v>
      </c>
      <c r="I167" s="12"/>
      <c r="J167" s="12">
        <v>0</v>
      </c>
      <c r="K167" s="12" t="s">
        <v>9</v>
      </c>
      <c r="L167" s="12">
        <v>40</v>
      </c>
      <c r="M167" s="10"/>
      <c r="N167" s="9">
        <f>IF(M167="",0,IF(M167="優勝",[3]点数換算表!$B$5,IF(M167="準優勝",[3]点数換算表!$C$5,IF(M167="ベスト4",[3]点数換算表!$D$5,IF(M167="ベスト8",[3]点数換算表!$E$5,IF(M167="ベスト16",[3]点数換算表!$F$5,IF(M167="ベスト32",[3]点数換算表!$G$5,"")))))))</f>
        <v>0</v>
      </c>
      <c r="O167" s="12"/>
      <c r="P167" s="12">
        <v>0</v>
      </c>
      <c r="Q167" s="12"/>
      <c r="R167" s="12">
        <v>0</v>
      </c>
      <c r="S167" s="12"/>
      <c r="T167" s="12">
        <v>0</v>
      </c>
      <c r="U167" s="12"/>
      <c r="V167" s="12">
        <v>0</v>
      </c>
      <c r="W167" s="12"/>
      <c r="X167" s="12">
        <v>0</v>
      </c>
      <c r="Y167" s="12"/>
      <c r="Z167" s="12">
        <v>0</v>
      </c>
      <c r="AA167" s="12"/>
      <c r="AB167" s="9">
        <f>IF(AA167="",0,IF(AA167="優勝",[3]点数換算表!$B$16,IF(AA167="準優勝",[3]点数換算表!$C$16,IF(AA167="ベスト4",[3]点数換算表!$D$16,IF(AA167="ベスト8",[3]点数換算表!$E$16,IF(AA167="ベスト16",[3]点数換算表!$F$16,IF(AA167="ベスト32",[3]点数換算表!$G$16,"")))))))</f>
        <v>0</v>
      </c>
      <c r="AC167" s="12"/>
      <c r="AD167" s="12">
        <v>0</v>
      </c>
      <c r="AE167" s="12"/>
      <c r="AF167" s="12">
        <v>0</v>
      </c>
      <c r="AG167" s="12"/>
      <c r="AH167" s="12">
        <v>0</v>
      </c>
      <c r="AI167" s="9">
        <f t="shared" si="77"/>
        <v>40</v>
      </c>
      <c r="AJ167" s="77"/>
    </row>
    <row r="168" spans="1:36" x14ac:dyDescent="0.4">
      <c r="A168" s="77">
        <v>83</v>
      </c>
      <c r="B168" s="12" t="s">
        <v>1187</v>
      </c>
      <c r="C168" s="12" t="s">
        <v>219</v>
      </c>
      <c r="D168" s="12">
        <v>3</v>
      </c>
      <c r="E168" s="19" t="s">
        <v>269</v>
      </c>
      <c r="F168" s="44" t="s">
        <v>814</v>
      </c>
      <c r="G168" s="12"/>
      <c r="H168" s="12">
        <v>0</v>
      </c>
      <c r="I168" s="12"/>
      <c r="J168" s="12">
        <v>0</v>
      </c>
      <c r="K168" s="12" t="s">
        <v>7</v>
      </c>
      <c r="L168" s="12">
        <v>20</v>
      </c>
      <c r="M168" s="12"/>
      <c r="N168" s="9">
        <f>IF(M168="",0,IF(M168="優勝",[3]点数換算表!$B$5,IF(M168="準優勝",[3]点数換算表!$C$5,IF(M168="ベスト4",[3]点数換算表!$D$5,IF(M168="ベスト8",[3]点数換算表!$E$5,IF(M168="ベスト16",[3]点数換算表!$F$5,IF(M168="ベスト32",[3]点数換算表!$G$5,"")))))))</f>
        <v>0</v>
      </c>
      <c r="O168" s="12"/>
      <c r="P168" s="12">
        <v>0</v>
      </c>
      <c r="Q168" s="12"/>
      <c r="R168" s="12">
        <v>0</v>
      </c>
      <c r="S168" s="12"/>
      <c r="T168" s="12">
        <v>0</v>
      </c>
      <c r="U168" s="12"/>
      <c r="V168" s="12">
        <v>0</v>
      </c>
      <c r="W168" s="12"/>
      <c r="X168" s="12">
        <v>0</v>
      </c>
      <c r="Y168" s="12"/>
      <c r="Z168" s="12">
        <v>0</v>
      </c>
      <c r="AA168" s="12" t="s">
        <v>7</v>
      </c>
      <c r="AB168" s="9">
        <f>IF(AA168="",0,IF(AA168="優勝",[3]点数換算表!$B$16,IF(AA168="準優勝",[3]点数換算表!$C$16,IF(AA168="ベスト4",[3]点数換算表!$D$16,IF(AA168="ベスト8",[3]点数換算表!$E$16,IF(AA168="ベスト16",[3]点数換算表!$F$16,IF(AA168="ベスト32",[3]点数換算表!$G$16,"")))))))</f>
        <v>80</v>
      </c>
      <c r="AC168" s="12"/>
      <c r="AD168" s="12">
        <v>0</v>
      </c>
      <c r="AE168" s="12"/>
      <c r="AF168" s="12">
        <v>0</v>
      </c>
      <c r="AG168" s="12"/>
      <c r="AH168" s="12">
        <v>0</v>
      </c>
      <c r="AI168" s="9">
        <f t="shared" si="0"/>
        <v>100</v>
      </c>
      <c r="AJ168" s="77">
        <f t="shared" ref="AJ168" si="88">AI168+AI169</f>
        <v>120</v>
      </c>
    </row>
    <row r="169" spans="1:36" x14ac:dyDescent="0.4">
      <c r="A169" s="77"/>
      <c r="B169" s="12" t="s">
        <v>1188</v>
      </c>
      <c r="C169" s="12" t="s">
        <v>219</v>
      </c>
      <c r="D169" s="12">
        <v>4</v>
      </c>
      <c r="E169" s="19" t="s">
        <v>269</v>
      </c>
      <c r="F169" s="44" t="s">
        <v>814</v>
      </c>
      <c r="G169" s="12"/>
      <c r="H169" s="12">
        <v>0</v>
      </c>
      <c r="I169" s="12"/>
      <c r="J169" s="12">
        <v>0</v>
      </c>
      <c r="K169" s="12" t="s">
        <v>7</v>
      </c>
      <c r="L169" s="12">
        <v>20</v>
      </c>
      <c r="M169" s="12"/>
      <c r="N169" s="9">
        <f>IF(M169="",0,IF(M169="優勝",[3]点数換算表!$B$5,IF(M169="準優勝",[3]点数換算表!$C$5,IF(M169="ベスト4",[3]点数換算表!$D$5,IF(M169="ベスト8",[3]点数換算表!$E$5,IF(M169="ベスト16",[3]点数換算表!$F$5,IF(M169="ベスト32",[3]点数換算表!$G$5,"")))))))</f>
        <v>0</v>
      </c>
      <c r="O169" s="12"/>
      <c r="P169" s="12">
        <v>0</v>
      </c>
      <c r="Q169" s="12"/>
      <c r="R169" s="12">
        <v>0</v>
      </c>
      <c r="S169" s="12"/>
      <c r="T169" s="12">
        <v>0</v>
      </c>
      <c r="U169" s="12"/>
      <c r="V169" s="12">
        <v>0</v>
      </c>
      <c r="W169" s="12"/>
      <c r="X169" s="12">
        <v>0</v>
      </c>
      <c r="Y169" s="12"/>
      <c r="Z169" s="12">
        <v>0</v>
      </c>
      <c r="AA169" s="12"/>
      <c r="AB169" s="9">
        <f>IF(AA169="",0,IF(AA169="優勝",[3]点数換算表!$B$16,IF(AA169="準優勝",[3]点数換算表!$C$16,IF(AA169="ベスト4",[3]点数換算表!$D$16,IF(AA169="ベスト8",[3]点数換算表!$E$16,IF(AA169="ベスト16",[3]点数換算表!$F$16,IF(AA169="ベスト32",[3]点数換算表!$G$16,"")))))))</f>
        <v>0</v>
      </c>
      <c r="AC169" s="12"/>
      <c r="AD169" s="12">
        <v>0</v>
      </c>
      <c r="AE169" s="12"/>
      <c r="AF169" s="12">
        <v>0</v>
      </c>
      <c r="AG169" s="12"/>
      <c r="AH169" s="12">
        <v>0</v>
      </c>
      <c r="AI169" s="9">
        <f t="shared" si="0"/>
        <v>20</v>
      </c>
      <c r="AJ169" s="77"/>
    </row>
    <row r="170" spans="1:36" x14ac:dyDescent="0.4">
      <c r="A170" s="77">
        <v>84</v>
      </c>
      <c r="B170" s="10" t="s">
        <v>618</v>
      </c>
      <c r="C170" s="10" t="s">
        <v>619</v>
      </c>
      <c r="D170" s="10">
        <v>2</v>
      </c>
      <c r="E170" s="47" t="s">
        <v>620</v>
      </c>
      <c r="F170" s="44" t="s">
        <v>814</v>
      </c>
      <c r="G170" s="10"/>
      <c r="H170" s="14">
        <f>IF(G170="",0,IF(G170="優勝",[13]点数換算表!$B$2,IF(G170="準優勝",[13]点数換算表!$C$2,IF(G170="ベスト4",[13]点数換算表!$D$2,[13]点数換算表!$E$2))))</f>
        <v>0</v>
      </c>
      <c r="I170" s="10"/>
      <c r="J170" s="9">
        <f>IF(I170="",0,IF(I170="優勝",[13]点数換算表!$B$3,IF(I170="準優勝",[13]点数換算表!$C$3,IF(I170="ベスト4",[13]点数換算表!$D$3,[13]点数換算表!$E$3))))</f>
        <v>0</v>
      </c>
      <c r="K170" s="10" t="s">
        <v>6</v>
      </c>
      <c r="L170" s="9">
        <f>IF(K170="",0,IF(K170="優勝",[13]点数換算表!$B$4,IF(K170="準優勝",[13]点数換算表!$C$4,IF(K170="ベスト4",[13]点数換算表!$D$4,IF(K170="ベスト8",[13]点数換算表!$E$4,IF(K170="ベスト16",[13]点数換算表!$F$4,""))))))</f>
        <v>60</v>
      </c>
      <c r="M170" s="10"/>
      <c r="N170" s="9">
        <f>IF(M170="",0,IF(M170="優勝",[3]点数換算表!$B$5,IF(M170="準優勝",[3]点数換算表!$C$5,IF(M170="ベスト4",[3]点数換算表!$D$5,IF(M170="ベスト8",[3]点数換算表!$E$5,IF(M170="ベスト16",[3]点数換算表!$F$5,IF(M170="ベスト32",[3]点数換算表!$G$5,"")))))))</f>
        <v>0</v>
      </c>
      <c r="O170" s="10"/>
      <c r="P170" s="9">
        <f>IF(O170="",0,IF(O170="優勝",[13]点数換算表!$B$6,IF(O170="準優勝",[13]点数換算表!$C$6,IF(O170="ベスト4",[13]点数換算表!$D$6,IF(O170="ベスト8",[13]点数換算表!$E$6,IF(O170="ベスト16",[13]点数換算表!$F$6,IF(O170="ベスト32",[13]点数換算表!$G$6,"")))))))</f>
        <v>0</v>
      </c>
      <c r="Q170" s="10"/>
      <c r="R170" s="9">
        <f>IF(Q170="",0,IF(Q170="優勝",[13]点数換算表!$B$7,IF(Q170="準優勝",[13]点数換算表!$C$7,IF(Q170="ベスト4",[13]点数換算表!$D$7,IF(Q170="ベスト8",[13]点数換算表!$E$7,[13]点数換算表!$F$7)))))</f>
        <v>0</v>
      </c>
      <c r="S170" s="10"/>
      <c r="T170" s="9">
        <f>IF(S170="",0,IF(S170="優勝",[13]点数換算表!$B$8,IF(S170="準優勝",[13]点数換算表!$C$8,IF(S170="ベスト4",[13]点数換算表!$D$8,IF(S170="ベスト8",[13]点数換算表!$E$8,[13]点数換算表!$F$8)))))</f>
        <v>0</v>
      </c>
      <c r="U170" s="10"/>
      <c r="V170" s="14">
        <f>IF(U170="",0,IF(U170="優勝",[13]点数換算表!$B$13,IF(U170="準優勝",[13]点数換算表!$C$13,IF(U170="ベスト4",[13]点数換算表!$D$13,[13]点数換算表!$E$13))))</f>
        <v>0</v>
      </c>
      <c r="W170" s="10"/>
      <c r="X170" s="9">
        <f>IF(W170="",0,IF(W170="優勝",[13]点数換算表!$B$14,IF(W170="準優勝",[13]点数換算表!$C$14,IF(W170="ベスト4",[13]点数換算表!$D$14,[13]点数換算表!$E$14))))</f>
        <v>0</v>
      </c>
      <c r="Y170" s="10"/>
      <c r="Z170" s="9">
        <f>IF(Y170="",0,IF(Y170="優勝",[13]点数換算表!$B$15,IF(Y170="準優勝",[13]点数換算表!$C$15,IF(Y170="ベスト4",[13]点数換算表!$D$15,IF(Y170="ベスト8",[13]点数換算表!$E$15,IF(Y170="ベスト16",[13]点数換算表!$F$15,""))))))</f>
        <v>0</v>
      </c>
      <c r="AA170" s="10"/>
      <c r="AB170" s="9">
        <f>IF(AA170="",0,IF(AA170="優勝",[3]点数換算表!$B$16,IF(AA170="準優勝",[3]点数換算表!$C$16,IF(AA170="ベスト4",[3]点数換算表!$D$16,IF(AA170="ベスト8",[3]点数換算表!$E$16,IF(AA170="ベスト16",[3]点数換算表!$F$16,IF(AA170="ベスト32",[3]点数換算表!$G$16,"")))))))</f>
        <v>0</v>
      </c>
      <c r="AC170" s="10"/>
      <c r="AD170" s="9">
        <f>IF(AC170="",0,IF(AC170="優勝",[13]点数換算表!$B$17,IF(AC170="準優勝",[13]点数換算表!$C$17,IF(AC170="ベスト4",[13]点数換算表!$D$17,IF(AC170="ベスト8",[13]点数換算表!$E$17,IF(AC170="ベスト16",[13]点数換算表!$F$17,IF(AC170="ベスト32",[13]点数換算表!$G$17,"")))))))</f>
        <v>0</v>
      </c>
      <c r="AE170" s="10"/>
      <c r="AF170" s="9">
        <f>IF(AE170="",0,IF(AE170="優勝",[13]点数換算表!$B$18,IF(AE170="準優勝",[13]点数換算表!$C$18,IF(AE170="ベスト4",[13]点数換算表!$D$18,IF(AE170="ベスト8",[13]点数換算表!$E$18,[13]点数換算表!$F$18)))))</f>
        <v>0</v>
      </c>
      <c r="AG170" s="10"/>
      <c r="AH170" s="9">
        <f>IF(AG170="",0,IF(AG170="優勝",[13]点数換算表!$B$19,IF(AG170="準優勝",[13]点数換算表!$C$19,IF(AG170="ベスト4",[13]点数換算表!$D$19,IF(AG170="ベスト8",[13]点数換算表!$E$19,[13]点数換算表!$F$19)))))</f>
        <v>0</v>
      </c>
      <c r="AI170" s="9">
        <f t="shared" ref="AI170:AI177" si="89">MAX(H170,J170)+SUM(L170:T170)+MAX(V170,X170)+SUM(Z170:AH170)</f>
        <v>60</v>
      </c>
      <c r="AJ170" s="77">
        <f t="shared" ref="AJ170" si="90">AI170+AI171</f>
        <v>120</v>
      </c>
    </row>
    <row r="171" spans="1:36" x14ac:dyDescent="0.4">
      <c r="A171" s="77"/>
      <c r="B171" s="10" t="s">
        <v>674</v>
      </c>
      <c r="C171" s="10" t="s">
        <v>619</v>
      </c>
      <c r="D171" s="10">
        <v>2</v>
      </c>
      <c r="E171" s="47" t="s">
        <v>620</v>
      </c>
      <c r="F171" s="44" t="s">
        <v>814</v>
      </c>
      <c r="G171" s="10"/>
      <c r="H171" s="14">
        <f>IF(G171="",0,IF(G171="優勝",[13]点数換算表!$B$2,IF(G171="準優勝",[13]点数換算表!$C$2,IF(G171="ベスト4",[13]点数換算表!$D$2,[13]点数換算表!$E$2))))</f>
        <v>0</v>
      </c>
      <c r="I171" s="10"/>
      <c r="J171" s="9">
        <f>IF(I171="",0,IF(I171="優勝",[13]点数換算表!$B$3,IF(I171="準優勝",[13]点数換算表!$C$3,IF(I171="ベスト4",[13]点数換算表!$D$3,[13]点数換算表!$E$3))))</f>
        <v>0</v>
      </c>
      <c r="K171" s="10" t="s">
        <v>6</v>
      </c>
      <c r="L171" s="9">
        <f>IF(K171="",0,IF(K171="優勝",[13]点数換算表!$B$4,IF(K171="準優勝",[13]点数換算表!$C$4,IF(K171="ベスト4",[13]点数換算表!$D$4,IF(K171="ベスト8",[13]点数換算表!$E$4,IF(K171="ベスト16",[13]点数換算表!$F$4,""))))))</f>
        <v>60</v>
      </c>
      <c r="M171" s="10"/>
      <c r="N171" s="9">
        <f>IF(M171="",0,IF(M171="優勝",[3]点数換算表!$B$5,IF(M171="準優勝",[3]点数換算表!$C$5,IF(M171="ベスト4",[3]点数換算表!$D$5,IF(M171="ベスト8",[3]点数換算表!$E$5,IF(M171="ベスト16",[3]点数換算表!$F$5,IF(M171="ベスト32",[3]点数換算表!$G$5,"")))))))</f>
        <v>0</v>
      </c>
      <c r="O171" s="10"/>
      <c r="P171" s="9">
        <f>IF(O171="",0,IF(O171="優勝",[13]点数換算表!$B$6,IF(O171="準優勝",[13]点数換算表!$C$6,IF(O171="ベスト4",[13]点数換算表!$D$6,IF(O171="ベスト8",[13]点数換算表!$E$6,IF(O171="ベスト16",[13]点数換算表!$F$6,IF(O171="ベスト32",[13]点数換算表!$G$6,"")))))))</f>
        <v>0</v>
      </c>
      <c r="Q171" s="10"/>
      <c r="R171" s="9">
        <f>IF(Q171="",0,IF(Q171="優勝",[13]点数換算表!$B$7,IF(Q171="準優勝",[13]点数換算表!$C$7,IF(Q171="ベスト4",[13]点数換算表!$D$7,IF(Q171="ベスト8",[13]点数換算表!$E$7,[13]点数換算表!$F$7)))))</f>
        <v>0</v>
      </c>
      <c r="S171" s="10"/>
      <c r="T171" s="9">
        <f>IF(S171="",0,IF(S171="優勝",[13]点数換算表!$B$8,IF(S171="準優勝",[13]点数換算表!$C$8,IF(S171="ベスト4",[13]点数換算表!$D$8,IF(S171="ベスト8",[13]点数換算表!$E$8,[13]点数換算表!$F$8)))))</f>
        <v>0</v>
      </c>
      <c r="U171" s="10"/>
      <c r="V171" s="14">
        <f>IF(U171="",0,IF(U171="優勝",[13]点数換算表!$B$13,IF(U171="準優勝",[13]点数換算表!$C$13,IF(U171="ベスト4",[13]点数換算表!$D$13,[13]点数換算表!$E$13))))</f>
        <v>0</v>
      </c>
      <c r="W171" s="10"/>
      <c r="X171" s="9">
        <f>IF(W171="",0,IF(W171="優勝",[13]点数換算表!$B$14,IF(W171="準優勝",[13]点数換算表!$C$14,IF(W171="ベスト4",[13]点数換算表!$D$14,[13]点数換算表!$E$14))))</f>
        <v>0</v>
      </c>
      <c r="Y171" s="10"/>
      <c r="Z171" s="9">
        <f>IF(Y171="",0,IF(Y171="優勝",[13]点数換算表!$B$15,IF(Y171="準優勝",[13]点数換算表!$C$15,IF(Y171="ベスト4",[13]点数換算表!$D$15,IF(Y171="ベスト8",[13]点数換算表!$E$15,IF(Y171="ベスト16",[13]点数換算表!$F$15,""))))))</f>
        <v>0</v>
      </c>
      <c r="AA171" s="10"/>
      <c r="AB171" s="9">
        <f>IF(AA171="",0,IF(AA171="優勝",[3]点数換算表!$B$16,IF(AA171="準優勝",[3]点数換算表!$C$16,IF(AA171="ベスト4",[3]点数換算表!$D$16,IF(AA171="ベスト8",[3]点数換算表!$E$16,IF(AA171="ベスト16",[3]点数換算表!$F$16,IF(AA171="ベスト32",[3]点数換算表!$G$16,"")))))))</f>
        <v>0</v>
      </c>
      <c r="AC171" s="10"/>
      <c r="AD171" s="9">
        <f>IF(AC171="",0,IF(AC171="優勝",[13]点数換算表!$B$17,IF(AC171="準優勝",[13]点数換算表!$C$17,IF(AC171="ベスト4",[13]点数換算表!$D$17,IF(AC171="ベスト8",[13]点数換算表!$E$17,IF(AC171="ベスト16",[13]点数換算表!$F$17,IF(AC171="ベスト32",[13]点数換算表!$G$17,"")))))))</f>
        <v>0</v>
      </c>
      <c r="AE171" s="10"/>
      <c r="AF171" s="9">
        <f>IF(AE171="",0,IF(AE171="優勝",[13]点数換算表!$B$18,IF(AE171="準優勝",[13]点数換算表!$C$18,IF(AE171="ベスト4",[13]点数換算表!$D$18,IF(AE171="ベスト8",[13]点数換算表!$E$18,[13]点数換算表!$F$18)))))</f>
        <v>0</v>
      </c>
      <c r="AG171" s="10"/>
      <c r="AH171" s="9">
        <f>IF(AG171="",0,IF(AG171="優勝",[13]点数換算表!$B$19,IF(AG171="準優勝",[13]点数換算表!$C$19,IF(AG171="ベスト4",[13]点数換算表!$D$19,IF(AG171="ベスト8",[13]点数換算表!$E$19,[13]点数換算表!$F$19)))))</f>
        <v>0</v>
      </c>
      <c r="AI171" s="9">
        <f t="shared" si="89"/>
        <v>60</v>
      </c>
      <c r="AJ171" s="77"/>
    </row>
    <row r="172" spans="1:36" x14ac:dyDescent="0.4">
      <c r="A172" s="77">
        <v>85</v>
      </c>
      <c r="B172" s="10" t="s">
        <v>584</v>
      </c>
      <c r="C172" s="10" t="s">
        <v>528</v>
      </c>
      <c r="D172" s="10">
        <v>2</v>
      </c>
      <c r="E172" s="46" t="s">
        <v>526</v>
      </c>
      <c r="F172" s="43" t="s">
        <v>815</v>
      </c>
      <c r="G172" s="10"/>
      <c r="H172" s="14">
        <f>IF(G172="",0,IF(G172="優勝",[11]点数換算表!$B$2,IF(G172="準優勝",[11]点数換算表!$C$2,IF(G172="ベスト4",[11]点数換算表!$D$2,[11]点数換算表!$E$2))))</f>
        <v>0</v>
      </c>
      <c r="I172" s="10"/>
      <c r="J172" s="9">
        <f>IF(I172="",0,IF(I172="優勝",[11]点数換算表!$B$3,IF(I172="準優勝",[11]点数換算表!$C$3,IF(I172="ベスト4",[11]点数換算表!$D$3,[11]点数換算表!$E$3))))</f>
        <v>0</v>
      </c>
      <c r="K172" s="10" t="s">
        <v>7</v>
      </c>
      <c r="L172" s="9">
        <f>IF(K172="",0,IF(K172="優勝",[11]点数換算表!$B$4,IF(K172="準優勝",[11]点数換算表!$C$4,IF(K172="ベスト4",[11]点数換算表!$D$4,IF(K172="ベスト8",[11]点数換算表!$E$4,IF(K172="ベスト16",[11]点数換算表!$F$4,""))))))</f>
        <v>20</v>
      </c>
      <c r="M172" s="10"/>
      <c r="N172" s="9">
        <f>IF(M172="",0,IF(M172="優勝",[3]点数換算表!$B$5,IF(M172="準優勝",[3]点数換算表!$C$5,IF(M172="ベスト4",[3]点数換算表!$D$5,IF(M172="ベスト8",[3]点数換算表!$E$5,IF(M172="ベスト16",[3]点数換算表!$F$5,IF(M172="ベスト32",[3]点数換算表!$G$5,"")))))))</f>
        <v>0</v>
      </c>
      <c r="O172" s="10"/>
      <c r="P172" s="9">
        <f>IF(O172="",0,IF(O172="優勝",[11]点数換算表!$B$6,IF(O172="準優勝",[11]点数換算表!$C$6,IF(O172="ベスト4",[11]点数換算表!$D$6,IF(O172="ベスト8",[11]点数換算表!$E$6,IF(O172="ベスト16",[11]点数換算表!$F$6,IF(O172="ベスト32",[11]点数換算表!$G$6,"")))))))</f>
        <v>0</v>
      </c>
      <c r="Q172" s="10"/>
      <c r="R172" s="9">
        <f>IF(Q172="",0,IF(Q172="優勝",[11]点数換算表!$B$7,IF(Q172="準優勝",[11]点数換算表!$C$7,IF(Q172="ベスト4",[11]点数換算表!$D$7,IF(Q172="ベスト8",[11]点数換算表!$E$7,[11]点数換算表!$F$7)))))</f>
        <v>0</v>
      </c>
      <c r="S172" s="10"/>
      <c r="T172" s="9">
        <f>IF(S172="",0,IF(S172="優勝",[11]点数換算表!$B$8,IF(S172="準優勝",[11]点数換算表!$C$8,IF(S172="ベスト4",[11]点数換算表!$D$8,IF(S172="ベスト8",[11]点数換算表!$E$8,[11]点数換算表!$F$8)))))</f>
        <v>0</v>
      </c>
      <c r="U172" s="10"/>
      <c r="V172" s="14">
        <f>IF(U172="",0,IF(U172="優勝",[11]点数換算表!$B$13,IF(U172="準優勝",[11]点数換算表!$C$13,IF(U172="ベスト4",[11]点数換算表!$D$13,[11]点数換算表!$E$13))))</f>
        <v>0</v>
      </c>
      <c r="W172" s="10"/>
      <c r="X172" s="9">
        <f>IF(W172="",0,IF(W172="優勝",[11]点数換算表!$B$14,IF(W172="準優勝",[11]点数換算表!$C$14,IF(W172="ベスト4",[11]点数換算表!$D$14,[11]点数換算表!$E$14))))</f>
        <v>0</v>
      </c>
      <c r="Y172" s="10" t="s">
        <v>9</v>
      </c>
      <c r="Z172" s="9">
        <f>IF(Y172="",0,IF(Y172="優勝",[11]点数換算表!$B$15,IF(Y172="準優勝",[11]点数換算表!$C$15,IF(Y172="ベスト4",[11]点数換算表!$D$15,IF(Y172="ベスト8",[11]点数換算表!$E$15,IF(Y172="ベスト16",[11]点数換算表!$F$15,""))))))</f>
        <v>32</v>
      </c>
      <c r="AA172" s="10" t="s">
        <v>214</v>
      </c>
      <c r="AB172" s="9">
        <f>IF(AA172="",0,IF(AA172="優勝",[3]点数換算表!$B$16,IF(AA172="準優勝",[3]点数換算表!$C$16,IF(AA172="ベスト4",[3]点数換算表!$D$16,IF(AA172="ベスト8",[3]点数換算表!$E$16,IF(AA172="ベスト16",[3]点数換算表!$F$16,IF(AA172="ベスト32",[3]点数換算表!$G$16,"")))))))</f>
        <v>40</v>
      </c>
      <c r="AC172" s="10"/>
      <c r="AD172" s="9">
        <f>IF(AC172="",0,IF(AC172="優勝",[11]点数換算表!$B$17,IF(AC172="準優勝",[11]点数換算表!$C$17,IF(AC172="ベスト4",[11]点数換算表!$D$17,IF(AC172="ベスト8",[11]点数換算表!$E$17,IF(AC172="ベスト16",[11]点数換算表!$F$17,IF(AC172="ベスト32",[11]点数換算表!$G$17,"")))))))</f>
        <v>0</v>
      </c>
      <c r="AE172" s="10"/>
      <c r="AF172" s="9">
        <f>IF(AE172="",0,IF(AE172="優勝",[11]点数換算表!$B$18,IF(AE172="準優勝",[11]点数換算表!$C$18,IF(AE172="ベスト4",[11]点数換算表!$D$18,IF(AE172="ベスト8",[11]点数換算表!$E$18,[11]点数換算表!$F$18)))))</f>
        <v>0</v>
      </c>
      <c r="AG172" s="10"/>
      <c r="AH172" s="9">
        <f>IF(AG172="",0,IF(AG172="優勝",[11]点数換算表!$B$19,IF(AG172="準優勝",[11]点数換算表!$C$19,IF(AG172="ベスト4",[11]点数換算表!$D$19,IF(AG172="ベスト8",[11]点数換算表!$E$19,[11]点数換算表!$F$19)))))</f>
        <v>0</v>
      </c>
      <c r="AI172" s="9">
        <f t="shared" si="89"/>
        <v>92</v>
      </c>
      <c r="AJ172" s="77">
        <f t="shared" ref="AJ172" si="91">AI172+AI173</f>
        <v>112</v>
      </c>
    </row>
    <row r="173" spans="1:36" x14ac:dyDescent="0.4">
      <c r="A173" s="77"/>
      <c r="B173" s="10" t="s">
        <v>585</v>
      </c>
      <c r="C173" s="10" t="s">
        <v>528</v>
      </c>
      <c r="D173" s="10">
        <v>1</v>
      </c>
      <c r="E173" s="46" t="s">
        <v>526</v>
      </c>
      <c r="F173" s="43" t="s">
        <v>815</v>
      </c>
      <c r="G173" s="10"/>
      <c r="H173" s="14">
        <f>IF(G173="",0,IF(G173="優勝",[11]点数換算表!$B$2,IF(G173="準優勝",[11]点数換算表!$C$2,IF(G173="ベスト4",[11]点数換算表!$D$2,[11]点数換算表!$E$2))))</f>
        <v>0</v>
      </c>
      <c r="I173" s="10"/>
      <c r="J173" s="9">
        <f>IF(I173="",0,IF(I173="優勝",[11]点数換算表!$B$3,IF(I173="準優勝",[11]点数換算表!$C$3,IF(I173="ベスト4",[11]点数換算表!$D$3,[11]点数換算表!$E$3))))</f>
        <v>0</v>
      </c>
      <c r="K173" s="10" t="s">
        <v>7</v>
      </c>
      <c r="L173" s="9">
        <f>IF(K173="",0,IF(K173="優勝",[11]点数換算表!$B$4,IF(K173="準優勝",[11]点数換算表!$C$4,IF(K173="ベスト4",[11]点数換算表!$D$4,IF(K173="ベスト8",[11]点数換算表!$E$4,IF(K173="ベスト16",[11]点数換算表!$F$4,""))))))</f>
        <v>20</v>
      </c>
      <c r="M173" s="10"/>
      <c r="N173" s="9">
        <f>IF(M173="",0,IF(M173="優勝",[3]点数換算表!$B$5,IF(M173="準優勝",[3]点数換算表!$C$5,IF(M173="ベスト4",[3]点数換算表!$D$5,IF(M173="ベスト8",[3]点数換算表!$E$5,IF(M173="ベスト16",[3]点数換算表!$F$5,IF(M173="ベスト32",[3]点数換算表!$G$5,"")))))))</f>
        <v>0</v>
      </c>
      <c r="O173" s="10"/>
      <c r="P173" s="9">
        <f>IF(O173="",0,IF(O173="優勝",[11]点数換算表!$B$6,IF(O173="準優勝",[11]点数換算表!$C$6,IF(O173="ベスト4",[11]点数換算表!$D$6,IF(O173="ベスト8",[11]点数換算表!$E$6,IF(O173="ベスト16",[11]点数換算表!$F$6,IF(O173="ベスト32",[11]点数換算表!$G$6,"")))))))</f>
        <v>0</v>
      </c>
      <c r="Q173" s="10"/>
      <c r="R173" s="9">
        <f>IF(Q173="",0,IF(Q173="優勝",[11]点数換算表!$B$7,IF(Q173="準優勝",[11]点数換算表!$C$7,IF(Q173="ベスト4",[11]点数換算表!$D$7,IF(Q173="ベスト8",[11]点数換算表!$E$7,[11]点数換算表!$F$7)))))</f>
        <v>0</v>
      </c>
      <c r="S173" s="10"/>
      <c r="T173" s="9">
        <f>IF(S173="",0,IF(S173="優勝",[11]点数換算表!$B$8,IF(S173="準優勝",[11]点数換算表!$C$8,IF(S173="ベスト4",[11]点数換算表!$D$8,IF(S173="ベスト8",[11]点数換算表!$E$8,[11]点数換算表!$F$8)))))</f>
        <v>0</v>
      </c>
      <c r="U173" s="10"/>
      <c r="V173" s="14">
        <f>IF(U173="",0,IF(U173="優勝",[11]点数換算表!$B$13,IF(U173="準優勝",[11]点数換算表!$C$13,IF(U173="ベスト4",[11]点数換算表!$D$13,[11]点数換算表!$E$13))))</f>
        <v>0</v>
      </c>
      <c r="W173" s="10"/>
      <c r="X173" s="9">
        <f>IF(W173="",0,IF(W173="優勝",[11]点数換算表!$B$14,IF(W173="準優勝",[11]点数換算表!$C$14,IF(W173="ベスト4",[11]点数換算表!$D$14,[11]点数換算表!$E$14))))</f>
        <v>0</v>
      </c>
      <c r="Y173" s="10"/>
      <c r="Z173" s="9">
        <f>IF(Y173="",0,IF(Y173="優勝",[11]点数換算表!$B$15,IF(Y173="準優勝",[11]点数換算表!$C$15,IF(Y173="ベスト4",[11]点数換算表!$D$15,IF(Y173="ベスト8",[11]点数換算表!$E$15,IF(Y173="ベスト16",[11]点数換算表!$F$15,""))))))</f>
        <v>0</v>
      </c>
      <c r="AA173" s="10"/>
      <c r="AB173" s="9">
        <f>IF(AA173="",0,IF(AA173="優勝",[3]点数換算表!$B$16,IF(AA173="準優勝",[3]点数換算表!$C$16,IF(AA173="ベスト4",[3]点数換算表!$D$16,IF(AA173="ベスト8",[3]点数換算表!$E$16,IF(AA173="ベスト16",[3]点数換算表!$F$16,IF(AA173="ベスト32",[3]点数換算表!$G$16,"")))))))</f>
        <v>0</v>
      </c>
      <c r="AC173" s="10"/>
      <c r="AD173" s="9">
        <f>IF(AC173="",0,IF(AC173="優勝",[11]点数換算表!$B$17,IF(AC173="準優勝",[11]点数換算表!$C$17,IF(AC173="ベスト4",[11]点数換算表!$D$17,IF(AC173="ベスト8",[11]点数換算表!$E$17,IF(AC173="ベスト16",[11]点数換算表!$F$17,IF(AC173="ベスト32",[11]点数換算表!$G$17,"")))))))</f>
        <v>0</v>
      </c>
      <c r="AE173" s="10"/>
      <c r="AF173" s="9">
        <f>IF(AE173="",0,IF(AE173="優勝",[11]点数換算表!$B$18,IF(AE173="準優勝",[11]点数換算表!$C$18,IF(AE173="ベスト4",[11]点数換算表!$D$18,IF(AE173="ベスト8",[11]点数換算表!$E$18,[11]点数換算表!$F$18)))))</f>
        <v>0</v>
      </c>
      <c r="AG173" s="10"/>
      <c r="AH173" s="9">
        <f>IF(AG173="",0,IF(AG173="優勝",[11]点数換算表!$B$19,IF(AG173="準優勝",[11]点数換算表!$C$19,IF(AG173="ベスト4",[11]点数換算表!$D$19,IF(AG173="ベスト8",[11]点数換算表!$E$19,[11]点数換算表!$F$19)))))</f>
        <v>0</v>
      </c>
      <c r="AI173" s="9">
        <f t="shared" si="89"/>
        <v>20</v>
      </c>
      <c r="AJ173" s="77"/>
    </row>
    <row r="174" spans="1:36" x14ac:dyDescent="0.4">
      <c r="A174" s="77">
        <v>86</v>
      </c>
      <c r="B174" s="12" t="s">
        <v>429</v>
      </c>
      <c r="C174" s="12" t="s">
        <v>381</v>
      </c>
      <c r="D174" s="12">
        <v>2</v>
      </c>
      <c r="E174" s="20" t="s">
        <v>382</v>
      </c>
      <c r="F174" s="43" t="s">
        <v>815</v>
      </c>
      <c r="G174" s="12"/>
      <c r="H174" s="12">
        <v>0</v>
      </c>
      <c r="I174" s="12"/>
      <c r="J174" s="12">
        <v>0</v>
      </c>
      <c r="K174" s="12" t="s">
        <v>9</v>
      </c>
      <c r="L174" s="12">
        <v>40</v>
      </c>
      <c r="M174" s="12"/>
      <c r="N174" s="9">
        <f>IF(M174="",0,IF(M174="優勝",[3]点数換算表!$B$5,IF(M174="準優勝",[3]点数換算表!$C$5,IF(M174="ベスト4",[3]点数換算表!$D$5,IF(M174="ベスト8",[3]点数換算表!$E$5,IF(M174="ベスト16",[3]点数換算表!$F$5,IF(M174="ベスト32",[3]点数換算表!$G$5,"")))))))</f>
        <v>0</v>
      </c>
      <c r="O174" s="12"/>
      <c r="P174" s="12">
        <v>0</v>
      </c>
      <c r="Q174" s="12"/>
      <c r="R174" s="12">
        <v>0</v>
      </c>
      <c r="S174" s="12"/>
      <c r="T174" s="12">
        <v>0</v>
      </c>
      <c r="U174" s="12"/>
      <c r="V174" s="12">
        <v>0</v>
      </c>
      <c r="W174" s="12"/>
      <c r="X174" s="12">
        <v>0</v>
      </c>
      <c r="Y174" s="12" t="s">
        <v>7</v>
      </c>
      <c r="Z174" s="12">
        <v>16</v>
      </c>
      <c r="AA174" s="12"/>
      <c r="AB174" s="9">
        <f>IF(AA174="",0,IF(AA174="優勝",[3]点数換算表!$B$16,IF(AA174="準優勝",[3]点数換算表!$C$16,IF(AA174="ベスト4",[3]点数換算表!$D$16,IF(AA174="ベスト8",[3]点数換算表!$E$16,IF(AA174="ベスト16",[3]点数換算表!$F$16,IF(AA174="ベスト32",[3]点数換算表!$G$16,"")))))))</f>
        <v>0</v>
      </c>
      <c r="AC174" s="12"/>
      <c r="AD174" s="12">
        <v>0</v>
      </c>
      <c r="AE174" s="12"/>
      <c r="AF174" s="12">
        <v>0</v>
      </c>
      <c r="AG174" s="12"/>
      <c r="AH174" s="12">
        <v>0</v>
      </c>
      <c r="AI174" s="9">
        <f t="shared" si="89"/>
        <v>56</v>
      </c>
      <c r="AJ174" s="77">
        <f t="shared" ref="AJ174" si="92">AI174+AI175</f>
        <v>112</v>
      </c>
    </row>
    <row r="175" spans="1:36" x14ac:dyDescent="0.4">
      <c r="A175" s="77"/>
      <c r="B175" s="12" t="s">
        <v>430</v>
      </c>
      <c r="C175" s="12" t="s">
        <v>381</v>
      </c>
      <c r="D175" s="12">
        <v>2</v>
      </c>
      <c r="E175" s="20" t="s">
        <v>382</v>
      </c>
      <c r="F175" s="43" t="s">
        <v>815</v>
      </c>
      <c r="G175" s="12"/>
      <c r="H175" s="12">
        <v>0</v>
      </c>
      <c r="I175" s="12"/>
      <c r="J175" s="12">
        <v>0</v>
      </c>
      <c r="K175" s="12" t="s">
        <v>9</v>
      </c>
      <c r="L175" s="12">
        <v>40</v>
      </c>
      <c r="M175" s="12"/>
      <c r="N175" s="9">
        <f>IF(M175="",0,IF(M175="優勝",[3]点数換算表!$B$5,IF(M175="準優勝",[3]点数換算表!$C$5,IF(M175="ベスト4",[3]点数換算表!$D$5,IF(M175="ベスト8",[3]点数換算表!$E$5,IF(M175="ベスト16",[3]点数換算表!$F$5,IF(M175="ベスト32",[3]点数換算表!$G$5,"")))))))</f>
        <v>0</v>
      </c>
      <c r="O175" s="12"/>
      <c r="P175" s="12">
        <v>0</v>
      </c>
      <c r="Q175" s="12"/>
      <c r="R175" s="12">
        <v>0</v>
      </c>
      <c r="S175" s="12"/>
      <c r="T175" s="12">
        <v>0</v>
      </c>
      <c r="U175" s="12"/>
      <c r="V175" s="12">
        <v>0</v>
      </c>
      <c r="W175" s="12"/>
      <c r="X175" s="12">
        <v>0</v>
      </c>
      <c r="Y175" s="12" t="s">
        <v>7</v>
      </c>
      <c r="Z175" s="12">
        <v>16</v>
      </c>
      <c r="AA175" s="12"/>
      <c r="AB175" s="9">
        <f>IF(AA175="",0,IF(AA175="優勝",[3]点数換算表!$B$16,IF(AA175="準優勝",[3]点数換算表!$C$16,IF(AA175="ベスト4",[3]点数換算表!$D$16,IF(AA175="ベスト8",[3]点数換算表!$E$16,IF(AA175="ベスト16",[3]点数換算表!$F$16,IF(AA175="ベスト32",[3]点数換算表!$G$16,"")))))))</f>
        <v>0</v>
      </c>
      <c r="AC175" s="12"/>
      <c r="AD175" s="12">
        <v>0</v>
      </c>
      <c r="AE175" s="12"/>
      <c r="AF175" s="12">
        <v>0</v>
      </c>
      <c r="AG175" s="12"/>
      <c r="AH175" s="12">
        <v>0</v>
      </c>
      <c r="AI175" s="9">
        <f t="shared" si="89"/>
        <v>56</v>
      </c>
      <c r="AJ175" s="77"/>
    </row>
    <row r="176" spans="1:36" x14ac:dyDescent="0.4">
      <c r="A176" s="77">
        <v>87</v>
      </c>
      <c r="B176" s="10" t="s">
        <v>1373</v>
      </c>
      <c r="C176" s="10" t="s">
        <v>381</v>
      </c>
      <c r="D176" s="10"/>
      <c r="E176" s="46" t="s">
        <v>382</v>
      </c>
      <c r="F176" s="43" t="s">
        <v>1362</v>
      </c>
      <c r="G176" s="10"/>
      <c r="H176" s="14">
        <f>IF(G176="",0,IF(G176="優勝",[1]点数換算表!$B$2,IF(G176="準優勝",[1]点数換算表!$C$2,IF(G176="ベスト4",[1]点数換算表!$D$2,[1]点数換算表!$E$2))))</f>
        <v>0</v>
      </c>
      <c r="I176" s="10"/>
      <c r="J176" s="9">
        <f>IF(I176="",0,IF(I176="優勝",[1]点数換算表!$B$3,IF(I176="準優勝",[1]点数換算表!$C$3,IF(I176="ベスト4",[1]点数換算表!$D$3,[1]点数換算表!$E$3))))</f>
        <v>0</v>
      </c>
      <c r="K176" s="10"/>
      <c r="L176" s="9">
        <f>IF(K176="",0,IF(K176="優勝",[7]点数換算表!$B$4,IF(K176="準優勝",[7]点数換算表!$C$4,IF(K176="ベスト4",[7]点数換算表!$D$4,IF(K176="ベスト8",[7]点数換算表!$E$4,IF(K176="ベスト16",[7]点数換算表!$F$4,""))))))</f>
        <v>0</v>
      </c>
      <c r="M176" s="10" t="s">
        <v>214</v>
      </c>
      <c r="N176" s="9">
        <f>IF(M176="",0,IF(M176="優勝",点数換算表!$B$5,IF(M176="準優勝",点数換算表!$C$5,IF(M176="ベスト4",点数換算表!$D$5,IF(M176="ベスト8",点数換算表!$E$5,IF(M176="ベスト16",点数換算表!$F$5,IF(M176="ベスト32",点数換算表!$G$5,"")))))))</f>
        <v>50</v>
      </c>
      <c r="O176" s="10"/>
      <c r="P176" s="9">
        <f>IF(O176="",0,IF(O176="優勝",[2]点数換算表!$B$6,IF(O176="準優勝",[2]点数換算表!$C$6,IF(O176="ベスト4",[2]点数換算表!$D$6,IF(O176="ベスト8",[2]点数換算表!$E$6,IF(O176="ベスト16",[2]点数換算表!$F$6,IF(O176="ベスト32",[2]点数換算表!$G$6,"")))))))</f>
        <v>0</v>
      </c>
      <c r="Q176" s="10"/>
      <c r="R176" s="9">
        <f>IF(Q176="",0,IF(Q176="優勝",[10]点数換算表!$B$7,IF(Q176="準優勝",[10]点数換算表!$C$7,IF(Q176="ベスト4",[10]点数換算表!$D$7,IF(Q176="ベスト8",[10]点数換算表!$E$7,[10]点数換算表!$F$7)))))</f>
        <v>0</v>
      </c>
      <c r="S176" s="10"/>
      <c r="T176" s="9">
        <f>IF(S176="",0,IF(S176="優勝",[10]点数換算表!$B$8,IF(S176="準優勝",[10]点数換算表!$C$8,IF(S176="ベスト4",[10]点数換算表!$D$8,IF(S176="ベスト8",[10]点数換算表!$E$8,[10]点数換算表!$F$8)))))</f>
        <v>0</v>
      </c>
      <c r="U176" s="10"/>
      <c r="V176" s="14">
        <f>IF(U176="",0,IF(U176="優勝",[10]点数換算表!$B$13,IF(U176="準優勝",[10]点数換算表!$C$13,IF(U176="ベスト4",[10]点数換算表!$D$13,[10]点数換算表!$E$13))))</f>
        <v>0</v>
      </c>
      <c r="W176" s="10"/>
      <c r="X176" s="9">
        <f>IF(W176="",0,IF(W176="優勝",[10]点数換算表!$B$14,IF(W176="準優勝",[10]点数換算表!$C$14,IF(W176="ベスト4",[10]点数換算表!$D$14,[10]点数換算表!$E$14))))</f>
        <v>0</v>
      </c>
      <c r="Y176" s="10"/>
      <c r="Z176" s="9">
        <f>IF(Y176="",0,IF(Y176="優勝",[7]点数換算表!$B$15,IF(Y176="準優勝",[7]点数換算表!$C$15,IF(Y176="ベスト4",[7]点数換算表!$D$15,IF(Y176="ベスト8",[7]点数換算表!$E$15,IF(Y176="ベスト16",[7]点数換算表!$F$15,""))))))</f>
        <v>0</v>
      </c>
      <c r="AA176" s="10"/>
      <c r="AB176" s="9">
        <f>IF(AA176="",0,IF(AA176="優勝",[10]点数換算表!$B$16,IF(AA176="準優勝",[10]点数換算表!$C$16,IF(AA176="ベスト4",[10]点数換算表!$D$16,IF(AA176="ベスト8",[10]点数換算表!$E$16,IF(AA176="ベスト16",[10]点数換算表!$F$16,IF(AA176="ベスト32",[10]点数換算表!$G$16,"")))))))</f>
        <v>0</v>
      </c>
      <c r="AC176" s="10"/>
      <c r="AD176" s="9">
        <f>IF(AC176="",0,IF(AC176="優勝",[10]点数換算表!$B$17,IF(AC176="準優勝",[10]点数換算表!$C$17,IF(AC176="ベスト4",[10]点数換算表!$D$17,IF(AC176="ベスト8",[10]点数換算表!$E$17,IF(AC176="ベスト16",[10]点数換算表!$F$17,IF(AC176="ベスト32",[10]点数換算表!$G$17,"")))))))</f>
        <v>0</v>
      </c>
      <c r="AE176" s="10"/>
      <c r="AF176" s="9">
        <f>IF(AE176="",0,IF(AE176="優勝",[10]点数換算表!$B$18,IF(AE176="準優勝",[10]点数換算表!$C$18,IF(AE176="ベスト4",[10]点数換算表!$D$18,IF(AE176="ベスト8",[10]点数換算表!$E$18,[10]点数換算表!$F$18)))))</f>
        <v>0</v>
      </c>
      <c r="AG176" s="10"/>
      <c r="AH176" s="9">
        <f>IF(AG176="",0,IF(AG176="優勝",[10]点数換算表!$B$19,IF(AG176="準優勝",[10]点数換算表!$C$19,IF(AG176="ベスト4",[10]点数換算表!$D$19,IF(AG176="ベスト8",[10]点数換算表!$E$19,[10]点数換算表!$F$19)))))</f>
        <v>0</v>
      </c>
      <c r="AI176" s="9">
        <f t="shared" si="89"/>
        <v>50</v>
      </c>
      <c r="AJ176" s="77">
        <f t="shared" ref="AJ176" si="93">AI176+AI177</f>
        <v>100</v>
      </c>
    </row>
    <row r="177" spans="1:36" x14ac:dyDescent="0.4">
      <c r="A177" s="77"/>
      <c r="B177" s="10" t="s">
        <v>1375</v>
      </c>
      <c r="C177" s="10" t="s">
        <v>381</v>
      </c>
      <c r="D177" s="10"/>
      <c r="E177" s="46" t="s">
        <v>382</v>
      </c>
      <c r="F177" s="43" t="s">
        <v>1362</v>
      </c>
      <c r="G177" s="10"/>
      <c r="H177" s="14">
        <f>IF(G177="",0,IF(G177="優勝",[1]点数換算表!$B$2,IF(G177="準優勝",[1]点数換算表!$C$2,IF(G177="ベスト4",[1]点数換算表!$D$2,[1]点数換算表!$E$2))))</f>
        <v>0</v>
      </c>
      <c r="I177" s="10"/>
      <c r="J177" s="9">
        <f>IF(I177="",0,IF(I177="優勝",[1]点数換算表!$B$3,IF(I177="準優勝",[1]点数換算表!$C$3,IF(I177="ベスト4",[1]点数換算表!$D$3,[1]点数換算表!$E$3))))</f>
        <v>0</v>
      </c>
      <c r="K177" s="10"/>
      <c r="L177" s="9">
        <f>IF(K177="",0,IF(K177="優勝",[7]点数換算表!$B$4,IF(K177="準優勝",[7]点数換算表!$C$4,IF(K177="ベスト4",[7]点数換算表!$D$4,IF(K177="ベスト8",[7]点数換算表!$E$4,IF(K177="ベスト16",[7]点数換算表!$F$4,""))))))</f>
        <v>0</v>
      </c>
      <c r="M177" s="10" t="s">
        <v>214</v>
      </c>
      <c r="N177" s="9">
        <f>IF(M177="",0,IF(M177="優勝",点数換算表!$B$5,IF(M177="準優勝",点数換算表!$C$5,IF(M177="ベスト4",点数換算表!$D$5,IF(M177="ベスト8",点数換算表!$E$5,IF(M177="ベスト16",点数換算表!$F$5,IF(M177="ベスト32",点数換算表!$G$5,"")))))))</f>
        <v>50</v>
      </c>
      <c r="O177" s="10"/>
      <c r="P177" s="9">
        <f>IF(O177="",0,IF(O177="優勝",[2]点数換算表!$B$6,IF(O177="準優勝",[2]点数換算表!$C$6,IF(O177="ベスト4",[2]点数換算表!$D$6,IF(O177="ベスト8",[2]点数換算表!$E$6,IF(O177="ベスト16",[2]点数換算表!$F$6,IF(O177="ベスト32",[2]点数換算表!$G$6,"")))))))</f>
        <v>0</v>
      </c>
      <c r="Q177" s="10"/>
      <c r="R177" s="9">
        <f>IF(Q177="",0,IF(Q177="優勝",[10]点数換算表!$B$7,IF(Q177="準優勝",[10]点数換算表!$C$7,IF(Q177="ベスト4",[10]点数換算表!$D$7,IF(Q177="ベスト8",[10]点数換算表!$E$7,[10]点数換算表!$F$7)))))</f>
        <v>0</v>
      </c>
      <c r="S177" s="10"/>
      <c r="T177" s="9">
        <f>IF(S177="",0,IF(S177="優勝",[10]点数換算表!$B$8,IF(S177="準優勝",[10]点数換算表!$C$8,IF(S177="ベスト4",[10]点数換算表!$D$8,IF(S177="ベスト8",[10]点数換算表!$E$8,[10]点数換算表!$F$8)))))</f>
        <v>0</v>
      </c>
      <c r="U177" s="10"/>
      <c r="V177" s="14">
        <f>IF(U177="",0,IF(U177="優勝",[10]点数換算表!$B$13,IF(U177="準優勝",[10]点数換算表!$C$13,IF(U177="ベスト4",[10]点数換算表!$D$13,[10]点数換算表!$E$13))))</f>
        <v>0</v>
      </c>
      <c r="W177" s="10"/>
      <c r="X177" s="9">
        <f>IF(W177="",0,IF(W177="優勝",[10]点数換算表!$B$14,IF(W177="準優勝",[10]点数換算表!$C$14,IF(W177="ベスト4",[10]点数換算表!$D$14,[10]点数換算表!$E$14))))</f>
        <v>0</v>
      </c>
      <c r="Y177" s="10"/>
      <c r="Z177" s="9">
        <f>IF(Y177="",0,IF(Y177="優勝",[7]点数換算表!$B$15,IF(Y177="準優勝",[7]点数換算表!$C$15,IF(Y177="ベスト4",[7]点数換算表!$D$15,IF(Y177="ベスト8",[7]点数換算表!$E$15,IF(Y177="ベスト16",[7]点数換算表!$F$15,""))))))</f>
        <v>0</v>
      </c>
      <c r="AA177" s="10"/>
      <c r="AB177" s="9">
        <f>IF(AA177="",0,IF(AA177="優勝",[10]点数換算表!$B$16,IF(AA177="準優勝",[10]点数換算表!$C$16,IF(AA177="ベスト4",[10]点数換算表!$D$16,IF(AA177="ベスト8",[10]点数換算表!$E$16,IF(AA177="ベスト16",[10]点数換算表!$F$16,IF(AA177="ベスト32",[10]点数換算表!$G$16,"")))))))</f>
        <v>0</v>
      </c>
      <c r="AC177" s="10"/>
      <c r="AD177" s="9">
        <f>IF(AC177="",0,IF(AC177="優勝",[10]点数換算表!$B$17,IF(AC177="準優勝",[10]点数換算表!$C$17,IF(AC177="ベスト4",[10]点数換算表!$D$17,IF(AC177="ベスト8",[10]点数換算表!$E$17,IF(AC177="ベスト16",[10]点数換算表!$F$17,IF(AC177="ベスト32",[10]点数換算表!$G$17,"")))))))</f>
        <v>0</v>
      </c>
      <c r="AE177" s="10"/>
      <c r="AF177" s="9">
        <f>IF(AE177="",0,IF(AE177="優勝",[10]点数換算表!$B$18,IF(AE177="準優勝",[10]点数換算表!$C$18,IF(AE177="ベスト4",[10]点数換算表!$D$18,IF(AE177="ベスト8",[10]点数換算表!$E$18,[10]点数換算表!$F$18)))))</f>
        <v>0</v>
      </c>
      <c r="AG177" s="10"/>
      <c r="AH177" s="9">
        <f>IF(AG177="",0,IF(AG177="優勝",[10]点数換算表!$B$19,IF(AG177="準優勝",[10]点数換算表!$C$19,IF(AG177="ベスト4",[10]点数換算表!$D$19,IF(AG177="ベスト8",[10]点数換算表!$E$19,[10]点数換算表!$F$19)))))</f>
        <v>0</v>
      </c>
      <c r="AI177" s="9">
        <f t="shared" si="89"/>
        <v>50</v>
      </c>
      <c r="AJ177" s="77"/>
    </row>
    <row r="178" spans="1:36" x14ac:dyDescent="0.4">
      <c r="A178" s="77">
        <v>88</v>
      </c>
      <c r="B178" s="10" t="s">
        <v>1343</v>
      </c>
      <c r="C178" s="10" t="s">
        <v>223</v>
      </c>
      <c r="D178" s="10">
        <v>4</v>
      </c>
      <c r="E178" s="19" t="s">
        <v>269</v>
      </c>
      <c r="F178" s="44" t="s">
        <v>814</v>
      </c>
      <c r="G178" s="10"/>
      <c r="H178" s="14">
        <f>IF(G178="",0,IF(G178="優勝",[1]点数換算表!$B$2,IF(G178="準優勝",[1]点数換算表!$C$2,IF(G178="ベスト4",[1]点数換算表!$D$2,[1]点数換算表!$E$2))))</f>
        <v>0</v>
      </c>
      <c r="I178" s="10"/>
      <c r="J178" s="9">
        <f>IF(I178="",0,IF(I178="優勝",[1]点数換算表!$B$3,IF(I178="準優勝",[1]点数換算表!$C$3,IF(I178="ベスト4",[1]点数換算表!$D$3,[1]点数換算表!$E$3))))</f>
        <v>0</v>
      </c>
      <c r="K178" s="10"/>
      <c r="L178" s="9">
        <f>IF(K178="",0,IF(K178="優勝",[7]点数換算表!$B$4,IF(K178="準優勝",[7]点数換算表!$C$4,IF(K178="ベスト4",[7]点数換算表!$D$4,IF(K178="ベスト8",[7]点数換算表!$E$4,IF(K178="ベスト16",[7]点数換算表!$F$4,""))))))</f>
        <v>0</v>
      </c>
      <c r="M178" s="10" t="s">
        <v>214</v>
      </c>
      <c r="N178" s="9">
        <f>IF(M178="",0,IF(M178="優勝",点数換算表!$B$5,IF(M178="準優勝",点数換算表!$C$5,IF(M178="ベスト4",点数換算表!$D$5,IF(M178="ベスト8",点数換算表!$E$5,IF(M178="ベスト16",点数換算表!$F$5,IF(M178="ベスト32",点数換算表!$G$5,"")))))))</f>
        <v>50</v>
      </c>
      <c r="O178" s="10"/>
      <c r="P178" s="9">
        <f>IF(O178="",0,IF(O178="優勝",[2]点数換算表!$B$6,IF(O178="準優勝",[2]点数換算表!$C$6,IF(O178="ベスト4",[2]点数換算表!$D$6,IF(O178="ベスト8",[2]点数換算表!$E$6,IF(O178="ベスト16",[2]点数換算表!$F$6,IF(O178="ベスト32",[2]点数換算表!$G$6,"")))))))</f>
        <v>0</v>
      </c>
      <c r="Q178" s="10"/>
      <c r="R178" s="9">
        <f>IF(Q178="",0,IF(Q178="優勝",[10]点数換算表!$B$7,IF(Q178="準優勝",[10]点数換算表!$C$7,IF(Q178="ベスト4",[10]点数換算表!$D$7,IF(Q178="ベスト8",[10]点数換算表!$E$7,[10]点数換算表!$F$7)))))</f>
        <v>0</v>
      </c>
      <c r="S178" s="10"/>
      <c r="T178" s="9">
        <f>IF(S178="",0,IF(S178="優勝",[10]点数換算表!$B$8,IF(S178="準優勝",[10]点数換算表!$C$8,IF(S178="ベスト4",[10]点数換算表!$D$8,IF(S178="ベスト8",[10]点数換算表!$E$8,[10]点数換算表!$F$8)))))</f>
        <v>0</v>
      </c>
      <c r="U178" s="10"/>
      <c r="V178" s="14">
        <f>IF(U178="",0,IF(U178="優勝",[10]点数換算表!$B$13,IF(U178="準優勝",[10]点数換算表!$C$13,IF(U178="ベスト4",[10]点数換算表!$D$13,[10]点数換算表!$E$13))))</f>
        <v>0</v>
      </c>
      <c r="W178" s="10"/>
      <c r="X178" s="9">
        <f>IF(W178="",0,IF(W178="優勝",[10]点数換算表!$B$14,IF(W178="準優勝",[10]点数換算表!$C$14,IF(W178="ベスト4",[10]点数換算表!$D$14,[10]点数換算表!$E$14))))</f>
        <v>0</v>
      </c>
      <c r="Y178" s="10"/>
      <c r="Z178" s="9">
        <f>IF(Y178="",0,IF(Y178="優勝",[7]点数換算表!$B$15,IF(Y178="準優勝",[7]点数換算表!$C$15,IF(Y178="ベスト4",[7]点数換算表!$D$15,IF(Y178="ベスト8",[7]点数換算表!$E$15,IF(Y178="ベスト16",[7]点数換算表!$F$15,""))))))</f>
        <v>0</v>
      </c>
      <c r="AA178" s="10"/>
      <c r="AB178" s="9">
        <f>IF(AA178="",0,IF(AA178="優勝",[2]点数換算表!$B$16,IF(AA178="準優勝",[2]点数換算表!$C$16,IF(AA178="ベスト4",[2]点数換算表!$D$16,IF(AA178="ベスト8",[2]点数換算表!$E$16,IF(AA178="ベスト16",[2]点数換算表!$F$16,IF(AA178="ベスト32",[2]点数換算表!$G$16,"")))))))</f>
        <v>0</v>
      </c>
      <c r="AC178" s="10"/>
      <c r="AD178" s="9">
        <f>IF(AC178="",0,IF(AC178="優勝",[2]点数換算表!$B$17,IF(AC178="準優勝",[2]点数換算表!$C$17,IF(AC178="ベスト4",[2]点数換算表!$D$17,IF(AC178="ベスト8",[2]点数換算表!$E$17,IF(AC178="ベスト16",[2]点数換算表!$F$17,IF(AC178="ベスト32",[2]点数換算表!$G$17,"")))))))</f>
        <v>0</v>
      </c>
      <c r="AE178" s="10"/>
      <c r="AF178" s="9">
        <f>IF(AE178="",0,IF(AE178="優勝",[2]点数換算表!$B$18,IF(AE178="準優勝",[2]点数換算表!$C$18,IF(AE178="ベスト4",[2]点数換算表!$D$18,IF(AE178="ベスト8",[2]点数換算表!$E$18,[2]点数換算表!$F$18)))))</f>
        <v>0</v>
      </c>
      <c r="AG178" s="10"/>
      <c r="AH178" s="9">
        <f>IF(AG178="",0,IF(AG178="優勝",[2]点数換算表!$B$19,IF(AG178="準優勝",[2]点数換算表!$C$19,IF(AG178="ベスト4",[2]点数換算表!$D$19,IF(AG178="ベスト8",[2]点数換算表!$E$19,[2]点数換算表!$F$19)))))</f>
        <v>0</v>
      </c>
      <c r="AI178" s="9">
        <f t="shared" ref="AI178:AI190" si="94">MAX(H178,J178)+SUM(L178:T178)+MAX(V178,X178)+SUM(Z178:AH178)</f>
        <v>50</v>
      </c>
      <c r="AJ178" s="77">
        <f t="shared" ref="AJ178" si="95">AI178+AI179</f>
        <v>100</v>
      </c>
    </row>
    <row r="179" spans="1:36" x14ac:dyDescent="0.4">
      <c r="A179" s="77"/>
      <c r="B179" s="10" t="s">
        <v>1346</v>
      </c>
      <c r="C179" s="10" t="s">
        <v>223</v>
      </c>
      <c r="D179" s="10">
        <v>4</v>
      </c>
      <c r="E179" s="19" t="s">
        <v>269</v>
      </c>
      <c r="F179" s="44" t="s">
        <v>814</v>
      </c>
      <c r="G179" s="10"/>
      <c r="H179" s="14">
        <f>IF(G179="",0,IF(G179="優勝",[1]点数換算表!$B$2,IF(G179="準優勝",[1]点数換算表!$C$2,IF(G179="ベスト4",[1]点数換算表!$D$2,[1]点数換算表!$E$2))))</f>
        <v>0</v>
      </c>
      <c r="I179" s="10"/>
      <c r="J179" s="9">
        <f>IF(I179="",0,IF(I179="優勝",[1]点数換算表!$B$3,IF(I179="準優勝",[1]点数換算表!$C$3,IF(I179="ベスト4",[1]点数換算表!$D$3,[1]点数換算表!$E$3))))</f>
        <v>0</v>
      </c>
      <c r="K179" s="10"/>
      <c r="L179" s="9">
        <f>IF(K179="",0,IF(K179="優勝",[7]点数換算表!$B$4,IF(K179="準優勝",[7]点数換算表!$C$4,IF(K179="ベスト4",[7]点数換算表!$D$4,IF(K179="ベスト8",[7]点数換算表!$E$4,IF(K179="ベスト16",[7]点数換算表!$F$4,""))))))</f>
        <v>0</v>
      </c>
      <c r="M179" s="10" t="s">
        <v>214</v>
      </c>
      <c r="N179" s="9">
        <f>IF(M179="",0,IF(M179="優勝",点数換算表!$B$5,IF(M179="準優勝",点数換算表!$C$5,IF(M179="ベスト4",点数換算表!$D$5,IF(M179="ベスト8",点数換算表!$E$5,IF(M179="ベスト16",点数換算表!$F$5,IF(M179="ベスト32",点数換算表!$G$5,"")))))))</f>
        <v>50</v>
      </c>
      <c r="O179" s="10"/>
      <c r="P179" s="9">
        <f>IF(O179="",0,IF(O179="優勝",[2]点数換算表!$B$6,IF(O179="準優勝",[2]点数換算表!$C$6,IF(O179="ベスト4",[2]点数換算表!$D$6,IF(O179="ベスト8",[2]点数換算表!$E$6,IF(O179="ベスト16",[2]点数換算表!$F$6,IF(O179="ベスト32",[2]点数換算表!$G$6,"")))))))</f>
        <v>0</v>
      </c>
      <c r="Q179" s="10"/>
      <c r="R179" s="9">
        <f>IF(Q179="",0,IF(Q179="優勝",[10]点数換算表!$B$7,IF(Q179="準優勝",[10]点数換算表!$C$7,IF(Q179="ベスト4",[10]点数換算表!$D$7,IF(Q179="ベスト8",[10]点数換算表!$E$7,[10]点数換算表!$F$7)))))</f>
        <v>0</v>
      </c>
      <c r="S179" s="10"/>
      <c r="T179" s="9">
        <f>IF(S179="",0,IF(S179="優勝",[10]点数換算表!$B$8,IF(S179="準優勝",[10]点数換算表!$C$8,IF(S179="ベスト4",[10]点数換算表!$D$8,IF(S179="ベスト8",[10]点数換算表!$E$8,[10]点数換算表!$F$8)))))</f>
        <v>0</v>
      </c>
      <c r="U179" s="10"/>
      <c r="V179" s="14">
        <f>IF(U179="",0,IF(U179="優勝",[10]点数換算表!$B$13,IF(U179="準優勝",[10]点数換算表!$C$13,IF(U179="ベスト4",[10]点数換算表!$D$13,[10]点数換算表!$E$13))))</f>
        <v>0</v>
      </c>
      <c r="W179" s="10"/>
      <c r="X179" s="9">
        <f>IF(W179="",0,IF(W179="優勝",[10]点数換算表!$B$14,IF(W179="準優勝",[10]点数換算表!$C$14,IF(W179="ベスト4",[10]点数換算表!$D$14,[10]点数換算表!$E$14))))</f>
        <v>0</v>
      </c>
      <c r="Y179" s="10"/>
      <c r="Z179" s="9">
        <f>IF(Y179="",0,IF(Y179="優勝",[7]点数換算表!$B$15,IF(Y179="準優勝",[7]点数換算表!$C$15,IF(Y179="ベスト4",[7]点数換算表!$D$15,IF(Y179="ベスト8",[7]点数換算表!$E$15,IF(Y179="ベスト16",[7]点数換算表!$F$15,""))))))</f>
        <v>0</v>
      </c>
      <c r="AA179" s="10"/>
      <c r="AB179" s="9">
        <f>IF(AA179="",0,IF(AA179="優勝",[2]点数換算表!$B$16,IF(AA179="準優勝",[2]点数換算表!$C$16,IF(AA179="ベスト4",[2]点数換算表!$D$16,IF(AA179="ベスト8",[2]点数換算表!$E$16,IF(AA179="ベスト16",[2]点数換算表!$F$16,IF(AA179="ベスト32",[2]点数換算表!$G$16,"")))))))</f>
        <v>0</v>
      </c>
      <c r="AC179" s="10"/>
      <c r="AD179" s="9">
        <f>IF(AC179="",0,IF(AC179="優勝",[2]点数換算表!$B$17,IF(AC179="準優勝",[2]点数換算表!$C$17,IF(AC179="ベスト4",[2]点数換算表!$D$17,IF(AC179="ベスト8",[2]点数換算表!$E$17,IF(AC179="ベスト16",[2]点数換算表!$F$17,IF(AC179="ベスト32",[2]点数換算表!$G$17,"")))))))</f>
        <v>0</v>
      </c>
      <c r="AE179" s="10"/>
      <c r="AF179" s="9">
        <f>IF(AE179="",0,IF(AE179="優勝",[2]点数換算表!$B$18,IF(AE179="準優勝",[2]点数換算表!$C$18,IF(AE179="ベスト4",[2]点数換算表!$D$18,IF(AE179="ベスト8",[2]点数換算表!$E$18,[2]点数換算表!$F$18)))))</f>
        <v>0</v>
      </c>
      <c r="AG179" s="10"/>
      <c r="AH179" s="9">
        <f>IF(AG179="",0,IF(AG179="優勝",[2]点数換算表!$B$19,IF(AG179="準優勝",[2]点数換算表!$C$19,IF(AG179="ベスト4",[2]点数換算表!$D$19,IF(AG179="ベスト8",[2]点数換算表!$E$19,[2]点数換算表!$F$19)))))</f>
        <v>0</v>
      </c>
      <c r="AI179" s="9">
        <f t="shared" si="94"/>
        <v>50</v>
      </c>
      <c r="AJ179" s="77"/>
    </row>
    <row r="180" spans="1:36" x14ac:dyDescent="0.4">
      <c r="A180" s="77">
        <v>89</v>
      </c>
      <c r="B180" s="10" t="s">
        <v>1347</v>
      </c>
      <c r="C180" s="10" t="s">
        <v>223</v>
      </c>
      <c r="D180" s="10">
        <v>4</v>
      </c>
      <c r="E180" s="19" t="s">
        <v>269</v>
      </c>
      <c r="F180" s="44" t="s">
        <v>814</v>
      </c>
      <c r="G180" s="10"/>
      <c r="H180" s="14">
        <f>IF(G180="",0,IF(G180="優勝",[1]点数換算表!$B$2,IF(G180="準優勝",[1]点数換算表!$C$2,IF(G180="ベスト4",[1]点数換算表!$D$2,[1]点数換算表!$E$2))))</f>
        <v>0</v>
      </c>
      <c r="I180" s="10"/>
      <c r="J180" s="9">
        <f>IF(I180="",0,IF(I180="優勝",[1]点数換算表!$B$3,IF(I180="準優勝",[1]点数換算表!$C$3,IF(I180="ベスト4",[1]点数換算表!$D$3,[1]点数換算表!$E$3))))</f>
        <v>0</v>
      </c>
      <c r="K180" s="10"/>
      <c r="L180" s="9">
        <f>IF(K180="",0,IF(K180="優勝",[7]点数換算表!$B$4,IF(K180="準優勝",[7]点数換算表!$C$4,IF(K180="ベスト4",[7]点数換算表!$D$4,IF(K180="ベスト8",[7]点数換算表!$E$4,IF(K180="ベスト16",[7]点数換算表!$F$4,""))))))</f>
        <v>0</v>
      </c>
      <c r="M180" s="10" t="s">
        <v>214</v>
      </c>
      <c r="N180" s="9">
        <f>IF(M180="",0,IF(M180="優勝",点数換算表!$B$5,IF(M180="準優勝",点数換算表!$C$5,IF(M180="ベスト4",点数換算表!$D$5,IF(M180="ベスト8",点数換算表!$E$5,IF(M180="ベスト16",点数換算表!$F$5,IF(M180="ベスト32",点数換算表!$G$5,"")))))))</f>
        <v>50</v>
      </c>
      <c r="O180" s="10"/>
      <c r="P180" s="9">
        <f>IF(O180="",0,IF(O180="優勝",[2]点数換算表!$B$6,IF(O180="準優勝",[2]点数換算表!$C$6,IF(O180="ベスト4",[2]点数換算表!$D$6,IF(O180="ベスト8",[2]点数換算表!$E$6,IF(O180="ベスト16",[2]点数換算表!$F$6,IF(O180="ベスト32",[2]点数換算表!$G$6,"")))))))</f>
        <v>0</v>
      </c>
      <c r="Q180" s="10"/>
      <c r="R180" s="9">
        <f>IF(Q180="",0,IF(Q180="優勝",[10]点数換算表!$B$7,IF(Q180="準優勝",[10]点数換算表!$C$7,IF(Q180="ベスト4",[10]点数換算表!$D$7,IF(Q180="ベスト8",[10]点数換算表!$E$7,[10]点数換算表!$F$7)))))</f>
        <v>0</v>
      </c>
      <c r="S180" s="10"/>
      <c r="T180" s="9">
        <f>IF(S180="",0,IF(S180="優勝",[10]点数換算表!$B$8,IF(S180="準優勝",[10]点数換算表!$C$8,IF(S180="ベスト4",[10]点数換算表!$D$8,IF(S180="ベスト8",[10]点数換算表!$E$8,[10]点数換算表!$F$8)))))</f>
        <v>0</v>
      </c>
      <c r="U180" s="10"/>
      <c r="V180" s="14">
        <f>IF(U180="",0,IF(U180="優勝",[10]点数換算表!$B$13,IF(U180="準優勝",[10]点数換算表!$C$13,IF(U180="ベスト4",[10]点数換算表!$D$13,[10]点数換算表!$E$13))))</f>
        <v>0</v>
      </c>
      <c r="W180" s="10"/>
      <c r="X180" s="9">
        <f>IF(W180="",0,IF(W180="優勝",[10]点数換算表!$B$14,IF(W180="準優勝",[10]点数換算表!$C$14,IF(W180="ベスト4",[10]点数換算表!$D$14,[10]点数換算表!$E$14))))</f>
        <v>0</v>
      </c>
      <c r="Y180" s="10"/>
      <c r="Z180" s="9">
        <f>IF(Y180="",0,IF(Y180="優勝",[7]点数換算表!$B$15,IF(Y180="準優勝",[7]点数換算表!$C$15,IF(Y180="ベスト4",[7]点数換算表!$D$15,IF(Y180="ベスト8",[7]点数換算表!$E$15,IF(Y180="ベスト16",[7]点数換算表!$F$15,""))))))</f>
        <v>0</v>
      </c>
      <c r="AA180" s="10"/>
      <c r="AB180" s="9">
        <f>IF(AA180="",0,IF(AA180="優勝",[2]点数換算表!$B$16,IF(AA180="準優勝",[2]点数換算表!$C$16,IF(AA180="ベスト4",[2]点数換算表!$D$16,IF(AA180="ベスト8",[2]点数換算表!$E$16,IF(AA180="ベスト16",[2]点数換算表!$F$16,IF(AA180="ベスト32",[2]点数換算表!$G$16,"")))))))</f>
        <v>0</v>
      </c>
      <c r="AC180" s="10"/>
      <c r="AD180" s="9">
        <f>IF(AC180="",0,IF(AC180="優勝",[2]点数換算表!$B$17,IF(AC180="準優勝",[2]点数換算表!$C$17,IF(AC180="ベスト4",[2]点数換算表!$D$17,IF(AC180="ベスト8",[2]点数換算表!$E$17,IF(AC180="ベスト16",[2]点数換算表!$F$17,IF(AC180="ベスト32",[2]点数換算表!$G$17,"")))))))</f>
        <v>0</v>
      </c>
      <c r="AE180" s="10"/>
      <c r="AF180" s="9">
        <f>IF(AE180="",0,IF(AE180="優勝",[2]点数換算表!$B$18,IF(AE180="準優勝",[2]点数換算表!$C$18,IF(AE180="ベスト4",[2]点数換算表!$D$18,IF(AE180="ベスト8",[2]点数換算表!$E$18,[2]点数換算表!$F$18)))))</f>
        <v>0</v>
      </c>
      <c r="AG180" s="10"/>
      <c r="AH180" s="9">
        <f>IF(AG180="",0,IF(AG180="優勝",[2]点数換算表!$B$19,IF(AG180="準優勝",[2]点数換算表!$C$19,IF(AG180="ベスト4",[2]点数換算表!$D$19,IF(AG180="ベスト8",[2]点数換算表!$E$19,[2]点数換算表!$F$19)))))</f>
        <v>0</v>
      </c>
      <c r="AI180" s="9">
        <f t="shared" si="94"/>
        <v>50</v>
      </c>
      <c r="AJ180" s="77">
        <f t="shared" ref="AJ180" si="96">AI180+AI181</f>
        <v>100</v>
      </c>
    </row>
    <row r="181" spans="1:36" x14ac:dyDescent="0.4">
      <c r="A181" s="77"/>
      <c r="B181" s="10" t="s">
        <v>1348</v>
      </c>
      <c r="C181" s="10" t="s">
        <v>223</v>
      </c>
      <c r="D181" s="10">
        <v>4</v>
      </c>
      <c r="E181" s="19" t="s">
        <v>269</v>
      </c>
      <c r="F181" s="44" t="s">
        <v>814</v>
      </c>
      <c r="G181" s="10"/>
      <c r="H181" s="14">
        <f>IF(G181="",0,IF(G181="優勝",[1]点数換算表!$B$2,IF(G181="準優勝",[1]点数換算表!$C$2,IF(G181="ベスト4",[1]点数換算表!$D$2,[1]点数換算表!$E$2))))</f>
        <v>0</v>
      </c>
      <c r="I181" s="10"/>
      <c r="J181" s="9">
        <f>IF(I181="",0,IF(I181="優勝",[1]点数換算表!$B$3,IF(I181="準優勝",[1]点数換算表!$C$3,IF(I181="ベスト4",[1]点数換算表!$D$3,[1]点数換算表!$E$3))))</f>
        <v>0</v>
      </c>
      <c r="K181" s="10"/>
      <c r="L181" s="9">
        <f>IF(K181="",0,IF(K181="優勝",[7]点数換算表!$B$4,IF(K181="準優勝",[7]点数換算表!$C$4,IF(K181="ベスト4",[7]点数換算表!$D$4,IF(K181="ベスト8",[7]点数換算表!$E$4,IF(K181="ベスト16",[7]点数換算表!$F$4,""))))))</f>
        <v>0</v>
      </c>
      <c r="M181" s="10" t="s">
        <v>214</v>
      </c>
      <c r="N181" s="9">
        <f>IF(M181="",0,IF(M181="優勝",点数換算表!$B$5,IF(M181="準優勝",点数換算表!$C$5,IF(M181="ベスト4",点数換算表!$D$5,IF(M181="ベスト8",点数換算表!$E$5,IF(M181="ベスト16",点数換算表!$F$5,IF(M181="ベスト32",点数換算表!$G$5,"")))))))</f>
        <v>50</v>
      </c>
      <c r="O181" s="10"/>
      <c r="P181" s="9">
        <f>IF(O181="",0,IF(O181="優勝",[2]点数換算表!$B$6,IF(O181="準優勝",[2]点数換算表!$C$6,IF(O181="ベスト4",[2]点数換算表!$D$6,IF(O181="ベスト8",[2]点数換算表!$E$6,IF(O181="ベスト16",[2]点数換算表!$F$6,IF(O181="ベスト32",[2]点数換算表!$G$6,"")))))))</f>
        <v>0</v>
      </c>
      <c r="Q181" s="10"/>
      <c r="R181" s="9">
        <f>IF(Q181="",0,IF(Q181="優勝",[10]点数換算表!$B$7,IF(Q181="準優勝",[10]点数換算表!$C$7,IF(Q181="ベスト4",[10]点数換算表!$D$7,IF(Q181="ベスト8",[10]点数換算表!$E$7,[10]点数換算表!$F$7)))))</f>
        <v>0</v>
      </c>
      <c r="S181" s="10"/>
      <c r="T181" s="9">
        <f>IF(S181="",0,IF(S181="優勝",[10]点数換算表!$B$8,IF(S181="準優勝",[10]点数換算表!$C$8,IF(S181="ベスト4",[10]点数換算表!$D$8,IF(S181="ベスト8",[10]点数換算表!$E$8,[10]点数換算表!$F$8)))))</f>
        <v>0</v>
      </c>
      <c r="U181" s="10"/>
      <c r="V181" s="14">
        <f>IF(U181="",0,IF(U181="優勝",[10]点数換算表!$B$13,IF(U181="準優勝",[10]点数換算表!$C$13,IF(U181="ベスト4",[10]点数換算表!$D$13,[10]点数換算表!$E$13))))</f>
        <v>0</v>
      </c>
      <c r="W181" s="10"/>
      <c r="X181" s="9">
        <f>IF(W181="",0,IF(W181="優勝",[10]点数換算表!$B$14,IF(W181="準優勝",[10]点数換算表!$C$14,IF(W181="ベスト4",[10]点数換算表!$D$14,[10]点数換算表!$E$14))))</f>
        <v>0</v>
      </c>
      <c r="Y181" s="10"/>
      <c r="Z181" s="9">
        <f>IF(Y181="",0,IF(Y181="優勝",[7]点数換算表!$B$15,IF(Y181="準優勝",[7]点数換算表!$C$15,IF(Y181="ベスト4",[7]点数換算表!$D$15,IF(Y181="ベスト8",[7]点数換算表!$E$15,IF(Y181="ベスト16",[7]点数換算表!$F$15,""))))))</f>
        <v>0</v>
      </c>
      <c r="AA181" s="10"/>
      <c r="AB181" s="9">
        <f>IF(AA181="",0,IF(AA181="優勝",[2]点数換算表!$B$16,IF(AA181="準優勝",[2]点数換算表!$C$16,IF(AA181="ベスト4",[2]点数換算表!$D$16,IF(AA181="ベスト8",[2]点数換算表!$E$16,IF(AA181="ベスト16",[2]点数換算表!$F$16,IF(AA181="ベスト32",[2]点数換算表!$G$16,"")))))))</f>
        <v>0</v>
      </c>
      <c r="AC181" s="10"/>
      <c r="AD181" s="9">
        <f>IF(AC181="",0,IF(AC181="優勝",[2]点数換算表!$B$17,IF(AC181="準優勝",[2]点数換算表!$C$17,IF(AC181="ベスト4",[2]点数換算表!$D$17,IF(AC181="ベスト8",[2]点数換算表!$E$17,IF(AC181="ベスト16",[2]点数換算表!$F$17,IF(AC181="ベスト32",[2]点数換算表!$G$17,"")))))))</f>
        <v>0</v>
      </c>
      <c r="AE181" s="10"/>
      <c r="AF181" s="9">
        <f>IF(AE181="",0,IF(AE181="優勝",[2]点数換算表!$B$18,IF(AE181="準優勝",[2]点数換算表!$C$18,IF(AE181="ベスト4",[2]点数換算表!$D$18,IF(AE181="ベスト8",[2]点数換算表!$E$18,[2]点数換算表!$F$18)))))</f>
        <v>0</v>
      </c>
      <c r="AG181" s="10"/>
      <c r="AH181" s="9">
        <f>IF(AG181="",0,IF(AG181="優勝",[2]点数換算表!$B$19,IF(AG181="準優勝",[2]点数換算表!$C$19,IF(AG181="ベスト4",[2]点数換算表!$D$19,IF(AG181="ベスト8",[2]点数換算表!$E$19,[2]点数換算表!$F$19)))))</f>
        <v>0</v>
      </c>
      <c r="AI181" s="9">
        <f t="shared" si="94"/>
        <v>50</v>
      </c>
      <c r="AJ181" s="77"/>
    </row>
    <row r="182" spans="1:36" x14ac:dyDescent="0.4">
      <c r="A182" s="77">
        <v>90</v>
      </c>
      <c r="B182" s="10" t="s">
        <v>1349</v>
      </c>
      <c r="C182" s="10" t="s">
        <v>254</v>
      </c>
      <c r="D182" s="10">
        <v>2</v>
      </c>
      <c r="E182" s="19" t="s">
        <v>269</v>
      </c>
      <c r="F182" s="44" t="s">
        <v>814</v>
      </c>
      <c r="G182" s="10"/>
      <c r="H182" s="14">
        <f>IF(G182="",0,IF(G182="優勝",[1]点数換算表!$B$2,IF(G182="準優勝",[1]点数換算表!$C$2,IF(G182="ベスト4",[1]点数換算表!$D$2,[1]点数換算表!$E$2))))</f>
        <v>0</v>
      </c>
      <c r="I182" s="10"/>
      <c r="J182" s="9">
        <f>IF(I182="",0,IF(I182="優勝",[1]点数換算表!$B$3,IF(I182="準優勝",[1]点数換算表!$C$3,IF(I182="ベスト4",[1]点数換算表!$D$3,[1]点数換算表!$E$3))))</f>
        <v>0</v>
      </c>
      <c r="K182" s="10"/>
      <c r="L182" s="9">
        <f>IF(K182="",0,IF(K182="優勝",[7]点数換算表!$B$4,IF(K182="準優勝",[7]点数換算表!$C$4,IF(K182="ベスト4",[7]点数換算表!$D$4,IF(K182="ベスト8",[7]点数換算表!$E$4,IF(K182="ベスト16",[7]点数換算表!$F$4,""))))))</f>
        <v>0</v>
      </c>
      <c r="M182" s="10" t="s">
        <v>214</v>
      </c>
      <c r="N182" s="9">
        <f>IF(M182="",0,IF(M182="優勝",点数換算表!$B$5,IF(M182="準優勝",点数換算表!$C$5,IF(M182="ベスト4",点数換算表!$D$5,IF(M182="ベスト8",点数換算表!$E$5,IF(M182="ベスト16",点数換算表!$F$5,IF(M182="ベスト32",点数換算表!$G$5,"")))))))</f>
        <v>50</v>
      </c>
      <c r="O182" s="10"/>
      <c r="P182" s="9">
        <f>IF(O182="",0,IF(O182="優勝",[2]点数換算表!$B$6,IF(O182="準優勝",[2]点数換算表!$C$6,IF(O182="ベスト4",[2]点数換算表!$D$6,IF(O182="ベスト8",[2]点数換算表!$E$6,IF(O182="ベスト16",[2]点数換算表!$F$6,IF(O182="ベスト32",[2]点数換算表!$G$6,"")))))))</f>
        <v>0</v>
      </c>
      <c r="Q182" s="10"/>
      <c r="R182" s="9">
        <f>IF(Q182="",0,IF(Q182="優勝",[10]点数換算表!$B$7,IF(Q182="準優勝",[10]点数換算表!$C$7,IF(Q182="ベスト4",[10]点数換算表!$D$7,IF(Q182="ベスト8",[10]点数換算表!$E$7,[10]点数換算表!$F$7)))))</f>
        <v>0</v>
      </c>
      <c r="S182" s="10"/>
      <c r="T182" s="9">
        <f>IF(S182="",0,IF(S182="優勝",[10]点数換算表!$B$8,IF(S182="準優勝",[10]点数換算表!$C$8,IF(S182="ベスト4",[10]点数換算表!$D$8,IF(S182="ベスト8",[10]点数換算表!$E$8,[10]点数換算表!$F$8)))))</f>
        <v>0</v>
      </c>
      <c r="U182" s="10"/>
      <c r="V182" s="14">
        <f>IF(U182="",0,IF(U182="優勝",[10]点数換算表!$B$13,IF(U182="準優勝",[10]点数換算表!$C$13,IF(U182="ベスト4",[10]点数換算表!$D$13,[10]点数換算表!$E$13))))</f>
        <v>0</v>
      </c>
      <c r="W182" s="10"/>
      <c r="X182" s="9">
        <f>IF(W182="",0,IF(W182="優勝",[10]点数換算表!$B$14,IF(W182="準優勝",[10]点数換算表!$C$14,IF(W182="ベスト4",[10]点数換算表!$D$14,[10]点数換算表!$E$14))))</f>
        <v>0</v>
      </c>
      <c r="Y182" s="10"/>
      <c r="Z182" s="9">
        <f>IF(Y182="",0,IF(Y182="優勝",[7]点数換算表!$B$15,IF(Y182="準優勝",[7]点数換算表!$C$15,IF(Y182="ベスト4",[7]点数換算表!$D$15,IF(Y182="ベスト8",[7]点数換算表!$E$15,IF(Y182="ベスト16",[7]点数換算表!$F$15,""))))))</f>
        <v>0</v>
      </c>
      <c r="AA182" s="10"/>
      <c r="AB182" s="9">
        <f>IF(AA182="",0,IF(AA182="優勝",[2]点数換算表!$B$16,IF(AA182="準優勝",[2]点数換算表!$C$16,IF(AA182="ベスト4",[2]点数換算表!$D$16,IF(AA182="ベスト8",[2]点数換算表!$E$16,IF(AA182="ベスト16",[2]点数換算表!$F$16,IF(AA182="ベスト32",[2]点数換算表!$G$16,"")))))))</f>
        <v>0</v>
      </c>
      <c r="AC182" s="10"/>
      <c r="AD182" s="9">
        <f>IF(AC182="",0,IF(AC182="優勝",[2]点数換算表!$B$17,IF(AC182="準優勝",[2]点数換算表!$C$17,IF(AC182="ベスト4",[2]点数換算表!$D$17,IF(AC182="ベスト8",[2]点数換算表!$E$17,IF(AC182="ベスト16",[2]点数換算表!$F$17,IF(AC182="ベスト32",[2]点数換算表!$G$17,"")))))))</f>
        <v>0</v>
      </c>
      <c r="AE182" s="10"/>
      <c r="AF182" s="9">
        <f>IF(AE182="",0,IF(AE182="優勝",[2]点数換算表!$B$18,IF(AE182="準優勝",[2]点数換算表!$C$18,IF(AE182="ベスト4",[2]点数換算表!$D$18,IF(AE182="ベスト8",[2]点数換算表!$E$18,[2]点数換算表!$F$18)))))</f>
        <v>0</v>
      </c>
      <c r="AG182" s="10"/>
      <c r="AH182" s="9">
        <f>IF(AG182="",0,IF(AG182="優勝",[2]点数換算表!$B$19,IF(AG182="準優勝",[2]点数換算表!$C$19,IF(AG182="ベスト4",[2]点数換算表!$D$19,IF(AG182="ベスト8",[2]点数換算表!$E$19,[2]点数換算表!$F$19)))))</f>
        <v>0</v>
      </c>
      <c r="AI182" s="9">
        <f t="shared" si="94"/>
        <v>50</v>
      </c>
      <c r="AJ182" s="77">
        <f t="shared" ref="AJ182" si="97">AI182+AI183</f>
        <v>100</v>
      </c>
    </row>
    <row r="183" spans="1:36" x14ac:dyDescent="0.4">
      <c r="A183" s="77"/>
      <c r="B183" s="10" t="s">
        <v>1350</v>
      </c>
      <c r="C183" s="10" t="s">
        <v>254</v>
      </c>
      <c r="D183" s="10">
        <v>1</v>
      </c>
      <c r="E183" s="19" t="s">
        <v>269</v>
      </c>
      <c r="F183" s="44" t="s">
        <v>814</v>
      </c>
      <c r="G183" s="10"/>
      <c r="H183" s="14">
        <f>IF(G183="",0,IF(G183="優勝",[1]点数換算表!$B$2,IF(G183="準優勝",[1]点数換算表!$C$2,IF(G183="ベスト4",[1]点数換算表!$D$2,[1]点数換算表!$E$2))))</f>
        <v>0</v>
      </c>
      <c r="I183" s="10"/>
      <c r="J183" s="9">
        <f>IF(I183="",0,IF(I183="優勝",[1]点数換算表!$B$3,IF(I183="準優勝",[1]点数換算表!$C$3,IF(I183="ベスト4",[1]点数換算表!$D$3,[1]点数換算表!$E$3))))</f>
        <v>0</v>
      </c>
      <c r="K183" s="10"/>
      <c r="L183" s="9">
        <f>IF(K183="",0,IF(K183="優勝",[7]点数換算表!$B$4,IF(K183="準優勝",[7]点数換算表!$C$4,IF(K183="ベスト4",[7]点数換算表!$D$4,IF(K183="ベスト8",[7]点数換算表!$E$4,IF(K183="ベスト16",[7]点数換算表!$F$4,""))))))</f>
        <v>0</v>
      </c>
      <c r="M183" s="10" t="s">
        <v>214</v>
      </c>
      <c r="N183" s="9">
        <f>IF(M183="",0,IF(M183="優勝",点数換算表!$B$5,IF(M183="準優勝",点数換算表!$C$5,IF(M183="ベスト4",点数換算表!$D$5,IF(M183="ベスト8",点数換算表!$E$5,IF(M183="ベスト16",点数換算表!$F$5,IF(M183="ベスト32",点数換算表!$G$5,"")))))))</f>
        <v>50</v>
      </c>
      <c r="O183" s="10"/>
      <c r="P183" s="9">
        <f>IF(O183="",0,IF(O183="優勝",[2]点数換算表!$B$6,IF(O183="準優勝",[2]点数換算表!$C$6,IF(O183="ベスト4",[2]点数換算表!$D$6,IF(O183="ベスト8",[2]点数換算表!$E$6,IF(O183="ベスト16",[2]点数換算表!$F$6,IF(O183="ベスト32",[2]点数換算表!$G$6,"")))))))</f>
        <v>0</v>
      </c>
      <c r="Q183" s="10"/>
      <c r="R183" s="9">
        <f>IF(Q183="",0,IF(Q183="優勝",[10]点数換算表!$B$7,IF(Q183="準優勝",[10]点数換算表!$C$7,IF(Q183="ベスト4",[10]点数換算表!$D$7,IF(Q183="ベスト8",[10]点数換算表!$E$7,[10]点数換算表!$F$7)))))</f>
        <v>0</v>
      </c>
      <c r="S183" s="10"/>
      <c r="T183" s="9">
        <f>IF(S183="",0,IF(S183="優勝",[10]点数換算表!$B$8,IF(S183="準優勝",[10]点数換算表!$C$8,IF(S183="ベスト4",[10]点数換算表!$D$8,IF(S183="ベスト8",[10]点数換算表!$E$8,[10]点数換算表!$F$8)))))</f>
        <v>0</v>
      </c>
      <c r="U183" s="10"/>
      <c r="V183" s="14">
        <f>IF(U183="",0,IF(U183="優勝",[10]点数換算表!$B$13,IF(U183="準優勝",[10]点数換算表!$C$13,IF(U183="ベスト4",[10]点数換算表!$D$13,[10]点数換算表!$E$13))))</f>
        <v>0</v>
      </c>
      <c r="W183" s="10"/>
      <c r="X183" s="9">
        <f>IF(W183="",0,IF(W183="優勝",[10]点数換算表!$B$14,IF(W183="準優勝",[10]点数換算表!$C$14,IF(W183="ベスト4",[10]点数換算表!$D$14,[10]点数換算表!$E$14))))</f>
        <v>0</v>
      </c>
      <c r="Y183" s="10"/>
      <c r="Z183" s="9">
        <f>IF(Y183="",0,IF(Y183="優勝",[7]点数換算表!$B$15,IF(Y183="準優勝",[7]点数換算表!$C$15,IF(Y183="ベスト4",[7]点数換算表!$D$15,IF(Y183="ベスト8",[7]点数換算表!$E$15,IF(Y183="ベスト16",[7]点数換算表!$F$15,""))))))</f>
        <v>0</v>
      </c>
      <c r="AA183" s="10"/>
      <c r="AB183" s="9">
        <f>IF(AA183="",0,IF(AA183="優勝",[2]点数換算表!$B$16,IF(AA183="準優勝",[2]点数換算表!$C$16,IF(AA183="ベスト4",[2]点数換算表!$D$16,IF(AA183="ベスト8",[2]点数換算表!$E$16,IF(AA183="ベスト16",[2]点数換算表!$F$16,IF(AA183="ベスト32",[2]点数換算表!$G$16,"")))))))</f>
        <v>0</v>
      </c>
      <c r="AC183" s="10"/>
      <c r="AD183" s="9">
        <f>IF(AC183="",0,IF(AC183="優勝",[2]点数換算表!$B$17,IF(AC183="準優勝",[2]点数換算表!$C$17,IF(AC183="ベスト4",[2]点数換算表!$D$17,IF(AC183="ベスト8",[2]点数換算表!$E$17,IF(AC183="ベスト16",[2]点数換算表!$F$17,IF(AC183="ベスト32",[2]点数換算表!$G$17,"")))))))</f>
        <v>0</v>
      </c>
      <c r="AE183" s="10"/>
      <c r="AF183" s="9">
        <f>IF(AE183="",0,IF(AE183="優勝",[2]点数換算表!$B$18,IF(AE183="準優勝",[2]点数換算表!$C$18,IF(AE183="ベスト4",[2]点数換算表!$D$18,IF(AE183="ベスト8",[2]点数換算表!$E$18,[2]点数換算表!$F$18)))))</f>
        <v>0</v>
      </c>
      <c r="AG183" s="10"/>
      <c r="AH183" s="9">
        <f>IF(AG183="",0,IF(AG183="優勝",[2]点数換算表!$B$19,IF(AG183="準優勝",[2]点数換算表!$C$19,IF(AG183="ベスト4",[2]点数換算表!$D$19,IF(AG183="ベスト8",[2]点数換算表!$E$19,[2]点数換算表!$F$19)))))</f>
        <v>0</v>
      </c>
      <c r="AI183" s="9">
        <f t="shared" si="94"/>
        <v>50</v>
      </c>
      <c r="AJ183" s="77"/>
    </row>
    <row r="184" spans="1:36" x14ac:dyDescent="0.4">
      <c r="A184" s="77">
        <v>91</v>
      </c>
      <c r="B184" s="10" t="s">
        <v>1361</v>
      </c>
      <c r="C184" s="10" t="s">
        <v>311</v>
      </c>
      <c r="D184" s="10">
        <v>2</v>
      </c>
      <c r="E184" s="42" t="s">
        <v>272</v>
      </c>
      <c r="F184" s="43" t="s">
        <v>815</v>
      </c>
      <c r="G184" s="10"/>
      <c r="H184" s="14">
        <f>IF(G184="",0,IF(G184="優勝",[1]点数換算表!$B$2,IF(G184="準優勝",[1]点数換算表!$C$2,IF(G184="ベスト4",[1]点数換算表!$D$2,[1]点数換算表!$E$2))))</f>
        <v>0</v>
      </c>
      <c r="I184" s="10"/>
      <c r="J184" s="9">
        <f>IF(I184="",0,IF(I184="優勝",[1]点数換算表!$B$3,IF(I184="準優勝",[1]点数換算表!$C$3,IF(I184="ベスト4",[1]点数換算表!$D$3,[1]点数換算表!$E$3))))</f>
        <v>0</v>
      </c>
      <c r="K184" s="10"/>
      <c r="L184" s="9">
        <f>IF(K184="",0,IF(K184="優勝",[7]点数換算表!$B$4,IF(K184="準優勝",[7]点数換算表!$C$4,IF(K184="ベスト4",[7]点数換算表!$D$4,IF(K184="ベスト8",[7]点数換算表!$E$4,IF(K184="ベスト16",[7]点数換算表!$F$4,""))))))</f>
        <v>0</v>
      </c>
      <c r="M184" s="10" t="s">
        <v>214</v>
      </c>
      <c r="N184" s="9">
        <f>IF(M184="",0,IF(M184="優勝",点数換算表!$B$5,IF(M184="準優勝",点数換算表!$C$5,IF(M184="ベスト4",点数換算表!$D$5,IF(M184="ベスト8",点数換算表!$E$5,IF(M184="ベスト16",点数換算表!$F$5,IF(M184="ベスト32",点数換算表!$G$5,"")))))))</f>
        <v>50</v>
      </c>
      <c r="O184" s="10"/>
      <c r="P184" s="9">
        <f>IF(O184="",0,IF(O184="優勝",[2]点数換算表!$B$6,IF(O184="準優勝",[2]点数換算表!$C$6,IF(O184="ベスト4",[2]点数換算表!$D$6,IF(O184="ベスト8",[2]点数換算表!$E$6,IF(O184="ベスト16",[2]点数換算表!$F$6,IF(O184="ベスト32",[2]点数換算表!$G$6,"")))))))</f>
        <v>0</v>
      </c>
      <c r="Q184" s="10"/>
      <c r="R184" s="9">
        <f>IF(Q184="",0,IF(Q184="優勝",[10]点数換算表!$B$7,IF(Q184="準優勝",[10]点数換算表!$C$7,IF(Q184="ベスト4",[10]点数換算表!$D$7,IF(Q184="ベスト8",[10]点数換算表!$E$7,[10]点数換算表!$F$7)))))</f>
        <v>0</v>
      </c>
      <c r="S184" s="10"/>
      <c r="T184" s="9">
        <f>IF(S184="",0,IF(S184="優勝",[10]点数換算表!$B$8,IF(S184="準優勝",[10]点数換算表!$C$8,IF(S184="ベスト4",[10]点数換算表!$D$8,IF(S184="ベスト8",[10]点数換算表!$E$8,[10]点数換算表!$F$8)))))</f>
        <v>0</v>
      </c>
      <c r="U184" s="10"/>
      <c r="V184" s="14">
        <f>IF(U184="",0,IF(U184="優勝",[10]点数換算表!$B$13,IF(U184="準優勝",[10]点数換算表!$C$13,IF(U184="ベスト4",[10]点数換算表!$D$13,[10]点数換算表!$E$13))))</f>
        <v>0</v>
      </c>
      <c r="W184" s="10"/>
      <c r="X184" s="9">
        <f>IF(W184="",0,IF(W184="優勝",[10]点数換算表!$B$14,IF(W184="準優勝",[10]点数換算表!$C$14,IF(W184="ベスト4",[10]点数換算表!$D$14,[10]点数換算表!$E$14))))</f>
        <v>0</v>
      </c>
      <c r="Y184" s="10"/>
      <c r="Z184" s="9">
        <f>IF(Y184="",0,IF(Y184="優勝",[7]点数換算表!$B$15,IF(Y184="準優勝",[7]点数換算表!$C$15,IF(Y184="ベスト4",[7]点数換算表!$D$15,IF(Y184="ベスト8",[7]点数換算表!$E$15,IF(Y184="ベスト16",[7]点数換算表!$F$15,""))))))</f>
        <v>0</v>
      </c>
      <c r="AA184" s="10"/>
      <c r="AB184" s="9">
        <f>IF(AA184="",0,IF(AA184="優勝",[2]点数換算表!$B$16,IF(AA184="準優勝",[2]点数換算表!$C$16,IF(AA184="ベスト4",[2]点数換算表!$D$16,IF(AA184="ベスト8",[2]点数換算表!$E$16,IF(AA184="ベスト16",[2]点数換算表!$F$16,IF(AA184="ベスト32",[2]点数換算表!$G$16,"")))))))</f>
        <v>0</v>
      </c>
      <c r="AC184" s="10"/>
      <c r="AD184" s="9">
        <f>IF(AC184="",0,IF(AC184="優勝",[2]点数換算表!$B$17,IF(AC184="準優勝",[2]点数換算表!$C$17,IF(AC184="ベスト4",[2]点数換算表!$D$17,IF(AC184="ベスト8",[2]点数換算表!$E$17,IF(AC184="ベスト16",[2]点数換算表!$F$17,IF(AC184="ベスト32",[2]点数換算表!$G$17,"")))))))</f>
        <v>0</v>
      </c>
      <c r="AE184" s="10"/>
      <c r="AF184" s="9">
        <f>IF(AE184="",0,IF(AE184="優勝",[2]点数換算表!$B$18,IF(AE184="準優勝",[2]点数換算表!$C$18,IF(AE184="ベスト4",[2]点数換算表!$D$18,IF(AE184="ベスト8",[2]点数換算表!$E$18,[2]点数換算表!$F$18)))))</f>
        <v>0</v>
      </c>
      <c r="AG184" s="10"/>
      <c r="AH184" s="9">
        <f>IF(AG184="",0,IF(AG184="優勝",[2]点数換算表!$B$19,IF(AG184="準優勝",[2]点数換算表!$C$19,IF(AG184="ベスト4",[2]点数換算表!$D$19,IF(AG184="ベスト8",[2]点数換算表!$E$19,[2]点数換算表!$F$19)))))</f>
        <v>0</v>
      </c>
      <c r="AI184" s="9">
        <f t="shared" si="94"/>
        <v>50</v>
      </c>
      <c r="AJ184" s="77">
        <f t="shared" ref="AJ184" si="98">AI184+AI185</f>
        <v>100</v>
      </c>
    </row>
    <row r="185" spans="1:36" x14ac:dyDescent="0.4">
      <c r="A185" s="77"/>
      <c r="B185" s="10" t="s">
        <v>1363</v>
      </c>
      <c r="C185" s="10" t="s">
        <v>311</v>
      </c>
      <c r="D185" s="10">
        <v>2</v>
      </c>
      <c r="E185" s="42" t="s">
        <v>272</v>
      </c>
      <c r="F185" s="43" t="s">
        <v>815</v>
      </c>
      <c r="G185" s="10"/>
      <c r="H185" s="14">
        <f>IF(G185="",0,IF(G185="優勝",[1]点数換算表!$B$2,IF(G185="準優勝",[1]点数換算表!$C$2,IF(G185="ベスト4",[1]点数換算表!$D$2,[1]点数換算表!$E$2))))</f>
        <v>0</v>
      </c>
      <c r="I185" s="10"/>
      <c r="J185" s="9">
        <f>IF(I185="",0,IF(I185="優勝",[1]点数換算表!$B$3,IF(I185="準優勝",[1]点数換算表!$C$3,IF(I185="ベスト4",[1]点数換算表!$D$3,[1]点数換算表!$E$3))))</f>
        <v>0</v>
      </c>
      <c r="K185" s="10"/>
      <c r="L185" s="9">
        <f>IF(K185="",0,IF(K185="優勝",[7]点数換算表!$B$4,IF(K185="準優勝",[7]点数換算表!$C$4,IF(K185="ベスト4",[7]点数換算表!$D$4,IF(K185="ベスト8",[7]点数換算表!$E$4,IF(K185="ベスト16",[7]点数換算表!$F$4,""))))))</f>
        <v>0</v>
      </c>
      <c r="M185" s="10" t="s">
        <v>214</v>
      </c>
      <c r="N185" s="9">
        <f>IF(M185="",0,IF(M185="優勝",点数換算表!$B$5,IF(M185="準優勝",点数換算表!$C$5,IF(M185="ベスト4",点数換算表!$D$5,IF(M185="ベスト8",点数換算表!$E$5,IF(M185="ベスト16",点数換算表!$F$5,IF(M185="ベスト32",点数換算表!$G$5,"")))))))</f>
        <v>50</v>
      </c>
      <c r="O185" s="10"/>
      <c r="P185" s="9">
        <f>IF(O185="",0,IF(O185="優勝",[2]点数換算表!$B$6,IF(O185="準優勝",[2]点数換算表!$C$6,IF(O185="ベスト4",[2]点数換算表!$D$6,IF(O185="ベスト8",[2]点数換算表!$E$6,IF(O185="ベスト16",[2]点数換算表!$F$6,IF(O185="ベスト32",[2]点数換算表!$G$6,"")))))))</f>
        <v>0</v>
      </c>
      <c r="Q185" s="10"/>
      <c r="R185" s="9">
        <f>IF(Q185="",0,IF(Q185="優勝",[10]点数換算表!$B$7,IF(Q185="準優勝",[10]点数換算表!$C$7,IF(Q185="ベスト4",[10]点数換算表!$D$7,IF(Q185="ベスト8",[10]点数換算表!$E$7,[10]点数換算表!$F$7)))))</f>
        <v>0</v>
      </c>
      <c r="S185" s="10"/>
      <c r="T185" s="9">
        <f>IF(S185="",0,IF(S185="優勝",[10]点数換算表!$B$8,IF(S185="準優勝",[10]点数換算表!$C$8,IF(S185="ベスト4",[10]点数換算表!$D$8,IF(S185="ベスト8",[10]点数換算表!$E$8,[10]点数換算表!$F$8)))))</f>
        <v>0</v>
      </c>
      <c r="U185" s="10"/>
      <c r="V185" s="14">
        <f>IF(U185="",0,IF(U185="優勝",[10]点数換算表!$B$13,IF(U185="準優勝",[10]点数換算表!$C$13,IF(U185="ベスト4",[10]点数換算表!$D$13,[10]点数換算表!$E$13))))</f>
        <v>0</v>
      </c>
      <c r="W185" s="10"/>
      <c r="X185" s="9">
        <f>IF(W185="",0,IF(W185="優勝",[10]点数換算表!$B$14,IF(W185="準優勝",[10]点数換算表!$C$14,IF(W185="ベスト4",[10]点数換算表!$D$14,[10]点数換算表!$E$14))))</f>
        <v>0</v>
      </c>
      <c r="Y185" s="10"/>
      <c r="Z185" s="9">
        <f>IF(Y185="",0,IF(Y185="優勝",[7]点数換算表!$B$15,IF(Y185="準優勝",[7]点数換算表!$C$15,IF(Y185="ベスト4",[7]点数換算表!$D$15,IF(Y185="ベスト8",[7]点数換算表!$E$15,IF(Y185="ベスト16",[7]点数換算表!$F$15,""))))))</f>
        <v>0</v>
      </c>
      <c r="AA185" s="10"/>
      <c r="AB185" s="9">
        <f>IF(AA185="",0,IF(AA185="優勝",[2]点数換算表!$B$16,IF(AA185="準優勝",[2]点数換算表!$C$16,IF(AA185="ベスト4",[2]点数換算表!$D$16,IF(AA185="ベスト8",[2]点数換算表!$E$16,IF(AA185="ベスト16",[2]点数換算表!$F$16,IF(AA185="ベスト32",[2]点数換算表!$G$16,"")))))))</f>
        <v>0</v>
      </c>
      <c r="AC185" s="10"/>
      <c r="AD185" s="9">
        <f>IF(AC185="",0,IF(AC185="優勝",[2]点数換算表!$B$17,IF(AC185="準優勝",[2]点数換算表!$C$17,IF(AC185="ベスト4",[2]点数換算表!$D$17,IF(AC185="ベスト8",[2]点数換算表!$E$17,IF(AC185="ベスト16",[2]点数換算表!$F$17,IF(AC185="ベスト32",[2]点数換算表!$G$17,"")))))))</f>
        <v>0</v>
      </c>
      <c r="AE185" s="10"/>
      <c r="AF185" s="9">
        <f>IF(AE185="",0,IF(AE185="優勝",[2]点数換算表!$B$18,IF(AE185="準優勝",[2]点数換算表!$C$18,IF(AE185="ベスト4",[2]点数換算表!$D$18,IF(AE185="ベスト8",[2]点数換算表!$E$18,[2]点数換算表!$F$18)))))</f>
        <v>0</v>
      </c>
      <c r="AG185" s="10"/>
      <c r="AH185" s="9">
        <f>IF(AG185="",0,IF(AG185="優勝",[2]点数換算表!$B$19,IF(AG185="準優勝",[2]点数換算表!$C$19,IF(AG185="ベスト4",[2]点数換算表!$D$19,IF(AG185="ベスト8",[2]点数換算表!$E$19,[2]点数換算表!$F$19)))))</f>
        <v>0</v>
      </c>
      <c r="AI185" s="9">
        <f t="shared" si="94"/>
        <v>50</v>
      </c>
      <c r="AJ185" s="77"/>
    </row>
    <row r="186" spans="1:36" x14ac:dyDescent="0.4">
      <c r="A186" s="77">
        <v>92</v>
      </c>
      <c r="B186" s="10" t="s">
        <v>1364</v>
      </c>
      <c r="C186" s="10" t="s">
        <v>311</v>
      </c>
      <c r="D186" s="10">
        <v>3</v>
      </c>
      <c r="E186" s="42" t="s">
        <v>272</v>
      </c>
      <c r="F186" s="43" t="s">
        <v>815</v>
      </c>
      <c r="G186" s="10"/>
      <c r="H186" s="14">
        <f>IF(G186="",0,IF(G186="優勝",[1]点数換算表!$B$2,IF(G186="準優勝",[1]点数換算表!$C$2,IF(G186="ベスト4",[1]点数換算表!$D$2,[1]点数換算表!$E$2))))</f>
        <v>0</v>
      </c>
      <c r="I186" s="10"/>
      <c r="J186" s="9">
        <f>IF(I186="",0,IF(I186="優勝",[1]点数換算表!$B$3,IF(I186="準優勝",[1]点数換算表!$C$3,IF(I186="ベスト4",[1]点数換算表!$D$3,[1]点数換算表!$E$3))))</f>
        <v>0</v>
      </c>
      <c r="K186" s="10"/>
      <c r="L186" s="9">
        <f>IF(K186="",0,IF(K186="優勝",[7]点数換算表!$B$4,IF(K186="準優勝",[7]点数換算表!$C$4,IF(K186="ベスト4",[7]点数換算表!$D$4,IF(K186="ベスト8",[7]点数換算表!$E$4,IF(K186="ベスト16",[7]点数換算表!$F$4,""))))))</f>
        <v>0</v>
      </c>
      <c r="M186" s="10" t="s">
        <v>214</v>
      </c>
      <c r="N186" s="9">
        <f>IF(M186="",0,IF(M186="優勝",点数換算表!$B$5,IF(M186="準優勝",点数換算表!$C$5,IF(M186="ベスト4",点数換算表!$D$5,IF(M186="ベスト8",点数換算表!$E$5,IF(M186="ベスト16",点数換算表!$F$5,IF(M186="ベスト32",点数換算表!$G$5,"")))))))</f>
        <v>50</v>
      </c>
      <c r="O186" s="10"/>
      <c r="P186" s="9">
        <f>IF(O186="",0,IF(O186="優勝",[2]点数換算表!$B$6,IF(O186="準優勝",[2]点数換算表!$C$6,IF(O186="ベスト4",[2]点数換算表!$D$6,IF(O186="ベスト8",[2]点数換算表!$E$6,IF(O186="ベスト16",[2]点数換算表!$F$6,IF(O186="ベスト32",[2]点数換算表!$G$6,"")))))))</f>
        <v>0</v>
      </c>
      <c r="Q186" s="10"/>
      <c r="R186" s="9">
        <f>IF(Q186="",0,IF(Q186="優勝",[10]点数換算表!$B$7,IF(Q186="準優勝",[10]点数換算表!$C$7,IF(Q186="ベスト4",[10]点数換算表!$D$7,IF(Q186="ベスト8",[10]点数換算表!$E$7,[10]点数換算表!$F$7)))))</f>
        <v>0</v>
      </c>
      <c r="S186" s="10"/>
      <c r="T186" s="9">
        <f>IF(S186="",0,IF(S186="優勝",[10]点数換算表!$B$8,IF(S186="準優勝",[10]点数換算表!$C$8,IF(S186="ベスト4",[10]点数換算表!$D$8,IF(S186="ベスト8",[10]点数換算表!$E$8,[10]点数換算表!$F$8)))))</f>
        <v>0</v>
      </c>
      <c r="U186" s="10"/>
      <c r="V186" s="14">
        <f>IF(U186="",0,IF(U186="優勝",[10]点数換算表!$B$13,IF(U186="準優勝",[10]点数換算表!$C$13,IF(U186="ベスト4",[10]点数換算表!$D$13,[10]点数換算表!$E$13))))</f>
        <v>0</v>
      </c>
      <c r="W186" s="10"/>
      <c r="X186" s="9">
        <f>IF(W186="",0,IF(W186="優勝",[10]点数換算表!$B$14,IF(W186="準優勝",[10]点数換算表!$C$14,IF(W186="ベスト4",[10]点数換算表!$D$14,[10]点数換算表!$E$14))))</f>
        <v>0</v>
      </c>
      <c r="Y186" s="10"/>
      <c r="Z186" s="9">
        <f>IF(Y186="",0,IF(Y186="優勝",[7]点数換算表!$B$15,IF(Y186="準優勝",[7]点数換算表!$C$15,IF(Y186="ベスト4",[7]点数換算表!$D$15,IF(Y186="ベスト8",[7]点数換算表!$E$15,IF(Y186="ベスト16",[7]点数換算表!$F$15,""))))))</f>
        <v>0</v>
      </c>
      <c r="AA186" s="10"/>
      <c r="AB186" s="9">
        <f>IF(AA186="",0,IF(AA186="優勝",[2]点数換算表!$B$16,IF(AA186="準優勝",[2]点数換算表!$C$16,IF(AA186="ベスト4",[2]点数換算表!$D$16,IF(AA186="ベスト8",[2]点数換算表!$E$16,IF(AA186="ベスト16",[2]点数換算表!$F$16,IF(AA186="ベスト32",[2]点数換算表!$G$16,"")))))))</f>
        <v>0</v>
      </c>
      <c r="AC186" s="10"/>
      <c r="AD186" s="9">
        <f>IF(AC186="",0,IF(AC186="優勝",[2]点数換算表!$B$17,IF(AC186="準優勝",[2]点数換算表!$C$17,IF(AC186="ベスト4",[2]点数換算表!$D$17,IF(AC186="ベスト8",[2]点数換算表!$E$17,IF(AC186="ベスト16",[2]点数換算表!$F$17,IF(AC186="ベスト32",[2]点数換算表!$G$17,"")))))))</f>
        <v>0</v>
      </c>
      <c r="AE186" s="10"/>
      <c r="AF186" s="9">
        <f>IF(AE186="",0,IF(AE186="優勝",[2]点数換算表!$B$18,IF(AE186="準優勝",[2]点数換算表!$C$18,IF(AE186="ベスト4",[2]点数換算表!$D$18,IF(AE186="ベスト8",[2]点数換算表!$E$18,[2]点数換算表!$F$18)))))</f>
        <v>0</v>
      </c>
      <c r="AG186" s="10"/>
      <c r="AH186" s="9">
        <f>IF(AG186="",0,IF(AG186="優勝",[2]点数換算表!$B$19,IF(AG186="準優勝",[2]点数換算表!$C$19,IF(AG186="ベスト4",[2]点数換算表!$D$19,IF(AG186="ベスト8",[2]点数換算表!$E$19,[2]点数換算表!$F$19)))))</f>
        <v>0</v>
      </c>
      <c r="AI186" s="9">
        <f t="shared" si="94"/>
        <v>50</v>
      </c>
      <c r="AJ186" s="77">
        <f t="shared" ref="AJ186" si="99">AI186+AI187</f>
        <v>100</v>
      </c>
    </row>
    <row r="187" spans="1:36" x14ac:dyDescent="0.4">
      <c r="A187" s="77"/>
      <c r="B187" s="10" t="s">
        <v>1365</v>
      </c>
      <c r="C187" s="10" t="s">
        <v>311</v>
      </c>
      <c r="D187" s="10">
        <v>1</v>
      </c>
      <c r="E187" s="42" t="s">
        <v>272</v>
      </c>
      <c r="F187" s="43" t="s">
        <v>815</v>
      </c>
      <c r="G187" s="10"/>
      <c r="H187" s="14">
        <f>IF(G187="",0,IF(G187="優勝",[1]点数換算表!$B$2,IF(G187="準優勝",[1]点数換算表!$C$2,IF(G187="ベスト4",[1]点数換算表!$D$2,[1]点数換算表!$E$2))))</f>
        <v>0</v>
      </c>
      <c r="I187" s="10"/>
      <c r="J187" s="9">
        <f>IF(I187="",0,IF(I187="優勝",[1]点数換算表!$B$3,IF(I187="準優勝",[1]点数換算表!$C$3,IF(I187="ベスト4",[1]点数換算表!$D$3,[1]点数換算表!$E$3))))</f>
        <v>0</v>
      </c>
      <c r="K187" s="10"/>
      <c r="L187" s="9">
        <f>IF(K187="",0,IF(K187="優勝",[7]点数換算表!$B$4,IF(K187="準優勝",[7]点数換算表!$C$4,IF(K187="ベスト4",[7]点数換算表!$D$4,IF(K187="ベスト8",[7]点数換算表!$E$4,IF(K187="ベスト16",[7]点数換算表!$F$4,""))))))</f>
        <v>0</v>
      </c>
      <c r="M187" s="10" t="s">
        <v>214</v>
      </c>
      <c r="N187" s="9">
        <f>IF(M187="",0,IF(M187="優勝",点数換算表!$B$5,IF(M187="準優勝",点数換算表!$C$5,IF(M187="ベスト4",点数換算表!$D$5,IF(M187="ベスト8",点数換算表!$E$5,IF(M187="ベスト16",点数換算表!$F$5,IF(M187="ベスト32",点数換算表!$G$5,"")))))))</f>
        <v>50</v>
      </c>
      <c r="O187" s="10"/>
      <c r="P187" s="9">
        <f>IF(O187="",0,IF(O187="優勝",[2]点数換算表!$B$6,IF(O187="準優勝",[2]点数換算表!$C$6,IF(O187="ベスト4",[2]点数換算表!$D$6,IF(O187="ベスト8",[2]点数換算表!$E$6,IF(O187="ベスト16",[2]点数換算表!$F$6,IF(O187="ベスト32",[2]点数換算表!$G$6,"")))))))</f>
        <v>0</v>
      </c>
      <c r="Q187" s="10"/>
      <c r="R187" s="9">
        <f>IF(Q187="",0,IF(Q187="優勝",[10]点数換算表!$B$7,IF(Q187="準優勝",[10]点数換算表!$C$7,IF(Q187="ベスト4",[10]点数換算表!$D$7,IF(Q187="ベスト8",[10]点数換算表!$E$7,[10]点数換算表!$F$7)))))</f>
        <v>0</v>
      </c>
      <c r="S187" s="10"/>
      <c r="T187" s="9">
        <f>IF(S187="",0,IF(S187="優勝",[10]点数換算表!$B$8,IF(S187="準優勝",[10]点数換算表!$C$8,IF(S187="ベスト4",[10]点数換算表!$D$8,IF(S187="ベスト8",[10]点数換算表!$E$8,[10]点数換算表!$F$8)))))</f>
        <v>0</v>
      </c>
      <c r="U187" s="10"/>
      <c r="V187" s="14">
        <f>IF(U187="",0,IF(U187="優勝",[10]点数換算表!$B$13,IF(U187="準優勝",[10]点数換算表!$C$13,IF(U187="ベスト4",[10]点数換算表!$D$13,[10]点数換算表!$E$13))))</f>
        <v>0</v>
      </c>
      <c r="W187" s="10"/>
      <c r="X187" s="9">
        <f>IF(W187="",0,IF(W187="優勝",[10]点数換算表!$B$14,IF(W187="準優勝",[10]点数換算表!$C$14,IF(W187="ベスト4",[10]点数換算表!$D$14,[10]点数換算表!$E$14))))</f>
        <v>0</v>
      </c>
      <c r="Y187" s="10"/>
      <c r="Z187" s="9">
        <f>IF(Y187="",0,IF(Y187="優勝",[7]点数換算表!$B$15,IF(Y187="準優勝",[7]点数換算表!$C$15,IF(Y187="ベスト4",[7]点数換算表!$D$15,IF(Y187="ベスト8",[7]点数換算表!$E$15,IF(Y187="ベスト16",[7]点数換算表!$F$15,""))))))</f>
        <v>0</v>
      </c>
      <c r="AA187" s="10"/>
      <c r="AB187" s="9">
        <f>IF(AA187="",0,IF(AA187="優勝",[2]点数換算表!$B$16,IF(AA187="準優勝",[2]点数換算表!$C$16,IF(AA187="ベスト4",[2]点数換算表!$D$16,IF(AA187="ベスト8",[2]点数換算表!$E$16,IF(AA187="ベスト16",[2]点数換算表!$F$16,IF(AA187="ベスト32",[2]点数換算表!$G$16,"")))))))</f>
        <v>0</v>
      </c>
      <c r="AC187" s="10"/>
      <c r="AD187" s="9">
        <f>IF(AC187="",0,IF(AC187="優勝",[2]点数換算表!$B$17,IF(AC187="準優勝",[2]点数換算表!$C$17,IF(AC187="ベスト4",[2]点数換算表!$D$17,IF(AC187="ベスト8",[2]点数換算表!$E$17,IF(AC187="ベスト16",[2]点数換算表!$F$17,IF(AC187="ベスト32",[2]点数換算表!$G$17,"")))))))</f>
        <v>0</v>
      </c>
      <c r="AE187" s="10"/>
      <c r="AF187" s="9">
        <f>IF(AE187="",0,IF(AE187="優勝",[2]点数換算表!$B$18,IF(AE187="準優勝",[2]点数換算表!$C$18,IF(AE187="ベスト4",[2]点数換算表!$D$18,IF(AE187="ベスト8",[2]点数換算表!$E$18,[2]点数換算表!$F$18)))))</f>
        <v>0</v>
      </c>
      <c r="AG187" s="10"/>
      <c r="AH187" s="9">
        <f>IF(AG187="",0,IF(AG187="優勝",[2]点数換算表!$B$19,IF(AG187="準優勝",[2]点数換算表!$C$19,IF(AG187="ベスト4",[2]点数換算表!$D$19,IF(AG187="ベスト8",[2]点数換算表!$E$19,[2]点数換算表!$F$19)))))</f>
        <v>0</v>
      </c>
      <c r="AI187" s="9">
        <f t="shared" si="94"/>
        <v>50</v>
      </c>
      <c r="AJ187" s="77"/>
    </row>
    <row r="188" spans="1:36" x14ac:dyDescent="0.4">
      <c r="A188" s="77">
        <v>93</v>
      </c>
      <c r="B188" s="10" t="s">
        <v>1366</v>
      </c>
      <c r="C188" s="10" t="s">
        <v>311</v>
      </c>
      <c r="D188" s="10">
        <v>3</v>
      </c>
      <c r="E188" s="42" t="s">
        <v>272</v>
      </c>
      <c r="F188" s="43" t="s">
        <v>815</v>
      </c>
      <c r="G188" s="10"/>
      <c r="H188" s="14">
        <f>IF(G188="",0,IF(G188="優勝",[1]点数換算表!$B$2,IF(G188="準優勝",[1]点数換算表!$C$2,IF(G188="ベスト4",[1]点数換算表!$D$2,[1]点数換算表!$E$2))))</f>
        <v>0</v>
      </c>
      <c r="I188" s="10"/>
      <c r="J188" s="9">
        <f>IF(I188="",0,IF(I188="優勝",[1]点数換算表!$B$3,IF(I188="準優勝",[1]点数換算表!$C$3,IF(I188="ベスト4",[1]点数換算表!$D$3,[1]点数換算表!$E$3))))</f>
        <v>0</v>
      </c>
      <c r="K188" s="10"/>
      <c r="L188" s="9">
        <f>IF(K188="",0,IF(K188="優勝",[7]点数換算表!$B$4,IF(K188="準優勝",[7]点数換算表!$C$4,IF(K188="ベスト4",[7]点数換算表!$D$4,IF(K188="ベスト8",[7]点数換算表!$E$4,IF(K188="ベスト16",[7]点数換算表!$F$4,""))))))</f>
        <v>0</v>
      </c>
      <c r="M188" s="10" t="s">
        <v>214</v>
      </c>
      <c r="N188" s="9">
        <f>IF(M188="",0,IF(M188="優勝",点数換算表!$B$5,IF(M188="準優勝",点数換算表!$C$5,IF(M188="ベスト4",点数換算表!$D$5,IF(M188="ベスト8",点数換算表!$E$5,IF(M188="ベスト16",点数換算表!$F$5,IF(M188="ベスト32",点数換算表!$G$5,"")))))))</f>
        <v>50</v>
      </c>
      <c r="O188" s="10"/>
      <c r="P188" s="9">
        <f>IF(O188="",0,IF(O188="優勝",[2]点数換算表!$B$6,IF(O188="準優勝",[2]点数換算表!$C$6,IF(O188="ベスト4",[2]点数換算表!$D$6,IF(O188="ベスト8",[2]点数換算表!$E$6,IF(O188="ベスト16",[2]点数換算表!$F$6,IF(O188="ベスト32",[2]点数換算表!$G$6,"")))))))</f>
        <v>0</v>
      </c>
      <c r="Q188" s="10"/>
      <c r="R188" s="9">
        <f>IF(Q188="",0,IF(Q188="優勝",[10]点数換算表!$B$7,IF(Q188="準優勝",[10]点数換算表!$C$7,IF(Q188="ベスト4",[10]点数換算表!$D$7,IF(Q188="ベスト8",[10]点数換算表!$E$7,[10]点数換算表!$F$7)))))</f>
        <v>0</v>
      </c>
      <c r="S188" s="10"/>
      <c r="T188" s="9">
        <f>IF(S188="",0,IF(S188="優勝",[10]点数換算表!$B$8,IF(S188="準優勝",[10]点数換算表!$C$8,IF(S188="ベスト4",[10]点数換算表!$D$8,IF(S188="ベスト8",[10]点数換算表!$E$8,[10]点数換算表!$F$8)))))</f>
        <v>0</v>
      </c>
      <c r="U188" s="10"/>
      <c r="V188" s="14">
        <f>IF(U188="",0,IF(U188="優勝",[10]点数換算表!$B$13,IF(U188="準優勝",[10]点数換算表!$C$13,IF(U188="ベスト4",[10]点数換算表!$D$13,[10]点数換算表!$E$13))))</f>
        <v>0</v>
      </c>
      <c r="W188" s="10"/>
      <c r="X188" s="9">
        <f>IF(W188="",0,IF(W188="優勝",[10]点数換算表!$B$14,IF(W188="準優勝",[10]点数換算表!$C$14,IF(W188="ベスト4",[10]点数換算表!$D$14,[10]点数換算表!$E$14))))</f>
        <v>0</v>
      </c>
      <c r="Y188" s="10"/>
      <c r="Z188" s="9">
        <f>IF(Y188="",0,IF(Y188="優勝",[7]点数換算表!$B$15,IF(Y188="準優勝",[7]点数換算表!$C$15,IF(Y188="ベスト4",[7]点数換算表!$D$15,IF(Y188="ベスト8",[7]点数換算表!$E$15,IF(Y188="ベスト16",[7]点数換算表!$F$15,""))))))</f>
        <v>0</v>
      </c>
      <c r="AA188" s="10"/>
      <c r="AB188" s="9">
        <f>IF(AA188="",0,IF(AA188="優勝",[2]点数換算表!$B$16,IF(AA188="準優勝",[2]点数換算表!$C$16,IF(AA188="ベスト4",[2]点数換算表!$D$16,IF(AA188="ベスト8",[2]点数換算表!$E$16,IF(AA188="ベスト16",[2]点数換算表!$F$16,IF(AA188="ベスト32",[2]点数換算表!$G$16,"")))))))</f>
        <v>0</v>
      </c>
      <c r="AC188" s="10"/>
      <c r="AD188" s="9">
        <f>IF(AC188="",0,IF(AC188="優勝",[2]点数換算表!$B$17,IF(AC188="準優勝",[2]点数換算表!$C$17,IF(AC188="ベスト4",[2]点数換算表!$D$17,IF(AC188="ベスト8",[2]点数換算表!$E$17,IF(AC188="ベスト16",[2]点数換算表!$F$17,IF(AC188="ベスト32",[2]点数換算表!$G$17,"")))))))</f>
        <v>0</v>
      </c>
      <c r="AE188" s="10"/>
      <c r="AF188" s="9">
        <f>IF(AE188="",0,IF(AE188="優勝",[2]点数換算表!$B$18,IF(AE188="準優勝",[2]点数換算表!$C$18,IF(AE188="ベスト4",[2]点数換算表!$D$18,IF(AE188="ベスト8",[2]点数換算表!$E$18,[2]点数換算表!$F$18)))))</f>
        <v>0</v>
      </c>
      <c r="AG188" s="10"/>
      <c r="AH188" s="9">
        <f>IF(AG188="",0,IF(AG188="優勝",[2]点数換算表!$B$19,IF(AG188="準優勝",[2]点数換算表!$C$19,IF(AG188="ベスト4",[2]点数換算表!$D$19,IF(AG188="ベスト8",[2]点数換算表!$E$19,[2]点数換算表!$F$19)))))</f>
        <v>0</v>
      </c>
      <c r="AI188" s="9">
        <f t="shared" si="94"/>
        <v>50</v>
      </c>
      <c r="AJ188" s="77">
        <f t="shared" ref="AJ188" si="100">AI188+AI189</f>
        <v>100</v>
      </c>
    </row>
    <row r="189" spans="1:36" x14ac:dyDescent="0.4">
      <c r="A189" s="77"/>
      <c r="B189" s="10" t="s">
        <v>1367</v>
      </c>
      <c r="C189" s="10" t="s">
        <v>311</v>
      </c>
      <c r="D189" s="10">
        <v>1</v>
      </c>
      <c r="E189" s="42" t="s">
        <v>272</v>
      </c>
      <c r="F189" s="43" t="s">
        <v>815</v>
      </c>
      <c r="G189" s="10"/>
      <c r="H189" s="14">
        <f>IF(G189="",0,IF(G189="優勝",[1]点数換算表!$B$2,IF(G189="準優勝",[1]点数換算表!$C$2,IF(G189="ベスト4",[1]点数換算表!$D$2,[1]点数換算表!$E$2))))</f>
        <v>0</v>
      </c>
      <c r="I189" s="10"/>
      <c r="J189" s="9">
        <f>IF(I189="",0,IF(I189="優勝",[1]点数換算表!$B$3,IF(I189="準優勝",[1]点数換算表!$C$3,IF(I189="ベスト4",[1]点数換算表!$D$3,[1]点数換算表!$E$3))))</f>
        <v>0</v>
      </c>
      <c r="K189" s="10"/>
      <c r="L189" s="9">
        <f>IF(K189="",0,IF(K189="優勝",[7]点数換算表!$B$4,IF(K189="準優勝",[7]点数換算表!$C$4,IF(K189="ベスト4",[7]点数換算表!$D$4,IF(K189="ベスト8",[7]点数換算表!$E$4,IF(K189="ベスト16",[7]点数換算表!$F$4,""))))))</f>
        <v>0</v>
      </c>
      <c r="M189" s="10" t="s">
        <v>214</v>
      </c>
      <c r="N189" s="9">
        <f>IF(M189="",0,IF(M189="優勝",点数換算表!$B$5,IF(M189="準優勝",点数換算表!$C$5,IF(M189="ベスト4",点数換算表!$D$5,IF(M189="ベスト8",点数換算表!$E$5,IF(M189="ベスト16",点数換算表!$F$5,IF(M189="ベスト32",点数換算表!$G$5,"")))))))</f>
        <v>50</v>
      </c>
      <c r="O189" s="10"/>
      <c r="P189" s="9">
        <f>IF(O189="",0,IF(O189="優勝",[2]点数換算表!$B$6,IF(O189="準優勝",[2]点数換算表!$C$6,IF(O189="ベスト4",[2]点数換算表!$D$6,IF(O189="ベスト8",[2]点数換算表!$E$6,IF(O189="ベスト16",[2]点数換算表!$F$6,IF(O189="ベスト32",[2]点数換算表!$G$6,"")))))))</f>
        <v>0</v>
      </c>
      <c r="Q189" s="10"/>
      <c r="R189" s="9">
        <f>IF(Q189="",0,IF(Q189="優勝",[10]点数換算表!$B$7,IF(Q189="準優勝",[10]点数換算表!$C$7,IF(Q189="ベスト4",[10]点数換算表!$D$7,IF(Q189="ベスト8",[10]点数換算表!$E$7,[10]点数換算表!$F$7)))))</f>
        <v>0</v>
      </c>
      <c r="S189" s="10"/>
      <c r="T189" s="9">
        <f>IF(S189="",0,IF(S189="優勝",[10]点数換算表!$B$8,IF(S189="準優勝",[10]点数換算表!$C$8,IF(S189="ベスト4",[10]点数換算表!$D$8,IF(S189="ベスト8",[10]点数換算表!$E$8,[10]点数換算表!$F$8)))))</f>
        <v>0</v>
      </c>
      <c r="U189" s="10"/>
      <c r="V189" s="14">
        <f>IF(U189="",0,IF(U189="優勝",[10]点数換算表!$B$13,IF(U189="準優勝",[10]点数換算表!$C$13,IF(U189="ベスト4",[10]点数換算表!$D$13,[10]点数換算表!$E$13))))</f>
        <v>0</v>
      </c>
      <c r="W189" s="10"/>
      <c r="X189" s="9">
        <f>IF(W189="",0,IF(W189="優勝",[10]点数換算表!$B$14,IF(W189="準優勝",[10]点数換算表!$C$14,IF(W189="ベスト4",[10]点数換算表!$D$14,[10]点数換算表!$E$14))))</f>
        <v>0</v>
      </c>
      <c r="Y189" s="10"/>
      <c r="Z189" s="9">
        <f>IF(Y189="",0,IF(Y189="優勝",[7]点数換算表!$B$15,IF(Y189="準優勝",[7]点数換算表!$C$15,IF(Y189="ベスト4",[7]点数換算表!$D$15,IF(Y189="ベスト8",[7]点数換算表!$E$15,IF(Y189="ベスト16",[7]点数換算表!$F$15,""))))))</f>
        <v>0</v>
      </c>
      <c r="AA189" s="10"/>
      <c r="AB189" s="9">
        <f>IF(AA189="",0,IF(AA189="優勝",[2]点数換算表!$B$16,IF(AA189="準優勝",[2]点数換算表!$C$16,IF(AA189="ベスト4",[2]点数換算表!$D$16,IF(AA189="ベスト8",[2]点数換算表!$E$16,IF(AA189="ベスト16",[2]点数換算表!$F$16,IF(AA189="ベスト32",[2]点数換算表!$G$16,"")))))))</f>
        <v>0</v>
      </c>
      <c r="AC189" s="10"/>
      <c r="AD189" s="9">
        <f>IF(AC189="",0,IF(AC189="優勝",[2]点数換算表!$B$17,IF(AC189="準優勝",[2]点数換算表!$C$17,IF(AC189="ベスト4",[2]点数換算表!$D$17,IF(AC189="ベスト8",[2]点数換算表!$E$17,IF(AC189="ベスト16",[2]点数換算表!$F$17,IF(AC189="ベスト32",[2]点数換算表!$G$17,"")))))))</f>
        <v>0</v>
      </c>
      <c r="AE189" s="10"/>
      <c r="AF189" s="9">
        <f>IF(AE189="",0,IF(AE189="優勝",[2]点数換算表!$B$18,IF(AE189="準優勝",[2]点数換算表!$C$18,IF(AE189="ベスト4",[2]点数換算表!$D$18,IF(AE189="ベスト8",[2]点数換算表!$E$18,[2]点数換算表!$F$18)))))</f>
        <v>0</v>
      </c>
      <c r="AG189" s="10"/>
      <c r="AH189" s="9">
        <f>IF(AG189="",0,IF(AG189="優勝",[2]点数換算表!$B$19,IF(AG189="準優勝",[2]点数換算表!$C$19,IF(AG189="ベスト4",[2]点数換算表!$D$19,IF(AG189="ベスト8",[2]点数換算表!$E$19,[2]点数換算表!$F$19)))))</f>
        <v>0</v>
      </c>
      <c r="AI189" s="9">
        <f t="shared" si="94"/>
        <v>50</v>
      </c>
      <c r="AJ189" s="77"/>
    </row>
    <row r="190" spans="1:36" x14ac:dyDescent="0.4">
      <c r="A190" s="77">
        <v>94</v>
      </c>
      <c r="B190" s="10" t="s">
        <v>1371</v>
      </c>
      <c r="C190" s="10" t="s">
        <v>271</v>
      </c>
      <c r="D190" s="10">
        <v>4</v>
      </c>
      <c r="E190" s="42" t="s">
        <v>272</v>
      </c>
      <c r="F190" s="43" t="s">
        <v>815</v>
      </c>
      <c r="G190" s="10"/>
      <c r="H190" s="14">
        <f>IF(G190="",0,IF(G190="優勝",[1]点数換算表!$B$2,IF(G190="準優勝",[1]点数換算表!$C$2,IF(G190="ベスト4",[1]点数換算表!$D$2,[1]点数換算表!$E$2))))</f>
        <v>0</v>
      </c>
      <c r="I190" s="10"/>
      <c r="J190" s="9">
        <f>IF(I190="",0,IF(I190="優勝",[1]点数換算表!$B$3,IF(I190="準優勝",[1]点数換算表!$C$3,IF(I190="ベスト4",[1]点数換算表!$D$3,[1]点数換算表!$E$3))))</f>
        <v>0</v>
      </c>
      <c r="K190" s="10"/>
      <c r="L190" s="9">
        <f>IF(K190="",0,IF(K190="優勝",[7]点数換算表!$B$4,IF(K190="準優勝",[7]点数換算表!$C$4,IF(K190="ベスト4",[7]点数換算表!$D$4,IF(K190="ベスト8",[7]点数換算表!$E$4,IF(K190="ベスト16",[7]点数換算表!$F$4,""))))))</f>
        <v>0</v>
      </c>
      <c r="M190" s="10" t="s">
        <v>214</v>
      </c>
      <c r="N190" s="9">
        <f>IF(M190="",0,IF(M190="優勝",点数換算表!$B$5,IF(M190="準優勝",点数換算表!$C$5,IF(M190="ベスト4",点数換算表!$D$5,IF(M190="ベスト8",点数換算表!$E$5,IF(M190="ベスト16",点数換算表!$F$5,IF(M190="ベスト32",点数換算表!$G$5,"")))))))</f>
        <v>50</v>
      </c>
      <c r="O190" s="10"/>
      <c r="P190" s="9">
        <f>IF(O190="",0,IF(O190="優勝",[2]点数換算表!$B$6,IF(O190="準優勝",[2]点数換算表!$C$6,IF(O190="ベスト4",[2]点数換算表!$D$6,IF(O190="ベスト8",[2]点数換算表!$E$6,IF(O190="ベスト16",[2]点数換算表!$F$6,IF(O190="ベスト32",[2]点数換算表!$G$6,"")))))))</f>
        <v>0</v>
      </c>
      <c r="Q190" s="10"/>
      <c r="R190" s="9">
        <f>IF(Q190="",0,IF(Q190="優勝",[10]点数換算表!$B$7,IF(Q190="準優勝",[10]点数換算表!$C$7,IF(Q190="ベスト4",[10]点数換算表!$D$7,IF(Q190="ベスト8",[10]点数換算表!$E$7,[10]点数換算表!$F$7)))))</f>
        <v>0</v>
      </c>
      <c r="S190" s="10"/>
      <c r="T190" s="9">
        <f>IF(S190="",0,IF(S190="優勝",[10]点数換算表!$B$8,IF(S190="準優勝",[10]点数換算表!$C$8,IF(S190="ベスト4",[10]点数換算表!$D$8,IF(S190="ベスト8",[10]点数換算表!$E$8,[10]点数換算表!$F$8)))))</f>
        <v>0</v>
      </c>
      <c r="U190" s="10"/>
      <c r="V190" s="14">
        <f>IF(U190="",0,IF(U190="優勝",[10]点数換算表!$B$13,IF(U190="準優勝",[10]点数換算表!$C$13,IF(U190="ベスト4",[10]点数換算表!$D$13,[10]点数換算表!$E$13))))</f>
        <v>0</v>
      </c>
      <c r="W190" s="10"/>
      <c r="X190" s="9">
        <f>IF(W190="",0,IF(W190="優勝",[10]点数換算表!$B$14,IF(W190="準優勝",[10]点数換算表!$C$14,IF(W190="ベスト4",[10]点数換算表!$D$14,[10]点数換算表!$E$14))))</f>
        <v>0</v>
      </c>
      <c r="Y190" s="10"/>
      <c r="Z190" s="9">
        <f>IF(Y190="",0,IF(Y190="優勝",[7]点数換算表!$B$15,IF(Y190="準優勝",[7]点数換算表!$C$15,IF(Y190="ベスト4",[7]点数換算表!$D$15,IF(Y190="ベスト8",[7]点数換算表!$E$15,IF(Y190="ベスト16",[7]点数換算表!$F$15,""))))))</f>
        <v>0</v>
      </c>
      <c r="AA190" s="10"/>
      <c r="AB190" s="9">
        <f>IF(AA190="",0,IF(AA190="優勝",[2]点数換算表!$B$16,IF(AA190="準優勝",[2]点数換算表!$C$16,IF(AA190="ベスト4",[2]点数換算表!$D$16,IF(AA190="ベスト8",[2]点数換算表!$E$16,IF(AA190="ベスト16",[2]点数換算表!$F$16,IF(AA190="ベスト32",[2]点数換算表!$G$16,"")))))))</f>
        <v>0</v>
      </c>
      <c r="AC190" s="10"/>
      <c r="AD190" s="9">
        <f>IF(AC190="",0,IF(AC190="優勝",[2]点数換算表!$B$17,IF(AC190="準優勝",[2]点数換算表!$C$17,IF(AC190="ベスト4",[2]点数換算表!$D$17,IF(AC190="ベスト8",[2]点数換算表!$E$17,IF(AC190="ベスト16",[2]点数換算表!$F$17,IF(AC190="ベスト32",[2]点数換算表!$G$17,"")))))))</f>
        <v>0</v>
      </c>
      <c r="AE190" s="10"/>
      <c r="AF190" s="9">
        <f>IF(AE190="",0,IF(AE190="優勝",[2]点数換算表!$B$18,IF(AE190="準優勝",[2]点数換算表!$C$18,IF(AE190="ベスト4",[2]点数換算表!$D$18,IF(AE190="ベスト8",[2]点数換算表!$E$18,[2]点数換算表!$F$18)))))</f>
        <v>0</v>
      </c>
      <c r="AG190" s="10"/>
      <c r="AH190" s="9">
        <f>IF(AG190="",0,IF(AG190="優勝",[2]点数換算表!$B$19,IF(AG190="準優勝",[2]点数換算表!$C$19,IF(AG190="ベスト4",[2]点数換算表!$D$19,IF(AG190="ベスト8",[2]点数換算表!$E$19,[2]点数換算表!$F$19)))))</f>
        <v>0</v>
      </c>
      <c r="AI190" s="9">
        <f t="shared" si="94"/>
        <v>50</v>
      </c>
      <c r="AJ190" s="77">
        <f t="shared" ref="AJ190" si="101">AI190+AI191</f>
        <v>100</v>
      </c>
    </row>
    <row r="191" spans="1:36" x14ac:dyDescent="0.4">
      <c r="A191" s="77"/>
      <c r="B191" s="10" t="s">
        <v>1372</v>
      </c>
      <c r="C191" s="10" t="s">
        <v>271</v>
      </c>
      <c r="D191" s="10">
        <v>2</v>
      </c>
      <c r="E191" s="42" t="s">
        <v>272</v>
      </c>
      <c r="F191" s="43" t="s">
        <v>815</v>
      </c>
      <c r="G191" s="10"/>
      <c r="H191" s="14">
        <f>IF(G191="",0,IF(G191="優勝",[1]点数換算表!$B$2,IF(G191="準優勝",[1]点数換算表!$C$2,IF(G191="ベスト4",[1]点数換算表!$D$2,[1]点数換算表!$E$2))))</f>
        <v>0</v>
      </c>
      <c r="I191" s="10"/>
      <c r="J191" s="9">
        <f>IF(I191="",0,IF(I191="優勝",[1]点数換算表!$B$3,IF(I191="準優勝",[1]点数換算表!$C$3,IF(I191="ベスト4",[1]点数換算表!$D$3,[1]点数換算表!$E$3))))</f>
        <v>0</v>
      </c>
      <c r="K191" s="10"/>
      <c r="L191" s="9">
        <f>IF(K191="",0,IF(K191="優勝",[7]点数換算表!$B$4,IF(K191="準優勝",[7]点数換算表!$C$4,IF(K191="ベスト4",[7]点数換算表!$D$4,IF(K191="ベスト8",[7]点数換算表!$E$4,IF(K191="ベスト16",[7]点数換算表!$F$4,""))))))</f>
        <v>0</v>
      </c>
      <c r="M191" s="10" t="s">
        <v>214</v>
      </c>
      <c r="N191" s="9">
        <f>IF(M191="",0,IF(M191="優勝",点数換算表!$B$5,IF(M191="準優勝",点数換算表!$C$5,IF(M191="ベスト4",点数換算表!$D$5,IF(M191="ベスト8",点数換算表!$E$5,IF(M191="ベスト16",点数換算表!$F$5,IF(M191="ベスト32",点数換算表!$G$5,"")))))))</f>
        <v>50</v>
      </c>
      <c r="O191" s="10"/>
      <c r="P191" s="9">
        <f>IF(O191="",0,IF(O191="優勝",[2]点数換算表!$B$6,IF(O191="準優勝",[2]点数換算表!$C$6,IF(O191="ベスト4",[2]点数換算表!$D$6,IF(O191="ベスト8",[2]点数換算表!$E$6,IF(O191="ベスト16",[2]点数換算表!$F$6,IF(O191="ベスト32",[2]点数換算表!$G$6,"")))))))</f>
        <v>0</v>
      </c>
      <c r="Q191" s="10"/>
      <c r="R191" s="9">
        <f>IF(Q191="",0,IF(Q191="優勝",[10]点数換算表!$B$7,IF(Q191="準優勝",[10]点数換算表!$C$7,IF(Q191="ベスト4",[10]点数換算表!$D$7,IF(Q191="ベスト8",[10]点数換算表!$E$7,[10]点数換算表!$F$7)))))</f>
        <v>0</v>
      </c>
      <c r="S191" s="10"/>
      <c r="T191" s="9">
        <f>IF(S191="",0,IF(S191="優勝",[10]点数換算表!$B$8,IF(S191="準優勝",[10]点数換算表!$C$8,IF(S191="ベスト4",[10]点数換算表!$D$8,IF(S191="ベスト8",[10]点数換算表!$E$8,[10]点数換算表!$F$8)))))</f>
        <v>0</v>
      </c>
      <c r="U191" s="10"/>
      <c r="V191" s="14">
        <f>IF(U191="",0,IF(U191="優勝",[10]点数換算表!$B$13,IF(U191="準優勝",[10]点数換算表!$C$13,IF(U191="ベスト4",[10]点数換算表!$D$13,[10]点数換算表!$E$13))))</f>
        <v>0</v>
      </c>
      <c r="W191" s="10"/>
      <c r="X191" s="9">
        <f>IF(W191="",0,IF(W191="優勝",[10]点数換算表!$B$14,IF(W191="準優勝",[10]点数換算表!$C$14,IF(W191="ベスト4",[10]点数換算表!$D$14,[10]点数換算表!$E$14))))</f>
        <v>0</v>
      </c>
      <c r="Y191" s="10"/>
      <c r="Z191" s="9">
        <f>IF(Y191="",0,IF(Y191="優勝",[7]点数換算表!$B$15,IF(Y191="準優勝",[7]点数換算表!$C$15,IF(Y191="ベスト4",[7]点数換算表!$D$15,IF(Y191="ベスト8",[7]点数換算表!$E$15,IF(Y191="ベスト16",[7]点数換算表!$F$15,""))))))</f>
        <v>0</v>
      </c>
      <c r="AA191" s="10"/>
      <c r="AB191" s="9">
        <f>IF(AA191="",0,IF(AA191="優勝",[2]点数換算表!$B$16,IF(AA191="準優勝",[2]点数換算表!$C$16,IF(AA191="ベスト4",[2]点数換算表!$D$16,IF(AA191="ベスト8",[2]点数換算表!$E$16,IF(AA191="ベスト16",[2]点数換算表!$F$16,IF(AA191="ベスト32",[2]点数換算表!$G$16,"")))))))</f>
        <v>0</v>
      </c>
      <c r="AC191" s="10"/>
      <c r="AD191" s="9">
        <f>IF(AC191="",0,IF(AC191="優勝",[2]点数換算表!$B$17,IF(AC191="準優勝",[2]点数換算表!$C$17,IF(AC191="ベスト4",[2]点数換算表!$D$17,IF(AC191="ベスト8",[2]点数換算表!$E$17,IF(AC191="ベスト16",[2]点数換算表!$F$17,IF(AC191="ベスト32",[2]点数換算表!$G$17,"")))))))</f>
        <v>0</v>
      </c>
      <c r="AE191" s="10"/>
      <c r="AF191" s="9">
        <f>IF(AE191="",0,IF(AE191="優勝",[2]点数換算表!$B$18,IF(AE191="準優勝",[2]点数換算表!$C$18,IF(AE191="ベスト4",[2]点数換算表!$D$18,IF(AE191="ベスト8",[2]点数換算表!$E$18,[2]点数換算表!$F$18)))))</f>
        <v>0</v>
      </c>
      <c r="AG191" s="10"/>
      <c r="AH191" s="9">
        <f>IF(AG191="",0,IF(AG191="優勝",[2]点数換算表!$B$19,IF(AG191="準優勝",[2]点数換算表!$C$19,IF(AG191="ベスト4",[2]点数換算表!$D$19,IF(AG191="ベスト8",[2]点数換算表!$E$19,[2]点数換算表!$F$19)))))</f>
        <v>0</v>
      </c>
      <c r="AI191" s="9">
        <f t="shared" ref="AI191:AI192" si="102">MAX(H191,J191)+SUM(L191:T191)+MAX(V191,X191)+SUM(Z191:AH191)</f>
        <v>50</v>
      </c>
      <c r="AJ191" s="77"/>
    </row>
    <row r="192" spans="1:36" x14ac:dyDescent="0.4">
      <c r="A192" s="77">
        <v>95</v>
      </c>
      <c r="B192" s="10" t="s">
        <v>1377</v>
      </c>
      <c r="C192" s="10" t="s">
        <v>277</v>
      </c>
      <c r="D192" s="10">
        <v>2</v>
      </c>
      <c r="E192" s="42" t="s">
        <v>272</v>
      </c>
      <c r="F192" s="43" t="s">
        <v>815</v>
      </c>
      <c r="G192" s="10"/>
      <c r="H192" s="14">
        <f>IF(G192="",0,IF(G192="優勝",[1]点数換算表!$B$2,IF(G192="準優勝",[1]点数換算表!$C$2,IF(G192="ベスト4",[1]点数換算表!$D$2,[1]点数換算表!$E$2))))</f>
        <v>0</v>
      </c>
      <c r="I192" s="10"/>
      <c r="J192" s="9">
        <f>IF(I192="",0,IF(I192="優勝",[1]点数換算表!$B$3,IF(I192="準優勝",[1]点数換算表!$C$3,IF(I192="ベスト4",[1]点数換算表!$D$3,[1]点数換算表!$E$3))))</f>
        <v>0</v>
      </c>
      <c r="K192" s="10"/>
      <c r="L192" s="9">
        <f>IF(K192="",0,IF(K192="優勝",[7]点数換算表!$B$4,IF(K192="準優勝",[7]点数換算表!$C$4,IF(K192="ベスト4",[7]点数換算表!$D$4,IF(K192="ベスト8",[7]点数換算表!$E$4,IF(K192="ベスト16",[7]点数換算表!$F$4,""))))))</f>
        <v>0</v>
      </c>
      <c r="M192" s="10" t="s">
        <v>214</v>
      </c>
      <c r="N192" s="9">
        <f>IF(M192="",0,IF(M192="優勝",点数換算表!$B$5,IF(M192="準優勝",点数換算表!$C$5,IF(M192="ベスト4",点数換算表!$D$5,IF(M192="ベスト8",点数換算表!$E$5,IF(M192="ベスト16",点数換算表!$F$5,IF(M192="ベスト32",点数換算表!$G$5,"")))))))</f>
        <v>50</v>
      </c>
      <c r="O192" s="10"/>
      <c r="P192" s="9">
        <f>IF(O192="",0,IF(O192="優勝",[2]点数換算表!$B$6,IF(O192="準優勝",[2]点数換算表!$C$6,IF(O192="ベスト4",[2]点数換算表!$D$6,IF(O192="ベスト8",[2]点数換算表!$E$6,IF(O192="ベスト16",[2]点数換算表!$F$6,IF(O192="ベスト32",[2]点数換算表!$G$6,"")))))))</f>
        <v>0</v>
      </c>
      <c r="Q192" s="10"/>
      <c r="R192" s="9">
        <f>IF(Q192="",0,IF(Q192="優勝",[10]点数換算表!$B$7,IF(Q192="準優勝",[10]点数換算表!$C$7,IF(Q192="ベスト4",[10]点数換算表!$D$7,IF(Q192="ベスト8",[10]点数換算表!$E$7,[10]点数換算表!$F$7)))))</f>
        <v>0</v>
      </c>
      <c r="S192" s="10"/>
      <c r="T192" s="9">
        <f>IF(S192="",0,IF(S192="優勝",[10]点数換算表!$B$8,IF(S192="準優勝",[10]点数換算表!$C$8,IF(S192="ベスト4",[10]点数換算表!$D$8,IF(S192="ベスト8",[10]点数換算表!$E$8,[10]点数換算表!$F$8)))))</f>
        <v>0</v>
      </c>
      <c r="U192" s="10"/>
      <c r="V192" s="14">
        <f>IF(U192="",0,IF(U192="優勝",[10]点数換算表!$B$13,IF(U192="準優勝",[10]点数換算表!$C$13,IF(U192="ベスト4",[10]点数換算表!$D$13,[10]点数換算表!$E$13))))</f>
        <v>0</v>
      </c>
      <c r="W192" s="10"/>
      <c r="X192" s="9">
        <f>IF(W192="",0,IF(W192="優勝",[10]点数換算表!$B$14,IF(W192="準優勝",[10]点数換算表!$C$14,IF(W192="ベスト4",[10]点数換算表!$D$14,[10]点数換算表!$E$14))))</f>
        <v>0</v>
      </c>
      <c r="Y192" s="10"/>
      <c r="Z192" s="9">
        <f>IF(Y192="",0,IF(Y192="優勝",[7]点数換算表!$B$15,IF(Y192="準優勝",[7]点数換算表!$C$15,IF(Y192="ベスト4",[7]点数換算表!$D$15,IF(Y192="ベスト8",[7]点数換算表!$E$15,IF(Y192="ベスト16",[7]点数換算表!$F$15,""))))))</f>
        <v>0</v>
      </c>
      <c r="AA192" s="10"/>
      <c r="AB192" s="9">
        <f>IF(AA192="",0,IF(AA192="優勝",[2]点数換算表!$B$16,IF(AA192="準優勝",[2]点数換算表!$C$16,IF(AA192="ベスト4",[2]点数換算表!$D$16,IF(AA192="ベスト8",[2]点数換算表!$E$16,IF(AA192="ベスト16",[2]点数換算表!$F$16,IF(AA192="ベスト32",[2]点数換算表!$G$16,"")))))))</f>
        <v>0</v>
      </c>
      <c r="AC192" s="10"/>
      <c r="AD192" s="9">
        <f>IF(AC192="",0,IF(AC192="優勝",[2]点数換算表!$B$17,IF(AC192="準優勝",[2]点数換算表!$C$17,IF(AC192="ベスト4",[2]点数換算表!$D$17,IF(AC192="ベスト8",[2]点数換算表!$E$17,IF(AC192="ベスト16",[2]点数換算表!$F$17,IF(AC192="ベスト32",[2]点数換算表!$G$17,"")))))))</f>
        <v>0</v>
      </c>
      <c r="AE192" s="10"/>
      <c r="AF192" s="9">
        <f>IF(AE192="",0,IF(AE192="優勝",[2]点数換算表!$B$18,IF(AE192="準優勝",[2]点数換算表!$C$18,IF(AE192="ベスト4",[2]点数換算表!$D$18,IF(AE192="ベスト8",[2]点数換算表!$E$18,[2]点数換算表!$F$18)))))</f>
        <v>0</v>
      </c>
      <c r="AG192" s="10"/>
      <c r="AH192" s="9">
        <f>IF(AG192="",0,IF(AG192="優勝",[2]点数換算表!$B$19,IF(AG192="準優勝",[2]点数換算表!$C$19,IF(AG192="ベスト4",[2]点数換算表!$D$19,IF(AG192="ベスト8",[2]点数換算表!$E$19,[2]点数換算表!$F$19)))))</f>
        <v>0</v>
      </c>
      <c r="AI192" s="9">
        <f t="shared" si="102"/>
        <v>50</v>
      </c>
      <c r="AJ192" s="77">
        <f t="shared" ref="AJ192" si="103">AI192+AI193</f>
        <v>100</v>
      </c>
    </row>
    <row r="193" spans="1:36" x14ac:dyDescent="0.4">
      <c r="A193" s="77"/>
      <c r="B193" s="10" t="s">
        <v>1378</v>
      </c>
      <c r="C193" s="10" t="s">
        <v>277</v>
      </c>
      <c r="D193" s="10">
        <v>1</v>
      </c>
      <c r="E193" s="42" t="s">
        <v>272</v>
      </c>
      <c r="F193" s="43" t="s">
        <v>815</v>
      </c>
      <c r="G193" s="10"/>
      <c r="H193" s="14">
        <f>IF(G193="",0,IF(G193="優勝",[1]点数換算表!$B$2,IF(G193="準優勝",[1]点数換算表!$C$2,IF(G193="ベスト4",[1]点数換算表!$D$2,[1]点数換算表!$E$2))))</f>
        <v>0</v>
      </c>
      <c r="I193" s="10"/>
      <c r="J193" s="9">
        <f>IF(I193="",0,IF(I193="優勝",[1]点数換算表!$B$3,IF(I193="準優勝",[1]点数換算表!$C$3,IF(I193="ベスト4",[1]点数換算表!$D$3,[1]点数換算表!$E$3))))</f>
        <v>0</v>
      </c>
      <c r="K193" s="10"/>
      <c r="L193" s="9">
        <f>IF(K193="",0,IF(K193="優勝",[7]点数換算表!$B$4,IF(K193="準優勝",[7]点数換算表!$C$4,IF(K193="ベスト4",[7]点数換算表!$D$4,IF(K193="ベスト8",[7]点数換算表!$E$4,IF(K193="ベスト16",[7]点数換算表!$F$4,""))))))</f>
        <v>0</v>
      </c>
      <c r="M193" s="10" t="s">
        <v>214</v>
      </c>
      <c r="N193" s="9">
        <f>IF(M193="",0,IF(M193="優勝",点数換算表!$B$5,IF(M193="準優勝",点数換算表!$C$5,IF(M193="ベスト4",点数換算表!$D$5,IF(M193="ベスト8",点数換算表!$E$5,IF(M193="ベスト16",点数換算表!$F$5,IF(M193="ベスト32",点数換算表!$G$5,"")))))))</f>
        <v>50</v>
      </c>
      <c r="O193" s="10"/>
      <c r="P193" s="9">
        <f>IF(O193="",0,IF(O193="優勝",[2]点数換算表!$B$6,IF(O193="準優勝",[2]点数換算表!$C$6,IF(O193="ベスト4",[2]点数換算表!$D$6,IF(O193="ベスト8",[2]点数換算表!$E$6,IF(O193="ベスト16",[2]点数換算表!$F$6,IF(O193="ベスト32",[2]点数換算表!$G$6,"")))))))</f>
        <v>0</v>
      </c>
      <c r="Q193" s="10"/>
      <c r="R193" s="9">
        <f>IF(Q193="",0,IF(Q193="優勝",[10]点数換算表!$B$7,IF(Q193="準優勝",[10]点数換算表!$C$7,IF(Q193="ベスト4",[10]点数換算表!$D$7,IF(Q193="ベスト8",[10]点数換算表!$E$7,[10]点数換算表!$F$7)))))</f>
        <v>0</v>
      </c>
      <c r="S193" s="10"/>
      <c r="T193" s="9">
        <f>IF(S193="",0,IF(S193="優勝",[10]点数換算表!$B$8,IF(S193="準優勝",[10]点数換算表!$C$8,IF(S193="ベスト4",[10]点数換算表!$D$8,IF(S193="ベスト8",[10]点数換算表!$E$8,[10]点数換算表!$F$8)))))</f>
        <v>0</v>
      </c>
      <c r="U193" s="10"/>
      <c r="V193" s="14">
        <f>IF(U193="",0,IF(U193="優勝",[10]点数換算表!$B$13,IF(U193="準優勝",[10]点数換算表!$C$13,IF(U193="ベスト4",[10]点数換算表!$D$13,[10]点数換算表!$E$13))))</f>
        <v>0</v>
      </c>
      <c r="W193" s="10"/>
      <c r="X193" s="9">
        <f>IF(W193="",0,IF(W193="優勝",[10]点数換算表!$B$14,IF(W193="準優勝",[10]点数換算表!$C$14,IF(W193="ベスト4",[10]点数換算表!$D$14,[10]点数換算表!$E$14))))</f>
        <v>0</v>
      </c>
      <c r="Y193" s="10"/>
      <c r="Z193" s="9">
        <f>IF(Y193="",0,IF(Y193="優勝",[7]点数換算表!$B$15,IF(Y193="準優勝",[7]点数換算表!$C$15,IF(Y193="ベスト4",[7]点数換算表!$D$15,IF(Y193="ベスト8",[7]点数換算表!$E$15,IF(Y193="ベスト16",[7]点数換算表!$F$15,""))))))</f>
        <v>0</v>
      </c>
      <c r="AA193" s="10"/>
      <c r="AB193" s="9">
        <f>IF(AA193="",0,IF(AA193="優勝",[2]点数換算表!$B$16,IF(AA193="準優勝",[2]点数換算表!$C$16,IF(AA193="ベスト4",[2]点数換算表!$D$16,IF(AA193="ベスト8",[2]点数換算表!$E$16,IF(AA193="ベスト16",[2]点数換算表!$F$16,IF(AA193="ベスト32",[2]点数換算表!$G$16,"")))))))</f>
        <v>0</v>
      </c>
      <c r="AC193" s="10"/>
      <c r="AD193" s="9">
        <f>IF(AC193="",0,IF(AC193="優勝",[2]点数換算表!$B$17,IF(AC193="準優勝",[2]点数換算表!$C$17,IF(AC193="ベスト4",[2]点数換算表!$D$17,IF(AC193="ベスト8",[2]点数換算表!$E$17,IF(AC193="ベスト16",[2]点数換算表!$F$17,IF(AC193="ベスト32",[2]点数換算表!$G$17,"")))))))</f>
        <v>0</v>
      </c>
      <c r="AE193" s="10"/>
      <c r="AF193" s="9">
        <f>IF(AE193="",0,IF(AE193="優勝",[2]点数換算表!$B$18,IF(AE193="準優勝",[2]点数換算表!$C$18,IF(AE193="ベスト4",[2]点数換算表!$D$18,IF(AE193="ベスト8",[2]点数換算表!$E$18,[2]点数換算表!$F$18)))))</f>
        <v>0</v>
      </c>
      <c r="AG193" s="10"/>
      <c r="AH193" s="9">
        <f>IF(AG193="",0,IF(AG193="優勝",[2]点数換算表!$B$19,IF(AG193="準優勝",[2]点数換算表!$C$19,IF(AG193="ベスト4",[2]点数換算表!$D$19,IF(AG193="ベスト8",[2]点数換算表!$E$19,[2]点数換算表!$F$19)))))</f>
        <v>0</v>
      </c>
      <c r="AI193" s="9">
        <f t="shared" ref="AI193:AI227" si="104">MAX(H193,J193)+SUM(L193:T193)+MAX(V193,X193)+SUM(Z193:AH193)</f>
        <v>50</v>
      </c>
      <c r="AJ193" s="77"/>
    </row>
    <row r="194" spans="1:36" x14ac:dyDescent="0.4">
      <c r="A194" s="77">
        <v>96</v>
      </c>
      <c r="B194" s="10" t="s">
        <v>336</v>
      </c>
      <c r="C194" s="10" t="s">
        <v>289</v>
      </c>
      <c r="D194" s="10">
        <v>4</v>
      </c>
      <c r="E194" s="42" t="s">
        <v>272</v>
      </c>
      <c r="F194" s="43" t="s">
        <v>815</v>
      </c>
      <c r="G194" s="10"/>
      <c r="H194" s="14">
        <f>IF(G194="",0,IF(G194="優勝",[3]点数換算表!$B$2,IF(G194="準優勝",[3]点数換算表!$C$2,IF(G194="ベスト4",[3]点数換算表!$D$2,[3]点数換算表!$E$2))))</f>
        <v>0</v>
      </c>
      <c r="I194" s="10"/>
      <c r="J194" s="9">
        <f>IF(I194="",0,IF(I194="優勝",[3]点数換算表!$B$3,IF(I194="準優勝",[3]点数換算表!$C$3,IF(I194="ベスト4",[3]点数換算表!$D$3,[3]点数換算表!$E$3))))</f>
        <v>0</v>
      </c>
      <c r="K194" s="10"/>
      <c r="L194" s="9">
        <f>IF(K194="",0,IF(K194="優勝",[3]点数換算表!$B$4,IF(K194="準優勝",[3]点数換算表!$C$4,IF(K194="ベスト4",[3]点数換算表!$D$4,IF(K194="ベスト8",[3]点数換算表!$E$4,IF(K194="ベスト16",[3]点数換算表!$F$4,""))))))</f>
        <v>0</v>
      </c>
      <c r="M194" s="10"/>
      <c r="N194" s="9">
        <f>IF(M194="",0,IF(M194="優勝",[3]点数換算表!$B$5,IF(M194="準優勝",[3]点数換算表!$C$5,IF(M194="ベスト4",[3]点数換算表!$D$5,IF(M194="ベスト8",[3]点数換算表!$E$5,IF(M194="ベスト16",[3]点数換算表!$F$5,IF(M194="ベスト32",[3]点数換算表!$G$5,"")))))))</f>
        <v>0</v>
      </c>
      <c r="O194" s="10"/>
      <c r="P194" s="9">
        <f>IF(O194="",0,IF(O194="優勝",[3]点数換算表!$B$6,IF(O194="準優勝",[3]点数換算表!$C$6,IF(O194="ベスト4",[3]点数換算表!$D$6,IF(O194="ベスト8",[3]点数換算表!$E$6,IF(O194="ベスト16",[3]点数換算表!$F$6,IF(O194="ベスト32",[3]点数換算表!$G$6,"")))))))</f>
        <v>0</v>
      </c>
      <c r="Q194" s="10"/>
      <c r="R194" s="9">
        <f>IF(Q194="",0,IF(Q194="優勝",[3]点数換算表!$B$7,IF(Q194="準優勝",[3]点数換算表!$C$7,IF(Q194="ベスト4",[3]点数換算表!$D$7,IF(Q194="ベスト8",[3]点数換算表!$E$7,[3]点数換算表!$F$7)))))</f>
        <v>0</v>
      </c>
      <c r="S194" s="10"/>
      <c r="T194" s="9">
        <f>IF(S194="",0,IF(S194="優勝",[3]点数換算表!$B$8,IF(S194="準優勝",[3]点数換算表!$C$8,IF(S194="ベスト4",[3]点数換算表!$D$8,IF(S194="ベスト8",[3]点数換算表!$E$8,[3]点数換算表!$F$8)))))</f>
        <v>0</v>
      </c>
      <c r="U194" s="10"/>
      <c r="V194" s="14">
        <f>IF(U194="",0,IF(U194="優勝",[3]点数換算表!$B$13,IF(U194="準優勝",[3]点数換算表!$C$13,IF(U194="ベスト4",[3]点数換算表!$D$13,[3]点数換算表!$E$13))))</f>
        <v>0</v>
      </c>
      <c r="W194" s="10"/>
      <c r="X194" s="9">
        <f>IF(W194="",0,IF(W194="優勝",[3]点数換算表!$B$14,IF(W194="準優勝",[3]点数換算表!$C$14,IF(W194="ベスト4",[3]点数換算表!$D$14,[3]点数換算表!$E$14))))</f>
        <v>0</v>
      </c>
      <c r="Y194" s="10" t="s">
        <v>7</v>
      </c>
      <c r="Z194" s="9">
        <f>IF(Y194="",0,IF(Y194="優勝",[3]点数換算表!$B$15,IF(Y194="準優勝",[3]点数換算表!$C$15,IF(Y194="ベスト4",[3]点数換算表!$D$15,IF(Y194="ベスト8",[3]点数換算表!$E$15,IF(Y194="ベスト16",[3]点数換算表!$F$15,""))))))</f>
        <v>16</v>
      </c>
      <c r="AA194" s="10" t="s">
        <v>7</v>
      </c>
      <c r="AB194" s="9">
        <f>IF(AA194="",0,IF(AA194="優勝",[3]点数換算表!$B$16,IF(AA194="準優勝",[3]点数換算表!$C$16,IF(AA194="ベスト4",[3]点数換算表!$D$16,IF(AA194="ベスト8",[3]点数換算表!$E$16,IF(AA194="ベスト16",[3]点数換算表!$F$16,IF(AA194="ベスト32",[3]点数換算表!$G$16,"")))))))</f>
        <v>80</v>
      </c>
      <c r="AC194" s="10"/>
      <c r="AD194" s="9">
        <f>IF(AC194="",0,IF(AC194="優勝",[3]点数換算表!$B$17,IF(AC194="準優勝",[3]点数換算表!$C$17,IF(AC194="ベスト4",[3]点数換算表!$D$17,IF(AC194="ベスト8",[3]点数換算表!$E$17,IF(AC194="ベスト16",[3]点数換算表!$F$17,IF(AC194="ベスト32",[3]点数換算表!$G$17,"")))))))</f>
        <v>0</v>
      </c>
      <c r="AE194" s="10"/>
      <c r="AF194" s="9">
        <f>IF(AE194="",0,IF(AE194="優勝",[3]点数換算表!$B$18,IF(AE194="準優勝",[3]点数換算表!$C$18,IF(AE194="ベスト4",[3]点数換算表!$D$18,IF(AE194="ベスト8",[3]点数換算表!$E$18,[3]点数換算表!$F$18)))))</f>
        <v>0</v>
      </c>
      <c r="AG194" s="10"/>
      <c r="AH194" s="9">
        <f>IF(AG194="",0,IF(AG194="優勝",[3]点数換算表!$B$19,IF(AG194="準優勝",[3]点数換算表!$C$19,IF(AG194="ベスト4",[3]点数換算表!$D$19,IF(AG194="ベスト8",[3]点数換算表!$E$19,[3]点数換算表!$F$19)))))</f>
        <v>0</v>
      </c>
      <c r="AI194" s="9">
        <f t="shared" si="104"/>
        <v>96</v>
      </c>
      <c r="AJ194" s="77">
        <f t="shared" ref="AJ194" si="105">AI194+AI195</f>
        <v>96</v>
      </c>
    </row>
    <row r="195" spans="1:36" x14ac:dyDescent="0.4">
      <c r="A195" s="77"/>
      <c r="B195" s="10" t="s">
        <v>895</v>
      </c>
      <c r="C195" s="10" t="s">
        <v>289</v>
      </c>
      <c r="D195" s="10">
        <v>4</v>
      </c>
      <c r="E195" s="42" t="s">
        <v>272</v>
      </c>
      <c r="F195" s="43" t="s">
        <v>815</v>
      </c>
      <c r="G195" s="10"/>
      <c r="H195" s="14">
        <v>0</v>
      </c>
      <c r="I195" s="10"/>
      <c r="J195" s="9">
        <v>0</v>
      </c>
      <c r="K195" s="10"/>
      <c r="L195" s="9">
        <v>0</v>
      </c>
      <c r="M195" s="10"/>
      <c r="N195" s="9">
        <f>IF(M195="",0,IF(M195="優勝",[3]点数換算表!$B$5,IF(M195="準優勝",[3]点数換算表!$C$5,IF(M195="ベスト4",[3]点数換算表!$D$5,IF(M195="ベスト8",[3]点数換算表!$E$5,IF(M195="ベスト16",[3]点数換算表!$F$5,IF(M195="ベスト32",[3]点数換算表!$G$5,"")))))))</f>
        <v>0</v>
      </c>
      <c r="O195" s="10"/>
      <c r="P195" s="9">
        <v>0</v>
      </c>
      <c r="Q195" s="10"/>
      <c r="R195" s="9">
        <v>0</v>
      </c>
      <c r="S195" s="10"/>
      <c r="T195" s="9">
        <v>0</v>
      </c>
      <c r="U195" s="10"/>
      <c r="V195" s="14">
        <v>0</v>
      </c>
      <c r="W195" s="10"/>
      <c r="X195" s="9">
        <v>0</v>
      </c>
      <c r="Y195" s="10"/>
      <c r="Z195" s="9">
        <v>0</v>
      </c>
      <c r="AA195" s="10"/>
      <c r="AB195" s="9">
        <f>IF(AA195="",0,IF(AA195="優勝",[3]点数換算表!$B$16,IF(AA195="準優勝",[3]点数換算表!$C$16,IF(AA195="ベスト4",[3]点数換算表!$D$16,IF(AA195="ベスト8",[3]点数換算表!$E$16,IF(AA195="ベスト16",[3]点数換算表!$F$16,IF(AA195="ベスト32",[3]点数換算表!$G$16,"")))))))</f>
        <v>0</v>
      </c>
      <c r="AC195" s="10"/>
      <c r="AD195" s="9">
        <v>0</v>
      </c>
      <c r="AE195" s="10"/>
      <c r="AF195" s="9">
        <v>0</v>
      </c>
      <c r="AG195" s="10"/>
      <c r="AH195" s="9">
        <v>0</v>
      </c>
      <c r="AI195" s="9">
        <f t="shared" si="104"/>
        <v>0</v>
      </c>
      <c r="AJ195" s="77"/>
    </row>
    <row r="196" spans="1:36" x14ac:dyDescent="0.4">
      <c r="A196" s="77">
        <v>97</v>
      </c>
      <c r="B196" s="10" t="s">
        <v>1004</v>
      </c>
      <c r="C196" s="10" t="s">
        <v>450</v>
      </c>
      <c r="D196" s="10">
        <v>3</v>
      </c>
      <c r="E196" s="48" t="s">
        <v>451</v>
      </c>
      <c r="F196" s="43" t="s">
        <v>815</v>
      </c>
      <c r="G196" s="10"/>
      <c r="H196" s="14">
        <f>IF(G196="",0,IF(G196="優勝",[15]点数換算表!$B$2,IF(G196="準優勝",[15]点数換算表!$C$2,IF(G196="ベスト4",[15]点数換算表!$D$2,[15]点数換算表!$E$2))))</f>
        <v>0</v>
      </c>
      <c r="I196" s="10"/>
      <c r="J196" s="9">
        <f>IF(I196="",0,IF(I196="優勝",[15]点数換算表!$B$3,IF(I196="準優勝",[15]点数換算表!$C$3,IF(I196="ベスト4",[15]点数換算表!$D$3,[15]点数換算表!$E$3))))</f>
        <v>0</v>
      </c>
      <c r="K196" s="10" t="s">
        <v>9</v>
      </c>
      <c r="L196" s="9">
        <f>IF(K196="",0,IF(K196="優勝",[15]点数換算表!$B$4,IF(K196="準優勝",[15]点数換算表!$C$4,IF(K196="ベスト4",[15]点数換算表!$D$4,IF(K196="ベスト8",[15]点数換算表!$E$4,IF(K196="ベスト16",[15]点数換算表!$F$4,""))))))</f>
        <v>40</v>
      </c>
      <c r="M196" s="10"/>
      <c r="N196" s="9">
        <f>IF(M196="",0,IF(M196="優勝",[3]点数換算表!$B$5,IF(M196="準優勝",[3]点数換算表!$C$5,IF(M196="ベスト4",[3]点数換算表!$D$5,IF(M196="ベスト8",[3]点数換算表!$E$5,IF(M196="ベスト16",[3]点数換算表!$F$5,IF(M196="ベスト32",[3]点数換算表!$G$5,"")))))))</f>
        <v>0</v>
      </c>
      <c r="O196" s="10"/>
      <c r="P196" s="9">
        <f>IF(O196="",0,IF(O196="優勝",[15]点数換算表!$B$6,IF(O196="準優勝",[15]点数換算表!$C$6,IF(O196="ベスト4",[15]点数換算表!$D$6,IF(O196="ベスト8",[15]点数換算表!$E$6,IF(O196="ベスト16",[15]点数換算表!$F$6,IF(O196="ベスト32",[15]点数換算表!$G$6,"")))))))</f>
        <v>0</v>
      </c>
      <c r="Q196" s="10"/>
      <c r="R196" s="9">
        <f>IF(Q196="",0,IF(Q196="優勝",[15]点数換算表!$B$7,IF(Q196="準優勝",[15]点数換算表!$C$7,IF(Q196="ベスト4",[15]点数換算表!$D$7,IF(Q196="ベスト8",[15]点数換算表!$E$7,[15]点数換算表!$F$7)))))</f>
        <v>0</v>
      </c>
      <c r="S196" s="10"/>
      <c r="T196" s="9">
        <f>IF(S196="",0,IF(S196="優勝",[15]点数換算表!$B$8,IF(S196="準優勝",[15]点数換算表!$C$8,IF(S196="ベスト4",[15]点数換算表!$D$8,IF(S196="ベスト8",[15]点数換算表!$E$8,[15]点数換算表!$F$8)))))</f>
        <v>0</v>
      </c>
      <c r="U196" s="10"/>
      <c r="V196" s="14">
        <f>IF(U196="",0,IF(U196="優勝",[15]点数換算表!$B$13,IF(U196="準優勝",[15]点数換算表!$C$13,IF(U196="ベスト4",[15]点数換算表!$D$13,[15]点数換算表!$E$13))))</f>
        <v>0</v>
      </c>
      <c r="W196" s="10"/>
      <c r="X196" s="9">
        <f>IF(W196="",0,IF(W196="優勝",[15]点数換算表!$B$14,IF(W196="準優勝",[15]点数換算表!$C$14,IF(W196="ベスト4",[15]点数換算表!$D$14,[15]点数換算表!$E$14))))</f>
        <v>0</v>
      </c>
      <c r="Y196" s="10" t="s">
        <v>7</v>
      </c>
      <c r="Z196" s="9">
        <f>IF(Y196="",0,IF(Y196="優勝",[15]点数換算表!$B$15,IF(Y196="準優勝",[15]点数換算表!$C$15,IF(Y196="ベスト4",[15]点数換算表!$D$15,IF(Y196="ベスト8",[15]点数換算表!$E$15,IF(Y196="ベスト16",[15]点数換算表!$F$15,""))))))</f>
        <v>16</v>
      </c>
      <c r="AA196" s="10"/>
      <c r="AB196" s="9">
        <f>IF(AA196="",0,IF(AA196="優勝",[3]点数換算表!$B$16,IF(AA196="準優勝",[3]点数換算表!$C$16,IF(AA196="ベスト4",[3]点数換算表!$D$16,IF(AA196="ベスト8",[3]点数換算表!$E$16,IF(AA196="ベスト16",[3]点数換算表!$F$16,IF(AA196="ベスト32",[3]点数換算表!$G$16,"")))))))</f>
        <v>0</v>
      </c>
      <c r="AC196" s="10"/>
      <c r="AD196" s="9">
        <f>IF(AC196="",0,IF(AC196="優勝",[15]点数換算表!$B$17,IF(AC196="準優勝",[15]点数換算表!$C$17,IF(AC196="ベスト4",[15]点数換算表!$D$17,IF(AC196="ベスト8",[15]点数換算表!$E$17,IF(AC196="ベスト16",[15]点数換算表!$F$17,IF(AC196="ベスト32",[15]点数換算表!$G$17,"")))))))</f>
        <v>0</v>
      </c>
      <c r="AE196" s="10"/>
      <c r="AF196" s="9">
        <f>IF(AE196="",0,IF(AE196="優勝",[15]点数換算表!$B$18,IF(AE196="準優勝",[15]点数換算表!$C$18,IF(AE196="ベスト4",[15]点数換算表!$D$18,IF(AE196="ベスト8",[15]点数換算表!$E$18,[15]点数換算表!$F$18)))))</f>
        <v>0</v>
      </c>
      <c r="AG196" s="10"/>
      <c r="AH196" s="9">
        <f>IF(AG196="",0,IF(AG196="優勝",[15]点数換算表!$B$19,IF(AG196="準優勝",[15]点数換算表!$C$19,IF(AG196="ベスト4",[15]点数換算表!$D$19,IF(AG196="ベスト8",[15]点数換算表!$E$19,[15]点数換算表!$F$19)))))</f>
        <v>0</v>
      </c>
      <c r="AI196" s="9">
        <f t="shared" si="104"/>
        <v>56</v>
      </c>
      <c r="AJ196" s="77">
        <f t="shared" ref="AJ196" si="106">AI196+AI197</f>
        <v>96</v>
      </c>
    </row>
    <row r="197" spans="1:36" x14ac:dyDescent="0.4">
      <c r="A197" s="77"/>
      <c r="B197" s="10" t="s">
        <v>1005</v>
      </c>
      <c r="C197" s="10" t="s">
        <v>450</v>
      </c>
      <c r="D197" s="10">
        <v>2</v>
      </c>
      <c r="E197" s="48" t="s">
        <v>451</v>
      </c>
      <c r="F197" s="43" t="s">
        <v>815</v>
      </c>
      <c r="G197" s="10"/>
      <c r="H197" s="14">
        <f>IF(G197="",0,IF(G197="優勝",[15]点数換算表!$B$2,IF(G197="準優勝",[15]点数換算表!$C$2,IF(G197="ベスト4",[15]点数換算表!$D$2,[15]点数換算表!$E$2))))</f>
        <v>0</v>
      </c>
      <c r="I197" s="10"/>
      <c r="J197" s="9">
        <f>IF(I197="",0,IF(I197="優勝",[15]点数換算表!$B$3,IF(I197="準優勝",[15]点数換算表!$C$3,IF(I197="ベスト4",[15]点数換算表!$D$3,[15]点数換算表!$E$3))))</f>
        <v>0</v>
      </c>
      <c r="K197" s="10" t="s">
        <v>9</v>
      </c>
      <c r="L197" s="9">
        <f>IF(K197="",0,IF(K197="優勝",[15]点数換算表!$B$4,IF(K197="準優勝",[15]点数換算表!$C$4,IF(K197="ベスト4",[15]点数換算表!$D$4,IF(K197="ベスト8",[15]点数換算表!$E$4,IF(K197="ベスト16",[15]点数換算表!$F$4,""))))))</f>
        <v>40</v>
      </c>
      <c r="M197" s="10"/>
      <c r="N197" s="9">
        <f>IF(M197="",0,IF(M197="優勝",[3]点数換算表!$B$5,IF(M197="準優勝",[3]点数換算表!$C$5,IF(M197="ベスト4",[3]点数換算表!$D$5,IF(M197="ベスト8",[3]点数換算表!$E$5,IF(M197="ベスト16",[3]点数換算表!$F$5,IF(M197="ベスト32",[3]点数換算表!$G$5,"")))))))</f>
        <v>0</v>
      </c>
      <c r="O197" s="10"/>
      <c r="P197" s="9">
        <f>IF(O197="",0,IF(O197="優勝",[15]点数換算表!$B$6,IF(O197="準優勝",[15]点数換算表!$C$6,IF(O197="ベスト4",[15]点数換算表!$D$6,IF(O197="ベスト8",[15]点数換算表!$E$6,IF(O197="ベスト16",[15]点数換算表!$F$6,IF(O197="ベスト32",[15]点数換算表!$G$6,"")))))))</f>
        <v>0</v>
      </c>
      <c r="Q197" s="10"/>
      <c r="R197" s="9">
        <f>IF(Q197="",0,IF(Q197="優勝",[15]点数換算表!$B$7,IF(Q197="準優勝",[15]点数換算表!$C$7,IF(Q197="ベスト4",[15]点数換算表!$D$7,IF(Q197="ベスト8",[15]点数換算表!$E$7,[15]点数換算表!$F$7)))))</f>
        <v>0</v>
      </c>
      <c r="S197" s="10"/>
      <c r="T197" s="9">
        <f>IF(S197="",0,IF(S197="優勝",[15]点数換算表!$B$8,IF(S197="準優勝",[15]点数換算表!$C$8,IF(S197="ベスト4",[15]点数換算表!$D$8,IF(S197="ベスト8",[15]点数換算表!$E$8,[15]点数換算表!$F$8)))))</f>
        <v>0</v>
      </c>
      <c r="U197" s="10"/>
      <c r="V197" s="14">
        <f>IF(U197="",0,IF(U197="優勝",[15]点数換算表!$B$13,IF(U197="準優勝",[15]点数換算表!$C$13,IF(U197="ベスト4",[15]点数換算表!$D$13,[15]点数換算表!$E$13))))</f>
        <v>0</v>
      </c>
      <c r="W197" s="10"/>
      <c r="X197" s="9">
        <f>IF(W197="",0,IF(W197="優勝",[15]点数換算表!$B$14,IF(W197="準優勝",[15]点数換算表!$C$14,IF(W197="ベスト4",[15]点数換算表!$D$14,[15]点数換算表!$E$14))))</f>
        <v>0</v>
      </c>
      <c r="Y197" s="10"/>
      <c r="Z197" s="9">
        <f>IF(Y197="",0,IF(Y197="優勝",[15]点数換算表!$B$15,IF(Y197="準優勝",[15]点数換算表!$C$15,IF(Y197="ベスト4",[15]点数換算表!$D$15,IF(Y197="ベスト8",[15]点数換算表!$E$15,IF(Y197="ベスト16",[15]点数換算表!$F$15,""))))))</f>
        <v>0</v>
      </c>
      <c r="AA197" s="10"/>
      <c r="AB197" s="9">
        <f>IF(AA197="",0,IF(AA197="優勝",[3]点数換算表!$B$16,IF(AA197="準優勝",[3]点数換算表!$C$16,IF(AA197="ベスト4",[3]点数換算表!$D$16,IF(AA197="ベスト8",[3]点数換算表!$E$16,IF(AA197="ベスト16",[3]点数換算表!$F$16,IF(AA197="ベスト32",[3]点数換算表!$G$16,"")))))))</f>
        <v>0</v>
      </c>
      <c r="AC197" s="10"/>
      <c r="AD197" s="9">
        <f>IF(AC197="",0,IF(AC197="優勝",[15]点数換算表!$B$17,IF(AC197="準優勝",[15]点数換算表!$C$17,IF(AC197="ベスト4",[15]点数換算表!$D$17,IF(AC197="ベスト8",[15]点数換算表!$E$17,IF(AC197="ベスト16",[15]点数換算表!$F$17,IF(AC197="ベスト32",[15]点数換算表!$G$17,"")))))))</f>
        <v>0</v>
      </c>
      <c r="AE197" s="10"/>
      <c r="AF197" s="9">
        <f>IF(AE197="",0,IF(AE197="優勝",[15]点数換算表!$B$18,IF(AE197="準優勝",[15]点数換算表!$C$18,IF(AE197="ベスト4",[15]点数換算表!$D$18,IF(AE197="ベスト8",[15]点数換算表!$E$18,[15]点数換算表!$F$18)))))</f>
        <v>0</v>
      </c>
      <c r="AG197" s="10"/>
      <c r="AH197" s="9">
        <f>IF(AG197="",0,IF(AG197="優勝",[15]点数換算表!$B$19,IF(AG197="準優勝",[15]点数換算表!$C$19,IF(AG197="ベスト4",[15]点数換算表!$D$19,IF(AG197="ベスト8",[15]点数換算表!$E$19,[15]点数換算表!$F$19)))))</f>
        <v>0</v>
      </c>
      <c r="AI197" s="9">
        <f t="shared" si="104"/>
        <v>40</v>
      </c>
      <c r="AJ197" s="77"/>
    </row>
    <row r="198" spans="1:36" x14ac:dyDescent="0.4">
      <c r="A198" s="77">
        <v>98</v>
      </c>
      <c r="B198" s="10" t="s">
        <v>1006</v>
      </c>
      <c r="C198" s="10" t="s">
        <v>467</v>
      </c>
      <c r="D198" s="10">
        <v>2</v>
      </c>
      <c r="E198" s="48" t="s">
        <v>451</v>
      </c>
      <c r="F198" s="43" t="s">
        <v>815</v>
      </c>
      <c r="G198" s="10"/>
      <c r="H198" s="14">
        <f>IF(G198="",0,IF(G198="優勝",[15]点数換算表!$B$2,IF(G198="準優勝",[15]点数換算表!$C$2,IF(G198="ベスト4",[15]点数換算表!$D$2,[15]点数換算表!$E$2))))</f>
        <v>0</v>
      </c>
      <c r="I198" s="10"/>
      <c r="J198" s="9">
        <f>IF(I198="",0,IF(I198="優勝",[15]点数換算表!$B$3,IF(I198="準優勝",[15]点数換算表!$C$3,IF(I198="ベスト4",[15]点数換算表!$D$3,[15]点数換算表!$E$3))))</f>
        <v>0</v>
      </c>
      <c r="K198" s="10" t="s">
        <v>9</v>
      </c>
      <c r="L198" s="9">
        <f>IF(K198="",0,IF(K198="優勝",[15]点数換算表!$B$4,IF(K198="準優勝",[15]点数換算表!$C$4,IF(K198="ベスト4",[15]点数換算表!$D$4,IF(K198="ベスト8",[15]点数換算表!$E$4,IF(K198="ベスト16",[15]点数換算表!$F$4,""))))))</f>
        <v>40</v>
      </c>
      <c r="M198" s="10"/>
      <c r="N198" s="9">
        <f>IF(M198="",0,IF(M198="優勝",[3]点数換算表!$B$5,IF(M198="準優勝",[3]点数換算表!$C$5,IF(M198="ベスト4",[3]点数換算表!$D$5,IF(M198="ベスト8",[3]点数換算表!$E$5,IF(M198="ベスト16",[3]点数換算表!$F$5,IF(M198="ベスト32",[3]点数換算表!$G$5,"")))))))</f>
        <v>0</v>
      </c>
      <c r="O198" s="10"/>
      <c r="P198" s="9">
        <f>IF(O198="",0,IF(O198="優勝",[15]点数換算表!$B$6,IF(O198="準優勝",[15]点数換算表!$C$6,IF(O198="ベスト4",[15]点数換算表!$D$6,IF(O198="ベスト8",[15]点数換算表!$E$6,IF(O198="ベスト16",[15]点数換算表!$F$6,IF(O198="ベスト32",[15]点数換算表!$G$6,"")))))))</f>
        <v>0</v>
      </c>
      <c r="Q198" s="10"/>
      <c r="R198" s="9">
        <f>IF(Q198="",0,IF(Q198="優勝",[15]点数換算表!$B$7,IF(Q198="準優勝",[15]点数換算表!$C$7,IF(Q198="ベスト4",[15]点数換算表!$D$7,IF(Q198="ベスト8",[15]点数換算表!$E$7,[15]点数換算表!$F$7)))))</f>
        <v>0</v>
      </c>
      <c r="S198" s="10"/>
      <c r="T198" s="9">
        <f>IF(S198="",0,IF(S198="優勝",[15]点数換算表!$B$8,IF(S198="準優勝",[15]点数換算表!$C$8,IF(S198="ベスト4",[15]点数換算表!$D$8,IF(S198="ベスト8",[15]点数換算表!$E$8,[15]点数換算表!$F$8)))))</f>
        <v>0</v>
      </c>
      <c r="U198" s="10"/>
      <c r="V198" s="14">
        <f>IF(U198="",0,IF(U198="優勝",[15]点数換算表!$B$13,IF(U198="準優勝",[15]点数換算表!$C$13,IF(U198="ベスト4",[15]点数換算表!$D$13,[15]点数換算表!$E$13))))</f>
        <v>0</v>
      </c>
      <c r="W198" s="10"/>
      <c r="X198" s="9">
        <f>IF(W198="",0,IF(W198="優勝",[15]点数換算表!$B$14,IF(W198="準優勝",[15]点数換算表!$C$14,IF(W198="ベスト4",[15]点数換算表!$D$14,[15]点数換算表!$E$14))))</f>
        <v>0</v>
      </c>
      <c r="Y198" s="10"/>
      <c r="Z198" s="9">
        <f>IF(Y198="",0,IF(Y198="優勝",[15]点数換算表!$B$15,IF(Y198="準優勝",[15]点数換算表!$C$15,IF(Y198="ベスト4",[15]点数換算表!$D$15,IF(Y198="ベスト8",[15]点数換算表!$E$15,IF(Y198="ベスト16",[15]点数換算表!$F$15,""))))))</f>
        <v>0</v>
      </c>
      <c r="AA198" s="10"/>
      <c r="AB198" s="9">
        <f>IF(AA198="",0,IF(AA198="優勝",[3]点数換算表!$B$16,IF(AA198="準優勝",[3]点数換算表!$C$16,IF(AA198="ベスト4",[3]点数換算表!$D$16,IF(AA198="ベスト8",[3]点数換算表!$E$16,IF(AA198="ベスト16",[3]点数換算表!$F$16,IF(AA198="ベスト32",[3]点数換算表!$G$16,"")))))))</f>
        <v>0</v>
      </c>
      <c r="AC198" s="10"/>
      <c r="AD198" s="9">
        <f>IF(AC198="",0,IF(AC198="優勝",[15]点数換算表!$B$17,IF(AC198="準優勝",[15]点数換算表!$C$17,IF(AC198="ベスト4",[15]点数換算表!$D$17,IF(AC198="ベスト8",[15]点数換算表!$E$17,IF(AC198="ベスト16",[15]点数換算表!$F$17,IF(AC198="ベスト32",[15]点数換算表!$G$17,"")))))))</f>
        <v>0</v>
      </c>
      <c r="AE198" s="10"/>
      <c r="AF198" s="9">
        <f>IF(AE198="",0,IF(AE198="優勝",[15]点数換算表!$B$18,IF(AE198="準優勝",[15]点数換算表!$C$18,IF(AE198="ベスト4",[15]点数換算表!$D$18,IF(AE198="ベスト8",[15]点数換算表!$E$18,[15]点数換算表!$F$18)))))</f>
        <v>0</v>
      </c>
      <c r="AG198" s="10"/>
      <c r="AH198" s="9">
        <f>IF(AG198="",0,IF(AG198="優勝",[15]点数換算表!$B$19,IF(AG198="準優勝",[15]点数換算表!$C$19,IF(AG198="ベスト4",[15]点数換算表!$D$19,IF(AG198="ベスト8",[15]点数換算表!$E$19,[15]点数換算表!$F$19)))))</f>
        <v>0</v>
      </c>
      <c r="AI198" s="9">
        <f t="shared" si="104"/>
        <v>40</v>
      </c>
      <c r="AJ198" s="77">
        <f t="shared" ref="AJ198" si="107">AI198+AI199</f>
        <v>96</v>
      </c>
    </row>
    <row r="199" spans="1:36" x14ac:dyDescent="0.4">
      <c r="A199" s="77"/>
      <c r="B199" s="10" t="s">
        <v>1007</v>
      </c>
      <c r="C199" s="10" t="s">
        <v>467</v>
      </c>
      <c r="D199" s="10">
        <v>2</v>
      </c>
      <c r="E199" s="48" t="s">
        <v>451</v>
      </c>
      <c r="F199" s="43" t="s">
        <v>815</v>
      </c>
      <c r="G199" s="10"/>
      <c r="H199" s="14">
        <f>IF(G199="",0,IF(G199="優勝",[15]点数換算表!$B$2,IF(G199="準優勝",[15]点数換算表!$C$2,IF(G199="ベスト4",[15]点数換算表!$D$2,[15]点数換算表!$E$2))))</f>
        <v>0</v>
      </c>
      <c r="I199" s="10"/>
      <c r="J199" s="9">
        <f>IF(I199="",0,IF(I199="優勝",[15]点数換算表!$B$3,IF(I199="準優勝",[15]点数換算表!$C$3,IF(I199="ベスト4",[15]点数換算表!$D$3,[15]点数換算表!$E$3))))</f>
        <v>0</v>
      </c>
      <c r="K199" s="10" t="s">
        <v>9</v>
      </c>
      <c r="L199" s="9">
        <f>IF(K199="",0,IF(K199="優勝",[15]点数換算表!$B$4,IF(K199="準優勝",[15]点数換算表!$C$4,IF(K199="ベスト4",[15]点数換算表!$D$4,IF(K199="ベスト8",[15]点数換算表!$E$4,IF(K199="ベスト16",[15]点数換算表!$F$4,""))))))</f>
        <v>40</v>
      </c>
      <c r="M199" s="10"/>
      <c r="N199" s="9">
        <f>IF(M199="",0,IF(M199="優勝",[3]点数換算表!$B$5,IF(M199="準優勝",[3]点数換算表!$C$5,IF(M199="ベスト4",[3]点数換算表!$D$5,IF(M199="ベスト8",[3]点数換算表!$E$5,IF(M199="ベスト16",[3]点数換算表!$F$5,IF(M199="ベスト32",[3]点数換算表!$G$5,"")))))))</f>
        <v>0</v>
      </c>
      <c r="O199" s="10"/>
      <c r="P199" s="9">
        <f>IF(O199="",0,IF(O199="優勝",[15]点数換算表!$B$6,IF(O199="準優勝",[15]点数換算表!$C$6,IF(O199="ベスト4",[15]点数換算表!$D$6,IF(O199="ベスト8",[15]点数換算表!$E$6,IF(O199="ベスト16",[15]点数換算表!$F$6,IF(O199="ベスト32",[15]点数換算表!$G$6,"")))))))</f>
        <v>0</v>
      </c>
      <c r="Q199" s="10"/>
      <c r="R199" s="9">
        <f>IF(Q199="",0,IF(Q199="優勝",[15]点数換算表!$B$7,IF(Q199="準優勝",[15]点数換算表!$C$7,IF(Q199="ベスト4",[15]点数換算表!$D$7,IF(Q199="ベスト8",[15]点数換算表!$E$7,[15]点数換算表!$F$7)))))</f>
        <v>0</v>
      </c>
      <c r="S199" s="10"/>
      <c r="T199" s="9">
        <f>IF(S199="",0,IF(S199="優勝",[15]点数換算表!$B$8,IF(S199="準優勝",[15]点数換算表!$C$8,IF(S199="ベスト4",[15]点数換算表!$D$8,IF(S199="ベスト8",[15]点数換算表!$E$8,[15]点数換算表!$F$8)))))</f>
        <v>0</v>
      </c>
      <c r="U199" s="10"/>
      <c r="V199" s="14">
        <f>IF(U199="",0,IF(U199="優勝",[15]点数換算表!$B$13,IF(U199="準優勝",[15]点数換算表!$C$13,IF(U199="ベスト4",[15]点数換算表!$D$13,[15]点数換算表!$E$13))))</f>
        <v>0</v>
      </c>
      <c r="W199" s="10"/>
      <c r="X199" s="9">
        <f>IF(W199="",0,IF(W199="優勝",[15]点数換算表!$B$14,IF(W199="準優勝",[15]点数換算表!$C$14,IF(W199="ベスト4",[15]点数換算表!$D$14,[15]点数換算表!$E$14))))</f>
        <v>0</v>
      </c>
      <c r="Y199" s="10" t="s">
        <v>7</v>
      </c>
      <c r="Z199" s="9">
        <f>IF(Y199="",0,IF(Y199="優勝",[15]点数換算表!$B$15,IF(Y199="準優勝",[15]点数換算表!$C$15,IF(Y199="ベスト4",[15]点数換算表!$D$15,IF(Y199="ベスト8",[15]点数換算表!$E$15,IF(Y199="ベスト16",[15]点数換算表!$F$15,""))))))</f>
        <v>16</v>
      </c>
      <c r="AA199" s="10"/>
      <c r="AB199" s="9">
        <f>IF(AA199="",0,IF(AA199="優勝",[3]点数換算表!$B$16,IF(AA199="準優勝",[3]点数換算表!$C$16,IF(AA199="ベスト4",[3]点数換算表!$D$16,IF(AA199="ベスト8",[3]点数換算表!$E$16,IF(AA199="ベスト16",[3]点数換算表!$F$16,IF(AA199="ベスト32",[3]点数換算表!$G$16,"")))))))</f>
        <v>0</v>
      </c>
      <c r="AC199" s="10"/>
      <c r="AD199" s="9">
        <f>IF(AC199="",0,IF(AC199="優勝",[15]点数換算表!$B$17,IF(AC199="準優勝",[15]点数換算表!$C$17,IF(AC199="ベスト4",[15]点数換算表!$D$17,IF(AC199="ベスト8",[15]点数換算表!$E$17,IF(AC199="ベスト16",[15]点数換算表!$F$17,IF(AC199="ベスト32",[15]点数換算表!$G$17,"")))))))</f>
        <v>0</v>
      </c>
      <c r="AE199" s="10"/>
      <c r="AF199" s="9">
        <f>IF(AE199="",0,IF(AE199="優勝",[15]点数換算表!$B$18,IF(AE199="準優勝",[15]点数換算表!$C$18,IF(AE199="ベスト4",[15]点数換算表!$D$18,IF(AE199="ベスト8",[15]点数換算表!$E$18,[15]点数換算表!$F$18)))))</f>
        <v>0</v>
      </c>
      <c r="AG199" s="10"/>
      <c r="AH199" s="9">
        <f>IF(AG199="",0,IF(AG199="優勝",[15]点数換算表!$B$19,IF(AG199="準優勝",[15]点数換算表!$C$19,IF(AG199="ベスト4",[15]点数換算表!$D$19,IF(AG199="ベスト8",[15]点数換算表!$E$19,[15]点数換算表!$F$19)))))</f>
        <v>0</v>
      </c>
      <c r="AI199" s="9">
        <f t="shared" si="104"/>
        <v>56</v>
      </c>
      <c r="AJ199" s="77"/>
    </row>
    <row r="200" spans="1:36" x14ac:dyDescent="0.4">
      <c r="A200" s="77">
        <v>99</v>
      </c>
      <c r="B200" s="10" t="s">
        <v>578</v>
      </c>
      <c r="C200" s="10" t="s">
        <v>525</v>
      </c>
      <c r="D200" s="10">
        <v>2</v>
      </c>
      <c r="E200" s="46" t="s">
        <v>526</v>
      </c>
      <c r="F200" s="43" t="s">
        <v>815</v>
      </c>
      <c r="G200" s="10"/>
      <c r="H200" s="14">
        <f>IF(G200="",0,IF(G200="優勝",[11]点数換算表!$B$2,IF(G200="準優勝",[11]点数換算表!$C$2,IF(G200="ベスト4",[11]点数換算表!$D$2,[11]点数換算表!$E$2))))</f>
        <v>0</v>
      </c>
      <c r="I200" s="10"/>
      <c r="J200" s="9">
        <f>IF(I200="",0,IF(I200="優勝",[11]点数換算表!$B$3,IF(I200="準優勝",[11]点数換算表!$C$3,IF(I200="ベスト4",[11]点数換算表!$D$3,[11]点数換算表!$E$3))))</f>
        <v>0</v>
      </c>
      <c r="K200" s="10" t="s">
        <v>9</v>
      </c>
      <c r="L200" s="9">
        <f>IF(K200="",0,IF(K200="優勝",[11]点数換算表!$B$4,IF(K200="準優勝",[11]点数換算表!$C$4,IF(K200="ベスト4",[11]点数換算表!$D$4,IF(K200="ベスト8",[11]点数換算表!$E$4,IF(K200="ベスト16",[11]点数換算表!$F$4,""))))))</f>
        <v>40</v>
      </c>
      <c r="M200" s="10"/>
      <c r="N200" s="9">
        <f>IF(M200="",0,IF(M200="優勝",[3]点数換算表!$B$5,IF(M200="準優勝",[3]点数換算表!$C$5,IF(M200="ベスト4",[3]点数換算表!$D$5,IF(M200="ベスト8",[3]点数換算表!$E$5,IF(M200="ベスト16",[3]点数換算表!$F$5,IF(M200="ベスト32",[3]点数換算表!$G$5,"")))))))</f>
        <v>0</v>
      </c>
      <c r="O200" s="10"/>
      <c r="P200" s="9">
        <f>IF(O200="",0,IF(O200="優勝",[11]点数換算表!$B$6,IF(O200="準優勝",[11]点数換算表!$C$6,IF(O200="ベスト4",[11]点数換算表!$D$6,IF(O200="ベスト8",[11]点数換算表!$E$6,IF(O200="ベスト16",[11]点数換算表!$F$6,IF(O200="ベスト32",[11]点数換算表!$G$6,"")))))))</f>
        <v>0</v>
      </c>
      <c r="Q200" s="10"/>
      <c r="R200" s="9">
        <f>IF(Q200="",0,IF(Q200="優勝",[11]点数換算表!$B$7,IF(Q200="準優勝",[11]点数換算表!$C$7,IF(Q200="ベスト4",[11]点数換算表!$D$7,IF(Q200="ベスト8",[11]点数換算表!$E$7,[11]点数換算表!$F$7)))))</f>
        <v>0</v>
      </c>
      <c r="S200" s="10"/>
      <c r="T200" s="9">
        <f>IF(S200="",0,IF(S200="優勝",[11]点数換算表!$B$8,IF(S200="準優勝",[11]点数換算表!$C$8,IF(S200="ベスト4",[11]点数換算表!$D$8,IF(S200="ベスト8",[11]点数換算表!$E$8,[11]点数換算表!$F$8)))))</f>
        <v>0</v>
      </c>
      <c r="U200" s="10"/>
      <c r="V200" s="14">
        <f>IF(U200="",0,IF(U200="優勝",[11]点数換算表!$B$13,IF(U200="準優勝",[11]点数換算表!$C$13,IF(U200="ベスト4",[11]点数換算表!$D$13,[11]点数換算表!$E$13))))</f>
        <v>0</v>
      </c>
      <c r="W200" s="10"/>
      <c r="X200" s="9">
        <f>IF(W200="",0,IF(W200="優勝",[11]点数換算表!$B$14,IF(W200="準優勝",[11]点数換算表!$C$14,IF(W200="ベスト4",[11]点数換算表!$D$14,[11]点数換算表!$E$14))))</f>
        <v>0</v>
      </c>
      <c r="Y200" s="10" t="s">
        <v>7</v>
      </c>
      <c r="Z200" s="9">
        <f>IF(Y200="",0,IF(Y200="優勝",[11]点数換算表!$B$15,IF(Y200="準優勝",[11]点数換算表!$C$15,IF(Y200="ベスト4",[11]点数換算表!$D$15,IF(Y200="ベスト8",[11]点数換算表!$E$15,IF(Y200="ベスト16",[11]点数換算表!$F$15,""))))))</f>
        <v>16</v>
      </c>
      <c r="AA200" s="10"/>
      <c r="AB200" s="9">
        <f>IF(AA200="",0,IF(AA200="優勝",[3]点数換算表!$B$16,IF(AA200="準優勝",[3]点数換算表!$C$16,IF(AA200="ベスト4",[3]点数換算表!$D$16,IF(AA200="ベスト8",[3]点数換算表!$E$16,IF(AA200="ベスト16",[3]点数換算表!$F$16,IF(AA200="ベスト32",[3]点数換算表!$G$16,"")))))))</f>
        <v>0</v>
      </c>
      <c r="AC200" s="10"/>
      <c r="AD200" s="9">
        <f>IF(AC200="",0,IF(AC200="優勝",[11]点数換算表!$B$17,IF(AC200="準優勝",[11]点数換算表!$C$17,IF(AC200="ベスト4",[11]点数換算表!$D$17,IF(AC200="ベスト8",[11]点数換算表!$E$17,IF(AC200="ベスト16",[11]点数換算表!$F$17,IF(AC200="ベスト32",[11]点数換算表!$G$17,"")))))))</f>
        <v>0</v>
      </c>
      <c r="AE200" s="10"/>
      <c r="AF200" s="9">
        <f>IF(AE200="",0,IF(AE200="優勝",[11]点数換算表!$B$18,IF(AE200="準優勝",[11]点数換算表!$C$18,IF(AE200="ベスト4",[11]点数換算表!$D$18,IF(AE200="ベスト8",[11]点数換算表!$E$18,[11]点数換算表!$F$18)))))</f>
        <v>0</v>
      </c>
      <c r="AG200" s="10"/>
      <c r="AH200" s="9">
        <f>IF(AG200="",0,IF(AG200="優勝",[11]点数換算表!$B$19,IF(AG200="準優勝",[11]点数換算表!$C$19,IF(AG200="ベスト4",[11]点数換算表!$D$19,IF(AG200="ベスト8",[11]点数換算表!$E$19,[11]点数換算表!$F$19)))))</f>
        <v>0</v>
      </c>
      <c r="AI200" s="9">
        <f t="shared" si="104"/>
        <v>56</v>
      </c>
      <c r="AJ200" s="77">
        <f t="shared" ref="AJ200" si="108">AI200+AI201</f>
        <v>96</v>
      </c>
    </row>
    <row r="201" spans="1:36" x14ac:dyDescent="0.4">
      <c r="A201" s="77"/>
      <c r="B201" s="10" t="s">
        <v>577</v>
      </c>
      <c r="C201" s="10" t="s">
        <v>525</v>
      </c>
      <c r="D201" s="10">
        <v>3</v>
      </c>
      <c r="E201" s="46" t="s">
        <v>526</v>
      </c>
      <c r="F201" s="43" t="s">
        <v>815</v>
      </c>
      <c r="G201" s="10"/>
      <c r="H201" s="14">
        <f>IF(G201="",0,IF(G201="優勝",[11]点数換算表!$B$2,IF(G201="準優勝",[11]点数換算表!$C$2,IF(G201="ベスト4",[11]点数換算表!$D$2,[11]点数換算表!$E$2))))</f>
        <v>0</v>
      </c>
      <c r="I201" s="10"/>
      <c r="J201" s="9">
        <f>IF(I201="",0,IF(I201="優勝",[11]点数換算表!$B$3,IF(I201="準優勝",[11]点数換算表!$C$3,IF(I201="ベスト4",[11]点数換算表!$D$3,[11]点数換算表!$E$3))))</f>
        <v>0</v>
      </c>
      <c r="K201" s="10" t="s">
        <v>9</v>
      </c>
      <c r="L201" s="9">
        <f>IF(K201="",0,IF(K201="優勝",[11]点数換算表!$B$4,IF(K201="準優勝",[11]点数換算表!$C$4,IF(K201="ベスト4",[11]点数換算表!$D$4,IF(K201="ベスト8",[11]点数換算表!$E$4,IF(K201="ベスト16",[11]点数換算表!$F$4,""))))))</f>
        <v>40</v>
      </c>
      <c r="M201" s="10"/>
      <c r="N201" s="9">
        <f>IF(M201="",0,IF(M201="優勝",[3]点数換算表!$B$5,IF(M201="準優勝",[3]点数換算表!$C$5,IF(M201="ベスト4",[3]点数換算表!$D$5,IF(M201="ベスト8",[3]点数換算表!$E$5,IF(M201="ベスト16",[3]点数換算表!$F$5,IF(M201="ベスト32",[3]点数換算表!$G$5,"")))))))</f>
        <v>0</v>
      </c>
      <c r="O201" s="10"/>
      <c r="P201" s="9">
        <f>IF(O201="",0,IF(O201="優勝",[11]点数換算表!$B$6,IF(O201="準優勝",[11]点数換算表!$C$6,IF(O201="ベスト4",[11]点数換算表!$D$6,IF(O201="ベスト8",[11]点数換算表!$E$6,IF(O201="ベスト16",[11]点数換算表!$F$6,IF(O201="ベスト32",[11]点数換算表!$G$6,"")))))))</f>
        <v>0</v>
      </c>
      <c r="Q201" s="10"/>
      <c r="R201" s="9">
        <f>IF(Q201="",0,IF(Q201="優勝",[11]点数換算表!$B$7,IF(Q201="準優勝",[11]点数換算表!$C$7,IF(Q201="ベスト4",[11]点数換算表!$D$7,IF(Q201="ベスト8",[11]点数換算表!$E$7,[11]点数換算表!$F$7)))))</f>
        <v>0</v>
      </c>
      <c r="S201" s="10"/>
      <c r="T201" s="9">
        <f>IF(S201="",0,IF(S201="優勝",[11]点数換算表!$B$8,IF(S201="準優勝",[11]点数換算表!$C$8,IF(S201="ベスト4",[11]点数換算表!$D$8,IF(S201="ベスト8",[11]点数換算表!$E$8,[11]点数換算表!$F$8)))))</f>
        <v>0</v>
      </c>
      <c r="U201" s="10"/>
      <c r="V201" s="14">
        <f>IF(U201="",0,IF(U201="優勝",[11]点数換算表!$B$13,IF(U201="準優勝",[11]点数換算表!$C$13,IF(U201="ベスト4",[11]点数換算表!$D$13,[11]点数換算表!$E$13))))</f>
        <v>0</v>
      </c>
      <c r="W201" s="10"/>
      <c r="X201" s="9">
        <f>IF(W201="",0,IF(W201="優勝",[11]点数換算表!$B$14,IF(W201="準優勝",[11]点数換算表!$C$14,IF(W201="ベスト4",[11]点数換算表!$D$14,[11]点数換算表!$E$14))))</f>
        <v>0</v>
      </c>
      <c r="Y201" s="10"/>
      <c r="Z201" s="9">
        <f>IF(Y201="",0,IF(Y201="優勝",[11]点数換算表!$B$15,IF(Y201="準優勝",[11]点数換算表!$C$15,IF(Y201="ベスト4",[11]点数換算表!$D$15,IF(Y201="ベスト8",[11]点数換算表!$E$15,IF(Y201="ベスト16",[11]点数換算表!$F$15,""))))))</f>
        <v>0</v>
      </c>
      <c r="AA201" s="10"/>
      <c r="AB201" s="9">
        <f>IF(AA201="",0,IF(AA201="優勝",[3]点数換算表!$B$16,IF(AA201="準優勝",[3]点数換算表!$C$16,IF(AA201="ベスト4",[3]点数換算表!$D$16,IF(AA201="ベスト8",[3]点数換算表!$E$16,IF(AA201="ベスト16",[3]点数換算表!$F$16,IF(AA201="ベスト32",[3]点数換算表!$G$16,"")))))))</f>
        <v>0</v>
      </c>
      <c r="AC201" s="10"/>
      <c r="AD201" s="9">
        <f>IF(AC201="",0,IF(AC201="優勝",[11]点数換算表!$B$17,IF(AC201="準優勝",[11]点数換算表!$C$17,IF(AC201="ベスト4",[11]点数換算表!$D$17,IF(AC201="ベスト8",[11]点数換算表!$E$17,IF(AC201="ベスト16",[11]点数換算表!$F$17,IF(AC201="ベスト32",[11]点数換算表!$G$17,"")))))))</f>
        <v>0</v>
      </c>
      <c r="AE201" s="10"/>
      <c r="AF201" s="9">
        <f>IF(AE201="",0,IF(AE201="優勝",[11]点数換算表!$B$18,IF(AE201="準優勝",[11]点数換算表!$C$18,IF(AE201="ベスト4",[11]点数換算表!$D$18,IF(AE201="ベスト8",[11]点数換算表!$E$18,[11]点数換算表!$F$18)))))</f>
        <v>0</v>
      </c>
      <c r="AG201" s="10"/>
      <c r="AH201" s="9">
        <f>IF(AG201="",0,IF(AG201="優勝",[11]点数換算表!$B$19,IF(AG201="準優勝",[11]点数換算表!$C$19,IF(AG201="ベスト4",[11]点数換算表!$D$19,IF(AG201="ベスト8",[11]点数換算表!$E$19,[11]点数換算表!$F$19)))))</f>
        <v>0</v>
      </c>
      <c r="AI201" s="9">
        <f t="shared" si="104"/>
        <v>40</v>
      </c>
      <c r="AJ201" s="77"/>
    </row>
    <row r="202" spans="1:36" x14ac:dyDescent="0.4">
      <c r="A202" s="77">
        <v>100</v>
      </c>
      <c r="B202" s="10" t="s">
        <v>621</v>
      </c>
      <c r="C202" s="10" t="s">
        <v>622</v>
      </c>
      <c r="D202" s="10">
        <v>3</v>
      </c>
      <c r="E202" s="47" t="s">
        <v>620</v>
      </c>
      <c r="F202" s="44" t="s">
        <v>814</v>
      </c>
      <c r="G202" s="10"/>
      <c r="H202" s="14">
        <f>IF(G202="",0,IF(G202="優勝",[13]点数換算表!$B$2,IF(G202="準優勝",[13]点数換算表!$C$2,IF(G202="ベスト4",[13]点数換算表!$D$2,[13]点数換算表!$E$2))))</f>
        <v>0</v>
      </c>
      <c r="I202" s="10"/>
      <c r="J202" s="9">
        <f>IF(I202="",0,IF(I202="優勝",[13]点数換算表!$B$3,IF(I202="準優勝",[13]点数換算表!$C$3,IF(I202="ベスト4",[13]点数換算表!$D$3,[13]点数換算表!$E$3))))</f>
        <v>0</v>
      </c>
      <c r="K202" s="10" t="s">
        <v>9</v>
      </c>
      <c r="L202" s="9">
        <f>IF(K202="",0,IF(K202="優勝",[13]点数換算表!$B$4,IF(K202="準優勝",[13]点数換算表!$C$4,IF(K202="ベスト4",[13]点数換算表!$D$4,IF(K202="ベスト8",[13]点数換算表!$E$4,IF(K202="ベスト16",[13]点数換算表!$F$4,""))))))</f>
        <v>40</v>
      </c>
      <c r="M202" s="10"/>
      <c r="N202" s="9">
        <f>IF(M202="",0,IF(M202="優勝",[3]点数換算表!$B$5,IF(M202="準優勝",[3]点数換算表!$C$5,IF(M202="ベスト4",[3]点数換算表!$D$5,IF(M202="ベスト8",[3]点数換算表!$E$5,IF(M202="ベスト16",[3]点数換算表!$F$5,IF(M202="ベスト32",[3]点数換算表!$G$5,"")))))))</f>
        <v>0</v>
      </c>
      <c r="O202" s="10"/>
      <c r="P202" s="9">
        <f>IF(O202="",0,IF(O202="優勝",[13]点数換算表!$B$6,IF(O202="準優勝",[13]点数換算表!$C$6,IF(O202="ベスト4",[13]点数換算表!$D$6,IF(O202="ベスト8",[13]点数換算表!$E$6,IF(O202="ベスト16",[13]点数換算表!$F$6,IF(O202="ベスト32",[13]点数換算表!$G$6,"")))))))</f>
        <v>0</v>
      </c>
      <c r="Q202" s="10"/>
      <c r="R202" s="9">
        <f>IF(Q202="",0,IF(Q202="優勝",[13]点数換算表!$B$7,IF(Q202="準優勝",[13]点数換算表!$C$7,IF(Q202="ベスト4",[13]点数換算表!$D$7,IF(Q202="ベスト8",[13]点数換算表!$E$7,[13]点数換算表!$F$7)))))</f>
        <v>0</v>
      </c>
      <c r="S202" s="10"/>
      <c r="T202" s="9">
        <f>IF(S202="",0,IF(S202="優勝",[13]点数換算表!$B$8,IF(S202="準優勝",[13]点数換算表!$C$8,IF(S202="ベスト4",[13]点数換算表!$D$8,IF(S202="ベスト8",[13]点数換算表!$E$8,[13]点数換算表!$F$8)))))</f>
        <v>0</v>
      </c>
      <c r="U202" s="10"/>
      <c r="V202" s="14">
        <f>IF(U202="",0,IF(U202="優勝",[13]点数換算表!$B$13,IF(U202="準優勝",[13]点数換算表!$C$13,IF(U202="ベスト4",[13]点数換算表!$D$13,[13]点数換算表!$E$13))))</f>
        <v>0</v>
      </c>
      <c r="W202" s="10"/>
      <c r="X202" s="9">
        <f>IF(W202="",0,IF(W202="優勝",[13]点数換算表!$B$14,IF(W202="準優勝",[13]点数換算表!$C$14,IF(W202="ベスト4",[13]点数換算表!$D$14,[13]点数換算表!$E$14))))</f>
        <v>0</v>
      </c>
      <c r="Y202" s="10" t="s">
        <v>9</v>
      </c>
      <c r="Z202" s="9">
        <f>IF(Y202="",0,IF(Y202="優勝",[13]点数換算表!$B$15,IF(Y202="準優勝",[13]点数換算表!$C$15,IF(Y202="ベスト4",[13]点数換算表!$D$15,IF(Y202="ベスト8",[13]点数換算表!$E$15,IF(Y202="ベスト16",[13]点数換算表!$F$15,""))))))</f>
        <v>32</v>
      </c>
      <c r="AA202" s="10"/>
      <c r="AB202" s="9">
        <f>IF(AA202="",0,IF(AA202="優勝",[3]点数換算表!$B$16,IF(AA202="準優勝",[3]点数換算表!$C$16,IF(AA202="ベスト4",[3]点数換算表!$D$16,IF(AA202="ベスト8",[3]点数換算表!$E$16,IF(AA202="ベスト16",[3]点数換算表!$F$16,IF(AA202="ベスト32",[3]点数換算表!$G$16,"")))))))</f>
        <v>0</v>
      </c>
      <c r="AC202" s="10"/>
      <c r="AD202" s="9">
        <f>IF(AC202="",0,IF(AC202="優勝",[13]点数換算表!$B$17,IF(AC202="準優勝",[13]点数換算表!$C$17,IF(AC202="ベスト4",[13]点数換算表!$D$17,IF(AC202="ベスト8",[13]点数換算表!$E$17,IF(AC202="ベスト16",[13]点数換算表!$F$17,IF(AC202="ベスト32",[13]点数換算表!$G$17,"")))))))</f>
        <v>0</v>
      </c>
      <c r="AE202" s="10"/>
      <c r="AF202" s="9">
        <f>IF(AE202="",0,IF(AE202="優勝",[13]点数換算表!$B$18,IF(AE202="準優勝",[13]点数換算表!$C$18,IF(AE202="ベスト4",[13]点数換算表!$D$18,IF(AE202="ベスト8",[13]点数換算表!$E$18,[13]点数換算表!$F$18)))))</f>
        <v>0</v>
      </c>
      <c r="AG202" s="10"/>
      <c r="AH202" s="9">
        <f>IF(AG202="",0,IF(AG202="優勝",[13]点数換算表!$B$19,IF(AG202="準優勝",[13]点数換算表!$C$19,IF(AG202="ベスト4",[13]点数換算表!$D$19,IF(AG202="ベスト8",[13]点数換算表!$E$19,[13]点数換算表!$F$19)))))</f>
        <v>0</v>
      </c>
      <c r="AI202" s="9">
        <f t="shared" si="104"/>
        <v>72</v>
      </c>
      <c r="AJ202" s="77">
        <f t="shared" ref="AJ202" si="109">AI202+AI203</f>
        <v>92</v>
      </c>
    </row>
    <row r="203" spans="1:36" x14ac:dyDescent="0.4">
      <c r="A203" s="77"/>
      <c r="B203" s="10" t="s">
        <v>686</v>
      </c>
      <c r="C203" s="10" t="s">
        <v>622</v>
      </c>
      <c r="D203" s="10">
        <v>1</v>
      </c>
      <c r="E203" s="47" t="s">
        <v>620</v>
      </c>
      <c r="F203" s="44" t="s">
        <v>814</v>
      </c>
      <c r="G203" s="10"/>
      <c r="H203" s="14">
        <f>IF(G203="",0,IF(G203="優勝",[13]点数換算表!$B$2,IF(G203="準優勝",[13]点数換算表!$C$2,IF(G203="ベスト4",[13]点数換算表!$D$2,[13]点数換算表!$E$2))))</f>
        <v>0</v>
      </c>
      <c r="I203" s="10"/>
      <c r="J203" s="9">
        <f>IF(I203="",0,IF(I203="優勝",[13]点数換算表!$B$3,IF(I203="準優勝",[13]点数換算表!$C$3,IF(I203="ベスト4",[13]点数換算表!$D$3,[13]点数換算表!$E$3))))</f>
        <v>0</v>
      </c>
      <c r="K203" s="10" t="s">
        <v>7</v>
      </c>
      <c r="L203" s="9">
        <f>IF(K203="",0,IF(K203="優勝",[13]点数換算表!$B$4,IF(K203="準優勝",[13]点数換算表!$C$4,IF(K203="ベスト4",[13]点数換算表!$D$4,IF(K203="ベスト8",[13]点数換算表!$E$4,IF(K203="ベスト16",[13]点数換算表!$F$4,""))))))</f>
        <v>20</v>
      </c>
      <c r="M203" s="10"/>
      <c r="N203" s="9">
        <f>IF(M203="",0,IF(M203="優勝",[3]点数換算表!$B$5,IF(M203="準優勝",[3]点数換算表!$C$5,IF(M203="ベスト4",[3]点数換算表!$D$5,IF(M203="ベスト8",[3]点数換算表!$E$5,IF(M203="ベスト16",[3]点数換算表!$F$5,IF(M203="ベスト32",[3]点数換算表!$G$5,"")))))))</f>
        <v>0</v>
      </c>
      <c r="O203" s="10"/>
      <c r="P203" s="9">
        <f>IF(O203="",0,IF(O203="優勝",[13]点数換算表!$B$6,IF(O203="準優勝",[13]点数換算表!$C$6,IF(O203="ベスト4",[13]点数換算表!$D$6,IF(O203="ベスト8",[13]点数換算表!$E$6,IF(O203="ベスト16",[13]点数換算表!$F$6,IF(O203="ベスト32",[13]点数換算表!$G$6,"")))))))</f>
        <v>0</v>
      </c>
      <c r="Q203" s="10"/>
      <c r="R203" s="9">
        <f>IF(Q203="",0,IF(Q203="優勝",[13]点数換算表!$B$7,IF(Q203="準優勝",[13]点数換算表!$C$7,IF(Q203="ベスト4",[13]点数換算表!$D$7,IF(Q203="ベスト8",[13]点数換算表!$E$7,[13]点数換算表!$F$7)))))</f>
        <v>0</v>
      </c>
      <c r="S203" s="10"/>
      <c r="T203" s="9">
        <f>IF(S203="",0,IF(S203="優勝",[13]点数換算表!$B$8,IF(S203="準優勝",[13]点数換算表!$C$8,IF(S203="ベスト4",[13]点数換算表!$D$8,IF(S203="ベスト8",[13]点数換算表!$E$8,[13]点数換算表!$F$8)))))</f>
        <v>0</v>
      </c>
      <c r="U203" s="10"/>
      <c r="V203" s="14">
        <f>IF(U203="",0,IF(U203="優勝",[13]点数換算表!$B$13,IF(U203="準優勝",[13]点数換算表!$C$13,IF(U203="ベスト4",[13]点数換算表!$D$13,[13]点数換算表!$E$13))))</f>
        <v>0</v>
      </c>
      <c r="W203" s="10"/>
      <c r="X203" s="9">
        <f>IF(W203="",0,IF(W203="優勝",[13]点数換算表!$B$14,IF(W203="準優勝",[13]点数換算表!$C$14,IF(W203="ベスト4",[13]点数換算表!$D$14,[13]点数換算表!$E$14))))</f>
        <v>0</v>
      </c>
      <c r="Y203" s="10"/>
      <c r="Z203" s="9">
        <f>IF(Y203="",0,IF(Y203="優勝",[13]点数換算表!$B$15,IF(Y203="準優勝",[13]点数換算表!$C$15,IF(Y203="ベスト4",[13]点数換算表!$D$15,IF(Y203="ベスト8",[13]点数換算表!$E$15,IF(Y203="ベスト16",[13]点数換算表!$F$15,""))))))</f>
        <v>0</v>
      </c>
      <c r="AA203" s="10"/>
      <c r="AB203" s="9">
        <f>IF(AA203="",0,IF(AA203="優勝",[3]点数換算表!$B$16,IF(AA203="準優勝",[3]点数換算表!$C$16,IF(AA203="ベスト4",[3]点数換算表!$D$16,IF(AA203="ベスト8",[3]点数換算表!$E$16,IF(AA203="ベスト16",[3]点数換算表!$F$16,IF(AA203="ベスト32",[3]点数換算表!$G$16,"")))))))</f>
        <v>0</v>
      </c>
      <c r="AC203" s="10"/>
      <c r="AD203" s="9">
        <f>IF(AC203="",0,IF(AC203="優勝",[13]点数換算表!$B$17,IF(AC203="準優勝",[13]点数換算表!$C$17,IF(AC203="ベスト4",[13]点数換算表!$D$17,IF(AC203="ベスト8",[13]点数換算表!$E$17,IF(AC203="ベスト16",[13]点数換算表!$F$17,IF(AC203="ベスト32",[13]点数換算表!$G$17,"")))))))</f>
        <v>0</v>
      </c>
      <c r="AE203" s="10"/>
      <c r="AF203" s="9">
        <f>IF(AE203="",0,IF(AE203="優勝",[13]点数換算表!$B$18,IF(AE203="準優勝",[13]点数換算表!$C$18,IF(AE203="ベスト4",[13]点数換算表!$D$18,IF(AE203="ベスト8",[13]点数換算表!$E$18,[13]点数換算表!$F$18)))))</f>
        <v>0</v>
      </c>
      <c r="AG203" s="10"/>
      <c r="AH203" s="9">
        <f>IF(AG203="",0,IF(AG203="優勝",[13]点数換算表!$B$19,IF(AG203="準優勝",[13]点数換算表!$C$19,IF(AG203="ベスト4",[13]点数換算表!$D$19,IF(AG203="ベスト8",[13]点数換算表!$E$19,[13]点数換算表!$F$19)))))</f>
        <v>0</v>
      </c>
      <c r="AI203" s="9">
        <f t="shared" si="104"/>
        <v>20</v>
      </c>
      <c r="AJ203" s="77"/>
    </row>
    <row r="204" spans="1:36" x14ac:dyDescent="0.4">
      <c r="A204" s="77">
        <v>101</v>
      </c>
      <c r="B204" s="10" t="s">
        <v>680</v>
      </c>
      <c r="C204" s="10" t="s">
        <v>622</v>
      </c>
      <c r="D204" s="10">
        <v>3</v>
      </c>
      <c r="E204" s="47" t="s">
        <v>620</v>
      </c>
      <c r="F204" s="44" t="s">
        <v>814</v>
      </c>
      <c r="G204" s="10"/>
      <c r="H204" s="14">
        <f>IF(G204="",0,IF(G204="優勝",[13]点数換算表!$B$2,IF(G204="準優勝",[13]点数換算表!$C$2,IF(G204="ベスト4",[13]点数換算表!$D$2,[13]点数換算表!$E$2))))</f>
        <v>0</v>
      </c>
      <c r="I204" s="10"/>
      <c r="J204" s="9">
        <f>IF(I204="",0,IF(I204="優勝",[13]点数換算表!$B$3,IF(I204="準優勝",[13]点数換算表!$C$3,IF(I204="ベスト4",[13]点数換算表!$D$3,[13]点数換算表!$E$3))))</f>
        <v>0</v>
      </c>
      <c r="K204" s="10" t="s">
        <v>9</v>
      </c>
      <c r="L204" s="9">
        <f>IF(K204="",0,IF(K204="優勝",[13]点数換算表!$B$4,IF(K204="準優勝",[13]点数換算表!$C$4,IF(K204="ベスト4",[13]点数換算表!$D$4,IF(K204="ベスト8",[13]点数換算表!$E$4,IF(K204="ベスト16",[13]点数換算表!$F$4,""))))))</f>
        <v>40</v>
      </c>
      <c r="M204" s="10"/>
      <c r="N204" s="9">
        <f>IF(M204="",0,IF(M204="優勝",[3]点数換算表!$B$5,IF(M204="準優勝",[3]点数換算表!$C$5,IF(M204="ベスト4",[3]点数換算表!$D$5,IF(M204="ベスト8",[3]点数換算表!$E$5,IF(M204="ベスト16",[3]点数換算表!$F$5,IF(M204="ベスト32",[3]点数換算表!$G$5,"")))))))</f>
        <v>0</v>
      </c>
      <c r="O204" s="10"/>
      <c r="P204" s="9">
        <f>IF(O204="",0,IF(O204="優勝",[13]点数換算表!$B$6,IF(O204="準優勝",[13]点数換算表!$C$6,IF(O204="ベスト4",[13]点数換算表!$D$6,IF(O204="ベスト8",[13]点数換算表!$E$6,IF(O204="ベスト16",[13]点数換算表!$F$6,IF(O204="ベスト32",[13]点数換算表!$G$6,"")))))))</f>
        <v>0</v>
      </c>
      <c r="Q204" s="10"/>
      <c r="R204" s="9">
        <f>IF(Q204="",0,IF(Q204="優勝",[13]点数換算表!$B$7,IF(Q204="準優勝",[13]点数換算表!$C$7,IF(Q204="ベスト4",[13]点数換算表!$D$7,IF(Q204="ベスト8",[13]点数換算表!$E$7,[13]点数換算表!$F$7)))))</f>
        <v>0</v>
      </c>
      <c r="S204" s="10"/>
      <c r="T204" s="9">
        <f>IF(S204="",0,IF(S204="優勝",[13]点数換算表!$B$8,IF(S204="準優勝",[13]点数換算表!$C$8,IF(S204="ベスト4",[13]点数換算表!$D$8,IF(S204="ベスト8",[13]点数換算表!$E$8,[13]点数換算表!$F$8)))))</f>
        <v>0</v>
      </c>
      <c r="U204" s="10"/>
      <c r="V204" s="14">
        <f>IF(U204="",0,IF(U204="優勝",[13]点数換算表!$B$13,IF(U204="準優勝",[13]点数換算表!$C$13,IF(U204="ベスト4",[13]点数換算表!$D$13,[13]点数換算表!$E$13))))</f>
        <v>0</v>
      </c>
      <c r="W204" s="10"/>
      <c r="X204" s="9">
        <f>IF(W204="",0,IF(W204="優勝",[13]点数換算表!$B$14,IF(W204="準優勝",[13]点数換算表!$C$14,IF(W204="ベスト4",[13]点数換算表!$D$14,[13]点数換算表!$E$14))))</f>
        <v>0</v>
      </c>
      <c r="Y204" s="10" t="s">
        <v>9</v>
      </c>
      <c r="Z204" s="9">
        <f>IF(Y204="",0,IF(Y204="優勝",[13]点数換算表!$B$15,IF(Y204="準優勝",[13]点数換算表!$C$15,IF(Y204="ベスト4",[13]点数換算表!$D$15,IF(Y204="ベスト8",[13]点数換算表!$E$15,IF(Y204="ベスト16",[13]点数換算表!$F$15,""))))))</f>
        <v>32</v>
      </c>
      <c r="AA204" s="10"/>
      <c r="AB204" s="9">
        <f>IF(AA204="",0,IF(AA204="優勝",[3]点数換算表!$B$16,IF(AA204="準優勝",[3]点数換算表!$C$16,IF(AA204="ベスト4",[3]点数換算表!$D$16,IF(AA204="ベスト8",[3]点数換算表!$E$16,IF(AA204="ベスト16",[3]点数換算表!$F$16,IF(AA204="ベスト32",[3]点数換算表!$G$16,"")))))))</f>
        <v>0</v>
      </c>
      <c r="AC204" s="10"/>
      <c r="AD204" s="9">
        <f>IF(AC204="",0,IF(AC204="優勝",[13]点数換算表!$B$17,IF(AC204="準優勝",[13]点数換算表!$C$17,IF(AC204="ベスト4",[13]点数換算表!$D$17,IF(AC204="ベスト8",[13]点数換算表!$E$17,IF(AC204="ベスト16",[13]点数換算表!$F$17,IF(AC204="ベスト32",[13]点数換算表!$G$17,"")))))))</f>
        <v>0</v>
      </c>
      <c r="AE204" s="10"/>
      <c r="AF204" s="9">
        <f>IF(AE204="",0,IF(AE204="優勝",[13]点数換算表!$B$18,IF(AE204="準優勝",[13]点数換算表!$C$18,IF(AE204="ベスト4",[13]点数換算表!$D$18,IF(AE204="ベスト8",[13]点数換算表!$E$18,[13]点数換算表!$F$18)))))</f>
        <v>0</v>
      </c>
      <c r="AG204" s="10"/>
      <c r="AH204" s="9">
        <f>IF(AG204="",0,IF(AG204="優勝",[13]点数換算表!$B$19,IF(AG204="準優勝",[13]点数換算表!$C$19,IF(AG204="ベスト4",[13]点数換算表!$D$19,IF(AG204="ベスト8",[13]点数換算表!$E$19,[13]点数換算表!$F$19)))))</f>
        <v>0</v>
      </c>
      <c r="AI204" s="9">
        <f t="shared" si="104"/>
        <v>72</v>
      </c>
      <c r="AJ204" s="77">
        <f t="shared" ref="AJ204" si="110">AI204+AI205</f>
        <v>92</v>
      </c>
    </row>
    <row r="205" spans="1:36" x14ac:dyDescent="0.4">
      <c r="A205" s="77"/>
      <c r="B205" s="10" t="s">
        <v>630</v>
      </c>
      <c r="C205" s="10" t="s">
        <v>622</v>
      </c>
      <c r="D205" s="10">
        <v>2</v>
      </c>
      <c r="E205" s="47" t="s">
        <v>620</v>
      </c>
      <c r="F205" s="44" t="s">
        <v>814</v>
      </c>
      <c r="G205" s="10"/>
      <c r="H205" s="14">
        <f>IF(G205="",0,IF(G205="優勝",[13]点数換算表!$B$2,IF(G205="準優勝",[13]点数換算表!$C$2,IF(G205="ベスト4",[13]点数換算表!$D$2,[13]点数換算表!$E$2))))</f>
        <v>0</v>
      </c>
      <c r="I205" s="10"/>
      <c r="J205" s="9">
        <f>IF(I205="",0,IF(I205="優勝",[13]点数換算表!$B$3,IF(I205="準優勝",[13]点数換算表!$C$3,IF(I205="ベスト4",[13]点数換算表!$D$3,[13]点数換算表!$E$3))))</f>
        <v>0</v>
      </c>
      <c r="K205" s="10" t="s">
        <v>7</v>
      </c>
      <c r="L205" s="9">
        <f>IF(K205="",0,IF(K205="優勝",[13]点数換算表!$B$4,IF(K205="準優勝",[13]点数換算表!$C$4,IF(K205="ベスト4",[13]点数換算表!$D$4,IF(K205="ベスト8",[13]点数換算表!$E$4,IF(K205="ベスト16",[13]点数換算表!$F$4,""))))))</f>
        <v>20</v>
      </c>
      <c r="M205" s="10"/>
      <c r="N205" s="9">
        <f>IF(M205="",0,IF(M205="優勝",[3]点数換算表!$B$5,IF(M205="準優勝",[3]点数換算表!$C$5,IF(M205="ベスト4",[3]点数換算表!$D$5,IF(M205="ベスト8",[3]点数換算表!$E$5,IF(M205="ベスト16",[3]点数換算表!$F$5,IF(M205="ベスト32",[3]点数換算表!$G$5,"")))))))</f>
        <v>0</v>
      </c>
      <c r="O205" s="10"/>
      <c r="P205" s="9">
        <f>IF(O205="",0,IF(O205="優勝",[13]点数換算表!$B$6,IF(O205="準優勝",[13]点数換算表!$C$6,IF(O205="ベスト4",[13]点数換算表!$D$6,IF(O205="ベスト8",[13]点数換算表!$E$6,IF(O205="ベスト16",[13]点数換算表!$F$6,IF(O205="ベスト32",[13]点数換算表!$G$6,"")))))))</f>
        <v>0</v>
      </c>
      <c r="Q205" s="10"/>
      <c r="R205" s="9">
        <f>IF(Q205="",0,IF(Q205="優勝",[13]点数換算表!$B$7,IF(Q205="準優勝",[13]点数換算表!$C$7,IF(Q205="ベスト4",[13]点数換算表!$D$7,IF(Q205="ベスト8",[13]点数換算表!$E$7,[13]点数換算表!$F$7)))))</f>
        <v>0</v>
      </c>
      <c r="S205" s="10"/>
      <c r="T205" s="9">
        <f>IF(S205="",0,IF(S205="優勝",[13]点数換算表!$B$8,IF(S205="準優勝",[13]点数換算表!$C$8,IF(S205="ベスト4",[13]点数換算表!$D$8,IF(S205="ベスト8",[13]点数換算表!$E$8,[13]点数換算表!$F$8)))))</f>
        <v>0</v>
      </c>
      <c r="U205" s="10"/>
      <c r="V205" s="14">
        <f>IF(U205="",0,IF(U205="優勝",[13]点数換算表!$B$13,IF(U205="準優勝",[13]点数換算表!$C$13,IF(U205="ベスト4",[13]点数換算表!$D$13,[13]点数換算表!$E$13))))</f>
        <v>0</v>
      </c>
      <c r="W205" s="10"/>
      <c r="X205" s="9">
        <f>IF(W205="",0,IF(W205="優勝",[13]点数換算表!$B$14,IF(W205="準優勝",[13]点数換算表!$C$14,IF(W205="ベスト4",[13]点数換算表!$D$14,[13]点数換算表!$E$14))))</f>
        <v>0</v>
      </c>
      <c r="Y205" s="10"/>
      <c r="Z205" s="9">
        <f>IF(Y205="",0,IF(Y205="優勝",[13]点数換算表!$B$15,IF(Y205="準優勝",[13]点数換算表!$C$15,IF(Y205="ベスト4",[13]点数換算表!$D$15,IF(Y205="ベスト8",[13]点数換算表!$E$15,IF(Y205="ベスト16",[13]点数換算表!$F$15,""))))))</f>
        <v>0</v>
      </c>
      <c r="AA205" s="10"/>
      <c r="AB205" s="9">
        <f>IF(AA205="",0,IF(AA205="優勝",[3]点数換算表!$B$16,IF(AA205="準優勝",[3]点数換算表!$C$16,IF(AA205="ベスト4",[3]点数換算表!$D$16,IF(AA205="ベスト8",[3]点数換算表!$E$16,IF(AA205="ベスト16",[3]点数換算表!$F$16,IF(AA205="ベスト32",[3]点数換算表!$G$16,"")))))))</f>
        <v>0</v>
      </c>
      <c r="AC205" s="10"/>
      <c r="AD205" s="9">
        <f>IF(AC205="",0,IF(AC205="優勝",[13]点数換算表!$B$17,IF(AC205="準優勝",[13]点数換算表!$C$17,IF(AC205="ベスト4",[13]点数換算表!$D$17,IF(AC205="ベスト8",[13]点数換算表!$E$17,IF(AC205="ベスト16",[13]点数換算表!$F$17,IF(AC205="ベスト32",[13]点数換算表!$G$17,"")))))))</f>
        <v>0</v>
      </c>
      <c r="AE205" s="10"/>
      <c r="AF205" s="9">
        <f>IF(AE205="",0,IF(AE205="優勝",[13]点数換算表!$B$18,IF(AE205="準優勝",[13]点数換算表!$C$18,IF(AE205="ベスト4",[13]点数換算表!$D$18,IF(AE205="ベスト8",[13]点数換算表!$E$18,[13]点数換算表!$F$18)))))</f>
        <v>0</v>
      </c>
      <c r="AG205" s="10"/>
      <c r="AH205" s="9">
        <f>IF(AG205="",0,IF(AG205="優勝",[13]点数換算表!$B$19,IF(AG205="準優勝",[13]点数換算表!$C$19,IF(AG205="ベスト4",[13]点数換算表!$D$19,IF(AG205="ベスト8",[13]点数換算表!$E$19,[13]点数換算表!$F$19)))))</f>
        <v>0</v>
      </c>
      <c r="AI205" s="9">
        <f t="shared" si="104"/>
        <v>20</v>
      </c>
      <c r="AJ205" s="77"/>
    </row>
    <row r="206" spans="1:36" x14ac:dyDescent="0.4">
      <c r="A206" s="77">
        <v>102</v>
      </c>
      <c r="B206" s="10" t="s">
        <v>339</v>
      </c>
      <c r="C206" s="10" t="s">
        <v>275</v>
      </c>
      <c r="D206" s="10">
        <v>2</v>
      </c>
      <c r="E206" s="42" t="s">
        <v>272</v>
      </c>
      <c r="F206" s="43" t="s">
        <v>815</v>
      </c>
      <c r="G206" s="10"/>
      <c r="H206" s="14">
        <f>IF(G206="",0,IF(G206="優勝",[3]点数換算表!$B$2,IF(G206="準優勝",[3]点数換算表!$C$2,IF(G206="ベスト4",[3]点数換算表!$D$2,[3]点数換算表!$E$2))))</f>
        <v>0</v>
      </c>
      <c r="I206" s="10"/>
      <c r="J206" s="9">
        <f>IF(I206="",0,IF(I206="優勝",[3]点数換算表!$B$3,IF(I206="準優勝",[3]点数換算表!$C$3,IF(I206="ベスト4",[3]点数換算表!$D$3,[3]点数換算表!$E$3))))</f>
        <v>0</v>
      </c>
      <c r="K206" s="10"/>
      <c r="L206" s="9">
        <f>IF(K206="",0,IF(K206="優勝",[3]点数換算表!$B$4,IF(K206="準優勝",[3]点数換算表!$C$4,IF(K206="ベスト4",[3]点数換算表!$D$4,IF(K206="ベスト8",[3]点数換算表!$E$4,IF(K206="ベスト16",[3]点数換算表!$F$4,""))))))</f>
        <v>0</v>
      </c>
      <c r="M206" s="10"/>
      <c r="N206" s="9">
        <f>IF(M206="",0,IF(M206="優勝",[3]点数換算表!$B$5,IF(M206="準優勝",[3]点数換算表!$C$5,IF(M206="ベスト4",[3]点数換算表!$D$5,IF(M206="ベスト8",[3]点数換算表!$E$5,IF(M206="ベスト16",[3]点数換算表!$F$5,IF(M206="ベスト32",[3]点数換算表!$G$5,"")))))))</f>
        <v>0</v>
      </c>
      <c r="O206" s="10"/>
      <c r="P206" s="9">
        <f>IF(O206="",0,IF(O206="優勝",[3]点数換算表!$B$6,IF(O206="準優勝",[3]点数換算表!$C$6,IF(O206="ベスト4",[3]点数換算表!$D$6,IF(O206="ベスト8",[3]点数換算表!$E$6,IF(O206="ベスト16",[3]点数換算表!$F$6,IF(O206="ベスト32",[3]点数換算表!$G$6,"")))))))</f>
        <v>0</v>
      </c>
      <c r="Q206" s="10"/>
      <c r="R206" s="9">
        <f>IF(Q206="",0,IF(Q206="優勝",[3]点数換算表!$B$7,IF(Q206="準優勝",[3]点数換算表!$C$7,IF(Q206="ベスト4",[3]点数換算表!$D$7,IF(Q206="ベスト8",[3]点数換算表!$E$7,[3]点数換算表!$F$7)))))</f>
        <v>0</v>
      </c>
      <c r="S206" s="10"/>
      <c r="T206" s="9">
        <f>IF(S206="",0,IF(S206="優勝",[3]点数換算表!$B$8,IF(S206="準優勝",[3]点数換算表!$C$8,IF(S206="ベスト4",[3]点数換算表!$D$8,IF(S206="ベスト8",[3]点数換算表!$E$8,[3]点数換算表!$F$8)))))</f>
        <v>0</v>
      </c>
      <c r="U206" s="10"/>
      <c r="V206" s="14">
        <f>IF(U206="",0,IF(U206="優勝",[3]点数換算表!$B$13,IF(U206="準優勝",[3]点数換算表!$C$13,IF(U206="ベスト4",[3]点数換算表!$D$13,[3]点数換算表!$E$13))))</f>
        <v>0</v>
      </c>
      <c r="W206" s="10"/>
      <c r="X206" s="9">
        <f>IF(W206="",0,IF(W206="優勝",[3]点数換算表!$B$14,IF(W206="準優勝",[3]点数換算表!$C$14,IF(W206="ベスト4",[3]点数換算表!$D$14,[3]点数換算表!$E$14))))</f>
        <v>0</v>
      </c>
      <c r="Y206" s="10"/>
      <c r="Z206" s="9">
        <f>IF(Y206="",0,IF(Y206="優勝",[3]点数換算表!$B$15,IF(Y206="準優勝",[3]点数換算表!$C$15,IF(Y206="ベスト4",[3]点数換算表!$D$15,IF(Y206="ベスト8",[3]点数換算表!$E$15,IF(Y206="ベスト16",[3]点数換算表!$F$15,""))))))</f>
        <v>0</v>
      </c>
      <c r="AA206" s="10" t="s">
        <v>214</v>
      </c>
      <c r="AB206" s="9">
        <f>IF(AA206="",0,IF(AA206="優勝",[3]点数換算表!$B$16,IF(AA206="準優勝",[3]点数換算表!$C$16,IF(AA206="ベスト4",[3]点数換算表!$D$16,IF(AA206="ベスト8",[3]点数換算表!$E$16,IF(AA206="ベスト16",[3]点数換算表!$F$16,IF(AA206="ベスト32",[3]点数換算表!$G$16,"")))))))</f>
        <v>40</v>
      </c>
      <c r="AC206" s="10"/>
      <c r="AD206" s="9">
        <f>IF(AC206="",0,IF(AC206="優勝",[3]点数換算表!$B$17,IF(AC206="準優勝",[3]点数換算表!$C$17,IF(AC206="ベスト4",[3]点数換算表!$D$17,IF(AC206="ベスト8",[3]点数換算表!$E$17,IF(AC206="ベスト16",[3]点数換算表!$F$17,IF(AC206="ベスト32",[3]点数換算表!$G$17,"")))))))</f>
        <v>0</v>
      </c>
      <c r="AE206" s="10"/>
      <c r="AF206" s="9">
        <f>IF(AE206="",0,IF(AE206="優勝",[3]点数換算表!$B$18,IF(AE206="準優勝",[3]点数換算表!$C$18,IF(AE206="ベスト4",[3]点数換算表!$D$18,IF(AE206="ベスト8",[3]点数換算表!$E$18,[3]点数換算表!$F$18)))))</f>
        <v>0</v>
      </c>
      <c r="AG206" s="10"/>
      <c r="AH206" s="9">
        <f>IF(AG206="",0,IF(AG206="優勝",[3]点数換算表!$B$19,IF(AG206="準優勝",[3]点数換算表!$C$19,IF(AG206="ベスト4",[3]点数換算表!$D$19,IF(AG206="ベスト8",[3]点数換算表!$E$19,[3]点数換算表!$F$19)))))</f>
        <v>0</v>
      </c>
      <c r="AI206" s="9">
        <f t="shared" si="104"/>
        <v>40</v>
      </c>
      <c r="AJ206" s="77">
        <f t="shared" ref="AJ206" si="111">AI206+AI207</f>
        <v>80</v>
      </c>
    </row>
    <row r="207" spans="1:36" x14ac:dyDescent="0.4">
      <c r="A207" s="77"/>
      <c r="B207" s="10" t="s">
        <v>340</v>
      </c>
      <c r="C207" s="10" t="s">
        <v>275</v>
      </c>
      <c r="D207" s="10">
        <v>2</v>
      </c>
      <c r="E207" s="42" t="s">
        <v>272</v>
      </c>
      <c r="F207" s="43" t="s">
        <v>815</v>
      </c>
      <c r="G207" s="10"/>
      <c r="H207" s="14">
        <f>IF(G207="",0,IF(G207="優勝",[3]点数換算表!$B$2,IF(G207="準優勝",[3]点数換算表!$C$2,IF(G207="ベスト4",[3]点数換算表!$D$2,[3]点数換算表!$E$2))))</f>
        <v>0</v>
      </c>
      <c r="I207" s="10"/>
      <c r="J207" s="9">
        <f>IF(I207="",0,IF(I207="優勝",[3]点数換算表!$B$3,IF(I207="準優勝",[3]点数換算表!$C$3,IF(I207="ベスト4",[3]点数換算表!$D$3,[3]点数換算表!$E$3))))</f>
        <v>0</v>
      </c>
      <c r="K207" s="10"/>
      <c r="L207" s="9">
        <f>IF(K207="",0,IF(K207="優勝",[3]点数換算表!$B$4,IF(K207="準優勝",[3]点数換算表!$C$4,IF(K207="ベスト4",[3]点数換算表!$D$4,IF(K207="ベスト8",[3]点数換算表!$E$4,IF(K207="ベスト16",[3]点数換算表!$F$4,""))))))</f>
        <v>0</v>
      </c>
      <c r="M207" s="10"/>
      <c r="N207" s="9">
        <f>IF(M207="",0,IF(M207="優勝",[3]点数換算表!$B$5,IF(M207="準優勝",[3]点数換算表!$C$5,IF(M207="ベスト4",[3]点数換算表!$D$5,IF(M207="ベスト8",[3]点数換算表!$E$5,IF(M207="ベスト16",[3]点数換算表!$F$5,IF(M207="ベスト32",[3]点数換算表!$G$5,"")))))))</f>
        <v>0</v>
      </c>
      <c r="O207" s="10"/>
      <c r="P207" s="9">
        <f>IF(O207="",0,IF(O207="優勝",[3]点数換算表!$B$6,IF(O207="準優勝",[3]点数換算表!$C$6,IF(O207="ベスト4",[3]点数換算表!$D$6,IF(O207="ベスト8",[3]点数換算表!$E$6,IF(O207="ベスト16",[3]点数換算表!$F$6,IF(O207="ベスト32",[3]点数換算表!$G$6,"")))))))</f>
        <v>0</v>
      </c>
      <c r="Q207" s="10"/>
      <c r="R207" s="9">
        <f>IF(Q207="",0,IF(Q207="優勝",[3]点数換算表!$B$7,IF(Q207="準優勝",[3]点数換算表!$C$7,IF(Q207="ベスト4",[3]点数換算表!$D$7,IF(Q207="ベスト8",[3]点数換算表!$E$7,[3]点数換算表!$F$7)))))</f>
        <v>0</v>
      </c>
      <c r="S207" s="10"/>
      <c r="T207" s="9">
        <f>IF(S207="",0,IF(S207="優勝",[3]点数換算表!$B$8,IF(S207="準優勝",[3]点数換算表!$C$8,IF(S207="ベスト4",[3]点数換算表!$D$8,IF(S207="ベスト8",[3]点数換算表!$E$8,[3]点数換算表!$F$8)))))</f>
        <v>0</v>
      </c>
      <c r="U207" s="10"/>
      <c r="V207" s="14">
        <f>IF(U207="",0,IF(U207="優勝",[3]点数換算表!$B$13,IF(U207="準優勝",[3]点数換算表!$C$13,IF(U207="ベスト4",[3]点数換算表!$D$13,[3]点数換算表!$E$13))))</f>
        <v>0</v>
      </c>
      <c r="W207" s="10"/>
      <c r="X207" s="9">
        <f>IF(W207="",0,IF(W207="優勝",[3]点数換算表!$B$14,IF(W207="準優勝",[3]点数換算表!$C$14,IF(W207="ベスト4",[3]点数換算表!$D$14,[3]点数換算表!$E$14))))</f>
        <v>0</v>
      </c>
      <c r="Y207" s="10"/>
      <c r="Z207" s="9">
        <f>IF(Y207="",0,IF(Y207="優勝",[3]点数換算表!$B$15,IF(Y207="準優勝",[3]点数換算表!$C$15,IF(Y207="ベスト4",[3]点数換算表!$D$15,IF(Y207="ベスト8",[3]点数換算表!$E$15,IF(Y207="ベスト16",[3]点数換算表!$F$15,""))))))</f>
        <v>0</v>
      </c>
      <c r="AA207" s="10" t="s">
        <v>214</v>
      </c>
      <c r="AB207" s="9">
        <f>IF(AA207="",0,IF(AA207="優勝",[3]点数換算表!$B$16,IF(AA207="準優勝",[3]点数換算表!$C$16,IF(AA207="ベスト4",[3]点数換算表!$D$16,IF(AA207="ベスト8",[3]点数換算表!$E$16,IF(AA207="ベスト16",[3]点数換算表!$F$16,IF(AA207="ベスト32",[3]点数換算表!$G$16,"")))))))</f>
        <v>40</v>
      </c>
      <c r="AC207" s="10"/>
      <c r="AD207" s="9">
        <f>IF(AC207="",0,IF(AC207="優勝",[3]点数換算表!$B$17,IF(AC207="準優勝",[3]点数換算表!$C$17,IF(AC207="ベスト4",[3]点数換算表!$D$17,IF(AC207="ベスト8",[3]点数換算表!$E$17,IF(AC207="ベスト16",[3]点数換算表!$F$17,IF(AC207="ベスト32",[3]点数換算表!$G$17,"")))))))</f>
        <v>0</v>
      </c>
      <c r="AE207" s="10"/>
      <c r="AF207" s="9">
        <f>IF(AE207="",0,IF(AE207="優勝",[3]点数換算表!$B$18,IF(AE207="準優勝",[3]点数換算表!$C$18,IF(AE207="ベスト4",[3]点数換算表!$D$18,IF(AE207="ベスト8",[3]点数換算表!$E$18,[3]点数換算表!$F$18)))))</f>
        <v>0</v>
      </c>
      <c r="AG207" s="10"/>
      <c r="AH207" s="9">
        <f>IF(AG207="",0,IF(AG207="優勝",[3]点数換算表!$B$19,IF(AG207="準優勝",[3]点数換算表!$C$19,IF(AG207="ベスト4",[3]点数換算表!$D$19,IF(AG207="ベスト8",[3]点数換算表!$E$19,[3]点数換算表!$F$19)))))</f>
        <v>0</v>
      </c>
      <c r="AI207" s="9">
        <f t="shared" si="104"/>
        <v>40</v>
      </c>
      <c r="AJ207" s="77"/>
    </row>
    <row r="208" spans="1:36" x14ac:dyDescent="0.4">
      <c r="A208" s="77">
        <v>103</v>
      </c>
      <c r="B208" s="10" t="s">
        <v>295</v>
      </c>
      <c r="C208" s="10" t="s">
        <v>275</v>
      </c>
      <c r="D208" s="10">
        <v>3</v>
      </c>
      <c r="E208" s="42" t="s">
        <v>272</v>
      </c>
      <c r="F208" s="43" t="s">
        <v>815</v>
      </c>
      <c r="G208" s="10"/>
      <c r="H208" s="14">
        <f>IF(G208="",0,IF(G208="優勝",[3]点数換算表!$B$2,IF(G208="準優勝",[3]点数換算表!$C$2,IF(G208="ベスト4",[3]点数換算表!$D$2,[3]点数換算表!$E$2))))</f>
        <v>0</v>
      </c>
      <c r="I208" s="10"/>
      <c r="J208" s="9">
        <f>IF(I208="",0,IF(I208="優勝",[3]点数換算表!$B$3,IF(I208="準優勝",[3]点数換算表!$C$3,IF(I208="ベスト4",[3]点数換算表!$D$3,[3]点数換算表!$E$3))))</f>
        <v>0</v>
      </c>
      <c r="K208" s="10"/>
      <c r="L208" s="9">
        <f>IF(K208="",0,IF(K208="優勝",[3]点数換算表!$B$4,IF(K208="準優勝",[3]点数換算表!$C$4,IF(K208="ベスト4",[3]点数換算表!$D$4,IF(K208="ベスト8",[3]点数換算表!$E$4,IF(K208="ベスト16",[3]点数換算表!$F$4,""))))))</f>
        <v>0</v>
      </c>
      <c r="M208" s="10"/>
      <c r="N208" s="9">
        <f>IF(M208="",0,IF(M208="優勝",[3]点数換算表!$B$5,IF(M208="準優勝",[3]点数換算表!$C$5,IF(M208="ベスト4",[3]点数換算表!$D$5,IF(M208="ベスト8",[3]点数換算表!$E$5,IF(M208="ベスト16",[3]点数換算表!$F$5,IF(M208="ベスト32",[3]点数換算表!$G$5,"")))))))</f>
        <v>0</v>
      </c>
      <c r="O208" s="10"/>
      <c r="P208" s="9">
        <f>IF(O208="",0,IF(O208="優勝",[3]点数換算表!$B$6,IF(O208="準優勝",[3]点数換算表!$C$6,IF(O208="ベスト4",[3]点数換算表!$D$6,IF(O208="ベスト8",[3]点数換算表!$E$6,IF(O208="ベスト16",[3]点数換算表!$F$6,IF(O208="ベスト32",[3]点数換算表!$G$6,"")))))))</f>
        <v>0</v>
      </c>
      <c r="Q208" s="10"/>
      <c r="R208" s="9">
        <f>IF(Q208="",0,IF(Q208="優勝",[3]点数換算表!$B$7,IF(Q208="準優勝",[3]点数換算表!$C$7,IF(Q208="ベスト4",[3]点数換算表!$D$7,IF(Q208="ベスト8",[3]点数換算表!$E$7,[3]点数換算表!$F$7)))))</f>
        <v>0</v>
      </c>
      <c r="S208" s="10"/>
      <c r="T208" s="9">
        <f>IF(S208="",0,IF(S208="優勝",[3]点数換算表!$B$8,IF(S208="準優勝",[3]点数換算表!$C$8,IF(S208="ベスト4",[3]点数換算表!$D$8,IF(S208="ベスト8",[3]点数換算表!$E$8,[3]点数換算表!$F$8)))))</f>
        <v>0</v>
      </c>
      <c r="U208" s="10"/>
      <c r="V208" s="14">
        <f>IF(U208="",0,IF(U208="優勝",[3]点数換算表!$B$13,IF(U208="準優勝",[3]点数換算表!$C$13,IF(U208="ベスト4",[3]点数換算表!$D$13,[3]点数換算表!$E$13))))</f>
        <v>0</v>
      </c>
      <c r="W208" s="10"/>
      <c r="X208" s="9">
        <f>IF(W208="",0,IF(W208="優勝",[3]点数換算表!$B$14,IF(W208="準優勝",[3]点数換算表!$C$14,IF(W208="ベスト4",[3]点数換算表!$D$14,[3]点数換算表!$E$14))))</f>
        <v>0</v>
      </c>
      <c r="Y208" s="10"/>
      <c r="Z208" s="9">
        <f>IF(Y208="",0,IF(Y208="優勝",[3]点数換算表!$B$15,IF(Y208="準優勝",[3]点数換算表!$C$15,IF(Y208="ベスト4",[3]点数換算表!$D$15,IF(Y208="ベスト8",[3]点数換算表!$E$15,IF(Y208="ベスト16",[3]点数換算表!$F$15,""))))))</f>
        <v>0</v>
      </c>
      <c r="AA208" s="10" t="s">
        <v>7</v>
      </c>
      <c r="AB208" s="9">
        <f>IF(AA208="",0,IF(AA208="優勝",[3]点数換算表!$B$16,IF(AA208="準優勝",[3]点数換算表!$C$16,IF(AA208="ベスト4",[3]点数換算表!$D$16,IF(AA208="ベスト8",[3]点数換算表!$E$16,IF(AA208="ベスト16",[3]点数換算表!$F$16,IF(AA208="ベスト32",[3]点数換算表!$G$16,"")))))))</f>
        <v>80</v>
      </c>
      <c r="AC208" s="10"/>
      <c r="AD208" s="9">
        <f>IF(AC208="",0,IF(AC208="優勝",[3]点数換算表!$B$17,IF(AC208="準優勝",[3]点数換算表!$C$17,IF(AC208="ベスト4",[3]点数換算表!$D$17,IF(AC208="ベスト8",[3]点数換算表!$E$17,IF(AC208="ベスト16",[3]点数換算表!$F$17,IF(AC208="ベスト32",[3]点数換算表!$G$17,"")))))))</f>
        <v>0</v>
      </c>
      <c r="AE208" s="10"/>
      <c r="AF208" s="9">
        <f>IF(AE208="",0,IF(AE208="優勝",[3]点数換算表!$B$18,IF(AE208="準優勝",[3]点数換算表!$C$18,IF(AE208="ベスト4",[3]点数換算表!$D$18,IF(AE208="ベスト8",[3]点数換算表!$E$18,[3]点数換算表!$F$18)))))</f>
        <v>0</v>
      </c>
      <c r="AG208" s="10"/>
      <c r="AH208" s="9">
        <f>IF(AG208="",0,IF(AG208="優勝",[3]点数換算表!$B$19,IF(AG208="準優勝",[3]点数換算表!$C$19,IF(AG208="ベスト4",[3]点数換算表!$D$19,IF(AG208="ベスト8",[3]点数換算表!$E$19,[3]点数換算表!$F$19)))))</f>
        <v>0</v>
      </c>
      <c r="AI208" s="9">
        <f t="shared" si="104"/>
        <v>80</v>
      </c>
      <c r="AJ208" s="77">
        <f t="shared" ref="AJ208" si="112">AI208+AI209</f>
        <v>80</v>
      </c>
    </row>
    <row r="209" spans="1:36" x14ac:dyDescent="0.4">
      <c r="A209" s="77"/>
      <c r="B209" s="10" t="s">
        <v>892</v>
      </c>
      <c r="C209" s="10" t="s">
        <v>275</v>
      </c>
      <c r="D209" s="10">
        <v>1</v>
      </c>
      <c r="E209" s="42" t="s">
        <v>272</v>
      </c>
      <c r="F209" s="43" t="s">
        <v>815</v>
      </c>
      <c r="G209" s="10"/>
      <c r="H209" s="14">
        <v>0</v>
      </c>
      <c r="I209" s="10"/>
      <c r="J209" s="9">
        <v>0</v>
      </c>
      <c r="K209" s="10"/>
      <c r="L209" s="9">
        <v>0</v>
      </c>
      <c r="M209" s="10"/>
      <c r="N209" s="9">
        <f>IF(M209="",0,IF(M209="優勝",[3]点数換算表!$B$5,IF(M209="準優勝",[3]点数換算表!$C$5,IF(M209="ベスト4",[3]点数換算表!$D$5,IF(M209="ベスト8",[3]点数換算表!$E$5,IF(M209="ベスト16",[3]点数換算表!$F$5,IF(M209="ベスト32",[3]点数換算表!$G$5,"")))))))</f>
        <v>0</v>
      </c>
      <c r="O209" s="10"/>
      <c r="P209" s="9">
        <v>0</v>
      </c>
      <c r="Q209" s="10"/>
      <c r="R209" s="9">
        <v>0</v>
      </c>
      <c r="S209" s="10"/>
      <c r="T209" s="9">
        <v>0</v>
      </c>
      <c r="U209" s="10"/>
      <c r="V209" s="14">
        <v>0</v>
      </c>
      <c r="W209" s="10"/>
      <c r="X209" s="9">
        <v>0</v>
      </c>
      <c r="Y209" s="10"/>
      <c r="Z209" s="9">
        <v>0</v>
      </c>
      <c r="AA209" s="10"/>
      <c r="AB209" s="9">
        <f>IF(AA209="",0,IF(AA209="優勝",[3]点数換算表!$B$16,IF(AA209="準優勝",[3]点数換算表!$C$16,IF(AA209="ベスト4",[3]点数換算表!$D$16,IF(AA209="ベスト8",[3]点数換算表!$E$16,IF(AA209="ベスト16",[3]点数換算表!$F$16,IF(AA209="ベスト32",[3]点数換算表!$G$16,"")))))))</f>
        <v>0</v>
      </c>
      <c r="AC209" s="10"/>
      <c r="AD209" s="9">
        <v>0</v>
      </c>
      <c r="AE209" s="10"/>
      <c r="AF209" s="9">
        <v>0</v>
      </c>
      <c r="AG209" s="10"/>
      <c r="AH209" s="9">
        <v>0</v>
      </c>
      <c r="AI209" s="9">
        <f t="shared" si="104"/>
        <v>0</v>
      </c>
      <c r="AJ209" s="77"/>
    </row>
    <row r="210" spans="1:36" x14ac:dyDescent="0.4">
      <c r="A210" s="77">
        <v>104</v>
      </c>
      <c r="B210" s="10" t="s">
        <v>288</v>
      </c>
      <c r="C210" s="10" t="s">
        <v>289</v>
      </c>
      <c r="D210" s="10">
        <v>3</v>
      </c>
      <c r="E210" s="42" t="s">
        <v>272</v>
      </c>
      <c r="F210" s="43" t="s">
        <v>815</v>
      </c>
      <c r="G210" s="10"/>
      <c r="H210" s="14">
        <v>0</v>
      </c>
      <c r="I210" s="10"/>
      <c r="J210" s="9">
        <v>0</v>
      </c>
      <c r="K210" s="10"/>
      <c r="L210" s="9">
        <v>0</v>
      </c>
      <c r="M210" s="10"/>
      <c r="N210" s="9">
        <f>IF(M210="",0,IF(M210="優勝",[3]点数換算表!$B$5,IF(M210="準優勝",[3]点数換算表!$C$5,IF(M210="ベスト4",[3]点数換算表!$D$5,IF(M210="ベスト8",[3]点数換算表!$E$5,IF(M210="ベスト16",[3]点数換算表!$F$5,IF(M210="ベスト32",[3]点数換算表!$G$5,"")))))))</f>
        <v>0</v>
      </c>
      <c r="O210" s="10"/>
      <c r="P210" s="9">
        <v>0</v>
      </c>
      <c r="Q210" s="10"/>
      <c r="R210" s="9">
        <v>0</v>
      </c>
      <c r="S210" s="10"/>
      <c r="T210" s="9">
        <v>0</v>
      </c>
      <c r="U210" s="10"/>
      <c r="V210" s="14">
        <v>0</v>
      </c>
      <c r="W210" s="10"/>
      <c r="X210" s="9">
        <v>0</v>
      </c>
      <c r="Y210" s="10"/>
      <c r="Z210" s="9">
        <v>0</v>
      </c>
      <c r="AA210" s="10"/>
      <c r="AB210" s="9">
        <f>IF(AA210="",0,IF(AA210="優勝",[3]点数換算表!$B$16,IF(AA210="準優勝",[3]点数換算表!$C$16,IF(AA210="ベスト4",[3]点数換算表!$D$16,IF(AA210="ベスト8",[3]点数換算表!$E$16,IF(AA210="ベスト16",[3]点数換算表!$F$16,IF(AA210="ベスト32",[3]点数換算表!$G$16,"")))))))</f>
        <v>0</v>
      </c>
      <c r="AC210" s="10"/>
      <c r="AD210" s="9">
        <v>0</v>
      </c>
      <c r="AE210" s="10"/>
      <c r="AF210" s="9">
        <v>0</v>
      </c>
      <c r="AG210" s="10"/>
      <c r="AH210" s="9">
        <v>0</v>
      </c>
      <c r="AI210" s="9">
        <f t="shared" si="104"/>
        <v>0</v>
      </c>
      <c r="AJ210" s="77">
        <f t="shared" ref="AJ210" si="113">AI210+AI211</f>
        <v>80</v>
      </c>
    </row>
    <row r="211" spans="1:36" x14ac:dyDescent="0.4">
      <c r="A211" s="77"/>
      <c r="B211" s="10" t="s">
        <v>337</v>
      </c>
      <c r="C211" s="10" t="s">
        <v>289</v>
      </c>
      <c r="D211" s="10">
        <v>2</v>
      </c>
      <c r="E211" s="42" t="s">
        <v>272</v>
      </c>
      <c r="F211" s="43" t="s">
        <v>815</v>
      </c>
      <c r="G211" s="10"/>
      <c r="H211" s="14">
        <f>IF(G211="",0,IF(G211="優勝",[3]点数換算表!$B$2,IF(G211="準優勝",[3]点数換算表!$C$2,IF(G211="ベスト4",[3]点数換算表!$D$2,[3]点数換算表!$E$2))))</f>
        <v>0</v>
      </c>
      <c r="I211" s="10"/>
      <c r="J211" s="9">
        <f>IF(I211="",0,IF(I211="優勝",[3]点数換算表!$B$3,IF(I211="準優勝",[3]点数換算表!$C$3,IF(I211="ベスト4",[3]点数換算表!$D$3,[3]点数換算表!$E$3))))</f>
        <v>0</v>
      </c>
      <c r="K211" s="10"/>
      <c r="L211" s="9">
        <f>IF(K211="",0,IF(K211="優勝",[3]点数換算表!$B$4,IF(K211="準優勝",[3]点数換算表!$C$4,IF(K211="ベスト4",[3]点数換算表!$D$4,IF(K211="ベスト8",[3]点数換算表!$E$4,IF(K211="ベスト16",[3]点数換算表!$F$4,""))))))</f>
        <v>0</v>
      </c>
      <c r="M211" s="10"/>
      <c r="N211" s="9">
        <f>IF(M211="",0,IF(M211="優勝",[3]点数換算表!$B$5,IF(M211="準優勝",[3]点数換算表!$C$5,IF(M211="ベスト4",[3]点数換算表!$D$5,IF(M211="ベスト8",[3]点数換算表!$E$5,IF(M211="ベスト16",[3]点数換算表!$F$5,IF(M211="ベスト32",[3]点数換算表!$G$5,"")))))))</f>
        <v>0</v>
      </c>
      <c r="O211" s="10"/>
      <c r="P211" s="9">
        <f>IF(O211="",0,IF(O211="優勝",[3]点数換算表!$B$6,IF(O211="準優勝",[3]点数換算表!$C$6,IF(O211="ベスト4",[3]点数換算表!$D$6,IF(O211="ベスト8",[3]点数換算表!$E$6,IF(O211="ベスト16",[3]点数換算表!$F$6,IF(O211="ベスト32",[3]点数換算表!$G$6,"")))))))</f>
        <v>0</v>
      </c>
      <c r="Q211" s="10"/>
      <c r="R211" s="9">
        <f>IF(Q211="",0,IF(Q211="優勝",[3]点数換算表!$B$7,IF(Q211="準優勝",[3]点数換算表!$C$7,IF(Q211="ベスト4",[3]点数換算表!$D$7,IF(Q211="ベスト8",[3]点数換算表!$E$7,[3]点数換算表!$F$7)))))</f>
        <v>0</v>
      </c>
      <c r="S211" s="10"/>
      <c r="T211" s="9">
        <f>IF(S211="",0,IF(S211="優勝",[3]点数換算表!$B$8,IF(S211="準優勝",[3]点数換算表!$C$8,IF(S211="ベスト4",[3]点数換算表!$D$8,IF(S211="ベスト8",[3]点数換算表!$E$8,[3]点数換算表!$F$8)))))</f>
        <v>0</v>
      </c>
      <c r="U211" s="10"/>
      <c r="V211" s="14">
        <f>IF(U211="",0,IF(U211="優勝",[3]点数換算表!$B$13,IF(U211="準優勝",[3]点数換算表!$C$13,IF(U211="ベスト4",[3]点数換算表!$D$13,[3]点数換算表!$E$13))))</f>
        <v>0</v>
      </c>
      <c r="W211" s="10"/>
      <c r="X211" s="9">
        <f>IF(W211="",0,IF(W211="優勝",[3]点数換算表!$B$14,IF(W211="準優勝",[3]点数換算表!$C$14,IF(W211="ベスト4",[3]点数換算表!$D$14,[3]点数換算表!$E$14))))</f>
        <v>0</v>
      </c>
      <c r="Y211" s="10"/>
      <c r="Z211" s="9">
        <f>IF(Y211="",0,IF(Y211="優勝",[3]点数換算表!$B$15,IF(Y211="準優勝",[3]点数換算表!$C$15,IF(Y211="ベスト4",[3]点数換算表!$D$15,IF(Y211="ベスト8",[3]点数換算表!$E$15,IF(Y211="ベスト16",[3]点数換算表!$F$15,""))))))</f>
        <v>0</v>
      </c>
      <c r="AA211" s="10" t="s">
        <v>7</v>
      </c>
      <c r="AB211" s="9">
        <f>IF(AA211="",0,IF(AA211="優勝",[3]点数換算表!$B$16,IF(AA211="準優勝",[3]点数換算表!$C$16,IF(AA211="ベスト4",[3]点数換算表!$D$16,IF(AA211="ベスト8",[3]点数換算表!$E$16,IF(AA211="ベスト16",[3]点数換算表!$F$16,IF(AA211="ベスト32",[3]点数換算表!$G$16,"")))))))</f>
        <v>80</v>
      </c>
      <c r="AC211" s="10"/>
      <c r="AD211" s="9">
        <f>IF(AC211="",0,IF(AC211="優勝",[3]点数換算表!$B$17,IF(AC211="準優勝",[3]点数換算表!$C$17,IF(AC211="ベスト4",[3]点数換算表!$D$17,IF(AC211="ベスト8",[3]点数換算表!$E$17,IF(AC211="ベスト16",[3]点数換算表!$F$17,IF(AC211="ベスト32",[3]点数換算表!$G$17,"")))))))</f>
        <v>0</v>
      </c>
      <c r="AE211" s="10"/>
      <c r="AF211" s="9">
        <f>IF(AE211="",0,IF(AE211="優勝",[3]点数換算表!$B$18,IF(AE211="準優勝",[3]点数換算表!$C$18,IF(AE211="ベスト4",[3]点数換算表!$D$18,IF(AE211="ベスト8",[3]点数換算表!$E$18,[3]点数換算表!$F$18)))))</f>
        <v>0</v>
      </c>
      <c r="AG211" s="10"/>
      <c r="AH211" s="9">
        <f>IF(AG211="",0,IF(AG211="優勝",[3]点数換算表!$B$19,IF(AG211="準優勝",[3]点数換算表!$C$19,IF(AG211="ベスト4",[3]点数換算表!$D$19,IF(AG211="ベスト8",[3]点数換算表!$E$19,[3]点数換算表!$F$19)))))</f>
        <v>0</v>
      </c>
      <c r="AI211" s="9">
        <f t="shared" si="104"/>
        <v>80</v>
      </c>
      <c r="AJ211" s="77"/>
    </row>
    <row r="212" spans="1:36" x14ac:dyDescent="0.4">
      <c r="A212" s="77">
        <v>105</v>
      </c>
      <c r="B212" s="10" t="s">
        <v>896</v>
      </c>
      <c r="C212" s="10" t="s">
        <v>289</v>
      </c>
      <c r="D212" s="10">
        <v>3</v>
      </c>
      <c r="E212" s="42" t="s">
        <v>272</v>
      </c>
      <c r="F212" s="43" t="s">
        <v>815</v>
      </c>
      <c r="G212" s="10"/>
      <c r="H212" s="14">
        <v>0</v>
      </c>
      <c r="I212" s="10"/>
      <c r="J212" s="9">
        <v>0</v>
      </c>
      <c r="K212" s="10"/>
      <c r="L212" s="9">
        <v>0</v>
      </c>
      <c r="M212" s="10"/>
      <c r="N212" s="9">
        <f>IF(M212="",0,IF(M212="優勝",[3]点数換算表!$B$5,IF(M212="準優勝",[3]点数換算表!$C$5,IF(M212="ベスト4",[3]点数換算表!$D$5,IF(M212="ベスト8",[3]点数換算表!$E$5,IF(M212="ベスト16",[3]点数換算表!$F$5,IF(M212="ベスト32",[3]点数換算表!$G$5,"")))))))</f>
        <v>0</v>
      </c>
      <c r="O212" s="10"/>
      <c r="P212" s="9">
        <v>0</v>
      </c>
      <c r="Q212" s="10"/>
      <c r="R212" s="9">
        <v>0</v>
      </c>
      <c r="S212" s="10"/>
      <c r="T212" s="9">
        <v>0</v>
      </c>
      <c r="U212" s="10"/>
      <c r="V212" s="14">
        <v>0</v>
      </c>
      <c r="W212" s="10"/>
      <c r="X212" s="9">
        <v>0</v>
      </c>
      <c r="Y212" s="10"/>
      <c r="Z212" s="9">
        <v>0</v>
      </c>
      <c r="AA212" s="10"/>
      <c r="AB212" s="9">
        <f>IF(AA212="",0,IF(AA212="優勝",[3]点数換算表!$B$16,IF(AA212="準優勝",[3]点数換算表!$C$16,IF(AA212="ベスト4",[3]点数換算表!$D$16,IF(AA212="ベスト8",[3]点数換算表!$E$16,IF(AA212="ベスト16",[3]点数換算表!$F$16,IF(AA212="ベスト32",[3]点数換算表!$G$16,"")))))))</f>
        <v>0</v>
      </c>
      <c r="AC212" s="10"/>
      <c r="AD212" s="9">
        <v>0</v>
      </c>
      <c r="AE212" s="10"/>
      <c r="AF212" s="9">
        <v>0</v>
      </c>
      <c r="AG212" s="10"/>
      <c r="AH212" s="9">
        <v>0</v>
      </c>
      <c r="AI212" s="9">
        <f t="shared" si="104"/>
        <v>0</v>
      </c>
      <c r="AJ212" s="77">
        <f t="shared" ref="AJ212" si="114">AI212+AI213</f>
        <v>80</v>
      </c>
    </row>
    <row r="213" spans="1:36" x14ac:dyDescent="0.4">
      <c r="A213" s="77"/>
      <c r="B213" s="10" t="s">
        <v>341</v>
      </c>
      <c r="C213" s="10" t="s">
        <v>289</v>
      </c>
      <c r="D213" s="10">
        <v>3</v>
      </c>
      <c r="E213" s="42" t="s">
        <v>272</v>
      </c>
      <c r="F213" s="43" t="s">
        <v>815</v>
      </c>
      <c r="G213" s="10"/>
      <c r="H213" s="14">
        <f>IF(G213="",0,IF(G213="優勝",[3]点数換算表!$B$2,IF(G213="準優勝",[3]点数換算表!$C$2,IF(G213="ベスト4",[3]点数換算表!$D$2,[3]点数換算表!$E$2))))</f>
        <v>0</v>
      </c>
      <c r="I213" s="10"/>
      <c r="J213" s="9">
        <f>IF(I213="",0,IF(I213="優勝",[3]点数換算表!$B$3,IF(I213="準優勝",[3]点数換算表!$C$3,IF(I213="ベスト4",[3]点数換算表!$D$3,[3]点数換算表!$E$3))))</f>
        <v>0</v>
      </c>
      <c r="K213" s="10"/>
      <c r="L213" s="9">
        <f>IF(K213="",0,IF(K213="優勝",[3]点数換算表!$B$4,IF(K213="準優勝",[3]点数換算表!$C$4,IF(K213="ベスト4",[3]点数換算表!$D$4,IF(K213="ベスト8",[3]点数換算表!$E$4,IF(K213="ベスト16",[3]点数換算表!$F$4,""))))))</f>
        <v>0</v>
      </c>
      <c r="M213" s="10"/>
      <c r="N213" s="9">
        <f>IF(M213="",0,IF(M213="優勝",[3]点数換算表!$B$5,IF(M213="準優勝",[3]点数換算表!$C$5,IF(M213="ベスト4",[3]点数換算表!$D$5,IF(M213="ベスト8",[3]点数換算表!$E$5,IF(M213="ベスト16",[3]点数換算表!$F$5,IF(M213="ベスト32",[3]点数換算表!$G$5,"")))))))</f>
        <v>0</v>
      </c>
      <c r="O213" s="10"/>
      <c r="P213" s="9">
        <f>IF(O213="",0,IF(O213="優勝",[3]点数換算表!$B$6,IF(O213="準優勝",[3]点数換算表!$C$6,IF(O213="ベスト4",[3]点数換算表!$D$6,IF(O213="ベスト8",[3]点数換算表!$E$6,IF(O213="ベスト16",[3]点数換算表!$F$6,IF(O213="ベスト32",[3]点数換算表!$G$6,"")))))))</f>
        <v>0</v>
      </c>
      <c r="Q213" s="10"/>
      <c r="R213" s="9">
        <f>IF(Q213="",0,IF(Q213="優勝",[3]点数換算表!$B$7,IF(Q213="準優勝",[3]点数換算表!$C$7,IF(Q213="ベスト4",[3]点数換算表!$D$7,IF(Q213="ベスト8",[3]点数換算表!$E$7,[3]点数換算表!$F$7)))))</f>
        <v>0</v>
      </c>
      <c r="S213" s="10"/>
      <c r="T213" s="9">
        <f>IF(S213="",0,IF(S213="優勝",[3]点数換算表!$B$8,IF(S213="準優勝",[3]点数換算表!$C$8,IF(S213="ベスト4",[3]点数換算表!$D$8,IF(S213="ベスト8",[3]点数換算表!$E$8,[3]点数換算表!$F$8)))))</f>
        <v>0</v>
      </c>
      <c r="U213" s="10"/>
      <c r="V213" s="14">
        <f>IF(U213="",0,IF(U213="優勝",[3]点数換算表!$B$13,IF(U213="準優勝",[3]点数換算表!$C$13,IF(U213="ベスト4",[3]点数換算表!$D$13,[3]点数換算表!$E$13))))</f>
        <v>0</v>
      </c>
      <c r="W213" s="10"/>
      <c r="X213" s="9">
        <f>IF(W213="",0,IF(W213="優勝",[3]点数換算表!$B$14,IF(W213="準優勝",[3]点数換算表!$C$14,IF(W213="ベスト4",[3]点数換算表!$D$14,[3]点数換算表!$E$14))))</f>
        <v>0</v>
      </c>
      <c r="Y213" s="10"/>
      <c r="Z213" s="9">
        <f>IF(Y213="",0,IF(Y213="優勝",[3]点数換算表!$B$15,IF(Y213="準優勝",[3]点数換算表!$C$15,IF(Y213="ベスト4",[3]点数換算表!$D$15,IF(Y213="ベスト8",[3]点数換算表!$E$15,IF(Y213="ベスト16",[3]点数換算表!$F$15,""))))))</f>
        <v>0</v>
      </c>
      <c r="AA213" s="10" t="s">
        <v>7</v>
      </c>
      <c r="AB213" s="9">
        <f>IF(AA213="",0,IF(AA213="優勝",[3]点数換算表!$B$16,IF(AA213="準優勝",[3]点数換算表!$C$16,IF(AA213="ベスト4",[3]点数換算表!$D$16,IF(AA213="ベスト8",[3]点数換算表!$E$16,IF(AA213="ベスト16",[3]点数換算表!$F$16,IF(AA213="ベスト32",[3]点数換算表!$G$16,"")))))))</f>
        <v>80</v>
      </c>
      <c r="AC213" s="10"/>
      <c r="AD213" s="9">
        <f>IF(AC213="",0,IF(AC213="優勝",[3]点数換算表!$B$17,IF(AC213="準優勝",[3]点数換算表!$C$17,IF(AC213="ベスト4",[3]点数換算表!$D$17,IF(AC213="ベスト8",[3]点数換算表!$E$17,IF(AC213="ベスト16",[3]点数換算表!$F$17,IF(AC213="ベスト32",[3]点数換算表!$G$17,"")))))))</f>
        <v>0</v>
      </c>
      <c r="AE213" s="10"/>
      <c r="AF213" s="9">
        <f>IF(AE213="",0,IF(AE213="優勝",[3]点数換算表!$B$18,IF(AE213="準優勝",[3]点数換算表!$C$18,IF(AE213="ベスト4",[3]点数換算表!$D$18,IF(AE213="ベスト8",[3]点数換算表!$E$18,[3]点数換算表!$F$18)))))</f>
        <v>0</v>
      </c>
      <c r="AG213" s="10"/>
      <c r="AH213" s="9">
        <f>IF(AG213="",0,IF(AG213="優勝",[3]点数換算表!$B$19,IF(AG213="準優勝",[3]点数換算表!$C$19,IF(AG213="ベスト4",[3]点数換算表!$D$19,IF(AG213="ベスト8",[3]点数換算表!$E$19,[3]点数換算表!$F$19)))))</f>
        <v>0</v>
      </c>
      <c r="AI213" s="9">
        <f t="shared" si="104"/>
        <v>80</v>
      </c>
      <c r="AJ213" s="77"/>
    </row>
    <row r="214" spans="1:36" x14ac:dyDescent="0.4">
      <c r="A214" s="77">
        <v>106</v>
      </c>
      <c r="B214" s="10" t="s">
        <v>721</v>
      </c>
      <c r="C214" s="10" t="s">
        <v>722</v>
      </c>
      <c r="D214" s="10">
        <v>3</v>
      </c>
      <c r="E214" s="45" t="s">
        <v>717</v>
      </c>
      <c r="F214" s="44" t="s">
        <v>814</v>
      </c>
      <c r="G214" s="10"/>
      <c r="H214" s="14">
        <v>0</v>
      </c>
      <c r="I214" s="10"/>
      <c r="J214" s="9">
        <v>0</v>
      </c>
      <c r="K214" s="10" t="s">
        <v>9</v>
      </c>
      <c r="L214" s="9">
        <v>40</v>
      </c>
      <c r="M214" s="10"/>
      <c r="N214" s="9">
        <f>IF(M214="",0,IF(M214="優勝",[3]点数換算表!$B$5,IF(M214="準優勝",[3]点数換算表!$C$5,IF(M214="ベスト4",[3]点数換算表!$D$5,IF(M214="ベスト8",[3]点数換算表!$E$5,IF(M214="ベスト16",[3]点数換算表!$F$5,IF(M214="ベスト32",[3]点数換算表!$G$5,"")))))))</f>
        <v>0</v>
      </c>
      <c r="O214" s="10"/>
      <c r="P214" s="9">
        <v>0</v>
      </c>
      <c r="Q214" s="10"/>
      <c r="R214" s="9">
        <v>0</v>
      </c>
      <c r="S214" s="10"/>
      <c r="T214" s="9">
        <v>0</v>
      </c>
      <c r="U214" s="10"/>
      <c r="V214" s="14">
        <v>0</v>
      </c>
      <c r="W214" s="10"/>
      <c r="X214" s="9">
        <v>0</v>
      </c>
      <c r="Y214" s="10"/>
      <c r="Z214" s="9">
        <v>0</v>
      </c>
      <c r="AA214" s="10"/>
      <c r="AB214" s="9">
        <f>IF(AA214="",0,IF(AA214="優勝",[3]点数換算表!$B$16,IF(AA214="準優勝",[3]点数換算表!$C$16,IF(AA214="ベスト4",[3]点数換算表!$D$16,IF(AA214="ベスト8",[3]点数換算表!$E$16,IF(AA214="ベスト16",[3]点数換算表!$F$16,IF(AA214="ベスト32",[3]点数換算表!$G$16,"")))))))</f>
        <v>0</v>
      </c>
      <c r="AC214" s="10"/>
      <c r="AD214" s="9">
        <v>0</v>
      </c>
      <c r="AE214" s="10"/>
      <c r="AF214" s="9">
        <v>0</v>
      </c>
      <c r="AG214" s="10"/>
      <c r="AH214" s="9">
        <v>0</v>
      </c>
      <c r="AI214" s="9">
        <f t="shared" si="104"/>
        <v>40</v>
      </c>
      <c r="AJ214" s="77">
        <f t="shared" ref="AJ214" si="115">AI214+AI215</f>
        <v>80</v>
      </c>
    </row>
    <row r="215" spans="1:36" x14ac:dyDescent="0.4">
      <c r="A215" s="77"/>
      <c r="B215" s="10" t="s">
        <v>762</v>
      </c>
      <c r="C215" s="10" t="s">
        <v>722</v>
      </c>
      <c r="D215" s="10">
        <v>2</v>
      </c>
      <c r="E215" s="45" t="s">
        <v>717</v>
      </c>
      <c r="F215" s="44" t="s">
        <v>814</v>
      </c>
      <c r="G215" s="10"/>
      <c r="H215" s="14">
        <v>0</v>
      </c>
      <c r="I215" s="10"/>
      <c r="J215" s="9">
        <v>0</v>
      </c>
      <c r="K215" s="10" t="s">
        <v>9</v>
      </c>
      <c r="L215" s="9">
        <v>40</v>
      </c>
      <c r="M215" s="10"/>
      <c r="N215" s="9">
        <f>IF(M215="",0,IF(M215="優勝",[3]点数換算表!$B$5,IF(M215="準優勝",[3]点数換算表!$C$5,IF(M215="ベスト4",[3]点数換算表!$D$5,IF(M215="ベスト8",[3]点数換算表!$E$5,IF(M215="ベスト16",[3]点数換算表!$F$5,IF(M215="ベスト32",[3]点数換算表!$G$5,"")))))))</f>
        <v>0</v>
      </c>
      <c r="O215" s="10"/>
      <c r="P215" s="9">
        <v>0</v>
      </c>
      <c r="Q215" s="10"/>
      <c r="R215" s="9">
        <v>0</v>
      </c>
      <c r="S215" s="10"/>
      <c r="T215" s="9">
        <v>0</v>
      </c>
      <c r="U215" s="10"/>
      <c r="V215" s="14">
        <v>0</v>
      </c>
      <c r="W215" s="10"/>
      <c r="X215" s="9">
        <v>0</v>
      </c>
      <c r="Y215" s="10"/>
      <c r="Z215" s="9">
        <v>0</v>
      </c>
      <c r="AA215" s="10"/>
      <c r="AB215" s="9">
        <f>IF(AA215="",0,IF(AA215="優勝",[3]点数換算表!$B$16,IF(AA215="準優勝",[3]点数換算表!$C$16,IF(AA215="ベスト4",[3]点数換算表!$D$16,IF(AA215="ベスト8",[3]点数換算表!$E$16,IF(AA215="ベスト16",[3]点数換算表!$F$16,IF(AA215="ベスト32",[3]点数換算表!$G$16,"")))))))</f>
        <v>0</v>
      </c>
      <c r="AC215" s="10"/>
      <c r="AD215" s="9">
        <v>0</v>
      </c>
      <c r="AE215" s="10"/>
      <c r="AF215" s="9">
        <v>0</v>
      </c>
      <c r="AG215" s="10"/>
      <c r="AH215" s="9">
        <v>0</v>
      </c>
      <c r="AI215" s="9">
        <f t="shared" si="104"/>
        <v>40</v>
      </c>
      <c r="AJ215" s="77"/>
    </row>
    <row r="216" spans="1:36" x14ac:dyDescent="0.4">
      <c r="A216" s="77">
        <v>107</v>
      </c>
      <c r="B216" s="10" t="s">
        <v>678</v>
      </c>
      <c r="C216" s="10" t="s">
        <v>619</v>
      </c>
      <c r="D216" s="10">
        <v>2</v>
      </c>
      <c r="E216" s="47" t="s">
        <v>620</v>
      </c>
      <c r="F216" s="44" t="s">
        <v>814</v>
      </c>
      <c r="G216" s="10"/>
      <c r="H216" s="14">
        <f>IF(G216="",0,IF(G216="優勝",[13]点数換算表!$B$2,IF(G216="準優勝",[13]点数換算表!$C$2,IF(G216="ベスト4",[13]点数換算表!$D$2,[13]点数換算表!$E$2))))</f>
        <v>0</v>
      </c>
      <c r="I216" s="10"/>
      <c r="J216" s="9">
        <f>IF(I216="",0,IF(I216="優勝",[13]点数換算表!$B$3,IF(I216="準優勝",[13]点数換算表!$C$3,IF(I216="ベスト4",[13]点数換算表!$D$3,[13]点数換算表!$E$3))))</f>
        <v>0</v>
      </c>
      <c r="K216" s="10" t="s">
        <v>9</v>
      </c>
      <c r="L216" s="9">
        <f>IF(K216="",0,IF(K216="優勝",[13]点数換算表!$B$4,IF(K216="準優勝",[13]点数換算表!$C$4,IF(K216="ベスト4",[13]点数換算表!$D$4,IF(K216="ベスト8",[13]点数換算表!$E$4,IF(K216="ベスト16",[13]点数換算表!$F$4,""))))))</f>
        <v>40</v>
      </c>
      <c r="M216" s="10"/>
      <c r="N216" s="9">
        <f>IF(M216="",0,IF(M216="優勝",[3]点数換算表!$B$5,IF(M216="準優勝",[3]点数換算表!$C$5,IF(M216="ベスト4",[3]点数換算表!$D$5,IF(M216="ベスト8",[3]点数換算表!$E$5,IF(M216="ベスト16",[3]点数換算表!$F$5,IF(M216="ベスト32",[3]点数換算表!$G$5,"")))))))</f>
        <v>0</v>
      </c>
      <c r="O216" s="10"/>
      <c r="P216" s="9">
        <f>IF(O216="",0,IF(O216="優勝",[13]点数換算表!$B$6,IF(O216="準優勝",[13]点数換算表!$C$6,IF(O216="ベスト4",[13]点数換算表!$D$6,IF(O216="ベスト8",[13]点数換算表!$E$6,IF(O216="ベスト16",[13]点数換算表!$F$6,IF(O216="ベスト32",[13]点数換算表!$G$6,"")))))))</f>
        <v>0</v>
      </c>
      <c r="Q216" s="10"/>
      <c r="R216" s="9">
        <f>IF(Q216="",0,IF(Q216="優勝",[13]点数換算表!$B$7,IF(Q216="準優勝",[13]点数換算表!$C$7,IF(Q216="ベスト4",[13]点数換算表!$D$7,IF(Q216="ベスト8",[13]点数換算表!$E$7,[13]点数換算表!$F$7)))))</f>
        <v>0</v>
      </c>
      <c r="S216" s="10"/>
      <c r="T216" s="9">
        <f>IF(S216="",0,IF(S216="優勝",[13]点数換算表!$B$8,IF(S216="準優勝",[13]点数換算表!$C$8,IF(S216="ベスト4",[13]点数換算表!$D$8,IF(S216="ベスト8",[13]点数換算表!$E$8,[13]点数換算表!$F$8)))))</f>
        <v>0</v>
      </c>
      <c r="U216" s="10"/>
      <c r="V216" s="14">
        <f>IF(U216="",0,IF(U216="優勝",[13]点数換算表!$B$13,IF(U216="準優勝",[13]点数換算表!$C$13,IF(U216="ベスト4",[13]点数換算表!$D$13,[13]点数換算表!$E$13))))</f>
        <v>0</v>
      </c>
      <c r="W216" s="10"/>
      <c r="X216" s="9">
        <f>IF(W216="",0,IF(W216="優勝",[13]点数換算表!$B$14,IF(W216="準優勝",[13]点数換算表!$C$14,IF(W216="ベスト4",[13]点数換算表!$D$14,[13]点数換算表!$E$14))))</f>
        <v>0</v>
      </c>
      <c r="Y216" s="10"/>
      <c r="Z216" s="9">
        <f>IF(Y216="",0,IF(Y216="優勝",[13]点数換算表!$B$15,IF(Y216="準優勝",[13]点数換算表!$C$15,IF(Y216="ベスト4",[13]点数換算表!$D$15,IF(Y216="ベスト8",[13]点数換算表!$E$15,IF(Y216="ベスト16",[13]点数換算表!$F$15,""))))))</f>
        <v>0</v>
      </c>
      <c r="AA216" s="10"/>
      <c r="AB216" s="9">
        <f>IF(AA216="",0,IF(AA216="優勝",[3]点数換算表!$B$16,IF(AA216="準優勝",[3]点数換算表!$C$16,IF(AA216="ベスト4",[3]点数換算表!$D$16,IF(AA216="ベスト8",[3]点数換算表!$E$16,IF(AA216="ベスト16",[3]点数換算表!$F$16,IF(AA216="ベスト32",[3]点数換算表!$G$16,"")))))))</f>
        <v>0</v>
      </c>
      <c r="AC216" s="10"/>
      <c r="AD216" s="9">
        <f>IF(AC216="",0,IF(AC216="優勝",[13]点数換算表!$B$17,IF(AC216="準優勝",[13]点数換算表!$C$17,IF(AC216="ベスト4",[13]点数換算表!$D$17,IF(AC216="ベスト8",[13]点数換算表!$E$17,IF(AC216="ベスト16",[13]点数換算表!$F$17,IF(AC216="ベスト32",[13]点数換算表!$G$17,"")))))))</f>
        <v>0</v>
      </c>
      <c r="AE216" s="10"/>
      <c r="AF216" s="9">
        <f>IF(AE216="",0,IF(AE216="優勝",[13]点数換算表!$B$18,IF(AE216="準優勝",[13]点数換算表!$C$18,IF(AE216="ベスト4",[13]点数換算表!$D$18,IF(AE216="ベスト8",[13]点数換算表!$E$18,[13]点数換算表!$F$18)))))</f>
        <v>0</v>
      </c>
      <c r="AG216" s="10"/>
      <c r="AH216" s="9">
        <f>IF(AG216="",0,IF(AG216="優勝",[13]点数換算表!$B$19,IF(AG216="準優勝",[13]点数換算表!$C$19,IF(AG216="ベスト4",[13]点数換算表!$D$19,IF(AG216="ベスト8",[13]点数換算表!$E$19,[13]点数換算表!$F$19)))))</f>
        <v>0</v>
      </c>
      <c r="AI216" s="9">
        <f t="shared" si="104"/>
        <v>40</v>
      </c>
      <c r="AJ216" s="77">
        <f t="shared" ref="AJ216" si="116">AI216+AI217</f>
        <v>80</v>
      </c>
    </row>
    <row r="217" spans="1:36" x14ac:dyDescent="0.4">
      <c r="A217" s="77"/>
      <c r="B217" s="10" t="s">
        <v>679</v>
      </c>
      <c r="C217" s="10" t="s">
        <v>619</v>
      </c>
      <c r="D217" s="10">
        <v>2</v>
      </c>
      <c r="E217" s="47" t="s">
        <v>620</v>
      </c>
      <c r="F217" s="44" t="s">
        <v>814</v>
      </c>
      <c r="G217" s="10"/>
      <c r="H217" s="14">
        <f>IF(G217="",0,IF(G217="優勝",[13]点数換算表!$B$2,IF(G217="準優勝",[13]点数換算表!$C$2,IF(G217="ベスト4",[13]点数換算表!$D$2,[13]点数換算表!$E$2))))</f>
        <v>0</v>
      </c>
      <c r="I217" s="10"/>
      <c r="J217" s="9">
        <f>IF(I217="",0,IF(I217="優勝",[13]点数換算表!$B$3,IF(I217="準優勝",[13]点数換算表!$C$3,IF(I217="ベスト4",[13]点数換算表!$D$3,[13]点数換算表!$E$3))))</f>
        <v>0</v>
      </c>
      <c r="K217" s="10" t="s">
        <v>9</v>
      </c>
      <c r="L217" s="9">
        <f>IF(K217="",0,IF(K217="優勝",[13]点数換算表!$B$4,IF(K217="準優勝",[13]点数換算表!$C$4,IF(K217="ベスト4",[13]点数換算表!$D$4,IF(K217="ベスト8",[13]点数換算表!$E$4,IF(K217="ベスト16",[13]点数換算表!$F$4,""))))))</f>
        <v>40</v>
      </c>
      <c r="M217" s="10"/>
      <c r="N217" s="9">
        <f>IF(M217="",0,IF(M217="優勝",[3]点数換算表!$B$5,IF(M217="準優勝",[3]点数換算表!$C$5,IF(M217="ベスト4",[3]点数換算表!$D$5,IF(M217="ベスト8",[3]点数換算表!$E$5,IF(M217="ベスト16",[3]点数換算表!$F$5,IF(M217="ベスト32",[3]点数換算表!$G$5,"")))))))</f>
        <v>0</v>
      </c>
      <c r="O217" s="10"/>
      <c r="P217" s="9">
        <f>IF(O217="",0,IF(O217="優勝",[13]点数換算表!$B$6,IF(O217="準優勝",[13]点数換算表!$C$6,IF(O217="ベスト4",[13]点数換算表!$D$6,IF(O217="ベスト8",[13]点数換算表!$E$6,IF(O217="ベスト16",[13]点数換算表!$F$6,IF(O217="ベスト32",[13]点数換算表!$G$6,"")))))))</f>
        <v>0</v>
      </c>
      <c r="Q217" s="10"/>
      <c r="R217" s="9">
        <f>IF(Q217="",0,IF(Q217="優勝",[13]点数換算表!$B$7,IF(Q217="準優勝",[13]点数換算表!$C$7,IF(Q217="ベスト4",[13]点数換算表!$D$7,IF(Q217="ベスト8",[13]点数換算表!$E$7,[13]点数換算表!$F$7)))))</f>
        <v>0</v>
      </c>
      <c r="S217" s="10"/>
      <c r="T217" s="9">
        <f>IF(S217="",0,IF(S217="優勝",[13]点数換算表!$B$8,IF(S217="準優勝",[13]点数換算表!$C$8,IF(S217="ベスト4",[13]点数換算表!$D$8,IF(S217="ベスト8",[13]点数換算表!$E$8,[13]点数換算表!$F$8)))))</f>
        <v>0</v>
      </c>
      <c r="U217" s="10"/>
      <c r="V217" s="14">
        <f>IF(U217="",0,IF(U217="優勝",[13]点数換算表!$B$13,IF(U217="準優勝",[13]点数換算表!$C$13,IF(U217="ベスト4",[13]点数換算表!$D$13,[13]点数換算表!$E$13))))</f>
        <v>0</v>
      </c>
      <c r="W217" s="10"/>
      <c r="X217" s="9">
        <f>IF(W217="",0,IF(W217="優勝",[13]点数換算表!$B$14,IF(W217="準優勝",[13]点数換算表!$C$14,IF(W217="ベスト4",[13]点数換算表!$D$14,[13]点数換算表!$E$14))))</f>
        <v>0</v>
      </c>
      <c r="Y217" s="10"/>
      <c r="Z217" s="9">
        <f>IF(Y217="",0,IF(Y217="優勝",[13]点数換算表!$B$15,IF(Y217="準優勝",[13]点数換算表!$C$15,IF(Y217="ベスト4",[13]点数換算表!$D$15,IF(Y217="ベスト8",[13]点数換算表!$E$15,IF(Y217="ベスト16",[13]点数換算表!$F$15,""))))))</f>
        <v>0</v>
      </c>
      <c r="AA217" s="10"/>
      <c r="AB217" s="9">
        <f>IF(AA217="",0,IF(AA217="優勝",[3]点数換算表!$B$16,IF(AA217="準優勝",[3]点数換算表!$C$16,IF(AA217="ベスト4",[3]点数換算表!$D$16,IF(AA217="ベスト8",[3]点数換算表!$E$16,IF(AA217="ベスト16",[3]点数換算表!$F$16,IF(AA217="ベスト32",[3]点数換算表!$G$16,"")))))))</f>
        <v>0</v>
      </c>
      <c r="AC217" s="10"/>
      <c r="AD217" s="9">
        <f>IF(AC217="",0,IF(AC217="優勝",[13]点数換算表!$B$17,IF(AC217="準優勝",[13]点数換算表!$C$17,IF(AC217="ベスト4",[13]点数換算表!$D$17,IF(AC217="ベスト8",[13]点数換算表!$E$17,IF(AC217="ベスト16",[13]点数換算表!$F$17,IF(AC217="ベスト32",[13]点数換算表!$G$17,"")))))))</f>
        <v>0</v>
      </c>
      <c r="AE217" s="10"/>
      <c r="AF217" s="9">
        <f>IF(AE217="",0,IF(AE217="優勝",[13]点数換算表!$B$18,IF(AE217="準優勝",[13]点数換算表!$C$18,IF(AE217="ベスト4",[13]点数換算表!$D$18,IF(AE217="ベスト8",[13]点数換算表!$E$18,[13]点数換算表!$F$18)))))</f>
        <v>0</v>
      </c>
      <c r="AG217" s="10"/>
      <c r="AH217" s="9">
        <f>IF(AG217="",0,IF(AG217="優勝",[13]点数換算表!$B$19,IF(AG217="準優勝",[13]点数換算表!$C$19,IF(AG217="ベスト4",[13]点数換算表!$D$19,IF(AG217="ベスト8",[13]点数換算表!$E$19,[13]点数換算表!$F$19)))))</f>
        <v>0</v>
      </c>
      <c r="AI217" s="9">
        <f t="shared" si="104"/>
        <v>40</v>
      </c>
      <c r="AJ217" s="77"/>
    </row>
    <row r="218" spans="1:36" x14ac:dyDescent="0.4">
      <c r="A218" s="77">
        <v>108</v>
      </c>
      <c r="B218" s="10" t="s">
        <v>1008</v>
      </c>
      <c r="C218" s="10" t="s">
        <v>454</v>
      </c>
      <c r="D218" s="10">
        <v>3</v>
      </c>
      <c r="E218" s="48" t="s">
        <v>451</v>
      </c>
      <c r="F218" s="43" t="s">
        <v>815</v>
      </c>
      <c r="G218" s="10"/>
      <c r="H218" s="14">
        <f>IF(G218="",0,IF(G218="優勝",[15]点数換算表!$B$2,IF(G218="準優勝",[15]点数換算表!$C$2,IF(G218="ベスト4",[15]点数換算表!$D$2,[15]点数換算表!$E$2))))</f>
        <v>0</v>
      </c>
      <c r="I218" s="10"/>
      <c r="J218" s="9">
        <f>IF(I218="",0,IF(I218="優勝",[15]点数換算表!$B$3,IF(I218="準優勝",[15]点数換算表!$C$3,IF(I218="ベスト4",[15]点数換算表!$D$3,[15]点数換算表!$E$3))))</f>
        <v>0</v>
      </c>
      <c r="K218" s="10" t="s">
        <v>9</v>
      </c>
      <c r="L218" s="9">
        <f>IF(K218="",0,IF(K218="優勝",[15]点数換算表!$B$4,IF(K218="準優勝",[15]点数換算表!$C$4,IF(K218="ベスト4",[15]点数換算表!$D$4,IF(K218="ベスト8",[15]点数換算表!$E$4,IF(K218="ベスト16",[15]点数換算表!$F$4,""))))))</f>
        <v>40</v>
      </c>
      <c r="M218" s="10"/>
      <c r="N218" s="9">
        <f>IF(M218="",0,IF(M218="優勝",[3]点数換算表!$B$5,IF(M218="準優勝",[3]点数換算表!$C$5,IF(M218="ベスト4",[3]点数換算表!$D$5,IF(M218="ベスト8",[3]点数換算表!$E$5,IF(M218="ベスト16",[3]点数換算表!$F$5,IF(M218="ベスト32",[3]点数換算表!$G$5,"")))))))</f>
        <v>0</v>
      </c>
      <c r="O218" s="10"/>
      <c r="P218" s="9">
        <f>IF(O218="",0,IF(O218="優勝",[15]点数換算表!$B$6,IF(O218="準優勝",[15]点数換算表!$C$6,IF(O218="ベスト4",[15]点数換算表!$D$6,IF(O218="ベスト8",[15]点数換算表!$E$6,IF(O218="ベスト16",[15]点数換算表!$F$6,IF(O218="ベスト32",[15]点数換算表!$G$6,"")))))))</f>
        <v>0</v>
      </c>
      <c r="Q218" s="10"/>
      <c r="R218" s="9">
        <f>IF(Q218="",0,IF(Q218="優勝",[15]点数換算表!$B$7,IF(Q218="準優勝",[15]点数換算表!$C$7,IF(Q218="ベスト4",[15]点数換算表!$D$7,IF(Q218="ベスト8",[15]点数換算表!$E$7,[15]点数換算表!$F$7)))))</f>
        <v>0</v>
      </c>
      <c r="S218" s="10"/>
      <c r="T218" s="9">
        <f>IF(S218="",0,IF(S218="優勝",[15]点数換算表!$B$8,IF(S218="準優勝",[15]点数換算表!$C$8,IF(S218="ベスト4",[15]点数換算表!$D$8,IF(S218="ベスト8",[15]点数換算表!$E$8,[15]点数換算表!$F$8)))))</f>
        <v>0</v>
      </c>
      <c r="U218" s="10"/>
      <c r="V218" s="14">
        <f>IF(U218="",0,IF(U218="優勝",[15]点数換算表!$B$13,IF(U218="準優勝",[15]点数換算表!$C$13,IF(U218="ベスト4",[15]点数換算表!$D$13,[15]点数換算表!$E$13))))</f>
        <v>0</v>
      </c>
      <c r="W218" s="10"/>
      <c r="X218" s="9">
        <f>IF(W218="",0,IF(W218="優勝",[15]点数換算表!$B$14,IF(W218="準優勝",[15]点数換算表!$C$14,IF(W218="ベスト4",[15]点数換算表!$D$14,[15]点数換算表!$E$14))))</f>
        <v>0</v>
      </c>
      <c r="Y218" s="10"/>
      <c r="Z218" s="9">
        <f>IF(Y218="",0,IF(Y218="優勝",[15]点数換算表!$B$15,IF(Y218="準優勝",[15]点数換算表!$C$15,IF(Y218="ベスト4",[15]点数換算表!$D$15,IF(Y218="ベスト8",[15]点数換算表!$E$15,IF(Y218="ベスト16",[15]点数換算表!$F$15,""))))))</f>
        <v>0</v>
      </c>
      <c r="AA218" s="10"/>
      <c r="AB218" s="9">
        <f>IF(AA218="",0,IF(AA218="優勝",[3]点数換算表!$B$16,IF(AA218="準優勝",[3]点数換算表!$C$16,IF(AA218="ベスト4",[3]点数換算表!$D$16,IF(AA218="ベスト8",[3]点数換算表!$E$16,IF(AA218="ベスト16",[3]点数換算表!$F$16,IF(AA218="ベスト32",[3]点数換算表!$G$16,"")))))))</f>
        <v>0</v>
      </c>
      <c r="AC218" s="10"/>
      <c r="AD218" s="9">
        <f>IF(AC218="",0,IF(AC218="優勝",[15]点数換算表!$B$17,IF(AC218="準優勝",[15]点数換算表!$C$17,IF(AC218="ベスト4",[15]点数換算表!$D$17,IF(AC218="ベスト8",[15]点数換算表!$E$17,IF(AC218="ベスト16",[15]点数換算表!$F$17,IF(AC218="ベスト32",[15]点数換算表!$G$17,"")))))))</f>
        <v>0</v>
      </c>
      <c r="AE218" s="10"/>
      <c r="AF218" s="9">
        <f>IF(AE218="",0,IF(AE218="優勝",[15]点数換算表!$B$18,IF(AE218="準優勝",[15]点数換算表!$C$18,IF(AE218="ベスト4",[15]点数換算表!$D$18,IF(AE218="ベスト8",[15]点数換算表!$E$18,[15]点数換算表!$F$18)))))</f>
        <v>0</v>
      </c>
      <c r="AG218" s="10"/>
      <c r="AH218" s="9">
        <f>IF(AG218="",0,IF(AG218="優勝",[15]点数換算表!$B$19,IF(AG218="準優勝",[15]点数換算表!$C$19,IF(AG218="ベスト4",[15]点数換算表!$D$19,IF(AG218="ベスト8",[15]点数換算表!$E$19,[15]点数換算表!$F$19)))))</f>
        <v>0</v>
      </c>
      <c r="AI218" s="9">
        <f t="shared" si="104"/>
        <v>40</v>
      </c>
      <c r="AJ218" s="77">
        <f t="shared" ref="AJ218" si="117">AI218+AI219</f>
        <v>80</v>
      </c>
    </row>
    <row r="219" spans="1:36" x14ac:dyDescent="0.4">
      <c r="A219" s="77"/>
      <c r="B219" s="10" t="s">
        <v>1009</v>
      </c>
      <c r="C219" s="10" t="s">
        <v>454</v>
      </c>
      <c r="D219" s="10">
        <v>1</v>
      </c>
      <c r="E219" s="48" t="s">
        <v>451</v>
      </c>
      <c r="F219" s="43" t="s">
        <v>815</v>
      </c>
      <c r="G219" s="10"/>
      <c r="H219" s="14">
        <f>IF(G219="",0,IF(G219="優勝",[15]点数換算表!$B$2,IF(G219="準優勝",[15]点数換算表!$C$2,IF(G219="ベスト4",[15]点数換算表!$D$2,[15]点数換算表!$E$2))))</f>
        <v>0</v>
      </c>
      <c r="I219" s="10"/>
      <c r="J219" s="9">
        <f>IF(I219="",0,IF(I219="優勝",[15]点数換算表!$B$3,IF(I219="準優勝",[15]点数換算表!$C$3,IF(I219="ベスト4",[15]点数換算表!$D$3,[15]点数換算表!$E$3))))</f>
        <v>0</v>
      </c>
      <c r="K219" s="10" t="s">
        <v>9</v>
      </c>
      <c r="L219" s="9">
        <f>IF(K219="",0,IF(K219="優勝",[15]点数換算表!$B$4,IF(K219="準優勝",[15]点数換算表!$C$4,IF(K219="ベスト4",[15]点数換算表!$D$4,IF(K219="ベスト8",[15]点数換算表!$E$4,IF(K219="ベスト16",[15]点数換算表!$F$4,""))))))</f>
        <v>40</v>
      </c>
      <c r="M219" s="10"/>
      <c r="N219" s="9">
        <f>IF(M219="",0,IF(M219="優勝",[3]点数換算表!$B$5,IF(M219="準優勝",[3]点数換算表!$C$5,IF(M219="ベスト4",[3]点数換算表!$D$5,IF(M219="ベスト8",[3]点数換算表!$E$5,IF(M219="ベスト16",[3]点数換算表!$F$5,IF(M219="ベスト32",[3]点数換算表!$G$5,"")))))))</f>
        <v>0</v>
      </c>
      <c r="O219" s="10"/>
      <c r="P219" s="9">
        <f>IF(O219="",0,IF(O219="優勝",[15]点数換算表!$B$6,IF(O219="準優勝",[15]点数換算表!$C$6,IF(O219="ベスト4",[15]点数換算表!$D$6,IF(O219="ベスト8",[15]点数換算表!$E$6,IF(O219="ベスト16",[15]点数換算表!$F$6,IF(O219="ベスト32",[15]点数換算表!$G$6,"")))))))</f>
        <v>0</v>
      </c>
      <c r="Q219" s="10"/>
      <c r="R219" s="9">
        <f>IF(Q219="",0,IF(Q219="優勝",[15]点数換算表!$B$7,IF(Q219="準優勝",[15]点数換算表!$C$7,IF(Q219="ベスト4",[15]点数換算表!$D$7,IF(Q219="ベスト8",[15]点数換算表!$E$7,[15]点数換算表!$F$7)))))</f>
        <v>0</v>
      </c>
      <c r="S219" s="10"/>
      <c r="T219" s="9">
        <f>IF(S219="",0,IF(S219="優勝",[15]点数換算表!$B$8,IF(S219="準優勝",[15]点数換算表!$C$8,IF(S219="ベスト4",[15]点数換算表!$D$8,IF(S219="ベスト8",[15]点数換算表!$E$8,[15]点数換算表!$F$8)))))</f>
        <v>0</v>
      </c>
      <c r="U219" s="10"/>
      <c r="V219" s="14">
        <f>IF(U219="",0,IF(U219="優勝",[15]点数換算表!$B$13,IF(U219="準優勝",[15]点数換算表!$C$13,IF(U219="ベスト4",[15]点数換算表!$D$13,[15]点数換算表!$E$13))))</f>
        <v>0</v>
      </c>
      <c r="W219" s="10"/>
      <c r="X219" s="9">
        <f>IF(W219="",0,IF(W219="優勝",[15]点数換算表!$B$14,IF(W219="準優勝",[15]点数換算表!$C$14,IF(W219="ベスト4",[15]点数換算表!$D$14,[15]点数換算表!$E$14))))</f>
        <v>0</v>
      </c>
      <c r="Y219" s="10"/>
      <c r="Z219" s="9">
        <f>IF(Y219="",0,IF(Y219="優勝",[15]点数換算表!$B$15,IF(Y219="準優勝",[15]点数換算表!$C$15,IF(Y219="ベスト4",[15]点数換算表!$D$15,IF(Y219="ベスト8",[15]点数換算表!$E$15,IF(Y219="ベスト16",[15]点数換算表!$F$15,""))))))</f>
        <v>0</v>
      </c>
      <c r="AA219" s="10"/>
      <c r="AB219" s="9">
        <f>IF(AA219="",0,IF(AA219="優勝",[3]点数換算表!$B$16,IF(AA219="準優勝",[3]点数換算表!$C$16,IF(AA219="ベスト4",[3]点数換算表!$D$16,IF(AA219="ベスト8",[3]点数換算表!$E$16,IF(AA219="ベスト16",[3]点数換算表!$F$16,IF(AA219="ベスト32",[3]点数換算表!$G$16,"")))))))</f>
        <v>0</v>
      </c>
      <c r="AC219" s="10"/>
      <c r="AD219" s="9">
        <f>IF(AC219="",0,IF(AC219="優勝",[15]点数換算表!$B$17,IF(AC219="準優勝",[15]点数換算表!$C$17,IF(AC219="ベスト4",[15]点数換算表!$D$17,IF(AC219="ベスト8",[15]点数換算表!$E$17,IF(AC219="ベスト16",[15]点数換算表!$F$17,IF(AC219="ベスト32",[15]点数換算表!$G$17,"")))))))</f>
        <v>0</v>
      </c>
      <c r="AE219" s="10"/>
      <c r="AF219" s="9">
        <f>IF(AE219="",0,IF(AE219="優勝",[15]点数換算表!$B$18,IF(AE219="準優勝",[15]点数換算表!$C$18,IF(AE219="ベスト4",[15]点数換算表!$D$18,IF(AE219="ベスト8",[15]点数換算表!$E$18,[15]点数換算表!$F$18)))))</f>
        <v>0</v>
      </c>
      <c r="AG219" s="10"/>
      <c r="AH219" s="9">
        <f>IF(AG219="",0,IF(AG219="優勝",[15]点数換算表!$B$19,IF(AG219="準優勝",[15]点数換算表!$C$19,IF(AG219="ベスト4",[15]点数換算表!$D$19,IF(AG219="ベスト8",[15]点数換算表!$E$19,[15]点数換算表!$F$19)))))</f>
        <v>0</v>
      </c>
      <c r="AI219" s="9">
        <f t="shared" si="104"/>
        <v>40</v>
      </c>
      <c r="AJ219" s="77"/>
    </row>
    <row r="220" spans="1:36" x14ac:dyDescent="0.4">
      <c r="A220" s="77">
        <v>109</v>
      </c>
      <c r="B220" s="10" t="s">
        <v>685</v>
      </c>
      <c r="C220" s="10" t="s">
        <v>622</v>
      </c>
      <c r="D220" s="10">
        <v>4</v>
      </c>
      <c r="E220" s="47" t="s">
        <v>620</v>
      </c>
      <c r="F220" s="44" t="s">
        <v>814</v>
      </c>
      <c r="G220" s="10"/>
      <c r="H220" s="14">
        <f>IF(G220="",0,IF(G220="優勝",[13]点数換算表!$B$2,IF(G220="準優勝",[13]点数換算表!$C$2,IF(G220="ベスト4",[13]点数換算表!$D$2,[13]点数換算表!$E$2))))</f>
        <v>0</v>
      </c>
      <c r="I220" s="10"/>
      <c r="J220" s="9">
        <f>IF(I220="",0,IF(I220="優勝",[13]点数換算表!$B$3,IF(I220="準優勝",[13]点数換算表!$C$3,IF(I220="ベスト4",[13]点数換算表!$D$3,[13]点数換算表!$E$3))))</f>
        <v>0</v>
      </c>
      <c r="K220" s="10" t="s">
        <v>7</v>
      </c>
      <c r="L220" s="9">
        <f>IF(K220="",0,IF(K220="優勝",[13]点数換算表!$B$4,IF(K220="準優勝",[13]点数換算表!$C$4,IF(K220="ベスト4",[13]点数換算表!$D$4,IF(K220="ベスト8",[13]点数換算表!$E$4,IF(K220="ベスト16",[13]点数換算表!$F$4,""))))))</f>
        <v>20</v>
      </c>
      <c r="M220" s="10"/>
      <c r="N220" s="9">
        <f>IF(M220="",0,IF(M220="優勝",[3]点数換算表!$B$5,IF(M220="準優勝",[3]点数換算表!$C$5,IF(M220="ベスト4",[3]点数換算表!$D$5,IF(M220="ベスト8",[3]点数換算表!$E$5,IF(M220="ベスト16",[3]点数換算表!$F$5,IF(M220="ベスト32",[3]点数換算表!$G$5,"")))))))</f>
        <v>0</v>
      </c>
      <c r="O220" s="10"/>
      <c r="P220" s="9">
        <f>IF(O220="",0,IF(O220="優勝",[13]点数換算表!$B$6,IF(O220="準優勝",[13]点数換算表!$C$6,IF(O220="ベスト4",[13]点数換算表!$D$6,IF(O220="ベスト8",[13]点数換算表!$E$6,IF(O220="ベスト16",[13]点数換算表!$F$6,IF(O220="ベスト32",[13]点数換算表!$G$6,"")))))))</f>
        <v>0</v>
      </c>
      <c r="Q220" s="10"/>
      <c r="R220" s="9">
        <f>IF(Q220="",0,IF(Q220="優勝",[13]点数換算表!$B$7,IF(Q220="準優勝",[13]点数換算表!$C$7,IF(Q220="ベスト4",[13]点数換算表!$D$7,IF(Q220="ベスト8",[13]点数換算表!$E$7,[13]点数換算表!$F$7)))))</f>
        <v>0</v>
      </c>
      <c r="S220" s="10"/>
      <c r="T220" s="9">
        <f>IF(S220="",0,IF(S220="優勝",[13]点数換算表!$B$8,IF(S220="準優勝",[13]点数換算表!$C$8,IF(S220="ベスト4",[13]点数換算表!$D$8,IF(S220="ベスト8",[13]点数換算表!$E$8,[13]点数換算表!$F$8)))))</f>
        <v>0</v>
      </c>
      <c r="U220" s="10"/>
      <c r="V220" s="14">
        <f>IF(U220="",0,IF(U220="優勝",[13]点数換算表!$B$13,IF(U220="準優勝",[13]点数換算表!$C$13,IF(U220="ベスト4",[13]点数換算表!$D$13,[13]点数換算表!$E$13))))</f>
        <v>0</v>
      </c>
      <c r="W220" s="10"/>
      <c r="X220" s="9">
        <f>IF(W220="",0,IF(W220="優勝",[13]点数換算表!$B$14,IF(W220="準優勝",[13]点数換算表!$C$14,IF(W220="ベスト4",[13]点数換算表!$D$14,[13]点数換算表!$E$14))))</f>
        <v>0</v>
      </c>
      <c r="Y220" s="10" t="s">
        <v>7</v>
      </c>
      <c r="Z220" s="9">
        <f>IF(Y220="",0,IF(Y220="優勝",[13]点数換算表!$B$15,IF(Y220="準優勝",[13]点数換算表!$C$15,IF(Y220="ベスト4",[13]点数換算表!$D$15,IF(Y220="ベスト8",[13]点数換算表!$E$15,IF(Y220="ベスト16",[13]点数換算表!$F$15,""))))))</f>
        <v>16</v>
      </c>
      <c r="AA220" s="10"/>
      <c r="AB220" s="9">
        <f>IF(AA220="",0,IF(AA220="優勝",[3]点数換算表!$B$16,IF(AA220="準優勝",[3]点数換算表!$C$16,IF(AA220="ベスト4",[3]点数換算表!$D$16,IF(AA220="ベスト8",[3]点数換算表!$E$16,IF(AA220="ベスト16",[3]点数換算表!$F$16,IF(AA220="ベスト32",[3]点数換算表!$G$16,"")))))))</f>
        <v>0</v>
      </c>
      <c r="AC220" s="10"/>
      <c r="AD220" s="9">
        <f>IF(AC220="",0,IF(AC220="優勝",[13]点数換算表!$B$17,IF(AC220="準優勝",[13]点数換算表!$C$17,IF(AC220="ベスト4",[13]点数換算表!$D$17,IF(AC220="ベスト8",[13]点数換算表!$E$17,IF(AC220="ベスト16",[13]点数換算表!$F$17,IF(AC220="ベスト32",[13]点数換算表!$G$17,"")))))))</f>
        <v>0</v>
      </c>
      <c r="AE220" s="10"/>
      <c r="AF220" s="9">
        <f>IF(AE220="",0,IF(AE220="優勝",[13]点数換算表!$B$18,IF(AE220="準優勝",[13]点数換算表!$C$18,IF(AE220="ベスト4",[13]点数換算表!$D$18,IF(AE220="ベスト8",[13]点数換算表!$E$18,[13]点数換算表!$F$18)))))</f>
        <v>0</v>
      </c>
      <c r="AG220" s="10"/>
      <c r="AH220" s="9">
        <f>IF(AG220="",0,IF(AG220="優勝",[13]点数換算表!$B$19,IF(AG220="準優勝",[13]点数換算表!$C$19,IF(AG220="ベスト4",[13]点数換算表!$D$19,IF(AG220="ベスト8",[13]点数換算表!$E$19,[13]点数換算表!$F$19)))))</f>
        <v>0</v>
      </c>
      <c r="AI220" s="9">
        <f t="shared" si="104"/>
        <v>36</v>
      </c>
      <c r="AJ220" s="77">
        <f t="shared" ref="AJ220" si="118">AI220+AI221</f>
        <v>76</v>
      </c>
    </row>
    <row r="221" spans="1:36" x14ac:dyDescent="0.4">
      <c r="A221" s="77"/>
      <c r="B221" s="10" t="s">
        <v>676</v>
      </c>
      <c r="C221" s="10" t="s">
        <v>622</v>
      </c>
      <c r="D221" s="10">
        <v>3</v>
      </c>
      <c r="E221" s="47" t="s">
        <v>620</v>
      </c>
      <c r="F221" s="44" t="s">
        <v>814</v>
      </c>
      <c r="G221" s="10"/>
      <c r="H221" s="14">
        <f>IF(G221="",0,IF(G221="優勝",[13]点数換算表!$B$2,IF(G221="準優勝",[13]点数換算表!$C$2,IF(G221="ベスト4",[13]点数換算表!$D$2,[13]点数換算表!$E$2))))</f>
        <v>0</v>
      </c>
      <c r="I221" s="10"/>
      <c r="J221" s="9">
        <f>IF(I221="",0,IF(I221="優勝",[13]点数換算表!$B$3,IF(I221="準優勝",[13]点数換算表!$C$3,IF(I221="ベスト4",[13]点数換算表!$D$3,[13]点数換算表!$E$3))))</f>
        <v>0</v>
      </c>
      <c r="K221" s="10" t="s">
        <v>9</v>
      </c>
      <c r="L221" s="9">
        <f>IF(K221="",0,IF(K221="優勝",[13]点数換算表!$B$4,IF(K221="準優勝",[13]点数換算表!$C$4,IF(K221="ベスト4",[13]点数換算表!$D$4,IF(K221="ベスト8",[13]点数換算表!$E$4,IF(K221="ベスト16",[13]点数換算表!$F$4,""))))))</f>
        <v>40</v>
      </c>
      <c r="M221" s="10"/>
      <c r="N221" s="9">
        <f>IF(M221="",0,IF(M221="優勝",[3]点数換算表!$B$5,IF(M221="準優勝",[3]点数換算表!$C$5,IF(M221="ベスト4",[3]点数換算表!$D$5,IF(M221="ベスト8",[3]点数換算表!$E$5,IF(M221="ベスト16",[3]点数換算表!$F$5,IF(M221="ベスト32",[3]点数換算表!$G$5,"")))))))</f>
        <v>0</v>
      </c>
      <c r="O221" s="10"/>
      <c r="P221" s="9">
        <f>IF(O221="",0,IF(O221="優勝",[13]点数換算表!$B$6,IF(O221="準優勝",[13]点数換算表!$C$6,IF(O221="ベスト4",[13]点数換算表!$D$6,IF(O221="ベスト8",[13]点数換算表!$E$6,IF(O221="ベスト16",[13]点数換算表!$F$6,IF(O221="ベスト32",[13]点数換算表!$G$6,"")))))))</f>
        <v>0</v>
      </c>
      <c r="Q221" s="10"/>
      <c r="R221" s="9">
        <f>IF(Q221="",0,IF(Q221="優勝",[13]点数換算表!$B$7,IF(Q221="準優勝",[13]点数換算表!$C$7,IF(Q221="ベスト4",[13]点数換算表!$D$7,IF(Q221="ベスト8",[13]点数換算表!$E$7,[13]点数換算表!$F$7)))))</f>
        <v>0</v>
      </c>
      <c r="S221" s="10"/>
      <c r="T221" s="9">
        <f>IF(S221="",0,IF(S221="優勝",[13]点数換算表!$B$8,IF(S221="準優勝",[13]点数換算表!$C$8,IF(S221="ベスト4",[13]点数換算表!$D$8,IF(S221="ベスト8",[13]点数換算表!$E$8,[13]点数換算表!$F$8)))))</f>
        <v>0</v>
      </c>
      <c r="U221" s="10"/>
      <c r="V221" s="14">
        <f>IF(U221="",0,IF(U221="優勝",[13]点数換算表!$B$13,IF(U221="準優勝",[13]点数換算表!$C$13,IF(U221="ベスト4",[13]点数換算表!$D$13,[13]点数換算表!$E$13))))</f>
        <v>0</v>
      </c>
      <c r="W221" s="10"/>
      <c r="X221" s="9">
        <f>IF(W221="",0,IF(W221="優勝",[13]点数換算表!$B$14,IF(W221="準優勝",[13]点数換算表!$C$14,IF(W221="ベスト4",[13]点数換算表!$D$14,[13]点数換算表!$E$14))))</f>
        <v>0</v>
      </c>
      <c r="Y221" s="10"/>
      <c r="Z221" s="9">
        <f>IF(Y221="",0,IF(Y221="優勝",[13]点数換算表!$B$15,IF(Y221="準優勝",[13]点数換算表!$C$15,IF(Y221="ベスト4",[13]点数換算表!$D$15,IF(Y221="ベスト8",[13]点数換算表!$E$15,IF(Y221="ベスト16",[13]点数換算表!$F$15,""))))))</f>
        <v>0</v>
      </c>
      <c r="AA221" s="10"/>
      <c r="AB221" s="9">
        <f>IF(AA221="",0,IF(AA221="優勝",[3]点数換算表!$B$16,IF(AA221="準優勝",[3]点数換算表!$C$16,IF(AA221="ベスト4",[3]点数換算表!$D$16,IF(AA221="ベスト8",[3]点数換算表!$E$16,IF(AA221="ベスト16",[3]点数換算表!$F$16,IF(AA221="ベスト32",[3]点数換算表!$G$16,"")))))))</f>
        <v>0</v>
      </c>
      <c r="AC221" s="10"/>
      <c r="AD221" s="9">
        <f>IF(AC221="",0,IF(AC221="優勝",[13]点数換算表!$B$17,IF(AC221="準優勝",[13]点数換算表!$C$17,IF(AC221="ベスト4",[13]点数換算表!$D$17,IF(AC221="ベスト8",[13]点数換算表!$E$17,IF(AC221="ベスト16",[13]点数換算表!$F$17,IF(AC221="ベスト32",[13]点数換算表!$G$17,"")))))))</f>
        <v>0</v>
      </c>
      <c r="AE221" s="10"/>
      <c r="AF221" s="9">
        <f>IF(AE221="",0,IF(AE221="優勝",[13]点数換算表!$B$18,IF(AE221="準優勝",[13]点数換算表!$C$18,IF(AE221="ベスト4",[13]点数換算表!$D$18,IF(AE221="ベスト8",[13]点数換算表!$E$18,[13]点数換算表!$F$18)))))</f>
        <v>0</v>
      </c>
      <c r="AG221" s="10"/>
      <c r="AH221" s="9">
        <f>IF(AG221="",0,IF(AG221="優勝",[13]点数換算表!$B$19,IF(AG221="準優勝",[13]点数換算表!$C$19,IF(AG221="ベスト4",[13]点数換算表!$D$19,IF(AG221="ベスト8",[13]点数換算表!$E$19,[13]点数換算表!$F$19)))))</f>
        <v>0</v>
      </c>
      <c r="AI221" s="9">
        <f t="shared" si="104"/>
        <v>40</v>
      </c>
      <c r="AJ221" s="77"/>
    </row>
    <row r="222" spans="1:36" x14ac:dyDescent="0.4">
      <c r="A222" s="77">
        <v>110</v>
      </c>
      <c r="B222" s="10" t="s">
        <v>692</v>
      </c>
      <c r="C222" s="10" t="s">
        <v>622</v>
      </c>
      <c r="D222" s="10">
        <v>2</v>
      </c>
      <c r="E222" s="47" t="s">
        <v>620</v>
      </c>
      <c r="F222" s="44" t="s">
        <v>814</v>
      </c>
      <c r="G222" s="10"/>
      <c r="H222" s="14">
        <f>IF(G222="",0,IF(G222="優勝",[13]点数換算表!$B$2,IF(G222="準優勝",[13]点数換算表!$C$2,IF(G222="ベスト4",[13]点数換算表!$D$2,[13]点数換算表!$E$2))))</f>
        <v>0</v>
      </c>
      <c r="I222" s="10"/>
      <c r="J222" s="9">
        <f>IF(I222="",0,IF(I222="優勝",[13]点数換算表!$B$3,IF(I222="準優勝",[13]点数換算表!$C$3,IF(I222="ベスト4",[13]点数換算表!$D$3,[13]点数換算表!$E$3))))</f>
        <v>0</v>
      </c>
      <c r="K222" s="10" t="s">
        <v>7</v>
      </c>
      <c r="L222" s="9">
        <f>IF(K222="",0,IF(K222="優勝",[13]点数換算表!$B$4,IF(K222="準優勝",[13]点数換算表!$C$4,IF(K222="ベスト4",[13]点数換算表!$D$4,IF(K222="ベスト8",[13]点数換算表!$E$4,IF(K222="ベスト16",[13]点数換算表!$F$4,""))))))</f>
        <v>20</v>
      </c>
      <c r="M222" s="10"/>
      <c r="N222" s="9">
        <f>IF(M222="",0,IF(M222="優勝",[3]点数換算表!$B$5,IF(M222="準優勝",[3]点数換算表!$C$5,IF(M222="ベスト4",[3]点数換算表!$D$5,IF(M222="ベスト8",[3]点数換算表!$E$5,IF(M222="ベスト16",[3]点数換算表!$F$5,IF(M222="ベスト32",[3]点数換算表!$G$5,"")))))))</f>
        <v>0</v>
      </c>
      <c r="O222" s="10"/>
      <c r="P222" s="9">
        <f>IF(O222="",0,IF(O222="優勝",[13]点数換算表!$B$6,IF(O222="準優勝",[13]点数換算表!$C$6,IF(O222="ベスト4",[13]点数換算表!$D$6,IF(O222="ベスト8",[13]点数換算表!$E$6,IF(O222="ベスト16",[13]点数換算表!$F$6,IF(O222="ベスト32",[13]点数換算表!$G$6,"")))))))</f>
        <v>0</v>
      </c>
      <c r="Q222" s="10"/>
      <c r="R222" s="9">
        <f>IF(Q222="",0,IF(Q222="優勝",[13]点数換算表!$B$7,IF(Q222="準優勝",[13]点数換算表!$C$7,IF(Q222="ベスト4",[13]点数換算表!$D$7,IF(Q222="ベスト8",[13]点数換算表!$E$7,[13]点数換算表!$F$7)))))</f>
        <v>0</v>
      </c>
      <c r="S222" s="10"/>
      <c r="T222" s="9">
        <f>IF(S222="",0,IF(S222="優勝",[13]点数換算表!$B$8,IF(S222="準優勝",[13]点数換算表!$C$8,IF(S222="ベスト4",[13]点数換算表!$D$8,IF(S222="ベスト8",[13]点数換算表!$E$8,[13]点数換算表!$F$8)))))</f>
        <v>0</v>
      </c>
      <c r="U222" s="10"/>
      <c r="V222" s="14">
        <f>IF(U222="",0,IF(U222="優勝",[13]点数換算表!$B$13,IF(U222="準優勝",[13]点数換算表!$C$13,IF(U222="ベスト4",[13]点数換算表!$D$13,[13]点数換算表!$E$13))))</f>
        <v>0</v>
      </c>
      <c r="W222" s="10"/>
      <c r="X222" s="9">
        <f>IF(W222="",0,IF(W222="優勝",[13]点数換算表!$B$14,IF(W222="準優勝",[13]点数換算表!$C$14,IF(W222="ベスト4",[13]点数換算表!$D$14,[13]点数換算表!$E$14))))</f>
        <v>0</v>
      </c>
      <c r="Y222" s="10" t="s">
        <v>7</v>
      </c>
      <c r="Z222" s="9">
        <f>IF(Y222="",0,IF(Y222="優勝",[13]点数換算表!$B$15,IF(Y222="準優勝",[13]点数換算表!$C$15,IF(Y222="ベスト4",[13]点数換算表!$D$15,IF(Y222="ベスト8",[13]点数換算表!$E$15,IF(Y222="ベスト16",[13]点数換算表!$F$15,""))))))</f>
        <v>16</v>
      </c>
      <c r="AA222" s="10"/>
      <c r="AB222" s="9">
        <f>IF(AA222="",0,IF(AA222="優勝",[3]点数換算表!$B$16,IF(AA222="準優勝",[3]点数換算表!$C$16,IF(AA222="ベスト4",[3]点数換算表!$D$16,IF(AA222="ベスト8",[3]点数換算表!$E$16,IF(AA222="ベスト16",[3]点数換算表!$F$16,IF(AA222="ベスト32",[3]点数換算表!$G$16,"")))))))</f>
        <v>0</v>
      </c>
      <c r="AC222" s="10"/>
      <c r="AD222" s="9">
        <f>IF(AC222="",0,IF(AC222="優勝",[13]点数換算表!$B$17,IF(AC222="準優勝",[13]点数換算表!$C$17,IF(AC222="ベスト4",[13]点数換算表!$D$17,IF(AC222="ベスト8",[13]点数換算表!$E$17,IF(AC222="ベスト16",[13]点数換算表!$F$17,IF(AC222="ベスト32",[13]点数換算表!$G$17,"")))))))</f>
        <v>0</v>
      </c>
      <c r="AE222" s="10"/>
      <c r="AF222" s="9">
        <f>IF(AE222="",0,IF(AE222="優勝",[13]点数換算表!$B$18,IF(AE222="準優勝",[13]点数換算表!$C$18,IF(AE222="ベスト4",[13]点数換算表!$D$18,IF(AE222="ベスト8",[13]点数換算表!$E$18,[13]点数換算表!$F$18)))))</f>
        <v>0</v>
      </c>
      <c r="AG222" s="10"/>
      <c r="AH222" s="9">
        <f>IF(AG222="",0,IF(AG222="優勝",[13]点数換算表!$B$19,IF(AG222="準優勝",[13]点数換算表!$C$19,IF(AG222="ベスト4",[13]点数換算表!$D$19,IF(AG222="ベスト8",[13]点数換算表!$E$19,[13]点数換算表!$F$19)))))</f>
        <v>0</v>
      </c>
      <c r="AI222" s="9">
        <f t="shared" si="104"/>
        <v>36</v>
      </c>
      <c r="AJ222" s="77">
        <f t="shared" ref="AJ222" si="119">AI222+AI223</f>
        <v>76</v>
      </c>
    </row>
    <row r="223" spans="1:36" x14ac:dyDescent="0.4">
      <c r="A223" s="77"/>
      <c r="B223" s="10" t="s">
        <v>677</v>
      </c>
      <c r="C223" s="10" t="s">
        <v>622</v>
      </c>
      <c r="D223" s="10">
        <v>1</v>
      </c>
      <c r="E223" s="47" t="s">
        <v>620</v>
      </c>
      <c r="F223" s="44" t="s">
        <v>814</v>
      </c>
      <c r="G223" s="10"/>
      <c r="H223" s="14">
        <f>IF(G223="",0,IF(G223="優勝",[13]点数換算表!$B$2,IF(G223="準優勝",[13]点数換算表!$C$2,IF(G223="ベスト4",[13]点数換算表!$D$2,[13]点数換算表!$E$2))))</f>
        <v>0</v>
      </c>
      <c r="I223" s="10"/>
      <c r="J223" s="9">
        <f>IF(I223="",0,IF(I223="優勝",[13]点数換算表!$B$3,IF(I223="準優勝",[13]点数換算表!$C$3,IF(I223="ベスト4",[13]点数換算表!$D$3,[13]点数換算表!$E$3))))</f>
        <v>0</v>
      </c>
      <c r="K223" s="10" t="s">
        <v>9</v>
      </c>
      <c r="L223" s="9">
        <f>IF(K223="",0,IF(K223="優勝",[13]点数換算表!$B$4,IF(K223="準優勝",[13]点数換算表!$C$4,IF(K223="ベスト4",[13]点数換算表!$D$4,IF(K223="ベスト8",[13]点数換算表!$E$4,IF(K223="ベスト16",[13]点数換算表!$F$4,""))))))</f>
        <v>40</v>
      </c>
      <c r="M223" s="10"/>
      <c r="N223" s="9">
        <f>IF(M223="",0,IF(M223="優勝",[3]点数換算表!$B$5,IF(M223="準優勝",[3]点数換算表!$C$5,IF(M223="ベスト4",[3]点数換算表!$D$5,IF(M223="ベスト8",[3]点数換算表!$E$5,IF(M223="ベスト16",[3]点数換算表!$F$5,IF(M223="ベスト32",[3]点数換算表!$G$5,"")))))))</f>
        <v>0</v>
      </c>
      <c r="O223" s="10"/>
      <c r="P223" s="9">
        <f>IF(O223="",0,IF(O223="優勝",[13]点数換算表!$B$6,IF(O223="準優勝",[13]点数換算表!$C$6,IF(O223="ベスト4",[13]点数換算表!$D$6,IF(O223="ベスト8",[13]点数換算表!$E$6,IF(O223="ベスト16",[13]点数換算表!$F$6,IF(O223="ベスト32",[13]点数換算表!$G$6,"")))))))</f>
        <v>0</v>
      </c>
      <c r="Q223" s="10"/>
      <c r="R223" s="9">
        <f>IF(Q223="",0,IF(Q223="優勝",[13]点数換算表!$B$7,IF(Q223="準優勝",[13]点数換算表!$C$7,IF(Q223="ベスト4",[13]点数換算表!$D$7,IF(Q223="ベスト8",[13]点数換算表!$E$7,[13]点数換算表!$F$7)))))</f>
        <v>0</v>
      </c>
      <c r="S223" s="10"/>
      <c r="T223" s="9">
        <f>IF(S223="",0,IF(S223="優勝",[13]点数換算表!$B$8,IF(S223="準優勝",[13]点数換算表!$C$8,IF(S223="ベスト4",[13]点数換算表!$D$8,IF(S223="ベスト8",[13]点数換算表!$E$8,[13]点数換算表!$F$8)))))</f>
        <v>0</v>
      </c>
      <c r="U223" s="10"/>
      <c r="V223" s="14">
        <f>IF(U223="",0,IF(U223="優勝",[13]点数換算表!$B$13,IF(U223="準優勝",[13]点数換算表!$C$13,IF(U223="ベスト4",[13]点数換算表!$D$13,[13]点数換算表!$E$13))))</f>
        <v>0</v>
      </c>
      <c r="W223" s="10"/>
      <c r="X223" s="9">
        <f>IF(W223="",0,IF(W223="優勝",[13]点数換算表!$B$14,IF(W223="準優勝",[13]点数換算表!$C$14,IF(W223="ベスト4",[13]点数換算表!$D$14,[13]点数換算表!$E$14))))</f>
        <v>0</v>
      </c>
      <c r="Y223" s="10"/>
      <c r="Z223" s="9">
        <f>IF(Y223="",0,IF(Y223="優勝",[13]点数換算表!$B$15,IF(Y223="準優勝",[13]点数換算表!$C$15,IF(Y223="ベスト4",[13]点数換算表!$D$15,IF(Y223="ベスト8",[13]点数換算表!$E$15,IF(Y223="ベスト16",[13]点数換算表!$F$15,""))))))</f>
        <v>0</v>
      </c>
      <c r="AA223" s="10"/>
      <c r="AB223" s="9">
        <f>IF(AA223="",0,IF(AA223="優勝",[3]点数換算表!$B$16,IF(AA223="準優勝",[3]点数換算表!$C$16,IF(AA223="ベスト4",[3]点数換算表!$D$16,IF(AA223="ベスト8",[3]点数換算表!$E$16,IF(AA223="ベスト16",[3]点数換算表!$F$16,IF(AA223="ベスト32",[3]点数換算表!$G$16,"")))))))</f>
        <v>0</v>
      </c>
      <c r="AC223" s="10"/>
      <c r="AD223" s="9">
        <f>IF(AC223="",0,IF(AC223="優勝",[13]点数換算表!$B$17,IF(AC223="準優勝",[13]点数換算表!$C$17,IF(AC223="ベスト4",[13]点数換算表!$D$17,IF(AC223="ベスト8",[13]点数換算表!$E$17,IF(AC223="ベスト16",[13]点数換算表!$F$17,IF(AC223="ベスト32",[13]点数換算表!$G$17,"")))))))</f>
        <v>0</v>
      </c>
      <c r="AE223" s="10"/>
      <c r="AF223" s="9">
        <f>IF(AE223="",0,IF(AE223="優勝",[13]点数換算表!$B$18,IF(AE223="準優勝",[13]点数換算表!$C$18,IF(AE223="ベスト4",[13]点数換算表!$D$18,IF(AE223="ベスト8",[13]点数換算表!$E$18,[13]点数換算表!$F$18)))))</f>
        <v>0</v>
      </c>
      <c r="AG223" s="10"/>
      <c r="AH223" s="9">
        <f>IF(AG223="",0,IF(AG223="優勝",[13]点数換算表!$B$19,IF(AG223="準優勝",[13]点数換算表!$C$19,IF(AG223="ベスト4",[13]点数換算表!$D$19,IF(AG223="ベスト8",[13]点数換算表!$E$19,[13]点数換算表!$F$19)))))</f>
        <v>0</v>
      </c>
      <c r="AI223" s="9">
        <f t="shared" si="104"/>
        <v>40</v>
      </c>
      <c r="AJ223" s="77"/>
    </row>
    <row r="224" spans="1:36" x14ac:dyDescent="0.4">
      <c r="A224" s="77">
        <v>111</v>
      </c>
      <c r="B224" s="10" t="s">
        <v>580</v>
      </c>
      <c r="C224" s="10" t="s">
        <v>525</v>
      </c>
      <c r="D224" s="10">
        <v>4</v>
      </c>
      <c r="E224" s="46" t="s">
        <v>526</v>
      </c>
      <c r="F224" s="43" t="s">
        <v>815</v>
      </c>
      <c r="G224" s="10"/>
      <c r="H224" s="14">
        <f>IF(G224="",0,IF(G224="優勝",[11]点数換算表!$B$2,IF(G224="準優勝",[11]点数換算表!$C$2,IF(G224="ベスト4",[11]点数換算表!$D$2,[11]点数換算表!$E$2))))</f>
        <v>0</v>
      </c>
      <c r="I224" s="10"/>
      <c r="J224" s="9">
        <f>IF(I224="",0,IF(I224="優勝",[11]点数換算表!$B$3,IF(I224="準優勝",[11]点数換算表!$C$3,IF(I224="ベスト4",[11]点数換算表!$D$3,[11]点数換算表!$E$3))))</f>
        <v>0</v>
      </c>
      <c r="K224" s="10" t="s">
        <v>7</v>
      </c>
      <c r="L224" s="9">
        <f>IF(K224="",0,IF(K224="優勝",[11]点数換算表!$B$4,IF(K224="準優勝",[11]点数換算表!$C$4,IF(K224="ベスト4",[11]点数換算表!$D$4,IF(K224="ベスト8",[11]点数換算表!$E$4,IF(K224="ベスト16",[11]点数換算表!$F$4,""))))))</f>
        <v>20</v>
      </c>
      <c r="M224" s="10"/>
      <c r="N224" s="9">
        <f>IF(M224="",0,IF(M224="優勝",[3]点数換算表!$B$5,IF(M224="準優勝",[3]点数換算表!$C$5,IF(M224="ベスト4",[3]点数換算表!$D$5,IF(M224="ベスト8",[3]点数換算表!$E$5,IF(M224="ベスト16",[3]点数換算表!$F$5,IF(M224="ベスト32",[3]点数換算表!$G$5,"")))))))</f>
        <v>0</v>
      </c>
      <c r="O224" s="10"/>
      <c r="P224" s="9">
        <f>IF(O224="",0,IF(O224="優勝",[11]点数換算表!$B$6,IF(O224="準優勝",[11]点数換算表!$C$6,IF(O224="ベスト4",[11]点数換算表!$D$6,IF(O224="ベスト8",[11]点数換算表!$E$6,IF(O224="ベスト16",[11]点数換算表!$F$6,IF(O224="ベスト32",[11]点数換算表!$G$6,"")))))))</f>
        <v>0</v>
      </c>
      <c r="Q224" s="10"/>
      <c r="R224" s="9">
        <f>IF(Q224="",0,IF(Q224="優勝",[11]点数換算表!$B$7,IF(Q224="準優勝",[11]点数換算表!$C$7,IF(Q224="ベスト4",[11]点数換算表!$D$7,IF(Q224="ベスト8",[11]点数換算表!$E$7,[11]点数換算表!$F$7)))))</f>
        <v>0</v>
      </c>
      <c r="S224" s="10"/>
      <c r="T224" s="9">
        <f>IF(S224="",0,IF(S224="優勝",[11]点数換算表!$B$8,IF(S224="準優勝",[11]点数換算表!$C$8,IF(S224="ベスト4",[11]点数換算表!$D$8,IF(S224="ベスト8",[11]点数換算表!$E$8,[11]点数換算表!$F$8)))))</f>
        <v>0</v>
      </c>
      <c r="U224" s="10"/>
      <c r="V224" s="14">
        <f>IF(U224="",0,IF(U224="優勝",[11]点数換算表!$B$13,IF(U224="準優勝",[11]点数換算表!$C$13,IF(U224="ベスト4",[11]点数換算表!$D$13,[11]点数換算表!$E$13))))</f>
        <v>0</v>
      </c>
      <c r="W224" s="10"/>
      <c r="X224" s="9">
        <f>IF(W224="",0,IF(W224="優勝",[11]点数換算表!$B$14,IF(W224="準優勝",[11]点数換算表!$C$14,IF(W224="ベスト4",[11]点数換算表!$D$14,[11]点数換算表!$E$14))))</f>
        <v>0</v>
      </c>
      <c r="Y224" s="10" t="s">
        <v>7</v>
      </c>
      <c r="Z224" s="9">
        <f>IF(Y224="",0,IF(Y224="優勝",[11]点数換算表!$B$15,IF(Y224="準優勝",[11]点数換算表!$C$15,IF(Y224="ベスト4",[11]点数換算表!$D$15,IF(Y224="ベスト8",[11]点数換算表!$E$15,IF(Y224="ベスト16",[11]点数換算表!$F$15,""))))))</f>
        <v>16</v>
      </c>
      <c r="AA224" s="10"/>
      <c r="AB224" s="9">
        <f>IF(AA224="",0,IF(AA224="優勝",[3]点数換算表!$B$16,IF(AA224="準優勝",[3]点数換算表!$C$16,IF(AA224="ベスト4",[3]点数換算表!$D$16,IF(AA224="ベスト8",[3]点数換算表!$E$16,IF(AA224="ベスト16",[3]点数換算表!$F$16,IF(AA224="ベスト32",[3]点数換算表!$G$16,"")))))))</f>
        <v>0</v>
      </c>
      <c r="AC224" s="10"/>
      <c r="AD224" s="9">
        <f>IF(AC224="",0,IF(AC224="優勝",[11]点数換算表!$B$17,IF(AC224="準優勝",[11]点数換算表!$C$17,IF(AC224="ベスト4",[11]点数換算表!$D$17,IF(AC224="ベスト8",[11]点数換算表!$E$17,IF(AC224="ベスト16",[11]点数換算表!$F$17,IF(AC224="ベスト32",[11]点数換算表!$G$17,"")))))))</f>
        <v>0</v>
      </c>
      <c r="AE224" s="10"/>
      <c r="AF224" s="9">
        <f>IF(AE224="",0,IF(AE224="優勝",[11]点数換算表!$B$18,IF(AE224="準優勝",[11]点数換算表!$C$18,IF(AE224="ベスト4",[11]点数換算表!$D$18,IF(AE224="ベスト8",[11]点数換算表!$E$18,[11]点数換算表!$F$18)))))</f>
        <v>0</v>
      </c>
      <c r="AG224" s="10"/>
      <c r="AH224" s="9">
        <f>IF(AG224="",0,IF(AG224="優勝",[11]点数換算表!$B$19,IF(AG224="準優勝",[11]点数換算表!$C$19,IF(AG224="ベスト4",[11]点数換算表!$D$19,IF(AG224="ベスト8",[11]点数換算表!$E$19,[11]点数換算表!$F$19)))))</f>
        <v>0</v>
      </c>
      <c r="AI224" s="9">
        <f t="shared" si="104"/>
        <v>36</v>
      </c>
      <c r="AJ224" s="77">
        <f t="shared" ref="AJ224" si="120">AI224+AI225</f>
        <v>72</v>
      </c>
    </row>
    <row r="225" spans="1:36" x14ac:dyDescent="0.4">
      <c r="A225" s="77"/>
      <c r="B225" s="10" t="s">
        <v>547</v>
      </c>
      <c r="C225" s="10" t="s">
        <v>525</v>
      </c>
      <c r="D225" s="10">
        <v>4</v>
      </c>
      <c r="E225" s="46" t="s">
        <v>526</v>
      </c>
      <c r="F225" s="43" t="s">
        <v>815</v>
      </c>
      <c r="G225" s="10"/>
      <c r="H225" s="14">
        <f>IF(G225="",0,IF(G225="優勝",[11]点数換算表!$B$2,IF(G225="準優勝",[11]点数換算表!$C$2,IF(G225="ベスト4",[11]点数換算表!$D$2,[11]点数換算表!$E$2))))</f>
        <v>0</v>
      </c>
      <c r="I225" s="10"/>
      <c r="J225" s="9">
        <f>IF(I225="",0,IF(I225="優勝",[11]点数換算表!$B$3,IF(I225="準優勝",[11]点数換算表!$C$3,IF(I225="ベスト4",[11]点数換算表!$D$3,[11]点数換算表!$E$3))))</f>
        <v>0</v>
      </c>
      <c r="K225" s="10" t="s">
        <v>7</v>
      </c>
      <c r="L225" s="9">
        <f>IF(K225="",0,IF(K225="優勝",[11]点数換算表!$B$4,IF(K225="準優勝",[11]点数換算表!$C$4,IF(K225="ベスト4",[11]点数換算表!$D$4,IF(K225="ベスト8",[11]点数換算表!$E$4,IF(K225="ベスト16",[11]点数換算表!$F$4,""))))))</f>
        <v>20</v>
      </c>
      <c r="M225" s="10"/>
      <c r="N225" s="9">
        <f>IF(M225="",0,IF(M225="優勝",[3]点数換算表!$B$5,IF(M225="準優勝",[3]点数換算表!$C$5,IF(M225="ベスト4",[3]点数換算表!$D$5,IF(M225="ベスト8",[3]点数換算表!$E$5,IF(M225="ベスト16",[3]点数換算表!$F$5,IF(M225="ベスト32",[3]点数換算表!$G$5,"")))))))</f>
        <v>0</v>
      </c>
      <c r="O225" s="10"/>
      <c r="P225" s="9">
        <f>IF(O225="",0,IF(O225="優勝",[11]点数換算表!$B$6,IF(O225="準優勝",[11]点数換算表!$C$6,IF(O225="ベスト4",[11]点数換算表!$D$6,IF(O225="ベスト8",[11]点数換算表!$E$6,IF(O225="ベスト16",[11]点数換算表!$F$6,IF(O225="ベスト32",[11]点数換算表!$G$6,"")))))))</f>
        <v>0</v>
      </c>
      <c r="Q225" s="10"/>
      <c r="R225" s="9">
        <f>IF(Q225="",0,IF(Q225="優勝",[11]点数換算表!$B$7,IF(Q225="準優勝",[11]点数換算表!$C$7,IF(Q225="ベスト4",[11]点数換算表!$D$7,IF(Q225="ベスト8",[11]点数換算表!$E$7,[11]点数換算表!$F$7)))))</f>
        <v>0</v>
      </c>
      <c r="S225" s="10"/>
      <c r="T225" s="9">
        <f>IF(S225="",0,IF(S225="優勝",[11]点数換算表!$B$8,IF(S225="準優勝",[11]点数換算表!$C$8,IF(S225="ベスト4",[11]点数換算表!$D$8,IF(S225="ベスト8",[11]点数換算表!$E$8,[11]点数換算表!$F$8)))))</f>
        <v>0</v>
      </c>
      <c r="U225" s="10"/>
      <c r="V225" s="14">
        <f>IF(U225="",0,IF(U225="優勝",[11]点数換算表!$B$13,IF(U225="準優勝",[11]点数換算表!$C$13,IF(U225="ベスト4",[11]点数換算表!$D$13,[11]点数換算表!$E$13))))</f>
        <v>0</v>
      </c>
      <c r="W225" s="10"/>
      <c r="X225" s="9">
        <f>IF(W225="",0,IF(W225="優勝",[11]点数換算表!$B$14,IF(W225="準優勝",[11]点数換算表!$C$14,IF(W225="ベスト4",[11]点数換算表!$D$14,[11]点数換算表!$E$14))))</f>
        <v>0</v>
      </c>
      <c r="Y225" s="10" t="s">
        <v>7</v>
      </c>
      <c r="Z225" s="9">
        <f>IF(Y225="",0,IF(Y225="優勝",[11]点数換算表!$B$15,IF(Y225="準優勝",[11]点数換算表!$C$15,IF(Y225="ベスト4",[11]点数換算表!$D$15,IF(Y225="ベスト8",[11]点数換算表!$E$15,IF(Y225="ベスト16",[11]点数換算表!$F$15,""))))))</f>
        <v>16</v>
      </c>
      <c r="AA225" s="10"/>
      <c r="AB225" s="9">
        <f>IF(AA225="",0,IF(AA225="優勝",[3]点数換算表!$B$16,IF(AA225="準優勝",[3]点数換算表!$C$16,IF(AA225="ベスト4",[3]点数換算表!$D$16,IF(AA225="ベスト8",[3]点数換算表!$E$16,IF(AA225="ベスト16",[3]点数換算表!$F$16,IF(AA225="ベスト32",[3]点数換算表!$G$16,"")))))))</f>
        <v>0</v>
      </c>
      <c r="AC225" s="10"/>
      <c r="AD225" s="9">
        <f>IF(AC225="",0,IF(AC225="優勝",[11]点数換算表!$B$17,IF(AC225="準優勝",[11]点数換算表!$C$17,IF(AC225="ベスト4",[11]点数換算表!$D$17,IF(AC225="ベスト8",[11]点数換算表!$E$17,IF(AC225="ベスト16",[11]点数換算表!$F$17,IF(AC225="ベスト32",[11]点数換算表!$G$17,"")))))))</f>
        <v>0</v>
      </c>
      <c r="AE225" s="10"/>
      <c r="AF225" s="9">
        <f>IF(AE225="",0,IF(AE225="優勝",[11]点数換算表!$B$18,IF(AE225="準優勝",[11]点数換算表!$C$18,IF(AE225="ベスト4",[11]点数換算表!$D$18,IF(AE225="ベスト8",[11]点数換算表!$E$18,[11]点数換算表!$F$18)))))</f>
        <v>0</v>
      </c>
      <c r="AG225" s="10"/>
      <c r="AH225" s="9">
        <f>IF(AG225="",0,IF(AG225="優勝",[11]点数換算表!$B$19,IF(AG225="準優勝",[11]点数換算表!$C$19,IF(AG225="ベスト4",[11]点数換算表!$D$19,IF(AG225="ベスト8",[11]点数換算表!$E$19,[11]点数換算表!$F$19)))))</f>
        <v>0</v>
      </c>
      <c r="AI225" s="9">
        <f t="shared" si="104"/>
        <v>36</v>
      </c>
      <c r="AJ225" s="77"/>
    </row>
    <row r="226" spans="1:36" x14ac:dyDescent="0.4">
      <c r="A226" s="77">
        <v>112</v>
      </c>
      <c r="B226" s="12" t="s">
        <v>425</v>
      </c>
      <c r="C226" s="12" t="s">
        <v>396</v>
      </c>
      <c r="D226" s="12">
        <v>3</v>
      </c>
      <c r="E226" s="20" t="s">
        <v>382</v>
      </c>
      <c r="F226" s="43" t="s">
        <v>815</v>
      </c>
      <c r="G226" s="12"/>
      <c r="H226" s="12">
        <v>0</v>
      </c>
      <c r="I226" s="12"/>
      <c r="J226" s="12">
        <v>0</v>
      </c>
      <c r="K226" s="12" t="s">
        <v>7</v>
      </c>
      <c r="L226" s="12">
        <v>20</v>
      </c>
      <c r="M226" s="12"/>
      <c r="N226" s="9">
        <f>IF(M226="",0,IF(M226="優勝",[3]点数換算表!$B$5,IF(M226="準優勝",[3]点数換算表!$C$5,IF(M226="ベスト4",[3]点数換算表!$D$5,IF(M226="ベスト8",[3]点数換算表!$E$5,IF(M226="ベスト16",[3]点数換算表!$F$5,IF(M226="ベスト32",[3]点数換算表!$G$5,"")))))))</f>
        <v>0</v>
      </c>
      <c r="O226" s="12"/>
      <c r="P226" s="12">
        <v>0</v>
      </c>
      <c r="Q226" s="12"/>
      <c r="R226" s="12">
        <v>0</v>
      </c>
      <c r="S226" s="12"/>
      <c r="T226" s="12">
        <v>0</v>
      </c>
      <c r="U226" s="12"/>
      <c r="V226" s="12">
        <v>0</v>
      </c>
      <c r="W226" s="12"/>
      <c r="X226" s="12">
        <v>0</v>
      </c>
      <c r="Y226" s="12" t="s">
        <v>7</v>
      </c>
      <c r="Z226" s="12">
        <v>16</v>
      </c>
      <c r="AA226" s="12"/>
      <c r="AB226" s="9">
        <f>IF(AA226="",0,IF(AA226="優勝",[3]点数換算表!$B$16,IF(AA226="準優勝",[3]点数換算表!$C$16,IF(AA226="ベスト4",[3]点数換算表!$D$16,IF(AA226="ベスト8",[3]点数換算表!$E$16,IF(AA226="ベスト16",[3]点数換算表!$F$16,IF(AA226="ベスト32",[3]点数換算表!$G$16,"")))))))</f>
        <v>0</v>
      </c>
      <c r="AC226" s="12"/>
      <c r="AD226" s="12">
        <v>0</v>
      </c>
      <c r="AE226" s="12"/>
      <c r="AF226" s="12">
        <v>0</v>
      </c>
      <c r="AG226" s="12"/>
      <c r="AH226" s="12">
        <v>0</v>
      </c>
      <c r="AI226" s="9">
        <f t="shared" si="104"/>
        <v>36</v>
      </c>
      <c r="AJ226" s="77">
        <f t="shared" ref="AJ226" si="121">AI226+AI227</f>
        <v>72</v>
      </c>
    </row>
    <row r="227" spans="1:36" x14ac:dyDescent="0.4">
      <c r="A227" s="77"/>
      <c r="B227" s="12" t="s">
        <v>426</v>
      </c>
      <c r="C227" s="12" t="s">
        <v>396</v>
      </c>
      <c r="D227" s="12">
        <v>3</v>
      </c>
      <c r="E227" s="20" t="s">
        <v>382</v>
      </c>
      <c r="F227" s="43" t="s">
        <v>815</v>
      </c>
      <c r="G227" s="12"/>
      <c r="H227" s="12">
        <v>0</v>
      </c>
      <c r="I227" s="12"/>
      <c r="J227" s="12">
        <v>0</v>
      </c>
      <c r="K227" s="12" t="s">
        <v>7</v>
      </c>
      <c r="L227" s="12">
        <v>20</v>
      </c>
      <c r="M227" s="12"/>
      <c r="N227" s="9">
        <f>IF(M227="",0,IF(M227="優勝",[3]点数換算表!$B$5,IF(M227="準優勝",[3]点数換算表!$C$5,IF(M227="ベスト4",[3]点数換算表!$D$5,IF(M227="ベスト8",[3]点数換算表!$E$5,IF(M227="ベスト16",[3]点数換算表!$F$5,IF(M227="ベスト32",[3]点数換算表!$G$5,"")))))))</f>
        <v>0</v>
      </c>
      <c r="O227" s="12"/>
      <c r="P227" s="12">
        <v>0</v>
      </c>
      <c r="Q227" s="12"/>
      <c r="R227" s="12">
        <v>0</v>
      </c>
      <c r="S227" s="12"/>
      <c r="T227" s="12">
        <v>0</v>
      </c>
      <c r="U227" s="12"/>
      <c r="V227" s="12">
        <v>0</v>
      </c>
      <c r="W227" s="12"/>
      <c r="X227" s="12">
        <v>0</v>
      </c>
      <c r="Y227" s="12" t="s">
        <v>7</v>
      </c>
      <c r="Z227" s="12">
        <v>16</v>
      </c>
      <c r="AA227" s="12"/>
      <c r="AB227" s="9">
        <f>IF(AA227="",0,IF(AA227="優勝",[3]点数換算表!$B$16,IF(AA227="準優勝",[3]点数換算表!$C$16,IF(AA227="ベスト4",[3]点数換算表!$D$16,IF(AA227="ベスト8",[3]点数換算表!$E$16,IF(AA227="ベスト16",[3]点数換算表!$F$16,IF(AA227="ベスト32",[3]点数換算表!$G$16,"")))))))</f>
        <v>0</v>
      </c>
      <c r="AC227" s="12"/>
      <c r="AD227" s="12">
        <v>0</v>
      </c>
      <c r="AE227" s="12"/>
      <c r="AF227" s="12">
        <v>0</v>
      </c>
      <c r="AG227" s="12"/>
      <c r="AH227" s="12">
        <v>0</v>
      </c>
      <c r="AI227" s="9">
        <f t="shared" si="104"/>
        <v>36</v>
      </c>
      <c r="AJ227" s="77"/>
    </row>
    <row r="228" spans="1:36" x14ac:dyDescent="0.4">
      <c r="A228" s="77">
        <v>113</v>
      </c>
      <c r="B228" s="12" t="s">
        <v>1200</v>
      </c>
      <c r="C228" s="12" t="s">
        <v>219</v>
      </c>
      <c r="D228" s="12">
        <v>4</v>
      </c>
      <c r="E228" s="19" t="s">
        <v>269</v>
      </c>
      <c r="F228" s="44" t="s">
        <v>814</v>
      </c>
      <c r="G228" s="12"/>
      <c r="H228" s="12">
        <f>IF(G228="",0,IF(G228="優勝",[12]点数換算表!$B$2,IF(G228="準優勝",[12]点数換算表!$C$2,IF(G228="ベスト4",[12]点数換算表!$D$2,[12]点数換算表!$E$2))))</f>
        <v>0</v>
      </c>
      <c r="I228" s="12"/>
      <c r="J228" s="12">
        <f>IF(I228="",0,IF(I228="優勝",[12]点数換算表!$B$3,IF(I228="準優勝",[12]点数換算表!$C$3,IF(I228="ベスト4",[12]点数換算表!$D$3,[12]点数換算表!$E$3))))</f>
        <v>0</v>
      </c>
      <c r="K228" s="12" t="s">
        <v>6</v>
      </c>
      <c r="L228" s="12">
        <f>IF(K228="",0,IF(K228="優勝",[12]点数換算表!$B$4,IF(K228="準優勝",[12]点数換算表!$C$4,IF(K228="ベスト4",[12]点数換算表!$D$4,IF(K228="ベスト8",[12]点数換算表!$E$4,IF(K228="ベスト16",[12]点数換算表!$F$4,""))))))</f>
        <v>60</v>
      </c>
      <c r="M228" s="12"/>
      <c r="N228" s="9">
        <f>IF(M228="",0,IF(M228="優勝",[3]点数換算表!$B$5,IF(M228="準優勝",[3]点数換算表!$C$5,IF(M228="ベスト4",[3]点数換算表!$D$5,IF(M228="ベスト8",[3]点数換算表!$E$5,IF(M228="ベスト16",[3]点数換算表!$F$5,IF(M228="ベスト32",[3]点数換算表!$G$5,"")))))))</f>
        <v>0</v>
      </c>
      <c r="O228" s="12"/>
      <c r="P228" s="12">
        <f>IF(O228="",0,IF(O228="優勝",[12]点数換算表!$B$6,IF(O228="準優勝",[12]点数換算表!$C$6,IF(O228="ベスト4",[12]点数換算表!$D$6,IF(O228="ベスト8",[12]点数換算表!$E$6,IF(O228="ベスト16",[12]点数換算表!$F$6,IF(O228="ベスト32",[12]点数換算表!$G$6,"")))))))</f>
        <v>0</v>
      </c>
      <c r="Q228" s="12"/>
      <c r="R228" s="12">
        <f>IF(Q228="",0,IF(Q228="優勝",[12]点数換算表!$B$7,IF(Q228="準優勝",[12]点数換算表!$C$7,IF(Q228="ベスト4",[12]点数換算表!$D$7,IF(Q228="ベスト8",[12]点数換算表!$E$7,[12]点数換算表!$F$7)))))</f>
        <v>0</v>
      </c>
      <c r="S228" s="12"/>
      <c r="T228" s="12">
        <f>IF(S228="",0,IF(S228="優勝",[12]点数換算表!$B$8,IF(S228="準優勝",[12]点数換算表!$C$8,IF(S228="ベスト4",[12]点数換算表!$D$8,IF(S228="ベスト8",[12]点数換算表!$E$8,[12]点数換算表!$F$8)))))</f>
        <v>0</v>
      </c>
      <c r="U228" s="12"/>
      <c r="V228" s="12">
        <f>IF(U228="",0,IF(U228="優勝",[12]点数換算表!$B$13,IF(U228="準優勝",[12]点数換算表!$C$13,IF(U228="ベスト4",[12]点数換算表!$D$13,[12]点数換算表!$E$13))))</f>
        <v>0</v>
      </c>
      <c r="W228" s="12"/>
      <c r="X228" s="12">
        <f>IF(W228="",0,IF(W228="優勝",[12]点数換算表!$B$14,IF(W228="準優勝",[12]点数換算表!$C$14,IF(W228="ベスト4",[12]点数換算表!$D$14,[12]点数換算表!$E$14))))</f>
        <v>0</v>
      </c>
      <c r="Y228" s="12"/>
      <c r="Z228" s="12">
        <f>IF(Y228="",0,IF(Y228="優勝",[12]点数換算表!$B$15,IF(Y228="準優勝",[12]点数換算表!$C$15,IF(Y228="ベスト4",[12]点数換算表!$D$15,IF(Y228="ベスト8",[12]点数換算表!$E$15,IF(Y228="ベスト16",[12]点数換算表!$F$15,""))))))</f>
        <v>0</v>
      </c>
      <c r="AA228" s="12"/>
      <c r="AB228" s="9">
        <f>IF(AA228="",0,IF(AA228="優勝",[3]点数換算表!$B$16,IF(AA228="準優勝",[3]点数換算表!$C$16,IF(AA228="ベスト4",[3]点数換算表!$D$16,IF(AA228="ベスト8",[3]点数換算表!$E$16,IF(AA228="ベスト16",[3]点数換算表!$F$16,IF(AA228="ベスト32",[3]点数換算表!$G$16,"")))))))</f>
        <v>0</v>
      </c>
      <c r="AC228" s="12"/>
      <c r="AD228" s="12">
        <f>IF(AC228="",0,IF(AC228="優勝",[12]点数換算表!$B$17,IF(AC228="準優勝",[12]点数換算表!$C$17,IF(AC228="ベスト4",[12]点数換算表!$D$17,IF(AC228="ベスト8",[12]点数換算表!$E$17,IF(AC228="ベスト16",[12]点数換算表!$F$17,IF(AC228="ベスト32",[12]点数換算表!$G$17,"")))))))</f>
        <v>0</v>
      </c>
      <c r="AE228" s="12"/>
      <c r="AF228" s="12">
        <f>IF(AE228="",0,IF(AE228="優勝",[12]点数換算表!$B$18,IF(AE228="準優勝",[12]点数換算表!$C$18,IF(AE228="ベスト4",[12]点数換算表!$D$18,IF(AE228="ベスト8",[12]点数換算表!$E$18,[12]点数換算表!$F$18)))))</f>
        <v>0</v>
      </c>
      <c r="AG228" s="12"/>
      <c r="AH228" s="12">
        <f>IF(AG228="",0,IF(AG228="優勝",[12]点数換算表!$B$19,IF(AG228="準優勝",[12]点数換算表!$C$19,IF(AG228="ベスト4",[12]点数換算表!$D$19,IF(AG228="ベスト8",[12]点数換算表!$E$19,[12]点数換算表!$F$19)))))</f>
        <v>0</v>
      </c>
      <c r="AI228" s="9">
        <f t="shared" ref="AI228:AI229" si="122">MAX(H228,J228)+SUM(L228:T228)+MAX(V228,X228)+SUM(Z228:AH228)</f>
        <v>60</v>
      </c>
      <c r="AJ228" s="77">
        <f t="shared" ref="AJ228" si="123">AI228+AI229</f>
        <v>60</v>
      </c>
    </row>
    <row r="229" spans="1:36" x14ac:dyDescent="0.4">
      <c r="A229" s="77"/>
      <c r="B229" s="12" t="s">
        <v>1201</v>
      </c>
      <c r="C229" s="12" t="s">
        <v>219</v>
      </c>
      <c r="D229" s="12">
        <v>3</v>
      </c>
      <c r="E229" s="19" t="s">
        <v>269</v>
      </c>
      <c r="F229" s="44" t="s">
        <v>814</v>
      </c>
      <c r="G229" s="12"/>
      <c r="H229" s="12">
        <f>IF(G229="",0,IF(G229="優勝",[12]点数換算表!$B$2,IF(G229="準優勝",[12]点数換算表!$C$2,IF(G229="ベスト4",[12]点数換算表!$D$2,[12]点数換算表!$E$2))))</f>
        <v>0</v>
      </c>
      <c r="I229" s="12"/>
      <c r="J229" s="12">
        <f>IF(I229="",0,IF(I229="優勝",[12]点数換算表!$B$3,IF(I229="準優勝",[12]点数換算表!$C$3,IF(I229="ベスト4",[12]点数換算表!$D$3,[12]点数換算表!$E$3))))</f>
        <v>0</v>
      </c>
      <c r="K229" s="12"/>
      <c r="L229" s="12">
        <f>IF(K229="",0,IF(K229="優勝",[12]点数換算表!$B$4,IF(K229="準優勝",[12]点数換算表!$C$4,IF(K229="ベスト4",[12]点数換算表!$D$4,IF(K229="ベスト8",[12]点数換算表!$E$4,IF(K229="ベスト16",[12]点数換算表!$F$4,""))))))</f>
        <v>0</v>
      </c>
      <c r="M229" s="12"/>
      <c r="N229" s="9">
        <f>IF(M229="",0,IF(M229="優勝",[3]点数換算表!$B$5,IF(M229="準優勝",[3]点数換算表!$C$5,IF(M229="ベスト4",[3]点数換算表!$D$5,IF(M229="ベスト8",[3]点数換算表!$E$5,IF(M229="ベスト16",[3]点数換算表!$F$5,IF(M229="ベスト32",[3]点数換算表!$G$5,"")))))))</f>
        <v>0</v>
      </c>
      <c r="O229" s="12"/>
      <c r="P229" s="12">
        <f>IF(O229="",0,IF(O229="優勝",[12]点数換算表!$B$6,IF(O229="準優勝",[12]点数換算表!$C$6,IF(O229="ベスト4",[12]点数換算表!$D$6,IF(O229="ベスト8",[12]点数換算表!$E$6,IF(O229="ベスト16",[12]点数換算表!$F$6,IF(O229="ベスト32",[12]点数換算表!$G$6,"")))))))</f>
        <v>0</v>
      </c>
      <c r="Q229" s="12"/>
      <c r="R229" s="12">
        <f>IF(Q229="",0,IF(Q229="優勝",[12]点数換算表!$B$7,IF(Q229="準優勝",[12]点数換算表!$C$7,IF(Q229="ベスト4",[12]点数換算表!$D$7,IF(Q229="ベスト8",[12]点数換算表!$E$7,[12]点数換算表!$F$7)))))</f>
        <v>0</v>
      </c>
      <c r="S229" s="12"/>
      <c r="T229" s="12">
        <f>IF(S229="",0,IF(S229="優勝",[12]点数換算表!$B$8,IF(S229="準優勝",[12]点数換算表!$C$8,IF(S229="ベスト4",[12]点数換算表!$D$8,IF(S229="ベスト8",[12]点数換算表!$E$8,[12]点数換算表!$F$8)))))</f>
        <v>0</v>
      </c>
      <c r="U229" s="12"/>
      <c r="V229" s="12">
        <f>IF(U229="",0,IF(U229="優勝",[12]点数換算表!$B$13,IF(U229="準優勝",[12]点数換算表!$C$13,IF(U229="ベスト4",[12]点数換算表!$D$13,[12]点数換算表!$E$13))))</f>
        <v>0</v>
      </c>
      <c r="W229" s="12"/>
      <c r="X229" s="12">
        <f>IF(W229="",0,IF(W229="優勝",[12]点数換算表!$B$14,IF(W229="準優勝",[12]点数換算表!$C$14,IF(W229="ベスト4",[12]点数換算表!$D$14,[12]点数換算表!$E$14))))</f>
        <v>0</v>
      </c>
      <c r="Y229" s="12"/>
      <c r="Z229" s="12">
        <f>IF(Y229="",0,IF(Y229="優勝",[12]点数換算表!$B$15,IF(Y229="準優勝",[12]点数換算表!$C$15,IF(Y229="ベスト4",[12]点数換算表!$D$15,IF(Y229="ベスト8",[12]点数換算表!$E$15,IF(Y229="ベスト16",[12]点数換算表!$F$15,""))))))</f>
        <v>0</v>
      </c>
      <c r="AA229" s="12"/>
      <c r="AB229" s="9">
        <f>IF(AA229="",0,IF(AA229="優勝",[3]点数換算表!$B$16,IF(AA229="準優勝",[3]点数換算表!$C$16,IF(AA229="ベスト4",[3]点数換算表!$D$16,IF(AA229="ベスト8",[3]点数換算表!$E$16,IF(AA229="ベスト16",[3]点数換算表!$F$16,IF(AA229="ベスト32",[3]点数換算表!$G$16,"")))))))</f>
        <v>0</v>
      </c>
      <c r="AC229" s="12"/>
      <c r="AD229" s="12">
        <f>IF(AC229="",0,IF(AC229="優勝",[12]点数換算表!$B$17,IF(AC229="準優勝",[12]点数換算表!$C$17,IF(AC229="ベスト4",[12]点数換算表!$D$17,IF(AC229="ベスト8",[12]点数換算表!$E$17,IF(AC229="ベスト16",[12]点数換算表!$F$17,IF(AC229="ベスト32",[12]点数換算表!$G$17,"")))))))</f>
        <v>0</v>
      </c>
      <c r="AE229" s="12"/>
      <c r="AF229" s="12">
        <f>IF(AE229="",0,IF(AE229="優勝",[12]点数換算表!$B$18,IF(AE229="準優勝",[12]点数換算表!$C$18,IF(AE229="ベスト4",[12]点数換算表!$D$18,IF(AE229="ベスト8",[12]点数換算表!$E$18,[12]点数換算表!$F$18)))))</f>
        <v>0</v>
      </c>
      <c r="AG229" s="12"/>
      <c r="AH229" s="12">
        <f>IF(AG229="",0,IF(AG229="優勝",[12]点数換算表!$B$19,IF(AG229="準優勝",[12]点数換算表!$C$19,IF(AG229="ベスト4",[12]点数換算表!$D$19,IF(AG229="ベスト8",[12]点数換算表!$E$19,[12]点数換算表!$F$19)))))</f>
        <v>0</v>
      </c>
      <c r="AI229" s="9">
        <f t="shared" si="122"/>
        <v>0</v>
      </c>
      <c r="AJ229" s="77"/>
    </row>
    <row r="230" spans="1:36" x14ac:dyDescent="0.4">
      <c r="A230" s="77">
        <v>114</v>
      </c>
      <c r="B230" s="12" t="s">
        <v>423</v>
      </c>
      <c r="C230" s="12" t="s">
        <v>384</v>
      </c>
      <c r="D230" s="12">
        <v>3</v>
      </c>
      <c r="E230" s="20" t="s">
        <v>382</v>
      </c>
      <c r="F230" s="43" t="s">
        <v>815</v>
      </c>
      <c r="G230" s="12"/>
      <c r="H230" s="12">
        <v>0</v>
      </c>
      <c r="I230" s="12"/>
      <c r="J230" s="12">
        <v>0</v>
      </c>
      <c r="K230" s="12"/>
      <c r="L230" s="12">
        <v>0</v>
      </c>
      <c r="M230" s="12"/>
      <c r="N230" s="9">
        <f>IF(M230="",0,IF(M230="優勝",[3]点数換算表!$B$5,IF(M230="準優勝",[3]点数換算表!$C$5,IF(M230="ベスト4",[3]点数換算表!$D$5,IF(M230="ベスト8",[3]点数換算表!$E$5,IF(M230="ベスト16",[3]点数換算表!$F$5,IF(M230="ベスト32",[3]点数換算表!$G$5,"")))))))</f>
        <v>0</v>
      </c>
      <c r="O230" s="12"/>
      <c r="P230" s="12">
        <v>0</v>
      </c>
      <c r="Q230" s="12"/>
      <c r="R230" s="12">
        <v>0</v>
      </c>
      <c r="S230" s="12"/>
      <c r="T230" s="12">
        <v>0</v>
      </c>
      <c r="U230" s="12"/>
      <c r="V230" s="12">
        <v>0</v>
      </c>
      <c r="W230" s="12"/>
      <c r="X230" s="12">
        <v>0</v>
      </c>
      <c r="Y230" s="12" t="s">
        <v>7</v>
      </c>
      <c r="Z230" s="12">
        <v>16</v>
      </c>
      <c r="AA230" s="12" t="s">
        <v>214</v>
      </c>
      <c r="AB230" s="9">
        <f>IF(AA230="",0,IF(AA230="優勝",[3]点数換算表!$B$16,IF(AA230="準優勝",[3]点数換算表!$C$16,IF(AA230="ベスト4",[3]点数換算表!$D$16,IF(AA230="ベスト8",[3]点数換算表!$E$16,IF(AA230="ベスト16",[3]点数換算表!$F$16,IF(AA230="ベスト32",[3]点数換算表!$G$16,"")))))))</f>
        <v>40</v>
      </c>
      <c r="AC230" s="12"/>
      <c r="AD230" s="12">
        <v>0</v>
      </c>
      <c r="AE230" s="12"/>
      <c r="AF230" s="12">
        <v>0</v>
      </c>
      <c r="AG230" s="12"/>
      <c r="AH230" s="12">
        <v>0</v>
      </c>
      <c r="AI230" s="9">
        <f t="shared" ref="AI230:AI231" si="124">MAX(H230,J230)+SUM(L230:T230)+MAX(V230,X230)+SUM(Z230:AH230)</f>
        <v>56</v>
      </c>
      <c r="AJ230" s="77">
        <f t="shared" ref="AJ230" si="125">AI230+AI231</f>
        <v>56</v>
      </c>
    </row>
    <row r="231" spans="1:36" x14ac:dyDescent="0.4">
      <c r="A231" s="77"/>
      <c r="B231" s="12" t="s">
        <v>1092</v>
      </c>
      <c r="C231" s="12" t="s">
        <v>384</v>
      </c>
      <c r="D231" s="12">
        <v>4</v>
      </c>
      <c r="E231" s="20" t="s">
        <v>382</v>
      </c>
      <c r="F231" s="43" t="s">
        <v>815</v>
      </c>
      <c r="G231" s="12"/>
      <c r="H231" s="12">
        <f>IF(G231="",0,IF(G231="優勝",[16]点数換算表!$B$2,IF(G231="準優勝",[16]点数換算表!$C$2,IF(G231="ベスト4",[16]点数換算表!$D$2,[16]点数換算表!$E$2))))</f>
        <v>0</v>
      </c>
      <c r="I231" s="12"/>
      <c r="J231" s="12">
        <f>IF(I231="",0,IF(I231="優勝",[16]点数換算表!$B$3,IF(I231="準優勝",[16]点数換算表!$C$3,IF(I231="ベスト4",[16]点数換算表!$D$3,[16]点数換算表!$E$3))))</f>
        <v>0</v>
      </c>
      <c r="K231" s="12"/>
      <c r="L231" s="12">
        <f>IF(K231="",0,IF(K231="優勝",[16]点数換算表!$B$4,IF(K231="準優勝",[16]点数換算表!$C$4,IF(K231="ベスト4",[16]点数換算表!$D$4,IF(K231="ベスト8",[16]点数換算表!$E$4,IF(K231="ベスト16",[16]点数換算表!$F$4,""))))))</f>
        <v>0</v>
      </c>
      <c r="M231" s="12"/>
      <c r="N231" s="9">
        <f>IF(M231="",0,IF(M231="優勝",[3]点数換算表!$B$5,IF(M231="準優勝",[3]点数換算表!$C$5,IF(M231="ベスト4",[3]点数換算表!$D$5,IF(M231="ベスト8",[3]点数換算表!$E$5,IF(M231="ベスト16",[3]点数換算表!$F$5,IF(M231="ベスト32",[3]点数換算表!$G$5,"")))))))</f>
        <v>0</v>
      </c>
      <c r="O231" s="12"/>
      <c r="P231" s="12">
        <f>IF(O231="",0,IF(O231="優勝",[16]点数換算表!$B$6,IF(O231="準優勝",[16]点数換算表!$C$6,IF(O231="ベスト4",[16]点数換算表!$D$6,IF(O231="ベスト8",[16]点数換算表!$E$6,IF(O231="ベスト16",[16]点数換算表!$F$6,IF(O231="ベスト32",[16]点数換算表!$G$6,"")))))))</f>
        <v>0</v>
      </c>
      <c r="Q231" s="12"/>
      <c r="R231" s="12">
        <f>IF(Q231="",0,IF(Q231="優勝",[16]点数換算表!$B$7,IF(Q231="準優勝",[16]点数換算表!$C$7,IF(Q231="ベスト4",[16]点数換算表!$D$7,IF(Q231="ベスト8",[16]点数換算表!$E$7,[16]点数換算表!$F$7)))))</f>
        <v>0</v>
      </c>
      <c r="S231" s="12"/>
      <c r="T231" s="12">
        <f>IF(S231="",0,IF(S231="優勝",[16]点数換算表!$B$8,IF(S231="準優勝",[16]点数換算表!$C$8,IF(S231="ベスト4",[16]点数換算表!$D$8,IF(S231="ベスト8",[16]点数換算表!$E$8,[16]点数換算表!$F$8)))))</f>
        <v>0</v>
      </c>
      <c r="U231" s="12"/>
      <c r="V231" s="12">
        <f>IF(U231="",0,IF(U231="優勝",[16]点数換算表!$B$13,IF(U231="準優勝",[16]点数換算表!$C$13,IF(U231="ベスト4",[16]点数換算表!$D$13,[16]点数換算表!$E$13))))</f>
        <v>0</v>
      </c>
      <c r="W231" s="12"/>
      <c r="X231" s="12">
        <f>IF(W231="",0,IF(W231="優勝",[16]点数換算表!$B$14,IF(W231="準優勝",[16]点数換算表!$C$14,IF(W231="ベスト4",[16]点数換算表!$D$14,[16]点数換算表!$E$14))))</f>
        <v>0</v>
      </c>
      <c r="Y231" s="12"/>
      <c r="Z231" s="12">
        <f>IF(Y231="",0,IF(Y231="優勝",[16]点数換算表!$B$15,IF(Y231="準優勝",[16]点数換算表!$C$15,IF(Y231="ベスト4",[16]点数換算表!$D$15,IF(Y231="ベスト8",[16]点数換算表!$E$15,IF(Y231="ベスト16",[16]点数換算表!$F$15,""))))))</f>
        <v>0</v>
      </c>
      <c r="AA231" s="12"/>
      <c r="AB231" s="9">
        <f>IF(AA231="",0,IF(AA231="優勝",[3]点数換算表!$B$16,IF(AA231="準優勝",[3]点数換算表!$C$16,IF(AA231="ベスト4",[3]点数換算表!$D$16,IF(AA231="ベスト8",[3]点数換算表!$E$16,IF(AA231="ベスト16",[3]点数換算表!$F$16,IF(AA231="ベスト32",[3]点数換算表!$G$16,"")))))))</f>
        <v>0</v>
      </c>
      <c r="AC231" s="12"/>
      <c r="AD231" s="12">
        <f>IF(AC231="",0,IF(AC231="優勝",[16]点数換算表!$B$17,IF(AC231="準優勝",[16]点数換算表!$C$17,IF(AC231="ベスト4",[16]点数換算表!$D$17,IF(AC231="ベスト8",[16]点数換算表!$E$17,IF(AC231="ベスト16",[16]点数換算表!$F$17,IF(AC231="ベスト32",[16]点数換算表!$G$17,"")))))))</f>
        <v>0</v>
      </c>
      <c r="AE231" s="12"/>
      <c r="AF231" s="12">
        <f>IF(AE231="",0,IF(AE231="優勝",[16]点数換算表!$B$18,IF(AE231="準優勝",[16]点数換算表!$C$18,IF(AE231="ベスト4",[16]点数換算表!$D$18,IF(AE231="ベスト8",[16]点数換算表!$E$18,[16]点数換算表!$F$18)))))</f>
        <v>0</v>
      </c>
      <c r="AG231" s="12"/>
      <c r="AH231" s="12">
        <f>IF(AG231="",0,IF(AG231="優勝",[16]点数換算表!$B$19,IF(AG231="準優勝",[16]点数換算表!$C$19,IF(AG231="ベスト4",[16]点数換算表!$D$19,IF(AG231="ベスト8",[16]点数換算表!$E$19,[16]点数換算表!$F$19)))))</f>
        <v>0</v>
      </c>
      <c r="AI231" s="9">
        <f t="shared" si="124"/>
        <v>0</v>
      </c>
      <c r="AJ231" s="77"/>
    </row>
    <row r="232" spans="1:36" x14ac:dyDescent="0.4">
      <c r="A232" s="77">
        <v>115</v>
      </c>
      <c r="B232" s="10" t="s">
        <v>350</v>
      </c>
      <c r="C232" s="10" t="s">
        <v>285</v>
      </c>
      <c r="D232" s="10">
        <v>1</v>
      </c>
      <c r="E232" s="42" t="s">
        <v>272</v>
      </c>
      <c r="F232" s="43" t="s">
        <v>815</v>
      </c>
      <c r="G232" s="10" t="s">
        <v>9</v>
      </c>
      <c r="H232" s="14">
        <v>20</v>
      </c>
      <c r="I232" s="10"/>
      <c r="J232" s="9">
        <v>0</v>
      </c>
      <c r="K232" s="10" t="s">
        <v>7</v>
      </c>
      <c r="L232" s="9">
        <v>20</v>
      </c>
      <c r="M232" s="10"/>
      <c r="N232" s="9">
        <f>IF(M232="",0,IF(M232="優勝",[3]点数換算表!$B$5,IF(M232="準優勝",[3]点数換算表!$C$5,IF(M232="ベスト4",[3]点数換算表!$D$5,IF(M232="ベスト8",[3]点数換算表!$E$5,IF(M232="ベスト16",[3]点数換算表!$F$5,IF(M232="ベスト32",[3]点数換算表!$G$5,"")))))))</f>
        <v>0</v>
      </c>
      <c r="O232" s="10"/>
      <c r="P232" s="9">
        <v>0</v>
      </c>
      <c r="Q232" s="10"/>
      <c r="R232" s="9">
        <v>0</v>
      </c>
      <c r="S232" s="10"/>
      <c r="T232" s="9">
        <v>0</v>
      </c>
      <c r="U232" s="10"/>
      <c r="V232" s="14">
        <v>0</v>
      </c>
      <c r="W232" s="10"/>
      <c r="X232" s="9">
        <v>0</v>
      </c>
      <c r="Y232" s="10"/>
      <c r="Z232" s="9">
        <v>0</v>
      </c>
      <c r="AA232" s="10"/>
      <c r="AB232" s="9">
        <f>IF(AA232="",0,IF(AA232="優勝",[3]点数換算表!$B$16,IF(AA232="準優勝",[3]点数換算表!$C$16,IF(AA232="ベスト4",[3]点数換算表!$D$16,IF(AA232="ベスト8",[3]点数換算表!$E$16,IF(AA232="ベスト16",[3]点数換算表!$F$16,IF(AA232="ベスト32",[3]点数換算表!$G$16,"")))))))</f>
        <v>0</v>
      </c>
      <c r="AC232" s="10"/>
      <c r="AD232" s="9">
        <v>0</v>
      </c>
      <c r="AE232" s="10"/>
      <c r="AF232" s="9">
        <v>0</v>
      </c>
      <c r="AG232" s="10"/>
      <c r="AH232" s="9">
        <v>0</v>
      </c>
      <c r="AI232" s="9">
        <f t="shared" ref="AI232:AI291" si="126">MAX(H232,J232)+SUM(L232:T232)+MAX(V232,X232)+SUM(Z232:AH232)</f>
        <v>40</v>
      </c>
      <c r="AJ232" s="77">
        <f t="shared" ref="AJ232" si="127">AI232+AI233</f>
        <v>60</v>
      </c>
    </row>
    <row r="233" spans="1:36" x14ac:dyDescent="0.4">
      <c r="A233" s="77"/>
      <c r="B233" s="10" t="s">
        <v>897</v>
      </c>
      <c r="C233" s="10" t="s">
        <v>285</v>
      </c>
      <c r="D233" s="10">
        <v>4</v>
      </c>
      <c r="E233" s="42" t="s">
        <v>272</v>
      </c>
      <c r="F233" s="43" t="s">
        <v>815</v>
      </c>
      <c r="G233" s="10"/>
      <c r="H233" s="14">
        <v>0</v>
      </c>
      <c r="I233" s="10"/>
      <c r="J233" s="9">
        <v>0</v>
      </c>
      <c r="K233" s="10" t="s">
        <v>7</v>
      </c>
      <c r="L233" s="9">
        <v>20</v>
      </c>
      <c r="M233" s="10"/>
      <c r="N233" s="9">
        <f>IF(M233="",0,IF(M233="優勝",[3]点数換算表!$B$5,IF(M233="準優勝",[3]点数換算表!$C$5,IF(M233="ベスト4",[3]点数換算表!$D$5,IF(M233="ベスト8",[3]点数換算表!$E$5,IF(M233="ベスト16",[3]点数換算表!$F$5,IF(M233="ベスト32",[3]点数換算表!$G$5,"")))))))</f>
        <v>0</v>
      </c>
      <c r="O233" s="10"/>
      <c r="P233" s="9">
        <v>0</v>
      </c>
      <c r="Q233" s="10"/>
      <c r="R233" s="9">
        <v>0</v>
      </c>
      <c r="S233" s="10"/>
      <c r="T233" s="9">
        <v>0</v>
      </c>
      <c r="U233" s="10"/>
      <c r="V233" s="14">
        <v>0</v>
      </c>
      <c r="W233" s="10"/>
      <c r="X233" s="9">
        <v>0</v>
      </c>
      <c r="Y233" s="10"/>
      <c r="Z233" s="9">
        <v>0</v>
      </c>
      <c r="AA233" s="10"/>
      <c r="AB233" s="9">
        <f>IF(AA233="",0,IF(AA233="優勝",[3]点数換算表!$B$16,IF(AA233="準優勝",[3]点数換算表!$C$16,IF(AA233="ベスト4",[3]点数換算表!$D$16,IF(AA233="ベスト8",[3]点数換算表!$E$16,IF(AA233="ベスト16",[3]点数換算表!$F$16,IF(AA233="ベスト32",[3]点数換算表!$G$16,"")))))))</f>
        <v>0</v>
      </c>
      <c r="AC233" s="10"/>
      <c r="AD233" s="9">
        <v>0</v>
      </c>
      <c r="AE233" s="10"/>
      <c r="AF233" s="9">
        <v>0</v>
      </c>
      <c r="AG233" s="10"/>
      <c r="AH233" s="9">
        <v>0</v>
      </c>
      <c r="AI233" s="9">
        <f t="shared" si="126"/>
        <v>20</v>
      </c>
      <c r="AJ233" s="77"/>
    </row>
    <row r="234" spans="1:36" x14ac:dyDescent="0.4">
      <c r="A234" s="77">
        <v>116</v>
      </c>
      <c r="B234" s="12" t="s">
        <v>432</v>
      </c>
      <c r="C234" s="12" t="s">
        <v>381</v>
      </c>
      <c r="D234" s="12">
        <v>2</v>
      </c>
      <c r="E234" s="20" t="s">
        <v>382</v>
      </c>
      <c r="F234" s="43" t="s">
        <v>815</v>
      </c>
      <c r="G234" s="12"/>
      <c r="H234" s="12">
        <v>0</v>
      </c>
      <c r="I234" s="12"/>
      <c r="J234" s="12">
        <v>0</v>
      </c>
      <c r="K234" s="12" t="s">
        <v>7</v>
      </c>
      <c r="L234" s="12">
        <v>20</v>
      </c>
      <c r="M234" s="10"/>
      <c r="N234" s="9">
        <f>IF(M234="",0,IF(M234="優勝",[3]点数換算表!$B$5,IF(M234="準優勝",[3]点数換算表!$C$5,IF(M234="ベスト4",[3]点数換算表!$D$5,IF(M234="ベスト8",[3]点数換算表!$E$5,IF(M234="ベスト16",[3]点数換算表!$F$5,IF(M234="ベスト32",[3]点数換算表!$G$5,"")))))))</f>
        <v>0</v>
      </c>
      <c r="O234" s="12"/>
      <c r="P234" s="12">
        <v>0</v>
      </c>
      <c r="Q234" s="12"/>
      <c r="R234" s="12">
        <v>0</v>
      </c>
      <c r="S234" s="12"/>
      <c r="T234" s="12">
        <v>0</v>
      </c>
      <c r="U234" s="12"/>
      <c r="V234" s="12">
        <v>0</v>
      </c>
      <c r="W234" s="12"/>
      <c r="X234" s="12">
        <v>0</v>
      </c>
      <c r="Y234" s="12" t="s">
        <v>7</v>
      </c>
      <c r="Z234" s="12">
        <v>16</v>
      </c>
      <c r="AA234" s="12"/>
      <c r="AB234" s="9">
        <f>IF(AA234="",0,IF(AA234="優勝",[3]点数換算表!$B$16,IF(AA234="準優勝",[3]点数換算表!$C$16,IF(AA234="ベスト4",[3]点数換算表!$D$16,IF(AA234="ベスト8",[3]点数換算表!$E$16,IF(AA234="ベスト16",[3]点数換算表!$F$16,IF(AA234="ベスト32",[3]点数換算表!$G$16,"")))))))</f>
        <v>0</v>
      </c>
      <c r="AC234" s="12"/>
      <c r="AD234" s="12">
        <v>0</v>
      </c>
      <c r="AE234" s="12"/>
      <c r="AF234" s="12">
        <v>0</v>
      </c>
      <c r="AG234" s="12"/>
      <c r="AH234" s="12">
        <v>0</v>
      </c>
      <c r="AI234" s="9">
        <f t="shared" si="126"/>
        <v>36</v>
      </c>
      <c r="AJ234" s="77">
        <f t="shared" ref="AJ234" si="128">AI234+AI235</f>
        <v>56</v>
      </c>
    </row>
    <row r="235" spans="1:36" x14ac:dyDescent="0.4">
      <c r="A235" s="77"/>
      <c r="B235" s="12" t="s">
        <v>1069</v>
      </c>
      <c r="C235" s="12" t="s">
        <v>381</v>
      </c>
      <c r="D235" s="12">
        <v>3</v>
      </c>
      <c r="E235" s="20" t="s">
        <v>382</v>
      </c>
      <c r="F235" s="43" t="s">
        <v>815</v>
      </c>
      <c r="G235" s="12"/>
      <c r="H235" s="12">
        <v>0</v>
      </c>
      <c r="I235" s="12"/>
      <c r="J235" s="12">
        <v>0</v>
      </c>
      <c r="K235" s="12" t="s">
        <v>7</v>
      </c>
      <c r="L235" s="12">
        <v>20</v>
      </c>
      <c r="M235" s="10"/>
      <c r="N235" s="9">
        <f>IF(M235="",0,IF(M235="優勝",[3]点数換算表!$B$5,IF(M235="準優勝",[3]点数換算表!$C$5,IF(M235="ベスト4",[3]点数換算表!$D$5,IF(M235="ベスト8",[3]点数換算表!$E$5,IF(M235="ベスト16",[3]点数換算表!$F$5,IF(M235="ベスト32",[3]点数換算表!$G$5,"")))))))</f>
        <v>0</v>
      </c>
      <c r="O235" s="12"/>
      <c r="P235" s="12">
        <v>0</v>
      </c>
      <c r="Q235" s="12"/>
      <c r="R235" s="12">
        <v>0</v>
      </c>
      <c r="S235" s="12"/>
      <c r="T235" s="12">
        <v>0</v>
      </c>
      <c r="U235" s="12"/>
      <c r="V235" s="12">
        <v>0</v>
      </c>
      <c r="W235" s="12"/>
      <c r="X235" s="12">
        <v>0</v>
      </c>
      <c r="Y235" s="12"/>
      <c r="Z235" s="12">
        <v>0</v>
      </c>
      <c r="AA235" s="12"/>
      <c r="AB235" s="9">
        <f>IF(AA235="",0,IF(AA235="優勝",[3]点数換算表!$B$16,IF(AA235="準優勝",[3]点数換算表!$C$16,IF(AA235="ベスト4",[3]点数換算表!$D$16,IF(AA235="ベスト8",[3]点数換算表!$E$16,IF(AA235="ベスト16",[3]点数換算表!$F$16,IF(AA235="ベスト32",[3]点数換算表!$G$16,"")))))))</f>
        <v>0</v>
      </c>
      <c r="AC235" s="12"/>
      <c r="AD235" s="12">
        <v>0</v>
      </c>
      <c r="AE235" s="12"/>
      <c r="AF235" s="12">
        <v>0</v>
      </c>
      <c r="AG235" s="12"/>
      <c r="AH235" s="12">
        <v>0</v>
      </c>
      <c r="AI235" s="9">
        <f t="shared" si="126"/>
        <v>20</v>
      </c>
      <c r="AJ235" s="77"/>
    </row>
    <row r="236" spans="1:36" x14ac:dyDescent="0.4">
      <c r="A236" s="77">
        <v>117</v>
      </c>
      <c r="B236" s="12" t="s">
        <v>393</v>
      </c>
      <c r="C236" s="12" t="s">
        <v>381</v>
      </c>
      <c r="D236" s="12">
        <v>2</v>
      </c>
      <c r="E236" s="20" t="s">
        <v>382</v>
      </c>
      <c r="F236" s="43" t="s">
        <v>815</v>
      </c>
      <c r="G236" s="12"/>
      <c r="H236" s="12">
        <v>0</v>
      </c>
      <c r="I236" s="12"/>
      <c r="J236" s="12">
        <v>0</v>
      </c>
      <c r="K236" s="12" t="s">
        <v>7</v>
      </c>
      <c r="L236" s="12">
        <v>20</v>
      </c>
      <c r="M236" s="10"/>
      <c r="N236" s="9">
        <f>IF(M236="",0,IF(M236="優勝",[3]点数換算表!$B$5,IF(M236="準優勝",[3]点数換算表!$C$5,IF(M236="ベスト4",[3]点数換算表!$D$5,IF(M236="ベスト8",[3]点数換算表!$E$5,IF(M236="ベスト16",[3]点数換算表!$F$5,IF(M236="ベスト32",[3]点数換算表!$G$5,"")))))))</f>
        <v>0</v>
      </c>
      <c r="O236" s="12"/>
      <c r="P236" s="12">
        <v>0</v>
      </c>
      <c r="Q236" s="12"/>
      <c r="R236" s="12">
        <v>0</v>
      </c>
      <c r="S236" s="12"/>
      <c r="T236" s="12">
        <v>0</v>
      </c>
      <c r="U236" s="12"/>
      <c r="V236" s="12">
        <v>0</v>
      </c>
      <c r="W236" s="12"/>
      <c r="X236" s="12">
        <v>0</v>
      </c>
      <c r="Y236" s="12"/>
      <c r="Z236" s="12">
        <v>0</v>
      </c>
      <c r="AA236" s="12"/>
      <c r="AB236" s="9">
        <f>IF(AA236="",0,IF(AA236="優勝",[3]点数換算表!$B$16,IF(AA236="準優勝",[3]点数換算表!$C$16,IF(AA236="ベスト4",[3]点数換算表!$D$16,IF(AA236="ベスト8",[3]点数換算表!$E$16,IF(AA236="ベスト16",[3]点数換算表!$F$16,IF(AA236="ベスト32",[3]点数換算表!$G$16,"")))))))</f>
        <v>0</v>
      </c>
      <c r="AC236" s="12"/>
      <c r="AD236" s="12">
        <v>0</v>
      </c>
      <c r="AE236" s="12"/>
      <c r="AF236" s="12">
        <v>0</v>
      </c>
      <c r="AG236" s="12"/>
      <c r="AH236" s="12">
        <v>0</v>
      </c>
      <c r="AI236" s="9">
        <f t="shared" si="126"/>
        <v>20</v>
      </c>
      <c r="AJ236" s="77">
        <f t="shared" ref="AJ236" si="129">AI236+AI237</f>
        <v>56</v>
      </c>
    </row>
    <row r="237" spans="1:36" x14ac:dyDescent="0.4">
      <c r="A237" s="77"/>
      <c r="B237" s="12" t="s">
        <v>431</v>
      </c>
      <c r="C237" s="12" t="s">
        <v>381</v>
      </c>
      <c r="D237" s="12">
        <v>3</v>
      </c>
      <c r="E237" s="20" t="s">
        <v>382</v>
      </c>
      <c r="F237" s="43" t="s">
        <v>815</v>
      </c>
      <c r="G237" s="12"/>
      <c r="H237" s="12">
        <v>0</v>
      </c>
      <c r="I237" s="12"/>
      <c r="J237" s="12">
        <v>0</v>
      </c>
      <c r="K237" s="12" t="s">
        <v>7</v>
      </c>
      <c r="L237" s="12">
        <v>20</v>
      </c>
      <c r="M237" s="10"/>
      <c r="N237" s="9">
        <f>IF(M237="",0,IF(M237="優勝",[3]点数換算表!$B$5,IF(M237="準優勝",[3]点数換算表!$C$5,IF(M237="ベスト4",[3]点数換算表!$D$5,IF(M237="ベスト8",[3]点数換算表!$E$5,IF(M237="ベスト16",[3]点数換算表!$F$5,IF(M237="ベスト32",[3]点数換算表!$G$5,"")))))))</f>
        <v>0</v>
      </c>
      <c r="O237" s="12"/>
      <c r="P237" s="12">
        <v>0</v>
      </c>
      <c r="Q237" s="12"/>
      <c r="R237" s="12">
        <v>0</v>
      </c>
      <c r="S237" s="12"/>
      <c r="T237" s="12">
        <v>0</v>
      </c>
      <c r="U237" s="12"/>
      <c r="V237" s="12">
        <v>0</v>
      </c>
      <c r="W237" s="12"/>
      <c r="X237" s="12">
        <v>0</v>
      </c>
      <c r="Y237" s="12" t="s">
        <v>7</v>
      </c>
      <c r="Z237" s="12">
        <v>16</v>
      </c>
      <c r="AA237" s="12"/>
      <c r="AB237" s="9">
        <f>IF(AA237="",0,IF(AA237="優勝",[3]点数換算表!$B$16,IF(AA237="準優勝",[3]点数換算表!$C$16,IF(AA237="ベスト4",[3]点数換算表!$D$16,IF(AA237="ベスト8",[3]点数換算表!$E$16,IF(AA237="ベスト16",[3]点数換算表!$F$16,IF(AA237="ベスト32",[3]点数換算表!$G$16,"")))))))</f>
        <v>0</v>
      </c>
      <c r="AC237" s="12"/>
      <c r="AD237" s="12">
        <v>0</v>
      </c>
      <c r="AE237" s="12"/>
      <c r="AF237" s="12">
        <v>0</v>
      </c>
      <c r="AG237" s="12"/>
      <c r="AH237" s="12">
        <v>0</v>
      </c>
      <c r="AI237" s="9">
        <f t="shared" si="126"/>
        <v>36</v>
      </c>
      <c r="AJ237" s="77"/>
    </row>
    <row r="238" spans="1:36" x14ac:dyDescent="0.4">
      <c r="A238" s="77">
        <v>118</v>
      </c>
      <c r="B238" s="10" t="s">
        <v>537</v>
      </c>
      <c r="C238" s="10" t="s">
        <v>528</v>
      </c>
      <c r="D238" s="10">
        <v>1</v>
      </c>
      <c r="E238" s="46" t="s">
        <v>526</v>
      </c>
      <c r="F238" s="43" t="s">
        <v>815</v>
      </c>
      <c r="G238" s="10"/>
      <c r="H238" s="14">
        <f>IF(G238="",0,IF(G238="優勝",[11]点数換算表!$B$2,IF(G238="準優勝",[11]点数換算表!$C$2,IF(G238="ベスト4",[11]点数換算表!$D$2,[11]点数換算表!$E$2))))</f>
        <v>0</v>
      </c>
      <c r="I238" s="10"/>
      <c r="J238" s="9">
        <f>IF(I238="",0,IF(I238="優勝",[11]点数換算表!$B$3,IF(I238="準優勝",[11]点数換算表!$C$3,IF(I238="ベスト4",[11]点数換算表!$D$3,[11]点数換算表!$E$3))))</f>
        <v>0</v>
      </c>
      <c r="K238" s="10" t="s">
        <v>7</v>
      </c>
      <c r="L238" s="9">
        <f>IF(K238="",0,IF(K238="優勝",[11]点数換算表!$B$4,IF(K238="準優勝",[11]点数換算表!$C$4,IF(K238="ベスト4",[11]点数換算表!$D$4,IF(K238="ベスト8",[11]点数換算表!$E$4,IF(K238="ベスト16",[11]点数換算表!$F$4,""))))))</f>
        <v>20</v>
      </c>
      <c r="M238" s="10"/>
      <c r="N238" s="9">
        <f>IF(M238="",0,IF(M238="優勝",[3]点数換算表!$B$5,IF(M238="準優勝",[3]点数換算表!$C$5,IF(M238="ベスト4",[3]点数換算表!$D$5,IF(M238="ベスト8",[3]点数換算表!$E$5,IF(M238="ベスト16",[3]点数換算表!$F$5,IF(M238="ベスト32",[3]点数換算表!$G$5,"")))))))</f>
        <v>0</v>
      </c>
      <c r="O238" s="10"/>
      <c r="P238" s="9">
        <f>IF(O238="",0,IF(O238="優勝",[11]点数換算表!$B$6,IF(O238="準優勝",[11]点数換算表!$C$6,IF(O238="ベスト4",[11]点数換算表!$D$6,IF(O238="ベスト8",[11]点数換算表!$E$6,IF(O238="ベスト16",[11]点数換算表!$F$6,IF(O238="ベスト32",[11]点数換算表!$G$6,"")))))))</f>
        <v>0</v>
      </c>
      <c r="Q238" s="10"/>
      <c r="R238" s="9">
        <f>IF(Q238="",0,IF(Q238="優勝",[11]点数換算表!$B$7,IF(Q238="準優勝",[11]点数換算表!$C$7,IF(Q238="ベスト4",[11]点数換算表!$D$7,IF(Q238="ベスト8",[11]点数換算表!$E$7,[11]点数換算表!$F$7)))))</f>
        <v>0</v>
      </c>
      <c r="S238" s="10"/>
      <c r="T238" s="9">
        <f>IF(S238="",0,IF(S238="優勝",[11]点数換算表!$B$8,IF(S238="準優勝",[11]点数換算表!$C$8,IF(S238="ベスト4",[11]点数換算表!$D$8,IF(S238="ベスト8",[11]点数換算表!$E$8,[11]点数換算表!$F$8)))))</f>
        <v>0</v>
      </c>
      <c r="U238" s="10"/>
      <c r="V238" s="14">
        <f>IF(U238="",0,IF(U238="優勝",[11]点数換算表!$B$13,IF(U238="準優勝",[11]点数換算表!$C$13,IF(U238="ベスト4",[11]点数換算表!$D$13,[11]点数換算表!$E$13))))</f>
        <v>0</v>
      </c>
      <c r="W238" s="10"/>
      <c r="X238" s="9">
        <f>IF(W238="",0,IF(W238="優勝",[11]点数換算表!$B$14,IF(W238="準優勝",[11]点数換算表!$C$14,IF(W238="ベスト4",[11]点数換算表!$D$14,[11]点数換算表!$E$14))))</f>
        <v>0</v>
      </c>
      <c r="Y238" s="10"/>
      <c r="Z238" s="9">
        <f>IF(Y238="",0,IF(Y238="優勝",[11]点数換算表!$B$15,IF(Y238="準優勝",[11]点数換算表!$C$15,IF(Y238="ベスト4",[11]点数換算表!$D$15,IF(Y238="ベスト8",[11]点数換算表!$E$15,IF(Y238="ベスト16",[11]点数換算表!$F$15,""))))))</f>
        <v>0</v>
      </c>
      <c r="AA238" s="10"/>
      <c r="AB238" s="9">
        <f>IF(AA238="",0,IF(AA238="優勝",[3]点数換算表!$B$16,IF(AA238="準優勝",[3]点数換算表!$C$16,IF(AA238="ベスト4",[3]点数換算表!$D$16,IF(AA238="ベスト8",[3]点数換算表!$E$16,IF(AA238="ベスト16",[3]点数換算表!$F$16,IF(AA238="ベスト32",[3]点数換算表!$G$16,"")))))))</f>
        <v>0</v>
      </c>
      <c r="AC238" s="10"/>
      <c r="AD238" s="9">
        <f>IF(AC238="",0,IF(AC238="優勝",[11]点数換算表!$B$17,IF(AC238="準優勝",[11]点数換算表!$C$17,IF(AC238="ベスト4",[11]点数換算表!$D$17,IF(AC238="ベスト8",[11]点数換算表!$E$17,IF(AC238="ベスト16",[11]点数換算表!$F$17,IF(AC238="ベスト32",[11]点数換算表!$G$17,"")))))))</f>
        <v>0</v>
      </c>
      <c r="AE238" s="10"/>
      <c r="AF238" s="9">
        <f>IF(AE238="",0,IF(AE238="優勝",[11]点数換算表!$B$18,IF(AE238="準優勝",[11]点数換算表!$C$18,IF(AE238="ベスト4",[11]点数換算表!$D$18,IF(AE238="ベスト8",[11]点数換算表!$E$18,[11]点数換算表!$F$18)))))</f>
        <v>0</v>
      </c>
      <c r="AG238" s="10"/>
      <c r="AH238" s="9">
        <f>IF(AG238="",0,IF(AG238="優勝",[11]点数換算表!$B$19,IF(AG238="準優勝",[11]点数換算表!$C$19,IF(AG238="ベスト4",[11]点数換算表!$D$19,IF(AG238="ベスト8",[11]点数換算表!$E$19,[11]点数換算表!$F$19)))))</f>
        <v>0</v>
      </c>
      <c r="AI238" s="9">
        <f t="shared" si="126"/>
        <v>20</v>
      </c>
      <c r="AJ238" s="77">
        <f t="shared" ref="AJ238" si="130">AI238+AI239</f>
        <v>56</v>
      </c>
    </row>
    <row r="239" spans="1:36" x14ac:dyDescent="0.4">
      <c r="A239" s="77"/>
      <c r="B239" s="10" t="s">
        <v>538</v>
      </c>
      <c r="C239" s="10" t="s">
        <v>528</v>
      </c>
      <c r="D239" s="10">
        <v>3</v>
      </c>
      <c r="E239" s="46" t="s">
        <v>526</v>
      </c>
      <c r="F239" s="43" t="s">
        <v>815</v>
      </c>
      <c r="G239" s="10"/>
      <c r="H239" s="14">
        <f>IF(G239="",0,IF(G239="優勝",[11]点数換算表!$B$2,IF(G239="準優勝",[11]点数換算表!$C$2,IF(G239="ベスト4",[11]点数換算表!$D$2,[11]点数換算表!$E$2))))</f>
        <v>0</v>
      </c>
      <c r="I239" s="10"/>
      <c r="J239" s="9">
        <f>IF(I239="",0,IF(I239="優勝",[11]点数換算表!$B$3,IF(I239="準優勝",[11]点数換算表!$C$3,IF(I239="ベスト4",[11]点数換算表!$D$3,[11]点数換算表!$E$3))))</f>
        <v>0</v>
      </c>
      <c r="K239" s="10" t="s">
        <v>7</v>
      </c>
      <c r="L239" s="9">
        <f>IF(K239="",0,IF(K239="優勝",[11]点数換算表!$B$4,IF(K239="準優勝",[11]点数換算表!$C$4,IF(K239="ベスト4",[11]点数換算表!$D$4,IF(K239="ベスト8",[11]点数換算表!$E$4,IF(K239="ベスト16",[11]点数換算表!$F$4,""))))))</f>
        <v>20</v>
      </c>
      <c r="M239" s="10"/>
      <c r="N239" s="9">
        <f>IF(M239="",0,IF(M239="優勝",[3]点数換算表!$B$5,IF(M239="準優勝",[3]点数換算表!$C$5,IF(M239="ベスト4",[3]点数換算表!$D$5,IF(M239="ベスト8",[3]点数換算表!$E$5,IF(M239="ベスト16",[3]点数換算表!$F$5,IF(M239="ベスト32",[3]点数換算表!$G$5,"")))))))</f>
        <v>0</v>
      </c>
      <c r="O239" s="10"/>
      <c r="P239" s="9">
        <f>IF(O239="",0,IF(O239="優勝",[11]点数換算表!$B$6,IF(O239="準優勝",[11]点数換算表!$C$6,IF(O239="ベスト4",[11]点数換算表!$D$6,IF(O239="ベスト8",[11]点数換算表!$E$6,IF(O239="ベスト16",[11]点数換算表!$F$6,IF(O239="ベスト32",[11]点数換算表!$G$6,"")))))))</f>
        <v>0</v>
      </c>
      <c r="Q239" s="10"/>
      <c r="R239" s="9">
        <f>IF(Q239="",0,IF(Q239="優勝",[11]点数換算表!$B$7,IF(Q239="準優勝",[11]点数換算表!$C$7,IF(Q239="ベスト4",[11]点数換算表!$D$7,IF(Q239="ベスト8",[11]点数換算表!$E$7,[11]点数換算表!$F$7)))))</f>
        <v>0</v>
      </c>
      <c r="S239" s="10"/>
      <c r="T239" s="9">
        <f>IF(S239="",0,IF(S239="優勝",[11]点数換算表!$B$8,IF(S239="準優勝",[11]点数換算表!$C$8,IF(S239="ベスト4",[11]点数換算表!$D$8,IF(S239="ベスト8",[11]点数換算表!$E$8,[11]点数換算表!$F$8)))))</f>
        <v>0</v>
      </c>
      <c r="U239" s="10"/>
      <c r="V239" s="14">
        <f>IF(U239="",0,IF(U239="優勝",[11]点数換算表!$B$13,IF(U239="準優勝",[11]点数換算表!$C$13,IF(U239="ベスト4",[11]点数換算表!$D$13,[11]点数換算表!$E$13))))</f>
        <v>0</v>
      </c>
      <c r="W239" s="10"/>
      <c r="X239" s="9">
        <f>IF(W239="",0,IF(W239="優勝",[11]点数換算表!$B$14,IF(W239="準優勝",[11]点数換算表!$C$14,IF(W239="ベスト4",[11]点数換算表!$D$14,[11]点数換算表!$E$14))))</f>
        <v>0</v>
      </c>
      <c r="Y239" s="10" t="s">
        <v>7</v>
      </c>
      <c r="Z239" s="9">
        <f>IF(Y239="",0,IF(Y239="優勝",[11]点数換算表!$B$15,IF(Y239="準優勝",[11]点数換算表!$C$15,IF(Y239="ベスト4",[11]点数換算表!$D$15,IF(Y239="ベスト8",[11]点数換算表!$E$15,IF(Y239="ベスト16",[11]点数換算表!$F$15,""))))))</f>
        <v>16</v>
      </c>
      <c r="AA239" s="10"/>
      <c r="AB239" s="9">
        <f>IF(AA239="",0,IF(AA239="優勝",[3]点数換算表!$B$16,IF(AA239="準優勝",[3]点数換算表!$C$16,IF(AA239="ベスト4",[3]点数換算表!$D$16,IF(AA239="ベスト8",[3]点数換算表!$E$16,IF(AA239="ベスト16",[3]点数換算表!$F$16,IF(AA239="ベスト32",[3]点数換算表!$G$16,"")))))))</f>
        <v>0</v>
      </c>
      <c r="AC239" s="10"/>
      <c r="AD239" s="9">
        <f>IF(AC239="",0,IF(AC239="優勝",[11]点数換算表!$B$17,IF(AC239="準優勝",[11]点数換算表!$C$17,IF(AC239="ベスト4",[11]点数換算表!$D$17,IF(AC239="ベスト8",[11]点数換算表!$E$17,IF(AC239="ベスト16",[11]点数換算表!$F$17,IF(AC239="ベスト32",[11]点数換算表!$G$17,"")))))))</f>
        <v>0</v>
      </c>
      <c r="AE239" s="10"/>
      <c r="AF239" s="9">
        <f>IF(AE239="",0,IF(AE239="優勝",[11]点数換算表!$B$18,IF(AE239="準優勝",[11]点数換算表!$C$18,IF(AE239="ベスト4",[11]点数換算表!$D$18,IF(AE239="ベスト8",[11]点数換算表!$E$18,[11]点数換算表!$F$18)))))</f>
        <v>0</v>
      </c>
      <c r="AG239" s="10"/>
      <c r="AH239" s="9">
        <f>IF(AG239="",0,IF(AG239="優勝",[11]点数換算表!$B$19,IF(AG239="準優勝",[11]点数換算表!$C$19,IF(AG239="ベスト4",[11]点数換算表!$D$19,IF(AG239="ベスト8",[11]点数換算表!$E$19,[11]点数換算表!$F$19)))))</f>
        <v>0</v>
      </c>
      <c r="AI239" s="9">
        <f t="shared" si="126"/>
        <v>36</v>
      </c>
      <c r="AJ239" s="77"/>
    </row>
    <row r="240" spans="1:36" x14ac:dyDescent="0.4">
      <c r="A240" s="77">
        <v>119</v>
      </c>
      <c r="B240" s="12" t="s">
        <v>1213</v>
      </c>
      <c r="C240" s="12" t="s">
        <v>223</v>
      </c>
      <c r="D240" s="12">
        <v>2</v>
      </c>
      <c r="E240" s="19" t="s">
        <v>269</v>
      </c>
      <c r="F240" s="44" t="s">
        <v>814</v>
      </c>
      <c r="G240" s="12"/>
      <c r="H240" s="12">
        <v>0</v>
      </c>
      <c r="I240" s="12"/>
      <c r="J240" s="12">
        <v>0</v>
      </c>
      <c r="K240" s="12" t="s">
        <v>7</v>
      </c>
      <c r="L240" s="12">
        <v>20</v>
      </c>
      <c r="M240" s="10"/>
      <c r="N240" s="9">
        <f>IF(M240="",0,IF(M240="優勝",[3]点数換算表!$B$5,IF(M240="準優勝",[3]点数換算表!$C$5,IF(M240="ベスト4",[3]点数換算表!$D$5,IF(M240="ベスト8",[3]点数換算表!$E$5,IF(M240="ベスト16",[3]点数換算表!$F$5,IF(M240="ベスト32",[3]点数換算表!$G$5,"")))))))</f>
        <v>0</v>
      </c>
      <c r="O240" s="12"/>
      <c r="P240" s="12">
        <v>0</v>
      </c>
      <c r="Q240" s="12"/>
      <c r="R240" s="12">
        <v>0</v>
      </c>
      <c r="S240" s="12"/>
      <c r="T240" s="12">
        <v>0</v>
      </c>
      <c r="U240" s="12" t="s">
        <v>9</v>
      </c>
      <c r="V240" s="12">
        <v>16</v>
      </c>
      <c r="W240" s="12"/>
      <c r="X240" s="12">
        <v>0</v>
      </c>
      <c r="Y240" s="12"/>
      <c r="Z240" s="12">
        <v>0</v>
      </c>
      <c r="AA240" s="12"/>
      <c r="AB240" s="9">
        <f>IF(AA240="",0,IF(AA240="優勝",[3]点数換算表!$B$16,IF(AA240="準優勝",[3]点数換算表!$C$16,IF(AA240="ベスト4",[3]点数換算表!$D$16,IF(AA240="ベスト8",[3]点数換算表!$E$16,IF(AA240="ベスト16",[3]点数換算表!$F$16,IF(AA240="ベスト32",[3]点数換算表!$G$16,"")))))))</f>
        <v>0</v>
      </c>
      <c r="AC240" s="12"/>
      <c r="AD240" s="12">
        <v>0</v>
      </c>
      <c r="AE240" s="12"/>
      <c r="AF240" s="12">
        <v>0</v>
      </c>
      <c r="AG240" s="12"/>
      <c r="AH240" s="12">
        <v>0</v>
      </c>
      <c r="AI240" s="9">
        <f t="shared" si="126"/>
        <v>36</v>
      </c>
      <c r="AJ240" s="77">
        <f t="shared" ref="AJ240" si="131">AI240+AI241</f>
        <v>56</v>
      </c>
    </row>
    <row r="241" spans="1:36" x14ac:dyDescent="0.4">
      <c r="A241" s="77"/>
      <c r="B241" s="12" t="s">
        <v>821</v>
      </c>
      <c r="C241" s="12" t="s">
        <v>223</v>
      </c>
      <c r="D241" s="12">
        <v>1</v>
      </c>
      <c r="E241" s="19" t="s">
        <v>269</v>
      </c>
      <c r="F241" s="44" t="s">
        <v>814</v>
      </c>
      <c r="G241" s="12"/>
      <c r="H241" s="12">
        <f>IF(G241="",0,IF(G241="優勝",[12]点数換算表!$B$2,IF(G241="準優勝",[12]点数換算表!$C$2,IF(G241="ベスト4",[12]点数換算表!$D$2,[12]点数換算表!$E$2))))</f>
        <v>0</v>
      </c>
      <c r="I241" s="12"/>
      <c r="J241" s="12">
        <f>IF(I241="",0,IF(I241="優勝",[12]点数換算表!$B$3,IF(I241="準優勝",[12]点数換算表!$C$3,IF(I241="ベスト4",[12]点数換算表!$D$3,[12]点数換算表!$E$3))))</f>
        <v>0</v>
      </c>
      <c r="K241" s="12" t="s">
        <v>7</v>
      </c>
      <c r="L241" s="12">
        <f>IF(K241="",0,IF(K241="優勝",[12]点数換算表!$B$4,IF(K241="準優勝",[12]点数換算表!$C$4,IF(K241="ベスト4",[12]点数換算表!$D$4,IF(K241="ベスト8",[12]点数換算表!$E$4,IF(K241="ベスト16",[12]点数換算表!$F$4,""))))))</f>
        <v>20</v>
      </c>
      <c r="M241" s="10"/>
      <c r="N241" s="9">
        <f>IF(M241="",0,IF(M241="優勝",[3]点数換算表!$B$5,IF(M241="準優勝",[3]点数換算表!$C$5,IF(M241="ベスト4",[3]点数換算表!$D$5,IF(M241="ベスト8",[3]点数換算表!$E$5,IF(M241="ベスト16",[3]点数換算表!$F$5,IF(M241="ベスト32",[3]点数換算表!$G$5,"")))))))</f>
        <v>0</v>
      </c>
      <c r="O241" s="12"/>
      <c r="P241" s="12">
        <f>IF(O241="",0,IF(O241="優勝",[12]点数換算表!$B$6,IF(O241="準優勝",[12]点数換算表!$C$6,IF(O241="ベスト4",[12]点数換算表!$D$6,IF(O241="ベスト8",[12]点数換算表!$E$6,IF(O241="ベスト16",[12]点数換算表!$F$6,IF(O241="ベスト32",[12]点数換算表!$G$6,"")))))))</f>
        <v>0</v>
      </c>
      <c r="Q241" s="12"/>
      <c r="R241" s="12">
        <f>IF(Q241="",0,IF(Q241="優勝",[12]点数換算表!$B$7,IF(Q241="準優勝",[12]点数換算表!$C$7,IF(Q241="ベスト4",[12]点数換算表!$D$7,IF(Q241="ベスト8",[12]点数換算表!$E$7,[12]点数換算表!$F$7)))))</f>
        <v>0</v>
      </c>
      <c r="S241" s="12"/>
      <c r="T241" s="12">
        <f>IF(S241="",0,IF(S241="優勝",[12]点数換算表!$B$8,IF(S241="準優勝",[12]点数換算表!$C$8,IF(S241="ベスト4",[12]点数換算表!$D$8,IF(S241="ベスト8",[12]点数換算表!$E$8,[12]点数換算表!$F$8)))))</f>
        <v>0</v>
      </c>
      <c r="U241" s="12"/>
      <c r="V241" s="12">
        <f>IF(U241="",0,IF(U241="優勝",[12]点数換算表!$B$13,IF(U241="準優勝",[12]点数換算表!$C$13,IF(U241="ベスト4",[12]点数換算表!$D$13,[12]点数換算表!$E$13))))</f>
        <v>0</v>
      </c>
      <c r="W241" s="12"/>
      <c r="X241" s="12">
        <f>IF(W241="",0,IF(W241="優勝",[12]点数換算表!$B$14,IF(W241="準優勝",[12]点数換算表!$C$14,IF(W241="ベスト4",[12]点数換算表!$D$14,[12]点数換算表!$E$14))))</f>
        <v>0</v>
      </c>
      <c r="Y241" s="12"/>
      <c r="Z241" s="12">
        <f>IF(Y241="",0,IF(Y241="優勝",[12]点数換算表!$B$15,IF(Y241="準優勝",[12]点数換算表!$C$15,IF(Y241="ベスト4",[12]点数換算表!$D$15,IF(Y241="ベスト8",[12]点数換算表!$E$15,IF(Y241="ベスト16",[12]点数換算表!$F$15,""))))))</f>
        <v>0</v>
      </c>
      <c r="AA241" s="12"/>
      <c r="AB241" s="9">
        <f>IF(AA241="",0,IF(AA241="優勝",[3]点数換算表!$B$16,IF(AA241="準優勝",[3]点数換算表!$C$16,IF(AA241="ベスト4",[3]点数換算表!$D$16,IF(AA241="ベスト8",[3]点数換算表!$E$16,IF(AA241="ベスト16",[3]点数換算表!$F$16,IF(AA241="ベスト32",[3]点数換算表!$G$16,"")))))))</f>
        <v>0</v>
      </c>
      <c r="AC241" s="12"/>
      <c r="AD241" s="12">
        <f>IF(AC241="",0,IF(AC241="優勝",[12]点数換算表!$B$17,IF(AC241="準優勝",[12]点数換算表!$C$17,IF(AC241="ベスト4",[12]点数換算表!$D$17,IF(AC241="ベスト8",[12]点数換算表!$E$17,IF(AC241="ベスト16",[12]点数換算表!$F$17,IF(AC241="ベスト32",[12]点数換算表!$G$17,"")))))))</f>
        <v>0</v>
      </c>
      <c r="AE241" s="12"/>
      <c r="AF241" s="12">
        <f>IF(AE241="",0,IF(AE241="優勝",[12]点数換算表!$B$18,IF(AE241="準優勝",[12]点数換算表!$C$18,IF(AE241="ベスト4",[12]点数換算表!$D$18,IF(AE241="ベスト8",[12]点数換算表!$E$18,[12]点数換算表!$F$18)))))</f>
        <v>0</v>
      </c>
      <c r="AG241" s="12"/>
      <c r="AH241" s="12">
        <f>IF(AG241="",0,IF(AG241="優勝",[12]点数換算表!$B$19,IF(AG241="準優勝",[12]点数換算表!$C$19,IF(AG241="ベスト4",[12]点数換算表!$D$19,IF(AG241="ベスト8",[12]点数換算表!$E$19,[12]点数換算表!$F$19)))))</f>
        <v>0</v>
      </c>
      <c r="AI241" s="9">
        <f t="shared" si="126"/>
        <v>20</v>
      </c>
      <c r="AJ241" s="77"/>
    </row>
    <row r="242" spans="1:36" x14ac:dyDescent="0.4">
      <c r="A242" s="77">
        <v>120</v>
      </c>
      <c r="B242" s="10" t="s">
        <v>633</v>
      </c>
      <c r="C242" s="10" t="s">
        <v>632</v>
      </c>
      <c r="D242" s="10">
        <v>3</v>
      </c>
      <c r="E242" s="47" t="s">
        <v>620</v>
      </c>
      <c r="F242" s="44" t="s">
        <v>814</v>
      </c>
      <c r="G242" s="10"/>
      <c r="H242" s="14">
        <f>IF(G242="",0,IF(G242="優勝",[13]点数換算表!$B$2,IF(G242="準優勝",[13]点数換算表!$C$2,IF(G242="ベスト4",[13]点数換算表!$D$2,[13]点数換算表!$E$2))))</f>
        <v>0</v>
      </c>
      <c r="I242" s="10"/>
      <c r="J242" s="9">
        <f>IF(I242="",0,IF(I242="優勝",[13]点数換算表!$B$3,IF(I242="準優勝",[13]点数換算表!$C$3,IF(I242="ベスト4",[13]点数換算表!$D$3,[13]点数換算表!$E$3))))</f>
        <v>0</v>
      </c>
      <c r="K242" s="10" t="s">
        <v>7</v>
      </c>
      <c r="L242" s="9">
        <f>IF(K242="",0,IF(K242="優勝",[13]点数換算表!$B$4,IF(K242="準優勝",[13]点数換算表!$C$4,IF(K242="ベスト4",[13]点数換算表!$D$4,IF(K242="ベスト8",[13]点数換算表!$E$4,IF(K242="ベスト16",[13]点数換算表!$F$4,""))))))</f>
        <v>20</v>
      </c>
      <c r="M242" s="10"/>
      <c r="N242" s="9">
        <f>IF(M242="",0,IF(M242="優勝",[3]点数換算表!$B$5,IF(M242="準優勝",[3]点数換算表!$C$5,IF(M242="ベスト4",[3]点数換算表!$D$5,IF(M242="ベスト8",[3]点数換算表!$E$5,IF(M242="ベスト16",[3]点数換算表!$F$5,IF(M242="ベスト32",[3]点数換算表!$G$5,"")))))))</f>
        <v>0</v>
      </c>
      <c r="O242" s="10"/>
      <c r="P242" s="9">
        <f>IF(O242="",0,IF(O242="優勝",[13]点数換算表!$B$6,IF(O242="準優勝",[13]点数換算表!$C$6,IF(O242="ベスト4",[13]点数換算表!$D$6,IF(O242="ベスト8",[13]点数換算表!$E$6,IF(O242="ベスト16",[13]点数換算表!$F$6,IF(O242="ベスト32",[13]点数換算表!$G$6,"")))))))</f>
        <v>0</v>
      </c>
      <c r="Q242" s="10"/>
      <c r="R242" s="9">
        <f>IF(Q242="",0,IF(Q242="優勝",[13]点数換算表!$B$7,IF(Q242="準優勝",[13]点数換算表!$C$7,IF(Q242="ベスト4",[13]点数換算表!$D$7,IF(Q242="ベスト8",[13]点数換算表!$E$7,[13]点数換算表!$F$7)))))</f>
        <v>0</v>
      </c>
      <c r="S242" s="10"/>
      <c r="T242" s="9">
        <f>IF(S242="",0,IF(S242="優勝",[13]点数換算表!$B$8,IF(S242="準優勝",[13]点数換算表!$C$8,IF(S242="ベスト4",[13]点数換算表!$D$8,IF(S242="ベスト8",[13]点数換算表!$E$8,[13]点数換算表!$F$8)))))</f>
        <v>0</v>
      </c>
      <c r="U242" s="10"/>
      <c r="V242" s="14">
        <f>IF(U242="",0,IF(U242="優勝",[13]点数換算表!$B$13,IF(U242="準優勝",[13]点数換算表!$C$13,IF(U242="ベスト4",[13]点数換算表!$D$13,[13]点数換算表!$E$13))))</f>
        <v>0</v>
      </c>
      <c r="W242" s="10"/>
      <c r="X242" s="9">
        <f>IF(W242="",0,IF(W242="優勝",[13]点数換算表!$B$14,IF(W242="準優勝",[13]点数換算表!$C$14,IF(W242="ベスト4",[13]点数換算表!$D$14,[13]点数換算表!$E$14))))</f>
        <v>0</v>
      </c>
      <c r="Y242" s="10" t="s">
        <v>7</v>
      </c>
      <c r="Z242" s="9">
        <f>IF(Y242="",0,IF(Y242="優勝",[13]点数換算表!$B$15,IF(Y242="準優勝",[13]点数換算表!$C$15,IF(Y242="ベスト4",[13]点数換算表!$D$15,IF(Y242="ベスト8",[13]点数換算表!$E$15,IF(Y242="ベスト16",[13]点数換算表!$F$15,""))))))</f>
        <v>16</v>
      </c>
      <c r="AA242" s="10"/>
      <c r="AB242" s="9">
        <f>IF(AA242="",0,IF(AA242="優勝",[3]点数換算表!$B$16,IF(AA242="準優勝",[3]点数換算表!$C$16,IF(AA242="ベスト4",[3]点数換算表!$D$16,IF(AA242="ベスト8",[3]点数換算表!$E$16,IF(AA242="ベスト16",[3]点数換算表!$F$16,IF(AA242="ベスト32",[3]点数換算表!$G$16,"")))))))</f>
        <v>0</v>
      </c>
      <c r="AC242" s="10"/>
      <c r="AD242" s="9">
        <f>IF(AC242="",0,IF(AC242="優勝",[13]点数換算表!$B$17,IF(AC242="準優勝",[13]点数換算表!$C$17,IF(AC242="ベスト4",[13]点数換算表!$D$17,IF(AC242="ベスト8",[13]点数換算表!$E$17,IF(AC242="ベスト16",[13]点数換算表!$F$17,IF(AC242="ベスト32",[13]点数換算表!$G$17,"")))))))</f>
        <v>0</v>
      </c>
      <c r="AE242" s="10"/>
      <c r="AF242" s="9">
        <f>IF(AE242="",0,IF(AE242="優勝",[13]点数換算表!$B$18,IF(AE242="準優勝",[13]点数換算表!$C$18,IF(AE242="ベスト4",[13]点数換算表!$D$18,IF(AE242="ベスト8",[13]点数換算表!$E$18,[13]点数換算表!$F$18)))))</f>
        <v>0</v>
      </c>
      <c r="AG242" s="10"/>
      <c r="AH242" s="9">
        <f>IF(AG242="",0,IF(AG242="優勝",[13]点数換算表!$B$19,IF(AG242="準優勝",[13]点数換算表!$C$19,IF(AG242="ベスト4",[13]点数換算表!$D$19,IF(AG242="ベスト8",[13]点数換算表!$E$19,[13]点数換算表!$F$19)))))</f>
        <v>0</v>
      </c>
      <c r="AI242" s="9">
        <f t="shared" si="126"/>
        <v>36</v>
      </c>
      <c r="AJ242" s="77">
        <f t="shared" ref="AJ242" si="132">AI242+AI243</f>
        <v>56</v>
      </c>
    </row>
    <row r="243" spans="1:36" x14ac:dyDescent="0.4">
      <c r="A243" s="77"/>
      <c r="B243" s="10" t="s">
        <v>681</v>
      </c>
      <c r="C243" s="10" t="s">
        <v>632</v>
      </c>
      <c r="D243" s="10">
        <v>1</v>
      </c>
      <c r="E243" s="47" t="s">
        <v>620</v>
      </c>
      <c r="F243" s="44" t="s">
        <v>814</v>
      </c>
      <c r="G243" s="10"/>
      <c r="H243" s="14">
        <f>IF(G243="",0,IF(G243="優勝",[13]点数換算表!$B$2,IF(G243="準優勝",[13]点数換算表!$C$2,IF(G243="ベスト4",[13]点数換算表!$D$2,[13]点数換算表!$E$2))))</f>
        <v>0</v>
      </c>
      <c r="I243" s="10"/>
      <c r="J243" s="9">
        <f>IF(I243="",0,IF(I243="優勝",[13]点数換算表!$B$3,IF(I243="準優勝",[13]点数換算表!$C$3,IF(I243="ベスト4",[13]点数換算表!$D$3,[13]点数換算表!$E$3))))</f>
        <v>0</v>
      </c>
      <c r="K243" s="10" t="s">
        <v>7</v>
      </c>
      <c r="L243" s="9">
        <f>IF(K243="",0,IF(K243="優勝",[13]点数換算表!$B$4,IF(K243="準優勝",[13]点数換算表!$C$4,IF(K243="ベスト4",[13]点数換算表!$D$4,IF(K243="ベスト8",[13]点数換算表!$E$4,IF(K243="ベスト16",[13]点数換算表!$F$4,""))))))</f>
        <v>20</v>
      </c>
      <c r="M243" s="10"/>
      <c r="N243" s="9">
        <f>IF(M243="",0,IF(M243="優勝",[3]点数換算表!$B$5,IF(M243="準優勝",[3]点数換算表!$C$5,IF(M243="ベスト4",[3]点数換算表!$D$5,IF(M243="ベスト8",[3]点数換算表!$E$5,IF(M243="ベスト16",[3]点数換算表!$F$5,IF(M243="ベスト32",[3]点数換算表!$G$5,"")))))))</f>
        <v>0</v>
      </c>
      <c r="O243" s="10"/>
      <c r="P243" s="9">
        <f>IF(O243="",0,IF(O243="優勝",[13]点数換算表!$B$6,IF(O243="準優勝",[13]点数換算表!$C$6,IF(O243="ベスト4",[13]点数換算表!$D$6,IF(O243="ベスト8",[13]点数換算表!$E$6,IF(O243="ベスト16",[13]点数換算表!$F$6,IF(O243="ベスト32",[13]点数換算表!$G$6,"")))))))</f>
        <v>0</v>
      </c>
      <c r="Q243" s="10"/>
      <c r="R243" s="9">
        <f>IF(Q243="",0,IF(Q243="優勝",[13]点数換算表!$B$7,IF(Q243="準優勝",[13]点数換算表!$C$7,IF(Q243="ベスト4",[13]点数換算表!$D$7,IF(Q243="ベスト8",[13]点数換算表!$E$7,[13]点数換算表!$F$7)))))</f>
        <v>0</v>
      </c>
      <c r="S243" s="10"/>
      <c r="T243" s="9">
        <f>IF(S243="",0,IF(S243="優勝",[13]点数換算表!$B$8,IF(S243="準優勝",[13]点数換算表!$C$8,IF(S243="ベスト4",[13]点数換算表!$D$8,IF(S243="ベスト8",[13]点数換算表!$E$8,[13]点数換算表!$F$8)))))</f>
        <v>0</v>
      </c>
      <c r="U243" s="10"/>
      <c r="V243" s="14">
        <f>IF(U243="",0,IF(U243="優勝",[13]点数換算表!$B$13,IF(U243="準優勝",[13]点数換算表!$C$13,IF(U243="ベスト4",[13]点数換算表!$D$13,[13]点数換算表!$E$13))))</f>
        <v>0</v>
      </c>
      <c r="W243" s="10"/>
      <c r="X243" s="9">
        <f>IF(W243="",0,IF(W243="優勝",[13]点数換算表!$B$14,IF(W243="準優勝",[13]点数換算表!$C$14,IF(W243="ベスト4",[13]点数換算表!$D$14,[13]点数換算表!$E$14))))</f>
        <v>0</v>
      </c>
      <c r="Y243" s="10"/>
      <c r="Z243" s="9">
        <f>IF(Y243="",0,IF(Y243="優勝",[13]点数換算表!$B$15,IF(Y243="準優勝",[13]点数換算表!$C$15,IF(Y243="ベスト4",[13]点数換算表!$D$15,IF(Y243="ベスト8",[13]点数換算表!$E$15,IF(Y243="ベスト16",[13]点数換算表!$F$15,""))))))</f>
        <v>0</v>
      </c>
      <c r="AA243" s="10"/>
      <c r="AB243" s="9">
        <f>IF(AA243="",0,IF(AA243="優勝",[3]点数換算表!$B$16,IF(AA243="準優勝",[3]点数換算表!$C$16,IF(AA243="ベスト4",[3]点数換算表!$D$16,IF(AA243="ベスト8",[3]点数換算表!$E$16,IF(AA243="ベスト16",[3]点数換算表!$F$16,IF(AA243="ベスト32",[3]点数換算表!$G$16,"")))))))</f>
        <v>0</v>
      </c>
      <c r="AC243" s="10"/>
      <c r="AD243" s="9">
        <f>IF(AC243="",0,IF(AC243="優勝",[13]点数換算表!$B$17,IF(AC243="準優勝",[13]点数換算表!$C$17,IF(AC243="ベスト4",[13]点数換算表!$D$17,IF(AC243="ベスト8",[13]点数換算表!$E$17,IF(AC243="ベスト16",[13]点数換算表!$F$17,IF(AC243="ベスト32",[13]点数換算表!$G$17,"")))))))</f>
        <v>0</v>
      </c>
      <c r="AE243" s="10"/>
      <c r="AF243" s="9">
        <f>IF(AE243="",0,IF(AE243="優勝",[13]点数換算表!$B$18,IF(AE243="準優勝",[13]点数換算表!$C$18,IF(AE243="ベスト4",[13]点数換算表!$D$18,IF(AE243="ベスト8",[13]点数換算表!$E$18,[13]点数換算表!$F$18)))))</f>
        <v>0</v>
      </c>
      <c r="AG243" s="10"/>
      <c r="AH243" s="9">
        <f>IF(AG243="",0,IF(AG243="優勝",[13]点数換算表!$B$19,IF(AG243="準優勝",[13]点数換算表!$C$19,IF(AG243="ベスト4",[13]点数換算表!$D$19,IF(AG243="ベスト8",[13]点数換算表!$E$19,[13]点数換算表!$F$19)))))</f>
        <v>0</v>
      </c>
      <c r="AI243" s="9">
        <f t="shared" si="126"/>
        <v>20</v>
      </c>
      <c r="AJ243" s="77"/>
    </row>
    <row r="244" spans="1:36" x14ac:dyDescent="0.4">
      <c r="A244" s="77">
        <v>121</v>
      </c>
      <c r="B244" s="12" t="s">
        <v>418</v>
      </c>
      <c r="C244" s="12" t="s">
        <v>386</v>
      </c>
      <c r="D244" s="12">
        <v>4</v>
      </c>
      <c r="E244" s="20" t="s">
        <v>382</v>
      </c>
      <c r="F244" s="43" t="s">
        <v>815</v>
      </c>
      <c r="G244" s="12"/>
      <c r="H244" s="12">
        <v>0</v>
      </c>
      <c r="I244" s="12"/>
      <c r="J244" s="12">
        <v>0</v>
      </c>
      <c r="K244" s="12"/>
      <c r="L244" s="12">
        <v>0</v>
      </c>
      <c r="M244" s="10"/>
      <c r="N244" s="9">
        <f>IF(M244="",0,IF(M244="優勝",[3]点数換算表!$B$5,IF(M244="準優勝",[3]点数換算表!$C$5,IF(M244="ベスト4",[3]点数換算表!$D$5,IF(M244="ベスト8",[3]点数換算表!$E$5,IF(M244="ベスト16",[3]点数換算表!$F$5,IF(M244="ベスト32",[3]点数換算表!$G$5,"")))))))</f>
        <v>0</v>
      </c>
      <c r="O244" s="12"/>
      <c r="P244" s="12">
        <v>0</v>
      </c>
      <c r="Q244" s="12"/>
      <c r="R244" s="12">
        <v>0</v>
      </c>
      <c r="S244" s="12"/>
      <c r="T244" s="12">
        <v>0</v>
      </c>
      <c r="U244" s="12"/>
      <c r="V244" s="12">
        <v>0</v>
      </c>
      <c r="W244" s="12"/>
      <c r="X244" s="12">
        <v>0</v>
      </c>
      <c r="Y244" s="12" t="s">
        <v>9</v>
      </c>
      <c r="Z244" s="12">
        <v>32</v>
      </c>
      <c r="AA244" s="12"/>
      <c r="AB244" s="9">
        <f>IF(AA244="",0,IF(AA244="優勝",[3]点数換算表!$B$16,IF(AA244="準優勝",[3]点数換算表!$C$16,IF(AA244="ベスト4",[3]点数換算表!$D$16,IF(AA244="ベスト8",[3]点数換算表!$E$16,IF(AA244="ベスト16",[3]点数換算表!$F$16,IF(AA244="ベスト32",[3]点数換算表!$G$16,"")))))))</f>
        <v>0</v>
      </c>
      <c r="AC244" s="12"/>
      <c r="AD244" s="12">
        <v>0</v>
      </c>
      <c r="AE244" s="12"/>
      <c r="AF244" s="12">
        <v>0</v>
      </c>
      <c r="AG244" s="12"/>
      <c r="AH244" s="12">
        <v>0</v>
      </c>
      <c r="AI244" s="9">
        <f t="shared" si="126"/>
        <v>32</v>
      </c>
      <c r="AJ244" s="77">
        <f t="shared" ref="AJ244" si="133">AI244+AI245</f>
        <v>52</v>
      </c>
    </row>
    <row r="245" spans="1:36" x14ac:dyDescent="0.4">
      <c r="A245" s="77"/>
      <c r="B245" s="12" t="s">
        <v>1070</v>
      </c>
      <c r="C245" s="12" t="s">
        <v>386</v>
      </c>
      <c r="D245" s="12">
        <v>1</v>
      </c>
      <c r="E245" s="20" t="s">
        <v>382</v>
      </c>
      <c r="F245" s="43" t="s">
        <v>815</v>
      </c>
      <c r="G245" s="12"/>
      <c r="H245" s="12">
        <v>0</v>
      </c>
      <c r="I245" s="12"/>
      <c r="J245" s="12">
        <v>0</v>
      </c>
      <c r="K245" s="12" t="s">
        <v>7</v>
      </c>
      <c r="L245" s="12">
        <v>20</v>
      </c>
      <c r="M245" s="10"/>
      <c r="N245" s="9">
        <f>IF(M245="",0,IF(M245="優勝",[3]点数換算表!$B$5,IF(M245="準優勝",[3]点数換算表!$C$5,IF(M245="ベスト4",[3]点数換算表!$D$5,IF(M245="ベスト8",[3]点数換算表!$E$5,IF(M245="ベスト16",[3]点数換算表!$F$5,IF(M245="ベスト32",[3]点数換算表!$G$5,"")))))))</f>
        <v>0</v>
      </c>
      <c r="O245" s="12"/>
      <c r="P245" s="12">
        <v>0</v>
      </c>
      <c r="Q245" s="12"/>
      <c r="R245" s="12">
        <v>0</v>
      </c>
      <c r="S245" s="12"/>
      <c r="T245" s="12">
        <v>0</v>
      </c>
      <c r="U245" s="12"/>
      <c r="V245" s="12">
        <v>0</v>
      </c>
      <c r="W245" s="12"/>
      <c r="X245" s="12">
        <v>0</v>
      </c>
      <c r="Y245" s="12"/>
      <c r="Z245" s="12">
        <v>0</v>
      </c>
      <c r="AA245" s="12"/>
      <c r="AB245" s="9">
        <f>IF(AA245="",0,IF(AA245="優勝",[3]点数換算表!$B$16,IF(AA245="準優勝",[3]点数換算表!$C$16,IF(AA245="ベスト4",[3]点数換算表!$D$16,IF(AA245="ベスト8",[3]点数換算表!$E$16,IF(AA245="ベスト16",[3]点数換算表!$F$16,IF(AA245="ベスト32",[3]点数換算表!$G$16,"")))))))</f>
        <v>0</v>
      </c>
      <c r="AC245" s="12"/>
      <c r="AD245" s="12">
        <v>0</v>
      </c>
      <c r="AE245" s="12"/>
      <c r="AF245" s="12">
        <v>0</v>
      </c>
      <c r="AG245" s="12"/>
      <c r="AH245" s="12">
        <v>0</v>
      </c>
      <c r="AI245" s="9">
        <f t="shared" si="126"/>
        <v>20</v>
      </c>
      <c r="AJ245" s="77"/>
    </row>
    <row r="246" spans="1:36" x14ac:dyDescent="0.4">
      <c r="A246" s="77">
        <v>122</v>
      </c>
      <c r="B246" s="12" t="s">
        <v>1217</v>
      </c>
      <c r="C246" s="12" t="s">
        <v>219</v>
      </c>
      <c r="D246" s="12">
        <v>3</v>
      </c>
      <c r="E246" s="19" t="s">
        <v>269</v>
      </c>
      <c r="F246" s="44" t="s">
        <v>814</v>
      </c>
      <c r="G246" s="12"/>
      <c r="H246" s="12">
        <f>IF(G246="",0,IF(G246="優勝",[12]点数換算表!$B$2,IF(G246="準優勝",[12]点数換算表!$C$2,IF(G246="ベスト4",[12]点数換算表!$D$2,[12]点数換算表!$E$2))))</f>
        <v>0</v>
      </c>
      <c r="I246" s="12" t="s">
        <v>9</v>
      </c>
      <c r="J246" s="12">
        <f>IF(I246="",0,IF(I246="優勝",[12]点数換算表!$B$3,IF(I246="準優勝",[12]点数換算表!$C$3,IF(I246="ベスト4",[12]点数換算表!$D$3,[12]点数換算表!$E$3))))</f>
        <v>50</v>
      </c>
      <c r="K246" s="12"/>
      <c r="L246" s="12">
        <f>IF(K246="",0,IF(K246="優勝",[12]点数換算表!$B$4,IF(K246="準優勝",[12]点数換算表!$C$4,IF(K246="ベスト4",[12]点数換算表!$D$4,IF(K246="ベスト8",[12]点数換算表!$E$4,IF(K246="ベスト16",[12]点数換算表!$F$4,""))))))</f>
        <v>0</v>
      </c>
      <c r="M246" s="10"/>
      <c r="N246" s="9">
        <f>IF(M246="",0,IF(M246="優勝",[3]点数換算表!$B$5,IF(M246="準優勝",[3]点数換算表!$C$5,IF(M246="ベスト4",[3]点数換算表!$D$5,IF(M246="ベスト8",[3]点数換算表!$E$5,IF(M246="ベスト16",[3]点数換算表!$F$5,IF(M246="ベスト32",[3]点数換算表!$G$5,"")))))))</f>
        <v>0</v>
      </c>
      <c r="O246" s="12"/>
      <c r="P246" s="12">
        <f>IF(O246="",0,IF(O246="優勝",[12]点数換算表!$B$6,IF(O246="準優勝",[12]点数換算表!$C$6,IF(O246="ベスト4",[12]点数換算表!$D$6,IF(O246="ベスト8",[12]点数換算表!$E$6,IF(O246="ベスト16",[12]点数換算表!$F$6,IF(O246="ベスト32",[12]点数換算表!$G$6,"")))))))</f>
        <v>0</v>
      </c>
      <c r="Q246" s="12"/>
      <c r="R246" s="12">
        <f>IF(Q246="",0,IF(Q246="優勝",[12]点数換算表!$B$7,IF(Q246="準優勝",[12]点数換算表!$C$7,IF(Q246="ベスト4",[12]点数換算表!$D$7,IF(Q246="ベスト8",[12]点数換算表!$E$7,[12]点数換算表!$F$7)))))</f>
        <v>0</v>
      </c>
      <c r="S246" s="12"/>
      <c r="T246" s="12">
        <f>IF(S246="",0,IF(S246="優勝",[12]点数換算表!$B$8,IF(S246="準優勝",[12]点数換算表!$C$8,IF(S246="ベスト4",[12]点数換算表!$D$8,IF(S246="ベスト8",[12]点数換算表!$E$8,[12]点数換算表!$F$8)))))</f>
        <v>0</v>
      </c>
      <c r="U246" s="12"/>
      <c r="V246" s="12">
        <f>IF(U246="",0,IF(U246="優勝",[12]点数換算表!$B$13,IF(U246="準優勝",[12]点数換算表!$C$13,IF(U246="ベスト4",[12]点数換算表!$D$13,[12]点数換算表!$E$13))))</f>
        <v>0</v>
      </c>
      <c r="W246" s="12"/>
      <c r="X246" s="12">
        <f>IF(W246="",0,IF(W246="優勝",[12]点数換算表!$B$14,IF(W246="準優勝",[12]点数換算表!$C$14,IF(W246="ベスト4",[12]点数換算表!$D$14,[12]点数換算表!$E$14))))</f>
        <v>0</v>
      </c>
      <c r="Y246" s="12"/>
      <c r="Z246" s="12">
        <f>IF(Y246="",0,IF(Y246="優勝",[12]点数換算表!$B$15,IF(Y246="準優勝",[12]点数換算表!$C$15,IF(Y246="ベスト4",[12]点数換算表!$D$15,IF(Y246="ベスト8",[12]点数換算表!$E$15,IF(Y246="ベスト16",[12]点数換算表!$F$15,""))))))</f>
        <v>0</v>
      </c>
      <c r="AA246" s="12"/>
      <c r="AB246" s="9">
        <f>IF(AA246="",0,IF(AA246="優勝",[3]点数換算表!$B$16,IF(AA246="準優勝",[3]点数換算表!$C$16,IF(AA246="ベスト4",[3]点数換算表!$D$16,IF(AA246="ベスト8",[3]点数換算表!$E$16,IF(AA246="ベスト16",[3]点数換算表!$F$16,IF(AA246="ベスト32",[3]点数換算表!$G$16,"")))))))</f>
        <v>0</v>
      </c>
      <c r="AC246" s="12"/>
      <c r="AD246" s="12">
        <f>IF(AC246="",0,IF(AC246="優勝",[12]点数換算表!$B$17,IF(AC246="準優勝",[12]点数換算表!$C$17,IF(AC246="ベスト4",[12]点数換算表!$D$17,IF(AC246="ベスト8",[12]点数換算表!$E$17,IF(AC246="ベスト16",[12]点数換算表!$F$17,IF(AC246="ベスト32",[12]点数換算表!$G$17,"")))))))</f>
        <v>0</v>
      </c>
      <c r="AE246" s="12"/>
      <c r="AF246" s="12">
        <f>IF(AE246="",0,IF(AE246="優勝",[12]点数換算表!$B$18,IF(AE246="準優勝",[12]点数換算表!$C$18,IF(AE246="ベスト4",[12]点数換算表!$D$18,IF(AE246="ベスト8",[12]点数換算表!$E$18,[12]点数換算表!$F$18)))))</f>
        <v>0</v>
      </c>
      <c r="AG246" s="12"/>
      <c r="AH246" s="12">
        <f>IF(AG246="",0,IF(AG246="優勝",[12]点数換算表!$B$19,IF(AG246="準優勝",[12]点数換算表!$C$19,IF(AG246="ベスト4",[12]点数換算表!$D$19,IF(AG246="ベスト8",[12]点数換算表!$E$19,[12]点数換算表!$F$19)))))</f>
        <v>0</v>
      </c>
      <c r="AI246" s="9">
        <f t="shared" ref="AI246:AI289" si="134">MAX(H246,J246)+SUM(L246:T246)+MAX(V246,X246)+SUM(Z246:AH246)</f>
        <v>50</v>
      </c>
      <c r="AJ246" s="77">
        <f t="shared" ref="AJ246" si="135">AI246+AI247</f>
        <v>50</v>
      </c>
    </row>
    <row r="247" spans="1:36" x14ac:dyDescent="0.4">
      <c r="A247" s="77"/>
      <c r="B247" s="12" t="s">
        <v>1218</v>
      </c>
      <c r="C247" s="12" t="s">
        <v>219</v>
      </c>
      <c r="D247" s="12">
        <v>2</v>
      </c>
      <c r="E247" s="19" t="s">
        <v>269</v>
      </c>
      <c r="F247" s="44" t="s">
        <v>814</v>
      </c>
      <c r="G247" s="12"/>
      <c r="H247" s="12">
        <f>IF(G247="",0,IF(G247="優勝",[12]点数換算表!$B$2,IF(G247="準優勝",[12]点数換算表!$C$2,IF(G247="ベスト4",[12]点数換算表!$D$2,[12]点数換算表!$E$2))))</f>
        <v>0</v>
      </c>
      <c r="I247" s="12"/>
      <c r="J247" s="12">
        <f>IF(I247="",0,IF(I247="優勝",[12]点数換算表!$B$3,IF(I247="準優勝",[12]点数換算表!$C$3,IF(I247="ベスト4",[12]点数換算表!$D$3,[12]点数換算表!$E$3))))</f>
        <v>0</v>
      </c>
      <c r="K247" s="12"/>
      <c r="L247" s="12">
        <f>IF(K247="",0,IF(K247="優勝",[12]点数換算表!$B$4,IF(K247="準優勝",[12]点数換算表!$C$4,IF(K247="ベスト4",[12]点数換算表!$D$4,IF(K247="ベスト8",[12]点数換算表!$E$4,IF(K247="ベスト16",[12]点数換算表!$F$4,""))))))</f>
        <v>0</v>
      </c>
      <c r="M247" s="10"/>
      <c r="N247" s="9">
        <f>IF(M247="",0,IF(M247="優勝",[3]点数換算表!$B$5,IF(M247="準優勝",[3]点数換算表!$C$5,IF(M247="ベスト4",[3]点数換算表!$D$5,IF(M247="ベスト8",[3]点数換算表!$E$5,IF(M247="ベスト16",[3]点数換算表!$F$5,IF(M247="ベスト32",[3]点数換算表!$G$5,"")))))))</f>
        <v>0</v>
      </c>
      <c r="O247" s="12"/>
      <c r="P247" s="12">
        <f>IF(O247="",0,IF(O247="優勝",[12]点数換算表!$B$6,IF(O247="準優勝",[12]点数換算表!$C$6,IF(O247="ベスト4",[12]点数換算表!$D$6,IF(O247="ベスト8",[12]点数換算表!$E$6,IF(O247="ベスト16",[12]点数換算表!$F$6,IF(O247="ベスト32",[12]点数換算表!$G$6,"")))))))</f>
        <v>0</v>
      </c>
      <c r="Q247" s="12"/>
      <c r="R247" s="12">
        <f>IF(Q247="",0,IF(Q247="優勝",[12]点数換算表!$B$7,IF(Q247="準優勝",[12]点数換算表!$C$7,IF(Q247="ベスト4",[12]点数換算表!$D$7,IF(Q247="ベスト8",[12]点数換算表!$E$7,[12]点数換算表!$F$7)))))</f>
        <v>0</v>
      </c>
      <c r="S247" s="12"/>
      <c r="T247" s="12">
        <f>IF(S247="",0,IF(S247="優勝",[12]点数換算表!$B$8,IF(S247="準優勝",[12]点数換算表!$C$8,IF(S247="ベスト4",[12]点数換算表!$D$8,IF(S247="ベスト8",[12]点数換算表!$E$8,[12]点数換算表!$F$8)))))</f>
        <v>0</v>
      </c>
      <c r="U247" s="12"/>
      <c r="V247" s="12">
        <f>IF(U247="",0,IF(U247="優勝",[12]点数換算表!$B$13,IF(U247="準優勝",[12]点数換算表!$C$13,IF(U247="ベスト4",[12]点数換算表!$D$13,[12]点数換算表!$E$13))))</f>
        <v>0</v>
      </c>
      <c r="W247" s="12"/>
      <c r="X247" s="12">
        <f>IF(W247="",0,IF(W247="優勝",[12]点数換算表!$B$14,IF(W247="準優勝",[12]点数換算表!$C$14,IF(W247="ベスト4",[12]点数換算表!$D$14,[12]点数換算表!$E$14))))</f>
        <v>0</v>
      </c>
      <c r="Y247" s="12"/>
      <c r="Z247" s="12">
        <f>IF(Y247="",0,IF(Y247="優勝",[12]点数換算表!$B$15,IF(Y247="準優勝",[12]点数換算表!$C$15,IF(Y247="ベスト4",[12]点数換算表!$D$15,IF(Y247="ベスト8",[12]点数換算表!$E$15,IF(Y247="ベスト16",[12]点数換算表!$F$15,""))))))</f>
        <v>0</v>
      </c>
      <c r="AA247" s="12"/>
      <c r="AB247" s="9">
        <f>IF(AA247="",0,IF(AA247="優勝",[3]点数換算表!$B$16,IF(AA247="準優勝",[3]点数換算表!$C$16,IF(AA247="ベスト4",[3]点数換算表!$D$16,IF(AA247="ベスト8",[3]点数換算表!$E$16,IF(AA247="ベスト16",[3]点数換算表!$F$16,IF(AA247="ベスト32",[3]点数換算表!$G$16,"")))))))</f>
        <v>0</v>
      </c>
      <c r="AC247" s="12"/>
      <c r="AD247" s="12">
        <f>IF(AC247="",0,IF(AC247="優勝",[12]点数換算表!$B$17,IF(AC247="準優勝",[12]点数換算表!$C$17,IF(AC247="ベスト4",[12]点数換算表!$D$17,IF(AC247="ベスト8",[12]点数換算表!$E$17,IF(AC247="ベスト16",[12]点数換算表!$F$17,IF(AC247="ベスト32",[12]点数換算表!$G$17,"")))))))</f>
        <v>0</v>
      </c>
      <c r="AE247" s="12"/>
      <c r="AF247" s="12">
        <f>IF(AE247="",0,IF(AE247="優勝",[12]点数換算表!$B$18,IF(AE247="準優勝",[12]点数換算表!$C$18,IF(AE247="ベスト4",[12]点数換算表!$D$18,IF(AE247="ベスト8",[12]点数換算表!$E$18,[12]点数換算表!$F$18)))))</f>
        <v>0</v>
      </c>
      <c r="AG247" s="12"/>
      <c r="AH247" s="12">
        <f>IF(AG247="",0,IF(AG247="優勝",[12]点数換算表!$B$19,IF(AG247="準優勝",[12]点数換算表!$C$19,IF(AG247="ベスト4",[12]点数換算表!$D$19,IF(AG247="ベスト8",[12]点数換算表!$E$19,[12]点数換算表!$F$19)))))</f>
        <v>0</v>
      </c>
      <c r="AI247" s="9">
        <f t="shared" si="134"/>
        <v>0</v>
      </c>
      <c r="AJ247" s="77"/>
    </row>
    <row r="248" spans="1:36" x14ac:dyDescent="0.4">
      <c r="A248" s="77">
        <v>123</v>
      </c>
      <c r="B248" s="12" t="s">
        <v>1219</v>
      </c>
      <c r="C248" s="12" t="s">
        <v>219</v>
      </c>
      <c r="D248" s="12">
        <v>1</v>
      </c>
      <c r="E248" s="19" t="s">
        <v>269</v>
      </c>
      <c r="F248" s="44" t="s">
        <v>814</v>
      </c>
      <c r="G248" s="12" t="s">
        <v>6</v>
      </c>
      <c r="H248" s="12">
        <f>IF(G248="",0,IF(G248="優勝",[12]点数換算表!$B$2,IF(G248="準優勝",[12]点数換算表!$C$2,IF(G248="ベスト4",[12]点数換算表!$D$2,[12]点数換算表!$E$2))))</f>
        <v>50</v>
      </c>
      <c r="I248" s="12"/>
      <c r="J248" s="12">
        <f>IF(I248="",0,IF(I248="優勝",[12]点数換算表!$B$3,IF(I248="準優勝",[12]点数換算表!$C$3,IF(I248="ベスト4",[12]点数換算表!$D$3,[12]点数換算表!$E$3))))</f>
        <v>0</v>
      </c>
      <c r="K248" s="12"/>
      <c r="L248" s="12">
        <f>IF(K248="",0,IF(K248="優勝",[12]点数換算表!$B$4,IF(K248="準優勝",[12]点数換算表!$C$4,IF(K248="ベスト4",[12]点数換算表!$D$4,IF(K248="ベスト8",[12]点数換算表!$E$4,IF(K248="ベスト16",[12]点数換算表!$F$4,""))))))</f>
        <v>0</v>
      </c>
      <c r="M248" s="10"/>
      <c r="N248" s="9">
        <f>IF(M248="",0,IF(M248="優勝",[3]点数換算表!$B$5,IF(M248="準優勝",[3]点数換算表!$C$5,IF(M248="ベスト4",[3]点数換算表!$D$5,IF(M248="ベスト8",[3]点数換算表!$E$5,IF(M248="ベスト16",[3]点数換算表!$F$5,IF(M248="ベスト32",[3]点数換算表!$G$5,"")))))))</f>
        <v>0</v>
      </c>
      <c r="O248" s="12"/>
      <c r="P248" s="12">
        <f>IF(O248="",0,IF(O248="優勝",[12]点数換算表!$B$6,IF(O248="準優勝",[12]点数換算表!$C$6,IF(O248="ベスト4",[12]点数換算表!$D$6,IF(O248="ベスト8",[12]点数換算表!$E$6,IF(O248="ベスト16",[12]点数換算表!$F$6,IF(O248="ベスト32",[12]点数換算表!$G$6,"")))))))</f>
        <v>0</v>
      </c>
      <c r="Q248" s="12"/>
      <c r="R248" s="12">
        <f>IF(Q248="",0,IF(Q248="優勝",[12]点数換算表!$B$7,IF(Q248="準優勝",[12]点数換算表!$C$7,IF(Q248="ベスト4",[12]点数換算表!$D$7,IF(Q248="ベスト8",[12]点数換算表!$E$7,[12]点数換算表!$F$7)))))</f>
        <v>0</v>
      </c>
      <c r="S248" s="12"/>
      <c r="T248" s="12">
        <f>IF(S248="",0,IF(S248="優勝",[12]点数換算表!$B$8,IF(S248="準優勝",[12]点数換算表!$C$8,IF(S248="ベスト4",[12]点数換算表!$D$8,IF(S248="ベスト8",[12]点数換算表!$E$8,[12]点数換算表!$F$8)))))</f>
        <v>0</v>
      </c>
      <c r="U248" s="12"/>
      <c r="V248" s="12">
        <f>IF(U248="",0,IF(U248="優勝",[12]点数換算表!$B$13,IF(U248="準優勝",[12]点数換算表!$C$13,IF(U248="ベスト4",[12]点数換算表!$D$13,[12]点数換算表!$E$13))))</f>
        <v>0</v>
      </c>
      <c r="W248" s="12"/>
      <c r="X248" s="12">
        <f>IF(W248="",0,IF(W248="優勝",[12]点数換算表!$B$14,IF(W248="準優勝",[12]点数換算表!$C$14,IF(W248="ベスト4",[12]点数換算表!$D$14,[12]点数換算表!$E$14))))</f>
        <v>0</v>
      </c>
      <c r="Y248" s="12"/>
      <c r="Z248" s="12">
        <f>IF(Y248="",0,IF(Y248="優勝",[12]点数換算表!$B$15,IF(Y248="準優勝",[12]点数換算表!$C$15,IF(Y248="ベスト4",[12]点数換算表!$D$15,IF(Y248="ベスト8",[12]点数換算表!$E$15,IF(Y248="ベスト16",[12]点数換算表!$F$15,""))))))</f>
        <v>0</v>
      </c>
      <c r="AA248" s="12"/>
      <c r="AB248" s="9">
        <f>IF(AA248="",0,IF(AA248="優勝",[3]点数換算表!$B$16,IF(AA248="準優勝",[3]点数換算表!$C$16,IF(AA248="ベスト4",[3]点数換算表!$D$16,IF(AA248="ベスト8",[3]点数換算表!$E$16,IF(AA248="ベスト16",[3]点数換算表!$F$16,IF(AA248="ベスト32",[3]点数換算表!$G$16,"")))))))</f>
        <v>0</v>
      </c>
      <c r="AC248" s="12"/>
      <c r="AD248" s="12">
        <f>IF(AC248="",0,IF(AC248="優勝",[12]点数換算表!$B$17,IF(AC248="準優勝",[12]点数換算表!$C$17,IF(AC248="ベスト4",[12]点数換算表!$D$17,IF(AC248="ベスト8",[12]点数換算表!$E$17,IF(AC248="ベスト16",[12]点数換算表!$F$17,IF(AC248="ベスト32",[12]点数換算表!$G$17,"")))))))</f>
        <v>0</v>
      </c>
      <c r="AE248" s="12"/>
      <c r="AF248" s="12">
        <f>IF(AE248="",0,IF(AE248="優勝",[12]点数換算表!$B$18,IF(AE248="準優勝",[12]点数換算表!$C$18,IF(AE248="ベスト4",[12]点数換算表!$D$18,IF(AE248="ベスト8",[12]点数換算表!$E$18,[12]点数換算表!$F$18)))))</f>
        <v>0</v>
      </c>
      <c r="AG248" s="12"/>
      <c r="AH248" s="12">
        <f>IF(AG248="",0,IF(AG248="優勝",[12]点数換算表!$B$19,IF(AG248="準優勝",[12]点数換算表!$C$19,IF(AG248="ベスト4",[12]点数換算表!$D$19,IF(AG248="ベスト8",[12]点数換算表!$E$19,[12]点数換算表!$F$19)))))</f>
        <v>0</v>
      </c>
      <c r="AI248" s="9">
        <f t="shared" si="134"/>
        <v>50</v>
      </c>
      <c r="AJ248" s="77">
        <f t="shared" ref="AJ248" si="136">AI248+AI249</f>
        <v>50</v>
      </c>
    </row>
    <row r="249" spans="1:36" x14ac:dyDescent="0.4">
      <c r="A249" s="77"/>
      <c r="B249" s="12" t="s">
        <v>1220</v>
      </c>
      <c r="C249" s="12" t="s">
        <v>219</v>
      </c>
      <c r="D249" s="12">
        <v>1</v>
      </c>
      <c r="E249" s="19" t="s">
        <v>269</v>
      </c>
      <c r="F249" s="44" t="s">
        <v>814</v>
      </c>
      <c r="G249" s="12"/>
      <c r="H249" s="12">
        <f>IF(G249="",0,IF(G249="優勝",[12]点数換算表!$B$2,IF(G249="準優勝",[12]点数換算表!$C$2,IF(G249="ベスト4",[12]点数換算表!$D$2,[12]点数換算表!$E$2))))</f>
        <v>0</v>
      </c>
      <c r="I249" s="12"/>
      <c r="J249" s="12">
        <f>IF(I249="",0,IF(I249="優勝",[12]点数換算表!$B$3,IF(I249="準優勝",[12]点数換算表!$C$3,IF(I249="ベスト4",[12]点数換算表!$D$3,[12]点数換算表!$E$3))))</f>
        <v>0</v>
      </c>
      <c r="K249" s="12"/>
      <c r="L249" s="12">
        <f>IF(K249="",0,IF(K249="優勝",[12]点数換算表!$B$4,IF(K249="準優勝",[12]点数換算表!$C$4,IF(K249="ベスト4",[12]点数換算表!$D$4,IF(K249="ベスト8",[12]点数換算表!$E$4,IF(K249="ベスト16",[12]点数換算表!$F$4,""))))))</f>
        <v>0</v>
      </c>
      <c r="M249" s="10"/>
      <c r="N249" s="9">
        <f>IF(M249="",0,IF(M249="優勝",[3]点数換算表!$B$5,IF(M249="準優勝",[3]点数換算表!$C$5,IF(M249="ベスト4",[3]点数換算表!$D$5,IF(M249="ベスト8",[3]点数換算表!$E$5,IF(M249="ベスト16",[3]点数換算表!$F$5,IF(M249="ベスト32",[3]点数換算表!$G$5,"")))))))</f>
        <v>0</v>
      </c>
      <c r="O249" s="12"/>
      <c r="P249" s="12">
        <f>IF(O249="",0,IF(O249="優勝",[12]点数換算表!$B$6,IF(O249="準優勝",[12]点数換算表!$C$6,IF(O249="ベスト4",[12]点数換算表!$D$6,IF(O249="ベスト8",[12]点数換算表!$E$6,IF(O249="ベスト16",[12]点数換算表!$F$6,IF(O249="ベスト32",[12]点数換算表!$G$6,"")))))))</f>
        <v>0</v>
      </c>
      <c r="Q249" s="12"/>
      <c r="R249" s="12">
        <f>IF(Q249="",0,IF(Q249="優勝",[12]点数換算表!$B$7,IF(Q249="準優勝",[12]点数換算表!$C$7,IF(Q249="ベスト4",[12]点数換算表!$D$7,IF(Q249="ベスト8",[12]点数換算表!$E$7,[12]点数換算表!$F$7)))))</f>
        <v>0</v>
      </c>
      <c r="S249" s="12"/>
      <c r="T249" s="12">
        <f>IF(S249="",0,IF(S249="優勝",[12]点数換算表!$B$8,IF(S249="準優勝",[12]点数換算表!$C$8,IF(S249="ベスト4",[12]点数換算表!$D$8,IF(S249="ベスト8",[12]点数換算表!$E$8,[12]点数換算表!$F$8)))))</f>
        <v>0</v>
      </c>
      <c r="U249" s="12"/>
      <c r="V249" s="12">
        <f>IF(U249="",0,IF(U249="優勝",[12]点数換算表!$B$13,IF(U249="準優勝",[12]点数換算表!$C$13,IF(U249="ベスト4",[12]点数換算表!$D$13,[12]点数換算表!$E$13))))</f>
        <v>0</v>
      </c>
      <c r="W249" s="12"/>
      <c r="X249" s="12">
        <f>IF(W249="",0,IF(W249="優勝",[12]点数換算表!$B$14,IF(W249="準優勝",[12]点数換算表!$C$14,IF(W249="ベスト4",[12]点数換算表!$D$14,[12]点数換算表!$E$14))))</f>
        <v>0</v>
      </c>
      <c r="Y249" s="12"/>
      <c r="Z249" s="12">
        <f>IF(Y249="",0,IF(Y249="優勝",[12]点数換算表!$B$15,IF(Y249="準優勝",[12]点数換算表!$C$15,IF(Y249="ベスト4",[12]点数換算表!$D$15,IF(Y249="ベスト8",[12]点数換算表!$E$15,IF(Y249="ベスト16",[12]点数換算表!$F$15,""))))))</f>
        <v>0</v>
      </c>
      <c r="AA249" s="12"/>
      <c r="AB249" s="9">
        <f>IF(AA249="",0,IF(AA249="優勝",[3]点数換算表!$B$16,IF(AA249="準優勝",[3]点数換算表!$C$16,IF(AA249="ベスト4",[3]点数換算表!$D$16,IF(AA249="ベスト8",[3]点数換算表!$E$16,IF(AA249="ベスト16",[3]点数換算表!$F$16,IF(AA249="ベスト32",[3]点数換算表!$G$16,"")))))))</f>
        <v>0</v>
      </c>
      <c r="AC249" s="12"/>
      <c r="AD249" s="12">
        <f>IF(AC249="",0,IF(AC249="優勝",[12]点数換算表!$B$17,IF(AC249="準優勝",[12]点数換算表!$C$17,IF(AC249="ベスト4",[12]点数換算表!$D$17,IF(AC249="ベスト8",[12]点数換算表!$E$17,IF(AC249="ベスト16",[12]点数換算表!$F$17,IF(AC249="ベスト32",[12]点数換算表!$G$17,"")))))))</f>
        <v>0</v>
      </c>
      <c r="AE249" s="12"/>
      <c r="AF249" s="12">
        <f>IF(AE249="",0,IF(AE249="優勝",[12]点数換算表!$B$18,IF(AE249="準優勝",[12]点数換算表!$C$18,IF(AE249="ベスト4",[12]点数換算表!$D$18,IF(AE249="ベスト8",[12]点数換算表!$E$18,[12]点数換算表!$F$18)))))</f>
        <v>0</v>
      </c>
      <c r="AG249" s="12"/>
      <c r="AH249" s="12">
        <f>IF(AG249="",0,IF(AG249="優勝",[12]点数換算表!$B$19,IF(AG249="準優勝",[12]点数換算表!$C$19,IF(AG249="ベスト4",[12]点数換算表!$D$19,IF(AG249="ベスト8",[12]点数換算表!$E$19,[12]点数換算表!$F$19)))))</f>
        <v>0</v>
      </c>
      <c r="AI249" s="9">
        <f t="shared" si="134"/>
        <v>0</v>
      </c>
      <c r="AJ249" s="77"/>
    </row>
    <row r="250" spans="1:36" x14ac:dyDescent="0.4">
      <c r="A250" s="77">
        <v>124</v>
      </c>
      <c r="B250" s="12" t="s">
        <v>1221</v>
      </c>
      <c r="C250" s="12" t="s">
        <v>1215</v>
      </c>
      <c r="D250" s="12">
        <v>4</v>
      </c>
      <c r="E250" s="19" t="s">
        <v>269</v>
      </c>
      <c r="F250" s="44" t="s">
        <v>814</v>
      </c>
      <c r="G250" s="12"/>
      <c r="H250" s="12">
        <f>IF(G250="",0,IF(G250="優勝",[12]点数換算表!$B$2,IF(G250="準優勝",[12]点数換算表!$C$2,IF(G250="ベスト4",[12]点数換算表!$D$2,[12]点数換算表!$E$2))))</f>
        <v>0</v>
      </c>
      <c r="I250" s="12"/>
      <c r="J250" s="12">
        <f>IF(I250="",0,IF(I250="優勝",[12]点数換算表!$B$3,IF(I250="準優勝",[12]点数換算表!$C$3,IF(I250="ベスト4",[12]点数換算表!$D$3,[12]点数換算表!$E$3))))</f>
        <v>0</v>
      </c>
      <c r="K250" s="12"/>
      <c r="L250" s="12">
        <f>IF(K250="",0,IF(K250="優勝",[12]点数換算表!$B$4,IF(K250="準優勝",[12]点数換算表!$C$4,IF(K250="ベスト4",[12]点数換算表!$D$4,IF(K250="ベスト8",[12]点数換算表!$E$4,IF(K250="ベスト16",[12]点数換算表!$F$4,""))))))</f>
        <v>0</v>
      </c>
      <c r="M250" s="10"/>
      <c r="N250" s="9">
        <f>IF(M250="",0,IF(M250="優勝",[3]点数換算表!$B$5,IF(M250="準優勝",[3]点数換算表!$C$5,IF(M250="ベスト4",[3]点数換算表!$D$5,IF(M250="ベスト8",[3]点数換算表!$E$5,IF(M250="ベスト16",[3]点数換算表!$F$5,IF(M250="ベスト32",[3]点数換算表!$G$5,"")))))))</f>
        <v>0</v>
      </c>
      <c r="O250" s="12"/>
      <c r="P250" s="12">
        <f>IF(O250="",0,IF(O250="優勝",[12]点数換算表!$B$6,IF(O250="準優勝",[12]点数換算表!$C$6,IF(O250="ベスト4",[12]点数換算表!$D$6,IF(O250="ベスト8",[12]点数換算表!$E$6,IF(O250="ベスト16",[12]点数換算表!$F$6,IF(O250="ベスト32",[12]点数換算表!$G$6,"")))))))</f>
        <v>0</v>
      </c>
      <c r="Q250" s="12"/>
      <c r="R250" s="12">
        <f>IF(Q250="",0,IF(Q250="優勝",[12]点数換算表!$B$7,IF(Q250="準優勝",[12]点数換算表!$C$7,IF(Q250="ベスト4",[12]点数換算表!$D$7,IF(Q250="ベスト8",[12]点数換算表!$E$7,[12]点数換算表!$F$7)))))</f>
        <v>0</v>
      </c>
      <c r="S250" s="12"/>
      <c r="T250" s="12">
        <f>IF(S250="",0,IF(S250="優勝",[12]点数換算表!$B$8,IF(S250="準優勝",[12]点数換算表!$C$8,IF(S250="ベスト4",[12]点数換算表!$D$8,IF(S250="ベスト8",[12]点数換算表!$E$8,[12]点数換算表!$F$8)))))</f>
        <v>0</v>
      </c>
      <c r="U250" s="12"/>
      <c r="V250" s="12">
        <f>IF(U250="",0,IF(U250="優勝",[12]点数換算表!$B$13,IF(U250="準優勝",[12]点数換算表!$C$13,IF(U250="ベスト4",[12]点数換算表!$D$13,[12]点数換算表!$E$13))))</f>
        <v>0</v>
      </c>
      <c r="W250" s="12"/>
      <c r="X250" s="12">
        <f>IF(W250="",0,IF(W250="優勝",[12]点数換算表!$B$14,IF(W250="準優勝",[12]点数換算表!$C$14,IF(W250="ベスト4",[12]点数換算表!$D$14,[12]点数換算表!$E$14))))</f>
        <v>0</v>
      </c>
      <c r="Y250" s="12"/>
      <c r="Z250" s="12">
        <f>IF(Y250="",0,IF(Y250="優勝",[12]点数換算表!$B$15,IF(Y250="準優勝",[12]点数換算表!$C$15,IF(Y250="ベスト4",[12]点数換算表!$D$15,IF(Y250="ベスト8",[12]点数換算表!$E$15,IF(Y250="ベスト16",[12]点数換算表!$F$15,""))))))</f>
        <v>0</v>
      </c>
      <c r="AA250" s="12" t="s">
        <v>214</v>
      </c>
      <c r="AB250" s="9">
        <f>IF(AA250="",0,IF(AA250="優勝",[3]点数換算表!$B$16,IF(AA250="準優勝",[3]点数換算表!$C$16,IF(AA250="ベスト4",[3]点数換算表!$D$16,IF(AA250="ベスト8",[3]点数換算表!$E$16,IF(AA250="ベスト16",[3]点数換算表!$F$16,IF(AA250="ベスト32",[3]点数換算表!$G$16,"")))))))</f>
        <v>40</v>
      </c>
      <c r="AC250" s="12"/>
      <c r="AD250" s="12">
        <f>IF(AC250="",0,IF(AC250="優勝",[12]点数換算表!$B$17,IF(AC250="準優勝",[12]点数換算表!$C$17,IF(AC250="ベスト4",[12]点数換算表!$D$17,IF(AC250="ベスト8",[12]点数換算表!$E$17,IF(AC250="ベスト16",[12]点数換算表!$F$17,IF(AC250="ベスト32",[12]点数換算表!$G$17,"")))))))</f>
        <v>0</v>
      </c>
      <c r="AE250" s="12"/>
      <c r="AF250" s="12">
        <f>IF(AE250="",0,IF(AE250="優勝",[12]点数換算表!$B$18,IF(AE250="準優勝",[12]点数換算表!$C$18,IF(AE250="ベスト4",[12]点数換算表!$D$18,IF(AE250="ベスト8",[12]点数換算表!$E$18,[12]点数換算表!$F$18)))))</f>
        <v>0</v>
      </c>
      <c r="AG250" s="12"/>
      <c r="AH250" s="12">
        <f>IF(AG250="",0,IF(AG250="優勝",[12]点数換算表!$B$19,IF(AG250="準優勝",[12]点数換算表!$C$19,IF(AG250="ベスト4",[12]点数換算表!$D$19,IF(AG250="ベスト8",[12]点数換算表!$E$19,[12]点数換算表!$F$19)))))</f>
        <v>0</v>
      </c>
      <c r="AI250" s="9">
        <f t="shared" si="134"/>
        <v>40</v>
      </c>
      <c r="AJ250" s="77">
        <f t="shared" ref="AJ250" si="137">AI250+AI251</f>
        <v>40</v>
      </c>
    </row>
    <row r="251" spans="1:36" x14ac:dyDescent="0.4">
      <c r="A251" s="77"/>
      <c r="B251" s="12" t="s">
        <v>1222</v>
      </c>
      <c r="C251" s="12" t="s">
        <v>1215</v>
      </c>
      <c r="D251" s="12">
        <v>3</v>
      </c>
      <c r="E251" s="19" t="s">
        <v>269</v>
      </c>
      <c r="F251" s="44" t="s">
        <v>814</v>
      </c>
      <c r="G251" s="12"/>
      <c r="H251" s="12">
        <f>IF(G251="",0,IF(G251="優勝",[12]点数換算表!$B$2,IF(G251="準優勝",[12]点数換算表!$C$2,IF(G251="ベスト4",[12]点数換算表!$D$2,[12]点数換算表!$E$2))))</f>
        <v>0</v>
      </c>
      <c r="I251" s="12"/>
      <c r="J251" s="12">
        <f>IF(I251="",0,IF(I251="優勝",[12]点数換算表!$B$3,IF(I251="準優勝",[12]点数換算表!$C$3,IF(I251="ベスト4",[12]点数換算表!$D$3,[12]点数換算表!$E$3))))</f>
        <v>0</v>
      </c>
      <c r="K251" s="12"/>
      <c r="L251" s="12">
        <f>IF(K251="",0,IF(K251="優勝",[12]点数換算表!$B$4,IF(K251="準優勝",[12]点数換算表!$C$4,IF(K251="ベスト4",[12]点数換算表!$D$4,IF(K251="ベスト8",[12]点数換算表!$E$4,IF(K251="ベスト16",[12]点数換算表!$F$4,""))))))</f>
        <v>0</v>
      </c>
      <c r="M251" s="10"/>
      <c r="N251" s="9">
        <f>IF(M251="",0,IF(M251="優勝",[3]点数換算表!$B$5,IF(M251="準優勝",[3]点数換算表!$C$5,IF(M251="ベスト4",[3]点数換算表!$D$5,IF(M251="ベスト8",[3]点数換算表!$E$5,IF(M251="ベスト16",[3]点数換算表!$F$5,IF(M251="ベスト32",[3]点数換算表!$G$5,"")))))))</f>
        <v>0</v>
      </c>
      <c r="O251" s="12"/>
      <c r="P251" s="12">
        <f>IF(O251="",0,IF(O251="優勝",[12]点数換算表!$B$6,IF(O251="準優勝",[12]点数換算表!$C$6,IF(O251="ベスト4",[12]点数換算表!$D$6,IF(O251="ベスト8",[12]点数換算表!$E$6,IF(O251="ベスト16",[12]点数換算表!$F$6,IF(O251="ベスト32",[12]点数換算表!$G$6,"")))))))</f>
        <v>0</v>
      </c>
      <c r="Q251" s="12"/>
      <c r="R251" s="12">
        <f>IF(Q251="",0,IF(Q251="優勝",[12]点数換算表!$B$7,IF(Q251="準優勝",[12]点数換算表!$C$7,IF(Q251="ベスト4",[12]点数換算表!$D$7,IF(Q251="ベスト8",[12]点数換算表!$E$7,[12]点数換算表!$F$7)))))</f>
        <v>0</v>
      </c>
      <c r="S251" s="12"/>
      <c r="T251" s="12">
        <f>IF(S251="",0,IF(S251="優勝",[12]点数換算表!$B$8,IF(S251="準優勝",[12]点数換算表!$C$8,IF(S251="ベスト4",[12]点数換算表!$D$8,IF(S251="ベスト8",[12]点数換算表!$E$8,[12]点数換算表!$F$8)))))</f>
        <v>0</v>
      </c>
      <c r="U251" s="12"/>
      <c r="V251" s="12">
        <f>IF(U251="",0,IF(U251="優勝",[12]点数換算表!$B$13,IF(U251="準優勝",[12]点数換算表!$C$13,IF(U251="ベスト4",[12]点数換算表!$D$13,[12]点数換算表!$E$13))))</f>
        <v>0</v>
      </c>
      <c r="W251" s="12"/>
      <c r="X251" s="12">
        <f>IF(W251="",0,IF(W251="優勝",[12]点数換算表!$B$14,IF(W251="準優勝",[12]点数換算表!$C$14,IF(W251="ベスト4",[12]点数換算表!$D$14,[12]点数換算表!$E$14))))</f>
        <v>0</v>
      </c>
      <c r="Y251" s="12"/>
      <c r="Z251" s="12">
        <f>IF(Y251="",0,IF(Y251="優勝",[12]点数換算表!$B$15,IF(Y251="準優勝",[12]点数換算表!$C$15,IF(Y251="ベスト4",[12]点数換算表!$D$15,IF(Y251="ベスト8",[12]点数換算表!$E$15,IF(Y251="ベスト16",[12]点数換算表!$F$15,""))))))</f>
        <v>0</v>
      </c>
      <c r="AA251" s="12"/>
      <c r="AB251" s="9">
        <f>IF(AA251="",0,IF(AA251="優勝",[3]点数換算表!$B$16,IF(AA251="準優勝",[3]点数換算表!$C$16,IF(AA251="ベスト4",[3]点数換算表!$D$16,IF(AA251="ベスト8",[3]点数換算表!$E$16,IF(AA251="ベスト16",[3]点数換算表!$F$16,IF(AA251="ベスト32",[3]点数換算表!$G$16,"")))))))</f>
        <v>0</v>
      </c>
      <c r="AC251" s="12"/>
      <c r="AD251" s="12">
        <f>IF(AC251="",0,IF(AC251="優勝",[12]点数換算表!$B$17,IF(AC251="準優勝",[12]点数換算表!$C$17,IF(AC251="ベスト4",[12]点数換算表!$D$17,IF(AC251="ベスト8",[12]点数換算表!$E$17,IF(AC251="ベスト16",[12]点数換算表!$F$17,IF(AC251="ベスト32",[12]点数換算表!$G$17,"")))))))</f>
        <v>0</v>
      </c>
      <c r="AE251" s="12"/>
      <c r="AF251" s="12">
        <f>IF(AE251="",0,IF(AE251="優勝",[12]点数換算表!$B$18,IF(AE251="準優勝",[12]点数換算表!$C$18,IF(AE251="ベスト4",[12]点数換算表!$D$18,IF(AE251="ベスト8",[12]点数換算表!$E$18,[12]点数換算表!$F$18)))))</f>
        <v>0</v>
      </c>
      <c r="AG251" s="12"/>
      <c r="AH251" s="12">
        <f>IF(AG251="",0,IF(AG251="優勝",[12]点数換算表!$B$19,IF(AG251="準優勝",[12]点数換算表!$C$19,IF(AG251="ベスト4",[12]点数換算表!$D$19,IF(AG251="ベスト8",[12]点数換算表!$E$19,[12]点数換算表!$F$19)))))</f>
        <v>0</v>
      </c>
      <c r="AI251" s="9">
        <f t="shared" si="134"/>
        <v>0</v>
      </c>
      <c r="AJ251" s="77"/>
    </row>
    <row r="252" spans="1:36" x14ac:dyDescent="0.4">
      <c r="A252" s="77">
        <v>125</v>
      </c>
      <c r="B252" s="10" t="s">
        <v>898</v>
      </c>
      <c r="C252" s="10" t="s">
        <v>899</v>
      </c>
      <c r="D252" s="10">
        <v>3</v>
      </c>
      <c r="E252" s="42" t="s">
        <v>272</v>
      </c>
      <c r="F252" s="43" t="s">
        <v>815</v>
      </c>
      <c r="G252" s="10"/>
      <c r="H252" s="14">
        <f>IF(G252="",0,IF(G252="優勝",[14]点数換算表!$B$2,IF(G252="準優勝",[14]点数換算表!$C$2,IF(G252="ベスト4",[14]点数換算表!$D$2,[14]点数換算表!$E$2))))</f>
        <v>0</v>
      </c>
      <c r="I252" s="10"/>
      <c r="J252" s="9">
        <f>IF(I252="",0,IF(I252="優勝",[14]点数換算表!$B$3,IF(I252="準優勝",[14]点数換算表!$C$3,IF(I252="ベスト4",[14]点数換算表!$D$3,[14]点数換算表!$E$3))))</f>
        <v>0</v>
      </c>
      <c r="K252" s="10" t="s">
        <v>7</v>
      </c>
      <c r="L252" s="9">
        <f>IF(K252="",0,IF(K252="優勝",[14]点数換算表!$B$4,IF(K252="準優勝",[14]点数換算表!$C$4,IF(K252="ベスト4",[14]点数換算表!$D$4,IF(K252="ベスト8",[14]点数換算表!$E$4,IF(K252="ベスト16",[14]点数換算表!$F$4,""))))))</f>
        <v>20</v>
      </c>
      <c r="M252" s="10"/>
      <c r="N252" s="9">
        <f>IF(M252="",0,IF(M252="優勝",[3]点数換算表!$B$5,IF(M252="準優勝",[3]点数換算表!$C$5,IF(M252="ベスト4",[3]点数換算表!$D$5,IF(M252="ベスト8",[3]点数換算表!$E$5,IF(M252="ベスト16",[3]点数換算表!$F$5,IF(M252="ベスト32",[3]点数換算表!$G$5,"")))))))</f>
        <v>0</v>
      </c>
      <c r="O252" s="10"/>
      <c r="P252" s="9">
        <f>IF(O252="",0,IF(O252="優勝",[14]点数換算表!$B$6,IF(O252="準優勝",[14]点数換算表!$C$6,IF(O252="ベスト4",[14]点数換算表!$D$6,IF(O252="ベスト8",[14]点数換算表!$E$6,IF(O252="ベスト16",[14]点数換算表!$F$6,IF(O252="ベスト32",[14]点数換算表!$G$6,"")))))))</f>
        <v>0</v>
      </c>
      <c r="Q252" s="10"/>
      <c r="R252" s="9">
        <f>IF(Q252="",0,IF(Q252="優勝",[14]点数換算表!$B$7,IF(Q252="準優勝",[14]点数換算表!$C$7,IF(Q252="ベスト4",[14]点数換算表!$D$7,IF(Q252="ベスト8",[14]点数換算表!$E$7,[14]点数換算表!$F$7)))))</f>
        <v>0</v>
      </c>
      <c r="S252" s="10"/>
      <c r="T252" s="9">
        <f>IF(S252="",0,IF(S252="優勝",[14]点数換算表!$B$8,IF(S252="準優勝",[14]点数換算表!$C$8,IF(S252="ベスト4",[14]点数換算表!$D$8,IF(S252="ベスト8",[14]点数換算表!$E$8,[14]点数換算表!$F$8)))))</f>
        <v>0</v>
      </c>
      <c r="U252" s="10"/>
      <c r="V252" s="14">
        <f>IF(U252="",0,IF(U252="優勝",[14]点数換算表!$B$13,IF(U252="準優勝",[14]点数換算表!$C$13,IF(U252="ベスト4",[14]点数換算表!$D$13,[14]点数換算表!$E$13))))</f>
        <v>0</v>
      </c>
      <c r="W252" s="10"/>
      <c r="X252" s="9">
        <f>IF(W252="",0,IF(W252="優勝",[14]点数換算表!$B$14,IF(W252="準優勝",[14]点数換算表!$C$14,IF(W252="ベスト4",[14]点数換算表!$D$14,[14]点数換算表!$E$14))))</f>
        <v>0</v>
      </c>
      <c r="Y252" s="10"/>
      <c r="Z252" s="9">
        <f>IF(Y252="",0,IF(Y252="優勝",[14]点数換算表!$B$15,IF(Y252="準優勝",[14]点数換算表!$C$15,IF(Y252="ベスト4",[14]点数換算表!$D$15,IF(Y252="ベスト8",[14]点数換算表!$E$15,IF(Y252="ベスト16",[14]点数換算表!$F$15,""))))))</f>
        <v>0</v>
      </c>
      <c r="AA252" s="10"/>
      <c r="AB252" s="9">
        <f>IF(AA252="",0,IF(AA252="優勝",[3]点数換算表!$B$16,IF(AA252="準優勝",[3]点数換算表!$C$16,IF(AA252="ベスト4",[3]点数換算表!$D$16,IF(AA252="ベスト8",[3]点数換算表!$E$16,IF(AA252="ベスト16",[3]点数換算表!$F$16,IF(AA252="ベスト32",[3]点数換算表!$G$16,"")))))))</f>
        <v>0</v>
      </c>
      <c r="AC252" s="10"/>
      <c r="AD252" s="9">
        <f>IF(AC252="",0,IF(AC252="優勝",[14]点数換算表!$B$17,IF(AC252="準優勝",[14]点数換算表!$C$17,IF(AC252="ベスト4",[14]点数換算表!$D$17,IF(AC252="ベスト8",[14]点数換算表!$E$17,IF(AC252="ベスト16",[14]点数換算表!$F$17,IF(AC252="ベスト32",[14]点数換算表!$G$17,"")))))))</f>
        <v>0</v>
      </c>
      <c r="AE252" s="10"/>
      <c r="AF252" s="9">
        <f>IF(AE252="",0,IF(AE252="優勝",[14]点数換算表!$B$18,IF(AE252="準優勝",[14]点数換算表!$C$18,IF(AE252="ベスト4",[14]点数換算表!$D$18,IF(AE252="ベスト8",[14]点数換算表!$E$18,[14]点数換算表!$F$18)))))</f>
        <v>0</v>
      </c>
      <c r="AG252" s="10"/>
      <c r="AH252" s="9">
        <f>IF(AG252="",0,IF(AG252="優勝",[14]点数換算表!$B$19,IF(AG252="準優勝",[14]点数換算表!$C$19,IF(AG252="ベスト4",[14]点数換算表!$D$19,IF(AG252="ベスト8",[14]点数換算表!$E$19,[14]点数換算表!$F$19)))))</f>
        <v>0</v>
      </c>
      <c r="AI252" s="9">
        <f t="shared" si="134"/>
        <v>20</v>
      </c>
      <c r="AJ252" s="77">
        <f t="shared" ref="AJ252" si="138">AI252+AI253</f>
        <v>40</v>
      </c>
    </row>
    <row r="253" spans="1:36" x14ac:dyDescent="0.4">
      <c r="A253" s="77"/>
      <c r="B253" s="10" t="s">
        <v>900</v>
      </c>
      <c r="C253" s="10" t="s">
        <v>899</v>
      </c>
      <c r="D253" s="10">
        <v>3</v>
      </c>
      <c r="E253" s="42" t="s">
        <v>272</v>
      </c>
      <c r="F253" s="43" t="s">
        <v>815</v>
      </c>
      <c r="G253" s="10"/>
      <c r="H253" s="14">
        <f>IF(G253="",0,IF(G253="優勝",[14]点数換算表!$B$2,IF(G253="準優勝",[14]点数換算表!$C$2,IF(G253="ベスト4",[14]点数換算表!$D$2,[14]点数換算表!$E$2))))</f>
        <v>0</v>
      </c>
      <c r="I253" s="10"/>
      <c r="J253" s="9">
        <f>IF(I253="",0,IF(I253="優勝",[14]点数換算表!$B$3,IF(I253="準優勝",[14]点数換算表!$C$3,IF(I253="ベスト4",[14]点数換算表!$D$3,[14]点数換算表!$E$3))))</f>
        <v>0</v>
      </c>
      <c r="K253" s="10" t="s">
        <v>7</v>
      </c>
      <c r="L253" s="9">
        <f>IF(K253="",0,IF(K253="優勝",[14]点数換算表!$B$4,IF(K253="準優勝",[14]点数換算表!$C$4,IF(K253="ベスト4",[14]点数換算表!$D$4,IF(K253="ベスト8",[14]点数換算表!$E$4,IF(K253="ベスト16",[14]点数換算表!$F$4,""))))))</f>
        <v>20</v>
      </c>
      <c r="M253" s="10"/>
      <c r="N253" s="9">
        <f>IF(M253="",0,IF(M253="優勝",[3]点数換算表!$B$5,IF(M253="準優勝",[3]点数換算表!$C$5,IF(M253="ベスト4",[3]点数換算表!$D$5,IF(M253="ベスト8",[3]点数換算表!$E$5,IF(M253="ベスト16",[3]点数換算表!$F$5,IF(M253="ベスト32",[3]点数換算表!$G$5,"")))))))</f>
        <v>0</v>
      </c>
      <c r="O253" s="10"/>
      <c r="P253" s="9">
        <f>IF(O253="",0,IF(O253="優勝",[14]点数換算表!$B$6,IF(O253="準優勝",[14]点数換算表!$C$6,IF(O253="ベスト4",[14]点数換算表!$D$6,IF(O253="ベスト8",[14]点数換算表!$E$6,IF(O253="ベスト16",[14]点数換算表!$F$6,IF(O253="ベスト32",[14]点数換算表!$G$6,"")))))))</f>
        <v>0</v>
      </c>
      <c r="Q253" s="10"/>
      <c r="R253" s="9">
        <f>IF(Q253="",0,IF(Q253="優勝",[14]点数換算表!$B$7,IF(Q253="準優勝",[14]点数換算表!$C$7,IF(Q253="ベスト4",[14]点数換算表!$D$7,IF(Q253="ベスト8",[14]点数換算表!$E$7,[14]点数換算表!$F$7)))))</f>
        <v>0</v>
      </c>
      <c r="S253" s="10"/>
      <c r="T253" s="9">
        <f>IF(S253="",0,IF(S253="優勝",[14]点数換算表!$B$8,IF(S253="準優勝",[14]点数換算表!$C$8,IF(S253="ベスト4",[14]点数換算表!$D$8,IF(S253="ベスト8",[14]点数換算表!$E$8,[14]点数換算表!$F$8)))))</f>
        <v>0</v>
      </c>
      <c r="U253" s="10"/>
      <c r="V253" s="14">
        <f>IF(U253="",0,IF(U253="優勝",[14]点数換算表!$B$13,IF(U253="準優勝",[14]点数換算表!$C$13,IF(U253="ベスト4",[14]点数換算表!$D$13,[14]点数換算表!$E$13))))</f>
        <v>0</v>
      </c>
      <c r="W253" s="10"/>
      <c r="X253" s="9">
        <f>IF(W253="",0,IF(W253="優勝",[14]点数換算表!$B$14,IF(W253="準優勝",[14]点数換算表!$C$14,IF(W253="ベスト4",[14]点数換算表!$D$14,[14]点数換算表!$E$14))))</f>
        <v>0</v>
      </c>
      <c r="Y253" s="10"/>
      <c r="Z253" s="9">
        <f>IF(Y253="",0,IF(Y253="優勝",[14]点数換算表!$B$15,IF(Y253="準優勝",[14]点数換算表!$C$15,IF(Y253="ベスト4",[14]点数換算表!$D$15,IF(Y253="ベスト8",[14]点数換算表!$E$15,IF(Y253="ベスト16",[14]点数換算表!$F$15,""))))))</f>
        <v>0</v>
      </c>
      <c r="AA253" s="10"/>
      <c r="AB253" s="9">
        <f>IF(AA253="",0,IF(AA253="優勝",[3]点数換算表!$B$16,IF(AA253="準優勝",[3]点数換算表!$C$16,IF(AA253="ベスト4",[3]点数換算表!$D$16,IF(AA253="ベスト8",[3]点数換算表!$E$16,IF(AA253="ベスト16",[3]点数換算表!$F$16,IF(AA253="ベスト32",[3]点数換算表!$G$16,"")))))))</f>
        <v>0</v>
      </c>
      <c r="AC253" s="10"/>
      <c r="AD253" s="9">
        <f>IF(AC253="",0,IF(AC253="優勝",[14]点数換算表!$B$17,IF(AC253="準優勝",[14]点数換算表!$C$17,IF(AC253="ベスト4",[14]点数換算表!$D$17,IF(AC253="ベスト8",[14]点数換算表!$E$17,IF(AC253="ベスト16",[14]点数換算表!$F$17,IF(AC253="ベスト32",[14]点数換算表!$G$17,"")))))))</f>
        <v>0</v>
      </c>
      <c r="AE253" s="10"/>
      <c r="AF253" s="9">
        <f>IF(AE253="",0,IF(AE253="優勝",[14]点数換算表!$B$18,IF(AE253="準優勝",[14]点数換算表!$C$18,IF(AE253="ベスト4",[14]点数換算表!$D$18,IF(AE253="ベスト8",[14]点数換算表!$E$18,[14]点数換算表!$F$18)))))</f>
        <v>0</v>
      </c>
      <c r="AG253" s="10"/>
      <c r="AH253" s="9">
        <f>IF(AG253="",0,IF(AG253="優勝",[14]点数換算表!$B$19,IF(AG253="準優勝",[14]点数換算表!$C$19,IF(AG253="ベスト4",[14]点数換算表!$D$19,IF(AG253="ベスト8",[14]点数換算表!$E$19,[14]点数換算表!$F$19)))))</f>
        <v>0</v>
      </c>
      <c r="AI253" s="9">
        <f t="shared" si="134"/>
        <v>20</v>
      </c>
      <c r="AJ253" s="77"/>
    </row>
    <row r="254" spans="1:36" x14ac:dyDescent="0.4">
      <c r="A254" s="77">
        <v>126</v>
      </c>
      <c r="B254" s="10" t="s">
        <v>532</v>
      </c>
      <c r="C254" s="10" t="s">
        <v>525</v>
      </c>
      <c r="D254" s="10">
        <v>3</v>
      </c>
      <c r="E254" s="46" t="s">
        <v>526</v>
      </c>
      <c r="F254" s="43" t="s">
        <v>815</v>
      </c>
      <c r="G254" s="10"/>
      <c r="H254" s="14">
        <f>IF(G254="",0,IF(G254="優勝",[11]点数換算表!$B$2,IF(G254="準優勝",[11]点数換算表!$C$2,IF(G254="ベスト4",[11]点数換算表!$D$2,[11]点数換算表!$E$2))))</f>
        <v>0</v>
      </c>
      <c r="I254" s="10"/>
      <c r="J254" s="9">
        <f>IF(I254="",0,IF(I254="優勝",[11]点数換算表!$B$3,IF(I254="準優勝",[11]点数換算表!$C$3,IF(I254="ベスト4",[11]点数換算表!$D$3,[11]点数換算表!$E$3))))</f>
        <v>0</v>
      </c>
      <c r="K254" s="10" t="s">
        <v>7</v>
      </c>
      <c r="L254" s="9">
        <f>IF(K254="",0,IF(K254="優勝",[11]点数換算表!$B$4,IF(K254="準優勝",[11]点数換算表!$C$4,IF(K254="ベスト4",[11]点数換算表!$D$4,IF(K254="ベスト8",[11]点数換算表!$E$4,IF(K254="ベスト16",[11]点数換算表!$F$4,""))))))</f>
        <v>20</v>
      </c>
      <c r="M254" s="10"/>
      <c r="N254" s="9">
        <f>IF(M254="",0,IF(M254="優勝",[3]点数換算表!$B$5,IF(M254="準優勝",[3]点数換算表!$C$5,IF(M254="ベスト4",[3]点数換算表!$D$5,IF(M254="ベスト8",[3]点数換算表!$E$5,IF(M254="ベスト16",[3]点数換算表!$F$5,IF(M254="ベスト32",[3]点数換算表!$G$5,"")))))))</f>
        <v>0</v>
      </c>
      <c r="O254" s="10"/>
      <c r="P254" s="9">
        <f>IF(O254="",0,IF(O254="優勝",[11]点数換算表!$B$6,IF(O254="準優勝",[11]点数換算表!$C$6,IF(O254="ベスト4",[11]点数換算表!$D$6,IF(O254="ベスト8",[11]点数換算表!$E$6,IF(O254="ベスト16",[11]点数換算表!$F$6,IF(O254="ベスト32",[11]点数換算表!$G$6,"")))))))</f>
        <v>0</v>
      </c>
      <c r="Q254" s="10"/>
      <c r="R254" s="9">
        <f>IF(Q254="",0,IF(Q254="優勝",[11]点数換算表!$B$7,IF(Q254="準優勝",[11]点数換算表!$C$7,IF(Q254="ベスト4",[11]点数換算表!$D$7,IF(Q254="ベスト8",[11]点数換算表!$E$7,[11]点数換算表!$F$7)))))</f>
        <v>0</v>
      </c>
      <c r="S254" s="10"/>
      <c r="T254" s="9">
        <f>IF(S254="",0,IF(S254="優勝",[11]点数換算表!$B$8,IF(S254="準優勝",[11]点数換算表!$C$8,IF(S254="ベスト4",[11]点数換算表!$D$8,IF(S254="ベスト8",[11]点数換算表!$E$8,[11]点数換算表!$F$8)))))</f>
        <v>0</v>
      </c>
      <c r="U254" s="10"/>
      <c r="V254" s="14">
        <f>IF(U254="",0,IF(U254="優勝",[11]点数換算表!$B$13,IF(U254="準優勝",[11]点数換算表!$C$13,IF(U254="ベスト4",[11]点数換算表!$D$13,[11]点数換算表!$E$13))))</f>
        <v>0</v>
      </c>
      <c r="W254" s="10"/>
      <c r="X254" s="9">
        <f>IF(W254="",0,IF(W254="優勝",[11]点数換算表!$B$14,IF(W254="準優勝",[11]点数換算表!$C$14,IF(W254="ベスト4",[11]点数換算表!$D$14,[11]点数換算表!$E$14))))</f>
        <v>0</v>
      </c>
      <c r="Y254" s="10"/>
      <c r="Z254" s="9">
        <f>IF(Y254="",0,IF(Y254="優勝",[11]点数換算表!$B$15,IF(Y254="準優勝",[11]点数換算表!$C$15,IF(Y254="ベスト4",[11]点数換算表!$D$15,IF(Y254="ベスト8",[11]点数換算表!$E$15,IF(Y254="ベスト16",[11]点数換算表!$F$15,""))))))</f>
        <v>0</v>
      </c>
      <c r="AA254" s="10"/>
      <c r="AB254" s="9">
        <f>IF(AA254="",0,IF(AA254="優勝",[3]点数換算表!$B$16,IF(AA254="準優勝",[3]点数換算表!$C$16,IF(AA254="ベスト4",[3]点数換算表!$D$16,IF(AA254="ベスト8",[3]点数換算表!$E$16,IF(AA254="ベスト16",[3]点数換算表!$F$16,IF(AA254="ベスト32",[3]点数換算表!$G$16,"")))))))</f>
        <v>0</v>
      </c>
      <c r="AC254" s="10"/>
      <c r="AD254" s="9">
        <f>IF(AC254="",0,IF(AC254="優勝",[11]点数換算表!$B$17,IF(AC254="準優勝",[11]点数換算表!$C$17,IF(AC254="ベスト4",[11]点数換算表!$D$17,IF(AC254="ベスト8",[11]点数換算表!$E$17,IF(AC254="ベスト16",[11]点数換算表!$F$17,IF(AC254="ベスト32",[11]点数換算表!$G$17,"")))))))</f>
        <v>0</v>
      </c>
      <c r="AE254" s="10"/>
      <c r="AF254" s="9">
        <f>IF(AE254="",0,IF(AE254="優勝",[11]点数換算表!$B$18,IF(AE254="準優勝",[11]点数換算表!$C$18,IF(AE254="ベスト4",[11]点数換算表!$D$18,IF(AE254="ベスト8",[11]点数換算表!$E$18,[11]点数換算表!$F$18)))))</f>
        <v>0</v>
      </c>
      <c r="AG254" s="10"/>
      <c r="AH254" s="9">
        <f>IF(AG254="",0,IF(AG254="優勝",[11]点数換算表!$B$19,IF(AG254="準優勝",[11]点数換算表!$C$19,IF(AG254="ベスト4",[11]点数換算表!$D$19,IF(AG254="ベスト8",[11]点数換算表!$E$19,[11]点数換算表!$F$19)))))</f>
        <v>0</v>
      </c>
      <c r="AI254" s="9">
        <f t="shared" si="134"/>
        <v>20</v>
      </c>
      <c r="AJ254" s="77">
        <f t="shared" ref="AJ254" si="139">AI254+AI255</f>
        <v>40</v>
      </c>
    </row>
    <row r="255" spans="1:36" x14ac:dyDescent="0.4">
      <c r="A255" s="77"/>
      <c r="B255" s="10" t="s">
        <v>586</v>
      </c>
      <c r="C255" s="10" t="s">
        <v>525</v>
      </c>
      <c r="D255" s="10">
        <v>3</v>
      </c>
      <c r="E255" s="46" t="s">
        <v>526</v>
      </c>
      <c r="F255" s="43" t="s">
        <v>815</v>
      </c>
      <c r="G255" s="10"/>
      <c r="H255" s="14">
        <f>IF(G255="",0,IF(G255="優勝",[11]点数換算表!$B$2,IF(G255="準優勝",[11]点数換算表!$C$2,IF(G255="ベスト4",[11]点数換算表!$D$2,[11]点数換算表!$E$2))))</f>
        <v>0</v>
      </c>
      <c r="I255" s="10"/>
      <c r="J255" s="9">
        <f>IF(I255="",0,IF(I255="優勝",[11]点数換算表!$B$3,IF(I255="準優勝",[11]点数換算表!$C$3,IF(I255="ベスト4",[11]点数換算表!$D$3,[11]点数換算表!$E$3))))</f>
        <v>0</v>
      </c>
      <c r="K255" s="10" t="s">
        <v>7</v>
      </c>
      <c r="L255" s="9">
        <f>IF(K255="",0,IF(K255="優勝",[11]点数換算表!$B$4,IF(K255="準優勝",[11]点数換算表!$C$4,IF(K255="ベスト4",[11]点数換算表!$D$4,IF(K255="ベスト8",[11]点数換算表!$E$4,IF(K255="ベスト16",[11]点数換算表!$F$4,""))))))</f>
        <v>20</v>
      </c>
      <c r="M255" s="10"/>
      <c r="N255" s="9">
        <f>IF(M255="",0,IF(M255="優勝",[3]点数換算表!$B$5,IF(M255="準優勝",[3]点数換算表!$C$5,IF(M255="ベスト4",[3]点数換算表!$D$5,IF(M255="ベスト8",[3]点数換算表!$E$5,IF(M255="ベスト16",[3]点数換算表!$F$5,IF(M255="ベスト32",[3]点数換算表!$G$5,"")))))))</f>
        <v>0</v>
      </c>
      <c r="O255" s="10"/>
      <c r="P255" s="9">
        <f>IF(O255="",0,IF(O255="優勝",[11]点数換算表!$B$6,IF(O255="準優勝",[11]点数換算表!$C$6,IF(O255="ベスト4",[11]点数換算表!$D$6,IF(O255="ベスト8",[11]点数換算表!$E$6,IF(O255="ベスト16",[11]点数換算表!$F$6,IF(O255="ベスト32",[11]点数換算表!$G$6,"")))))))</f>
        <v>0</v>
      </c>
      <c r="Q255" s="10"/>
      <c r="R255" s="9">
        <f>IF(Q255="",0,IF(Q255="優勝",[11]点数換算表!$B$7,IF(Q255="準優勝",[11]点数換算表!$C$7,IF(Q255="ベスト4",[11]点数換算表!$D$7,IF(Q255="ベスト8",[11]点数換算表!$E$7,[11]点数換算表!$F$7)))))</f>
        <v>0</v>
      </c>
      <c r="S255" s="10"/>
      <c r="T255" s="9">
        <f>IF(S255="",0,IF(S255="優勝",[11]点数換算表!$B$8,IF(S255="準優勝",[11]点数換算表!$C$8,IF(S255="ベスト4",[11]点数換算表!$D$8,IF(S255="ベスト8",[11]点数換算表!$E$8,[11]点数換算表!$F$8)))))</f>
        <v>0</v>
      </c>
      <c r="U255" s="10"/>
      <c r="V255" s="14">
        <f>IF(U255="",0,IF(U255="優勝",[11]点数換算表!$B$13,IF(U255="準優勝",[11]点数換算表!$C$13,IF(U255="ベスト4",[11]点数換算表!$D$13,[11]点数換算表!$E$13))))</f>
        <v>0</v>
      </c>
      <c r="W255" s="10"/>
      <c r="X255" s="9">
        <f>IF(W255="",0,IF(W255="優勝",[11]点数換算表!$B$14,IF(W255="準優勝",[11]点数換算表!$C$14,IF(W255="ベスト4",[11]点数換算表!$D$14,[11]点数換算表!$E$14))))</f>
        <v>0</v>
      </c>
      <c r="Y255" s="10"/>
      <c r="Z255" s="9">
        <f>IF(Y255="",0,IF(Y255="優勝",[11]点数換算表!$B$15,IF(Y255="準優勝",[11]点数換算表!$C$15,IF(Y255="ベスト4",[11]点数換算表!$D$15,IF(Y255="ベスト8",[11]点数換算表!$E$15,IF(Y255="ベスト16",[11]点数換算表!$F$15,""))))))</f>
        <v>0</v>
      </c>
      <c r="AA255" s="10"/>
      <c r="AB255" s="9">
        <f>IF(AA255="",0,IF(AA255="優勝",[3]点数換算表!$B$16,IF(AA255="準優勝",[3]点数換算表!$C$16,IF(AA255="ベスト4",[3]点数換算表!$D$16,IF(AA255="ベスト8",[3]点数換算表!$E$16,IF(AA255="ベスト16",[3]点数換算表!$F$16,IF(AA255="ベスト32",[3]点数換算表!$G$16,"")))))))</f>
        <v>0</v>
      </c>
      <c r="AC255" s="10"/>
      <c r="AD255" s="9">
        <f>IF(AC255="",0,IF(AC255="優勝",[11]点数換算表!$B$17,IF(AC255="準優勝",[11]点数換算表!$C$17,IF(AC255="ベスト4",[11]点数換算表!$D$17,IF(AC255="ベスト8",[11]点数換算表!$E$17,IF(AC255="ベスト16",[11]点数換算表!$F$17,IF(AC255="ベスト32",[11]点数換算表!$G$17,"")))))))</f>
        <v>0</v>
      </c>
      <c r="AE255" s="10"/>
      <c r="AF255" s="9">
        <f>IF(AE255="",0,IF(AE255="優勝",[11]点数換算表!$B$18,IF(AE255="準優勝",[11]点数換算表!$C$18,IF(AE255="ベスト4",[11]点数換算表!$D$18,IF(AE255="ベスト8",[11]点数換算表!$E$18,[11]点数換算表!$F$18)))))</f>
        <v>0</v>
      </c>
      <c r="AG255" s="10"/>
      <c r="AH255" s="9">
        <f>IF(AG255="",0,IF(AG255="優勝",[11]点数換算表!$B$19,IF(AG255="準優勝",[11]点数換算表!$C$19,IF(AG255="ベスト4",[11]点数換算表!$D$19,IF(AG255="ベスト8",[11]点数換算表!$E$19,[11]点数換算表!$F$19)))))</f>
        <v>0</v>
      </c>
      <c r="AI255" s="9">
        <f t="shared" si="134"/>
        <v>20</v>
      </c>
      <c r="AJ255" s="77"/>
    </row>
    <row r="256" spans="1:36" x14ac:dyDescent="0.4">
      <c r="A256" s="77">
        <v>127</v>
      </c>
      <c r="B256" s="10" t="s">
        <v>548</v>
      </c>
      <c r="C256" s="10" t="s">
        <v>525</v>
      </c>
      <c r="D256" s="10">
        <v>4</v>
      </c>
      <c r="E256" s="46" t="s">
        <v>526</v>
      </c>
      <c r="F256" s="43" t="s">
        <v>815</v>
      </c>
      <c r="G256" s="10"/>
      <c r="H256" s="14">
        <f>IF(G256="",0,IF(G256="優勝",[11]点数換算表!$B$2,IF(G256="準優勝",[11]点数換算表!$C$2,IF(G256="ベスト4",[11]点数換算表!$D$2,[11]点数換算表!$E$2))))</f>
        <v>0</v>
      </c>
      <c r="I256" s="10"/>
      <c r="J256" s="9">
        <f>IF(I256="",0,IF(I256="優勝",[11]点数換算表!$B$3,IF(I256="準優勝",[11]点数換算表!$C$3,IF(I256="ベスト4",[11]点数換算表!$D$3,[11]点数換算表!$E$3))))</f>
        <v>0</v>
      </c>
      <c r="K256" s="10" t="s">
        <v>7</v>
      </c>
      <c r="L256" s="9">
        <f>IF(K256="",0,IF(K256="優勝",[11]点数換算表!$B$4,IF(K256="準優勝",[11]点数換算表!$C$4,IF(K256="ベスト4",[11]点数換算表!$D$4,IF(K256="ベスト8",[11]点数換算表!$E$4,IF(K256="ベスト16",[11]点数換算表!$F$4,""))))))</f>
        <v>20</v>
      </c>
      <c r="M256" s="10"/>
      <c r="N256" s="9">
        <f>IF(M256="",0,IF(M256="優勝",[3]点数換算表!$B$5,IF(M256="準優勝",[3]点数換算表!$C$5,IF(M256="ベスト4",[3]点数換算表!$D$5,IF(M256="ベスト8",[3]点数換算表!$E$5,IF(M256="ベスト16",[3]点数換算表!$F$5,IF(M256="ベスト32",[3]点数換算表!$G$5,"")))))))</f>
        <v>0</v>
      </c>
      <c r="O256" s="10"/>
      <c r="P256" s="9">
        <f>IF(O256="",0,IF(O256="優勝",[11]点数換算表!$B$6,IF(O256="準優勝",[11]点数換算表!$C$6,IF(O256="ベスト4",[11]点数換算表!$D$6,IF(O256="ベスト8",[11]点数換算表!$E$6,IF(O256="ベスト16",[11]点数換算表!$F$6,IF(O256="ベスト32",[11]点数換算表!$G$6,"")))))))</f>
        <v>0</v>
      </c>
      <c r="Q256" s="10"/>
      <c r="R256" s="9">
        <f>IF(Q256="",0,IF(Q256="優勝",[11]点数換算表!$B$7,IF(Q256="準優勝",[11]点数換算表!$C$7,IF(Q256="ベスト4",[11]点数換算表!$D$7,IF(Q256="ベスト8",[11]点数換算表!$E$7,[11]点数換算表!$F$7)))))</f>
        <v>0</v>
      </c>
      <c r="S256" s="10"/>
      <c r="T256" s="9">
        <f>IF(S256="",0,IF(S256="優勝",[11]点数換算表!$B$8,IF(S256="準優勝",[11]点数換算表!$C$8,IF(S256="ベスト4",[11]点数換算表!$D$8,IF(S256="ベスト8",[11]点数換算表!$E$8,[11]点数換算表!$F$8)))))</f>
        <v>0</v>
      </c>
      <c r="U256" s="10"/>
      <c r="V256" s="14">
        <f>IF(U256="",0,IF(U256="優勝",[11]点数換算表!$B$13,IF(U256="準優勝",[11]点数換算表!$C$13,IF(U256="ベスト4",[11]点数換算表!$D$13,[11]点数換算表!$E$13))))</f>
        <v>0</v>
      </c>
      <c r="W256" s="10"/>
      <c r="X256" s="9">
        <f>IF(W256="",0,IF(W256="優勝",[11]点数換算表!$B$14,IF(W256="準優勝",[11]点数換算表!$C$14,IF(W256="ベスト4",[11]点数換算表!$D$14,[11]点数換算表!$E$14))))</f>
        <v>0</v>
      </c>
      <c r="Y256" s="10"/>
      <c r="Z256" s="9">
        <f>IF(Y256="",0,IF(Y256="優勝",[11]点数換算表!$B$15,IF(Y256="準優勝",[11]点数換算表!$C$15,IF(Y256="ベスト4",[11]点数換算表!$D$15,IF(Y256="ベスト8",[11]点数換算表!$E$15,IF(Y256="ベスト16",[11]点数換算表!$F$15,""))))))</f>
        <v>0</v>
      </c>
      <c r="AA256" s="10"/>
      <c r="AB256" s="9">
        <f>IF(AA256="",0,IF(AA256="優勝",[3]点数換算表!$B$16,IF(AA256="準優勝",[3]点数換算表!$C$16,IF(AA256="ベスト4",[3]点数換算表!$D$16,IF(AA256="ベスト8",[3]点数換算表!$E$16,IF(AA256="ベスト16",[3]点数換算表!$F$16,IF(AA256="ベスト32",[3]点数換算表!$G$16,"")))))))</f>
        <v>0</v>
      </c>
      <c r="AC256" s="10"/>
      <c r="AD256" s="9">
        <f>IF(AC256="",0,IF(AC256="優勝",[11]点数換算表!$B$17,IF(AC256="準優勝",[11]点数換算表!$C$17,IF(AC256="ベスト4",[11]点数換算表!$D$17,IF(AC256="ベスト8",[11]点数換算表!$E$17,IF(AC256="ベスト16",[11]点数換算表!$F$17,IF(AC256="ベスト32",[11]点数換算表!$G$17,"")))))))</f>
        <v>0</v>
      </c>
      <c r="AE256" s="10"/>
      <c r="AF256" s="9">
        <f>IF(AE256="",0,IF(AE256="優勝",[11]点数換算表!$B$18,IF(AE256="準優勝",[11]点数換算表!$C$18,IF(AE256="ベスト4",[11]点数換算表!$D$18,IF(AE256="ベスト8",[11]点数換算表!$E$18,[11]点数換算表!$F$18)))))</f>
        <v>0</v>
      </c>
      <c r="AG256" s="10"/>
      <c r="AH256" s="9">
        <f>IF(AG256="",0,IF(AG256="優勝",[11]点数換算表!$B$19,IF(AG256="準優勝",[11]点数換算表!$C$19,IF(AG256="ベスト4",[11]点数換算表!$D$19,IF(AG256="ベスト8",[11]点数換算表!$E$19,[11]点数換算表!$F$19)))))</f>
        <v>0</v>
      </c>
      <c r="AI256" s="9">
        <f t="shared" si="134"/>
        <v>20</v>
      </c>
      <c r="AJ256" s="77">
        <f t="shared" ref="AJ256" si="140">AI256+AI257</f>
        <v>40</v>
      </c>
    </row>
    <row r="257" spans="1:36" x14ac:dyDescent="0.4">
      <c r="A257" s="77"/>
      <c r="B257" s="10" t="s">
        <v>581</v>
      </c>
      <c r="C257" s="10" t="s">
        <v>525</v>
      </c>
      <c r="D257" s="10">
        <v>4</v>
      </c>
      <c r="E257" s="46" t="s">
        <v>526</v>
      </c>
      <c r="F257" s="43" t="s">
        <v>815</v>
      </c>
      <c r="G257" s="10"/>
      <c r="H257" s="14">
        <f>IF(G257="",0,IF(G257="優勝",[11]点数換算表!$B$2,IF(G257="準優勝",[11]点数換算表!$C$2,IF(G257="ベスト4",[11]点数換算表!$D$2,[11]点数換算表!$E$2))))</f>
        <v>0</v>
      </c>
      <c r="I257" s="10"/>
      <c r="J257" s="9">
        <f>IF(I257="",0,IF(I257="優勝",[11]点数換算表!$B$3,IF(I257="準優勝",[11]点数換算表!$C$3,IF(I257="ベスト4",[11]点数換算表!$D$3,[11]点数換算表!$E$3))))</f>
        <v>0</v>
      </c>
      <c r="K257" s="10" t="s">
        <v>7</v>
      </c>
      <c r="L257" s="9">
        <f>IF(K257="",0,IF(K257="優勝",[11]点数換算表!$B$4,IF(K257="準優勝",[11]点数換算表!$C$4,IF(K257="ベスト4",[11]点数換算表!$D$4,IF(K257="ベスト8",[11]点数換算表!$E$4,IF(K257="ベスト16",[11]点数換算表!$F$4,""))))))</f>
        <v>20</v>
      </c>
      <c r="M257" s="10"/>
      <c r="N257" s="9">
        <f>IF(M257="",0,IF(M257="優勝",[3]点数換算表!$B$5,IF(M257="準優勝",[3]点数換算表!$C$5,IF(M257="ベスト4",[3]点数換算表!$D$5,IF(M257="ベスト8",[3]点数換算表!$E$5,IF(M257="ベスト16",[3]点数換算表!$F$5,IF(M257="ベスト32",[3]点数換算表!$G$5,"")))))))</f>
        <v>0</v>
      </c>
      <c r="O257" s="10"/>
      <c r="P257" s="9">
        <f>IF(O257="",0,IF(O257="優勝",[11]点数換算表!$B$6,IF(O257="準優勝",[11]点数換算表!$C$6,IF(O257="ベスト4",[11]点数換算表!$D$6,IF(O257="ベスト8",[11]点数換算表!$E$6,IF(O257="ベスト16",[11]点数換算表!$F$6,IF(O257="ベスト32",[11]点数換算表!$G$6,"")))))))</f>
        <v>0</v>
      </c>
      <c r="Q257" s="10"/>
      <c r="R257" s="9">
        <f>IF(Q257="",0,IF(Q257="優勝",[11]点数換算表!$B$7,IF(Q257="準優勝",[11]点数換算表!$C$7,IF(Q257="ベスト4",[11]点数換算表!$D$7,IF(Q257="ベスト8",[11]点数換算表!$E$7,[11]点数換算表!$F$7)))))</f>
        <v>0</v>
      </c>
      <c r="S257" s="10"/>
      <c r="T257" s="9">
        <f>IF(S257="",0,IF(S257="優勝",[11]点数換算表!$B$8,IF(S257="準優勝",[11]点数換算表!$C$8,IF(S257="ベスト4",[11]点数換算表!$D$8,IF(S257="ベスト8",[11]点数換算表!$E$8,[11]点数換算表!$F$8)))))</f>
        <v>0</v>
      </c>
      <c r="U257" s="10"/>
      <c r="V257" s="14">
        <f>IF(U257="",0,IF(U257="優勝",[11]点数換算表!$B$13,IF(U257="準優勝",[11]点数換算表!$C$13,IF(U257="ベスト4",[11]点数換算表!$D$13,[11]点数換算表!$E$13))))</f>
        <v>0</v>
      </c>
      <c r="W257" s="10"/>
      <c r="X257" s="9">
        <f>IF(W257="",0,IF(W257="優勝",[11]点数換算表!$B$14,IF(W257="準優勝",[11]点数換算表!$C$14,IF(W257="ベスト4",[11]点数換算表!$D$14,[11]点数換算表!$E$14))))</f>
        <v>0</v>
      </c>
      <c r="Y257" s="10"/>
      <c r="Z257" s="9">
        <f>IF(Y257="",0,IF(Y257="優勝",[11]点数換算表!$B$15,IF(Y257="準優勝",[11]点数換算表!$C$15,IF(Y257="ベスト4",[11]点数換算表!$D$15,IF(Y257="ベスト8",[11]点数換算表!$E$15,IF(Y257="ベスト16",[11]点数換算表!$F$15,""))))))</f>
        <v>0</v>
      </c>
      <c r="AA257" s="10"/>
      <c r="AB257" s="9">
        <f>IF(AA257="",0,IF(AA257="優勝",[3]点数換算表!$B$16,IF(AA257="準優勝",[3]点数換算表!$C$16,IF(AA257="ベスト4",[3]点数換算表!$D$16,IF(AA257="ベスト8",[3]点数換算表!$E$16,IF(AA257="ベスト16",[3]点数換算表!$F$16,IF(AA257="ベスト32",[3]点数換算表!$G$16,"")))))))</f>
        <v>0</v>
      </c>
      <c r="AC257" s="10"/>
      <c r="AD257" s="9">
        <f>IF(AC257="",0,IF(AC257="優勝",[11]点数換算表!$B$17,IF(AC257="準優勝",[11]点数換算表!$C$17,IF(AC257="ベスト4",[11]点数換算表!$D$17,IF(AC257="ベスト8",[11]点数換算表!$E$17,IF(AC257="ベスト16",[11]点数換算表!$F$17,IF(AC257="ベスト32",[11]点数換算表!$G$17,"")))))))</f>
        <v>0</v>
      </c>
      <c r="AE257" s="10"/>
      <c r="AF257" s="9">
        <f>IF(AE257="",0,IF(AE257="優勝",[11]点数換算表!$B$18,IF(AE257="準優勝",[11]点数換算表!$C$18,IF(AE257="ベスト4",[11]点数換算表!$D$18,IF(AE257="ベスト8",[11]点数換算表!$E$18,[11]点数換算表!$F$18)))))</f>
        <v>0</v>
      </c>
      <c r="AG257" s="10"/>
      <c r="AH257" s="9">
        <f>IF(AG257="",0,IF(AG257="優勝",[11]点数換算表!$B$19,IF(AG257="準優勝",[11]点数換算表!$C$19,IF(AG257="ベスト4",[11]点数換算表!$D$19,IF(AG257="ベスト8",[11]点数換算表!$E$19,[11]点数換算表!$F$19)))))</f>
        <v>0</v>
      </c>
      <c r="AI257" s="9">
        <f t="shared" si="134"/>
        <v>20</v>
      </c>
      <c r="AJ257" s="77"/>
    </row>
    <row r="258" spans="1:36" x14ac:dyDescent="0.4">
      <c r="A258" s="77">
        <v>128</v>
      </c>
      <c r="B258" s="10" t="s">
        <v>582</v>
      </c>
      <c r="C258" s="10" t="s">
        <v>525</v>
      </c>
      <c r="D258" s="10">
        <v>3</v>
      </c>
      <c r="E258" s="46" t="s">
        <v>526</v>
      </c>
      <c r="F258" s="43" t="s">
        <v>815</v>
      </c>
      <c r="G258" s="10"/>
      <c r="H258" s="14">
        <f>IF(G258="",0,IF(G258="優勝",[11]点数換算表!$B$2,IF(G258="準優勝",[11]点数換算表!$C$2,IF(G258="ベスト4",[11]点数換算表!$D$2,[11]点数換算表!$E$2))))</f>
        <v>0</v>
      </c>
      <c r="I258" s="10"/>
      <c r="J258" s="9">
        <f>IF(I258="",0,IF(I258="優勝",[11]点数換算表!$B$3,IF(I258="準優勝",[11]点数換算表!$C$3,IF(I258="ベスト4",[11]点数換算表!$D$3,[11]点数換算表!$E$3))))</f>
        <v>0</v>
      </c>
      <c r="K258" s="10" t="s">
        <v>7</v>
      </c>
      <c r="L258" s="9">
        <f>IF(K258="",0,IF(K258="優勝",[11]点数換算表!$B$4,IF(K258="準優勝",[11]点数換算表!$C$4,IF(K258="ベスト4",[11]点数換算表!$D$4,IF(K258="ベスト8",[11]点数換算表!$E$4,IF(K258="ベスト16",[11]点数換算表!$F$4,""))))))</f>
        <v>20</v>
      </c>
      <c r="M258" s="10"/>
      <c r="N258" s="9">
        <f>IF(M258="",0,IF(M258="優勝",[3]点数換算表!$B$5,IF(M258="準優勝",[3]点数換算表!$C$5,IF(M258="ベスト4",[3]点数換算表!$D$5,IF(M258="ベスト8",[3]点数換算表!$E$5,IF(M258="ベスト16",[3]点数換算表!$F$5,IF(M258="ベスト32",[3]点数換算表!$G$5,"")))))))</f>
        <v>0</v>
      </c>
      <c r="O258" s="10"/>
      <c r="P258" s="9">
        <f>IF(O258="",0,IF(O258="優勝",[11]点数換算表!$B$6,IF(O258="準優勝",[11]点数換算表!$C$6,IF(O258="ベスト4",[11]点数換算表!$D$6,IF(O258="ベスト8",[11]点数換算表!$E$6,IF(O258="ベスト16",[11]点数換算表!$F$6,IF(O258="ベスト32",[11]点数換算表!$G$6,"")))))))</f>
        <v>0</v>
      </c>
      <c r="Q258" s="10"/>
      <c r="R258" s="9">
        <f>IF(Q258="",0,IF(Q258="優勝",[11]点数換算表!$B$7,IF(Q258="準優勝",[11]点数換算表!$C$7,IF(Q258="ベスト4",[11]点数換算表!$D$7,IF(Q258="ベスト8",[11]点数換算表!$E$7,[11]点数換算表!$F$7)))))</f>
        <v>0</v>
      </c>
      <c r="S258" s="10"/>
      <c r="T258" s="9">
        <f>IF(S258="",0,IF(S258="優勝",[11]点数換算表!$B$8,IF(S258="準優勝",[11]点数換算表!$C$8,IF(S258="ベスト4",[11]点数換算表!$D$8,IF(S258="ベスト8",[11]点数換算表!$E$8,[11]点数換算表!$F$8)))))</f>
        <v>0</v>
      </c>
      <c r="U258" s="10"/>
      <c r="V258" s="14">
        <f>IF(U258="",0,IF(U258="優勝",[11]点数換算表!$B$13,IF(U258="準優勝",[11]点数換算表!$C$13,IF(U258="ベスト4",[11]点数換算表!$D$13,[11]点数換算表!$E$13))))</f>
        <v>0</v>
      </c>
      <c r="W258" s="10"/>
      <c r="X258" s="9">
        <f>IF(W258="",0,IF(W258="優勝",[11]点数換算表!$B$14,IF(W258="準優勝",[11]点数換算表!$C$14,IF(W258="ベスト4",[11]点数換算表!$D$14,[11]点数換算表!$E$14))))</f>
        <v>0</v>
      </c>
      <c r="Y258" s="10"/>
      <c r="Z258" s="9">
        <f>IF(Y258="",0,IF(Y258="優勝",[11]点数換算表!$B$15,IF(Y258="準優勝",[11]点数換算表!$C$15,IF(Y258="ベスト4",[11]点数換算表!$D$15,IF(Y258="ベスト8",[11]点数換算表!$E$15,IF(Y258="ベスト16",[11]点数換算表!$F$15,""))))))</f>
        <v>0</v>
      </c>
      <c r="AA258" s="10"/>
      <c r="AB258" s="9">
        <f>IF(AA258="",0,IF(AA258="優勝",[3]点数換算表!$B$16,IF(AA258="準優勝",[3]点数換算表!$C$16,IF(AA258="ベスト4",[3]点数換算表!$D$16,IF(AA258="ベスト8",[3]点数換算表!$E$16,IF(AA258="ベスト16",[3]点数換算表!$F$16,IF(AA258="ベスト32",[3]点数換算表!$G$16,"")))))))</f>
        <v>0</v>
      </c>
      <c r="AC258" s="10"/>
      <c r="AD258" s="9">
        <f>IF(AC258="",0,IF(AC258="優勝",[11]点数換算表!$B$17,IF(AC258="準優勝",[11]点数換算表!$C$17,IF(AC258="ベスト4",[11]点数換算表!$D$17,IF(AC258="ベスト8",[11]点数換算表!$E$17,IF(AC258="ベスト16",[11]点数換算表!$F$17,IF(AC258="ベスト32",[11]点数換算表!$G$17,"")))))))</f>
        <v>0</v>
      </c>
      <c r="AE258" s="10"/>
      <c r="AF258" s="9">
        <f>IF(AE258="",0,IF(AE258="優勝",[11]点数換算表!$B$18,IF(AE258="準優勝",[11]点数換算表!$C$18,IF(AE258="ベスト4",[11]点数換算表!$D$18,IF(AE258="ベスト8",[11]点数換算表!$E$18,[11]点数換算表!$F$18)))))</f>
        <v>0</v>
      </c>
      <c r="AG258" s="10"/>
      <c r="AH258" s="9">
        <f>IF(AG258="",0,IF(AG258="優勝",[11]点数換算表!$B$19,IF(AG258="準優勝",[11]点数換算表!$C$19,IF(AG258="ベスト4",[11]点数換算表!$D$19,IF(AG258="ベスト8",[11]点数換算表!$E$19,[11]点数換算表!$F$19)))))</f>
        <v>0</v>
      </c>
      <c r="AI258" s="9">
        <f t="shared" si="134"/>
        <v>20</v>
      </c>
      <c r="AJ258" s="77">
        <f t="shared" ref="AJ258" si="141">AI258+AI259</f>
        <v>40</v>
      </c>
    </row>
    <row r="259" spans="1:36" x14ac:dyDescent="0.4">
      <c r="A259" s="77"/>
      <c r="B259" s="10" t="s">
        <v>583</v>
      </c>
      <c r="C259" s="10" t="s">
        <v>525</v>
      </c>
      <c r="D259" s="10">
        <v>3</v>
      </c>
      <c r="E259" s="46" t="s">
        <v>526</v>
      </c>
      <c r="F259" s="43" t="s">
        <v>815</v>
      </c>
      <c r="G259" s="10"/>
      <c r="H259" s="14">
        <f>IF(G259="",0,IF(G259="優勝",[11]点数換算表!$B$2,IF(G259="準優勝",[11]点数換算表!$C$2,IF(G259="ベスト4",[11]点数換算表!$D$2,[11]点数換算表!$E$2))))</f>
        <v>0</v>
      </c>
      <c r="I259" s="10"/>
      <c r="J259" s="9">
        <f>IF(I259="",0,IF(I259="優勝",[11]点数換算表!$B$3,IF(I259="準優勝",[11]点数換算表!$C$3,IF(I259="ベスト4",[11]点数換算表!$D$3,[11]点数換算表!$E$3))))</f>
        <v>0</v>
      </c>
      <c r="K259" s="10" t="s">
        <v>7</v>
      </c>
      <c r="L259" s="9">
        <f>IF(K259="",0,IF(K259="優勝",[11]点数換算表!$B$4,IF(K259="準優勝",[11]点数換算表!$C$4,IF(K259="ベスト4",[11]点数換算表!$D$4,IF(K259="ベスト8",[11]点数換算表!$E$4,IF(K259="ベスト16",[11]点数換算表!$F$4,""))))))</f>
        <v>20</v>
      </c>
      <c r="M259" s="10"/>
      <c r="N259" s="9">
        <f>IF(M259="",0,IF(M259="優勝",[3]点数換算表!$B$5,IF(M259="準優勝",[3]点数換算表!$C$5,IF(M259="ベスト4",[3]点数換算表!$D$5,IF(M259="ベスト8",[3]点数換算表!$E$5,IF(M259="ベスト16",[3]点数換算表!$F$5,IF(M259="ベスト32",[3]点数換算表!$G$5,"")))))))</f>
        <v>0</v>
      </c>
      <c r="O259" s="10"/>
      <c r="P259" s="9">
        <f>IF(O259="",0,IF(O259="優勝",[11]点数換算表!$B$6,IF(O259="準優勝",[11]点数換算表!$C$6,IF(O259="ベスト4",[11]点数換算表!$D$6,IF(O259="ベスト8",[11]点数換算表!$E$6,IF(O259="ベスト16",[11]点数換算表!$F$6,IF(O259="ベスト32",[11]点数換算表!$G$6,"")))))))</f>
        <v>0</v>
      </c>
      <c r="Q259" s="10"/>
      <c r="R259" s="9">
        <f>IF(Q259="",0,IF(Q259="優勝",[11]点数換算表!$B$7,IF(Q259="準優勝",[11]点数換算表!$C$7,IF(Q259="ベスト4",[11]点数換算表!$D$7,IF(Q259="ベスト8",[11]点数換算表!$E$7,[11]点数換算表!$F$7)))))</f>
        <v>0</v>
      </c>
      <c r="S259" s="10"/>
      <c r="T259" s="9">
        <f>IF(S259="",0,IF(S259="優勝",[11]点数換算表!$B$8,IF(S259="準優勝",[11]点数換算表!$C$8,IF(S259="ベスト4",[11]点数換算表!$D$8,IF(S259="ベスト8",[11]点数換算表!$E$8,[11]点数換算表!$F$8)))))</f>
        <v>0</v>
      </c>
      <c r="U259" s="10"/>
      <c r="V259" s="14">
        <f>IF(U259="",0,IF(U259="優勝",[11]点数換算表!$B$13,IF(U259="準優勝",[11]点数換算表!$C$13,IF(U259="ベスト4",[11]点数換算表!$D$13,[11]点数換算表!$E$13))))</f>
        <v>0</v>
      </c>
      <c r="W259" s="10"/>
      <c r="X259" s="9">
        <f>IF(W259="",0,IF(W259="優勝",[11]点数換算表!$B$14,IF(W259="準優勝",[11]点数換算表!$C$14,IF(W259="ベスト4",[11]点数換算表!$D$14,[11]点数換算表!$E$14))))</f>
        <v>0</v>
      </c>
      <c r="Y259" s="10"/>
      <c r="Z259" s="9">
        <f>IF(Y259="",0,IF(Y259="優勝",[11]点数換算表!$B$15,IF(Y259="準優勝",[11]点数換算表!$C$15,IF(Y259="ベスト4",[11]点数換算表!$D$15,IF(Y259="ベスト8",[11]点数換算表!$E$15,IF(Y259="ベスト16",[11]点数換算表!$F$15,""))))))</f>
        <v>0</v>
      </c>
      <c r="AA259" s="10"/>
      <c r="AB259" s="9">
        <f>IF(AA259="",0,IF(AA259="優勝",[3]点数換算表!$B$16,IF(AA259="準優勝",[3]点数換算表!$C$16,IF(AA259="ベスト4",[3]点数換算表!$D$16,IF(AA259="ベスト8",[3]点数換算表!$E$16,IF(AA259="ベスト16",[3]点数換算表!$F$16,IF(AA259="ベスト32",[3]点数換算表!$G$16,"")))))))</f>
        <v>0</v>
      </c>
      <c r="AC259" s="10"/>
      <c r="AD259" s="9">
        <f>IF(AC259="",0,IF(AC259="優勝",[11]点数換算表!$B$17,IF(AC259="準優勝",[11]点数換算表!$C$17,IF(AC259="ベスト4",[11]点数換算表!$D$17,IF(AC259="ベスト8",[11]点数換算表!$E$17,IF(AC259="ベスト16",[11]点数換算表!$F$17,IF(AC259="ベスト32",[11]点数換算表!$G$17,"")))))))</f>
        <v>0</v>
      </c>
      <c r="AE259" s="10"/>
      <c r="AF259" s="9">
        <f>IF(AE259="",0,IF(AE259="優勝",[11]点数換算表!$B$18,IF(AE259="準優勝",[11]点数換算表!$C$18,IF(AE259="ベスト4",[11]点数換算表!$D$18,IF(AE259="ベスト8",[11]点数換算表!$E$18,[11]点数換算表!$F$18)))))</f>
        <v>0</v>
      </c>
      <c r="AG259" s="10"/>
      <c r="AH259" s="9">
        <f>IF(AG259="",0,IF(AG259="優勝",[11]点数換算表!$B$19,IF(AG259="準優勝",[11]点数換算表!$C$19,IF(AG259="ベスト4",[11]点数換算表!$D$19,IF(AG259="ベスト8",[11]点数換算表!$E$19,[11]点数換算表!$F$19)))))</f>
        <v>0</v>
      </c>
      <c r="AI259" s="9">
        <f t="shared" si="134"/>
        <v>20</v>
      </c>
      <c r="AJ259" s="77"/>
    </row>
    <row r="260" spans="1:36" x14ac:dyDescent="0.4">
      <c r="A260" s="77">
        <v>129</v>
      </c>
      <c r="B260" s="10" t="s">
        <v>1010</v>
      </c>
      <c r="C260" s="10" t="s">
        <v>455</v>
      </c>
      <c r="D260" s="10">
        <v>2</v>
      </c>
      <c r="E260" s="48" t="s">
        <v>451</v>
      </c>
      <c r="F260" s="43" t="s">
        <v>815</v>
      </c>
      <c r="G260" s="10"/>
      <c r="H260" s="14">
        <f>IF(G260="",0,IF(G260="優勝",[15]点数換算表!$B$2,IF(G260="準優勝",[15]点数換算表!$C$2,IF(G260="ベスト4",[15]点数換算表!$D$2,[15]点数換算表!$E$2))))</f>
        <v>0</v>
      </c>
      <c r="I260" s="10"/>
      <c r="J260" s="9">
        <f>IF(I260="",0,IF(I260="優勝",[15]点数換算表!$B$3,IF(I260="準優勝",[15]点数換算表!$C$3,IF(I260="ベスト4",[15]点数換算表!$D$3,[15]点数換算表!$E$3))))</f>
        <v>0</v>
      </c>
      <c r="K260" s="10" t="s">
        <v>7</v>
      </c>
      <c r="L260" s="9">
        <f>IF(K260="",0,IF(K260="優勝",[15]点数換算表!$B$4,IF(K260="準優勝",[15]点数換算表!$C$4,IF(K260="ベスト4",[15]点数換算表!$D$4,IF(K260="ベスト8",[15]点数換算表!$E$4,IF(K260="ベスト16",[15]点数換算表!$F$4,""))))))</f>
        <v>20</v>
      </c>
      <c r="M260" s="10"/>
      <c r="N260" s="9">
        <f>IF(M260="",0,IF(M260="優勝",[3]点数換算表!$B$5,IF(M260="準優勝",[3]点数換算表!$C$5,IF(M260="ベスト4",[3]点数換算表!$D$5,IF(M260="ベスト8",[3]点数換算表!$E$5,IF(M260="ベスト16",[3]点数換算表!$F$5,IF(M260="ベスト32",[3]点数換算表!$G$5,"")))))))</f>
        <v>0</v>
      </c>
      <c r="O260" s="10"/>
      <c r="P260" s="9">
        <f>IF(O260="",0,IF(O260="優勝",[15]点数換算表!$B$6,IF(O260="準優勝",[15]点数換算表!$C$6,IF(O260="ベスト4",[15]点数換算表!$D$6,IF(O260="ベスト8",[15]点数換算表!$E$6,IF(O260="ベスト16",[15]点数換算表!$F$6,IF(O260="ベスト32",[15]点数換算表!$G$6,"")))))))</f>
        <v>0</v>
      </c>
      <c r="Q260" s="10"/>
      <c r="R260" s="9">
        <f>IF(Q260="",0,IF(Q260="優勝",[15]点数換算表!$B$7,IF(Q260="準優勝",[15]点数換算表!$C$7,IF(Q260="ベスト4",[15]点数換算表!$D$7,IF(Q260="ベスト8",[15]点数換算表!$E$7,[15]点数換算表!$F$7)))))</f>
        <v>0</v>
      </c>
      <c r="S260" s="10"/>
      <c r="T260" s="9">
        <f>IF(S260="",0,IF(S260="優勝",[15]点数換算表!$B$8,IF(S260="準優勝",[15]点数換算表!$C$8,IF(S260="ベスト4",[15]点数換算表!$D$8,IF(S260="ベスト8",[15]点数換算表!$E$8,[15]点数換算表!$F$8)))))</f>
        <v>0</v>
      </c>
      <c r="U260" s="10"/>
      <c r="V260" s="14">
        <f>IF(U260="",0,IF(U260="優勝",[15]点数換算表!$B$13,IF(U260="準優勝",[15]点数換算表!$C$13,IF(U260="ベスト4",[15]点数換算表!$D$13,[15]点数換算表!$E$13))))</f>
        <v>0</v>
      </c>
      <c r="W260" s="10"/>
      <c r="X260" s="9">
        <f>IF(W260="",0,IF(W260="優勝",[15]点数換算表!$B$14,IF(W260="準優勝",[15]点数換算表!$C$14,IF(W260="ベスト4",[15]点数換算表!$D$14,[15]点数換算表!$E$14))))</f>
        <v>0</v>
      </c>
      <c r="Y260" s="10"/>
      <c r="Z260" s="9">
        <f>IF(Y260="",0,IF(Y260="優勝",[15]点数換算表!$B$15,IF(Y260="準優勝",[15]点数換算表!$C$15,IF(Y260="ベスト4",[15]点数換算表!$D$15,IF(Y260="ベスト8",[15]点数換算表!$E$15,IF(Y260="ベスト16",[15]点数換算表!$F$15,""))))))</f>
        <v>0</v>
      </c>
      <c r="AA260" s="10"/>
      <c r="AB260" s="9">
        <f>IF(AA260="",0,IF(AA260="優勝",[3]点数換算表!$B$16,IF(AA260="準優勝",[3]点数換算表!$C$16,IF(AA260="ベスト4",[3]点数換算表!$D$16,IF(AA260="ベスト8",[3]点数換算表!$E$16,IF(AA260="ベスト16",[3]点数換算表!$F$16,IF(AA260="ベスト32",[3]点数換算表!$G$16,"")))))))</f>
        <v>0</v>
      </c>
      <c r="AC260" s="10"/>
      <c r="AD260" s="9">
        <f>IF(AC260="",0,IF(AC260="優勝",[15]点数換算表!$B$17,IF(AC260="準優勝",[15]点数換算表!$C$17,IF(AC260="ベスト4",[15]点数換算表!$D$17,IF(AC260="ベスト8",[15]点数換算表!$E$17,IF(AC260="ベスト16",[15]点数換算表!$F$17,IF(AC260="ベスト32",[15]点数換算表!$G$17,"")))))))</f>
        <v>0</v>
      </c>
      <c r="AE260" s="10"/>
      <c r="AF260" s="9">
        <f>IF(AE260="",0,IF(AE260="優勝",[15]点数換算表!$B$18,IF(AE260="準優勝",[15]点数換算表!$C$18,IF(AE260="ベスト4",[15]点数換算表!$D$18,IF(AE260="ベスト8",[15]点数換算表!$E$18,[15]点数換算表!$F$18)))))</f>
        <v>0</v>
      </c>
      <c r="AG260" s="10"/>
      <c r="AH260" s="9">
        <f>IF(AG260="",0,IF(AG260="優勝",[15]点数換算表!$B$19,IF(AG260="準優勝",[15]点数換算表!$C$19,IF(AG260="ベスト4",[15]点数換算表!$D$19,IF(AG260="ベスト8",[15]点数換算表!$E$19,[15]点数換算表!$F$19)))))</f>
        <v>0</v>
      </c>
      <c r="AI260" s="9">
        <f t="shared" si="134"/>
        <v>20</v>
      </c>
      <c r="AJ260" s="77">
        <f t="shared" ref="AJ260" si="142">AI260+AI261</f>
        <v>40</v>
      </c>
    </row>
    <row r="261" spans="1:36" x14ac:dyDescent="0.4">
      <c r="A261" s="77"/>
      <c r="B261" s="10" t="s">
        <v>1011</v>
      </c>
      <c r="C261" s="10" t="s">
        <v>455</v>
      </c>
      <c r="D261" s="10">
        <v>2</v>
      </c>
      <c r="E261" s="48" t="s">
        <v>451</v>
      </c>
      <c r="F261" s="43" t="s">
        <v>815</v>
      </c>
      <c r="G261" s="10"/>
      <c r="H261" s="14">
        <f>IF(G261="",0,IF(G261="優勝",[15]点数換算表!$B$2,IF(G261="準優勝",[15]点数換算表!$C$2,IF(G261="ベスト4",[15]点数換算表!$D$2,[15]点数換算表!$E$2))))</f>
        <v>0</v>
      </c>
      <c r="I261" s="10"/>
      <c r="J261" s="9">
        <f>IF(I261="",0,IF(I261="優勝",[15]点数換算表!$B$3,IF(I261="準優勝",[15]点数換算表!$C$3,IF(I261="ベスト4",[15]点数換算表!$D$3,[15]点数換算表!$E$3))))</f>
        <v>0</v>
      </c>
      <c r="K261" s="10" t="s">
        <v>7</v>
      </c>
      <c r="L261" s="9">
        <f>IF(K261="",0,IF(K261="優勝",[15]点数換算表!$B$4,IF(K261="準優勝",[15]点数換算表!$C$4,IF(K261="ベスト4",[15]点数換算表!$D$4,IF(K261="ベスト8",[15]点数換算表!$E$4,IF(K261="ベスト16",[15]点数換算表!$F$4,""))))))</f>
        <v>20</v>
      </c>
      <c r="M261" s="10"/>
      <c r="N261" s="9">
        <f>IF(M261="",0,IF(M261="優勝",[3]点数換算表!$B$5,IF(M261="準優勝",[3]点数換算表!$C$5,IF(M261="ベスト4",[3]点数換算表!$D$5,IF(M261="ベスト8",[3]点数換算表!$E$5,IF(M261="ベスト16",[3]点数換算表!$F$5,IF(M261="ベスト32",[3]点数換算表!$G$5,"")))))))</f>
        <v>0</v>
      </c>
      <c r="O261" s="10"/>
      <c r="P261" s="9">
        <f>IF(O261="",0,IF(O261="優勝",[15]点数換算表!$B$6,IF(O261="準優勝",[15]点数換算表!$C$6,IF(O261="ベスト4",[15]点数換算表!$D$6,IF(O261="ベスト8",[15]点数換算表!$E$6,IF(O261="ベスト16",[15]点数換算表!$F$6,IF(O261="ベスト32",[15]点数換算表!$G$6,"")))))))</f>
        <v>0</v>
      </c>
      <c r="Q261" s="10"/>
      <c r="R261" s="9">
        <f>IF(Q261="",0,IF(Q261="優勝",[15]点数換算表!$B$7,IF(Q261="準優勝",[15]点数換算表!$C$7,IF(Q261="ベスト4",[15]点数換算表!$D$7,IF(Q261="ベスト8",[15]点数換算表!$E$7,[15]点数換算表!$F$7)))))</f>
        <v>0</v>
      </c>
      <c r="S261" s="10"/>
      <c r="T261" s="9">
        <f>IF(S261="",0,IF(S261="優勝",[15]点数換算表!$B$8,IF(S261="準優勝",[15]点数換算表!$C$8,IF(S261="ベスト4",[15]点数換算表!$D$8,IF(S261="ベスト8",[15]点数換算表!$E$8,[15]点数換算表!$F$8)))))</f>
        <v>0</v>
      </c>
      <c r="U261" s="10"/>
      <c r="V261" s="14">
        <f>IF(U261="",0,IF(U261="優勝",[15]点数換算表!$B$13,IF(U261="準優勝",[15]点数換算表!$C$13,IF(U261="ベスト4",[15]点数換算表!$D$13,[15]点数換算表!$E$13))))</f>
        <v>0</v>
      </c>
      <c r="W261" s="10"/>
      <c r="X261" s="9">
        <f>IF(W261="",0,IF(W261="優勝",[15]点数換算表!$B$14,IF(W261="準優勝",[15]点数換算表!$C$14,IF(W261="ベスト4",[15]点数換算表!$D$14,[15]点数換算表!$E$14))))</f>
        <v>0</v>
      </c>
      <c r="Y261" s="10"/>
      <c r="Z261" s="9">
        <f>IF(Y261="",0,IF(Y261="優勝",[15]点数換算表!$B$15,IF(Y261="準優勝",[15]点数換算表!$C$15,IF(Y261="ベスト4",[15]点数換算表!$D$15,IF(Y261="ベスト8",[15]点数換算表!$E$15,IF(Y261="ベスト16",[15]点数換算表!$F$15,""))))))</f>
        <v>0</v>
      </c>
      <c r="AA261" s="10"/>
      <c r="AB261" s="9">
        <f>IF(AA261="",0,IF(AA261="優勝",[3]点数換算表!$B$16,IF(AA261="準優勝",[3]点数換算表!$C$16,IF(AA261="ベスト4",[3]点数換算表!$D$16,IF(AA261="ベスト8",[3]点数換算表!$E$16,IF(AA261="ベスト16",[3]点数換算表!$F$16,IF(AA261="ベスト32",[3]点数換算表!$G$16,"")))))))</f>
        <v>0</v>
      </c>
      <c r="AC261" s="10"/>
      <c r="AD261" s="9">
        <f>IF(AC261="",0,IF(AC261="優勝",[15]点数換算表!$B$17,IF(AC261="準優勝",[15]点数換算表!$C$17,IF(AC261="ベスト4",[15]点数換算表!$D$17,IF(AC261="ベスト8",[15]点数換算表!$E$17,IF(AC261="ベスト16",[15]点数換算表!$F$17,IF(AC261="ベスト32",[15]点数換算表!$G$17,"")))))))</f>
        <v>0</v>
      </c>
      <c r="AE261" s="10"/>
      <c r="AF261" s="9">
        <f>IF(AE261="",0,IF(AE261="優勝",[15]点数換算表!$B$18,IF(AE261="準優勝",[15]点数換算表!$C$18,IF(AE261="ベスト4",[15]点数換算表!$D$18,IF(AE261="ベスト8",[15]点数換算表!$E$18,[15]点数換算表!$F$18)))))</f>
        <v>0</v>
      </c>
      <c r="AG261" s="10"/>
      <c r="AH261" s="9">
        <f>IF(AG261="",0,IF(AG261="優勝",[15]点数換算表!$B$19,IF(AG261="準優勝",[15]点数換算表!$C$19,IF(AG261="ベスト4",[15]点数換算表!$D$19,IF(AG261="ベスト8",[15]点数換算表!$E$19,[15]点数換算表!$F$19)))))</f>
        <v>0</v>
      </c>
      <c r="AI261" s="9">
        <f t="shared" si="134"/>
        <v>20</v>
      </c>
      <c r="AJ261" s="77"/>
    </row>
    <row r="262" spans="1:36" x14ac:dyDescent="0.4">
      <c r="A262" s="77">
        <v>130</v>
      </c>
      <c r="B262" s="10" t="s">
        <v>774</v>
      </c>
      <c r="C262" s="10" t="s">
        <v>722</v>
      </c>
      <c r="D262" s="10">
        <v>2</v>
      </c>
      <c r="E262" s="45" t="s">
        <v>717</v>
      </c>
      <c r="F262" s="44" t="s">
        <v>814</v>
      </c>
      <c r="G262" s="10"/>
      <c r="H262" s="14">
        <f>IF(G262="",0,IF(G262="優勝",[5]点数換算表!$B$2,IF(G262="準優勝",[5]点数換算表!$C$2,IF(G262="ベスト4",[5]点数換算表!$D$2,[5]点数換算表!$E$2))))</f>
        <v>0</v>
      </c>
      <c r="I262" s="10"/>
      <c r="J262" s="9">
        <f>IF(I262="",0,IF(I262="優勝",[5]点数換算表!$B$3,IF(I262="準優勝",[5]点数換算表!$C$3,IF(I262="ベスト4",[5]点数換算表!$D$3,[5]点数換算表!$E$3))))</f>
        <v>0</v>
      </c>
      <c r="K262" s="10" t="s">
        <v>7</v>
      </c>
      <c r="L262" s="9">
        <f>IF(K262="",0,IF(K262="優勝",[5]点数換算表!$B$4,IF(K262="準優勝",[5]点数換算表!$C$4,IF(K262="ベスト4",[5]点数換算表!$D$4,IF(K262="ベスト8",[5]点数換算表!$E$4,IF(K262="ベスト16",[5]点数換算表!$F$4,""))))))</f>
        <v>20</v>
      </c>
      <c r="M262" s="10"/>
      <c r="N262" s="9">
        <f>IF(M262="",0,IF(M262="優勝",[3]点数換算表!$B$5,IF(M262="準優勝",[3]点数換算表!$C$5,IF(M262="ベスト4",[3]点数換算表!$D$5,IF(M262="ベスト8",[3]点数換算表!$E$5,IF(M262="ベスト16",[3]点数換算表!$F$5,IF(M262="ベスト32",[3]点数換算表!$G$5,"")))))))</f>
        <v>0</v>
      </c>
      <c r="O262" s="10"/>
      <c r="P262" s="9">
        <f>IF(O262="",0,IF(O262="優勝",[5]点数換算表!$B$6,IF(O262="準優勝",[5]点数換算表!$C$6,IF(O262="ベスト4",[5]点数換算表!$D$6,IF(O262="ベスト8",[5]点数換算表!$E$6,IF(O262="ベスト16",[5]点数換算表!$F$6,IF(O262="ベスト32",[5]点数換算表!$G$6,"")))))))</f>
        <v>0</v>
      </c>
      <c r="Q262" s="10"/>
      <c r="R262" s="9">
        <f>IF(Q262="",0,IF(Q262="優勝",[5]点数換算表!$B$7,IF(Q262="準優勝",[5]点数換算表!$C$7,IF(Q262="ベスト4",[5]点数換算表!$D$7,IF(Q262="ベスト8",[5]点数換算表!$E$7,[5]点数換算表!$F$7)))))</f>
        <v>0</v>
      </c>
      <c r="S262" s="10"/>
      <c r="T262" s="9">
        <f>IF(S262="",0,IF(S262="優勝",[5]点数換算表!$B$8,IF(S262="準優勝",[5]点数換算表!$C$8,IF(S262="ベスト4",[5]点数換算表!$D$8,IF(S262="ベスト8",[5]点数換算表!$E$8,[5]点数換算表!$F$8)))))</f>
        <v>0</v>
      </c>
      <c r="U262" s="10"/>
      <c r="V262" s="14">
        <f>IF(U262="",0,IF(U262="優勝",[5]点数換算表!$B$13,IF(U262="準優勝",[5]点数換算表!$C$13,IF(U262="ベスト4",[5]点数換算表!$D$13,[5]点数換算表!$E$13))))</f>
        <v>0</v>
      </c>
      <c r="W262" s="10"/>
      <c r="X262" s="9">
        <f>IF(W262="",0,IF(W262="優勝",[5]点数換算表!$B$14,IF(W262="準優勝",[5]点数換算表!$C$14,IF(W262="ベスト4",[5]点数換算表!$D$14,[5]点数換算表!$E$14))))</f>
        <v>0</v>
      </c>
      <c r="Y262" s="10"/>
      <c r="Z262" s="9">
        <f>IF(Y262="",0,IF(Y262="優勝",[5]点数換算表!$B$15,IF(Y262="準優勝",[5]点数換算表!$C$15,IF(Y262="ベスト4",[5]点数換算表!$D$15,IF(Y262="ベスト8",[5]点数換算表!$E$15,IF(Y262="ベスト16",[5]点数換算表!$F$15,""))))))</f>
        <v>0</v>
      </c>
      <c r="AA262" s="10"/>
      <c r="AB262" s="9">
        <f>IF(AA262="",0,IF(AA262="優勝",[3]点数換算表!$B$16,IF(AA262="準優勝",[3]点数換算表!$C$16,IF(AA262="ベスト4",[3]点数換算表!$D$16,IF(AA262="ベスト8",[3]点数換算表!$E$16,IF(AA262="ベスト16",[3]点数換算表!$F$16,IF(AA262="ベスト32",[3]点数換算表!$G$16,"")))))))</f>
        <v>0</v>
      </c>
      <c r="AC262" s="10"/>
      <c r="AD262" s="9">
        <f>IF(AC262="",0,IF(AC262="優勝",[5]点数換算表!$B$17,IF(AC262="準優勝",[5]点数換算表!$C$17,IF(AC262="ベスト4",[5]点数換算表!$D$17,IF(AC262="ベスト8",[5]点数換算表!$E$17,IF(AC262="ベスト16",[5]点数換算表!$F$17,IF(AC262="ベスト32",[5]点数換算表!$G$17,"")))))))</f>
        <v>0</v>
      </c>
      <c r="AE262" s="10"/>
      <c r="AF262" s="9">
        <f>IF(AE262="",0,IF(AE262="優勝",[5]点数換算表!$B$18,IF(AE262="準優勝",[5]点数換算表!$C$18,IF(AE262="ベスト4",[5]点数換算表!$D$18,IF(AE262="ベスト8",[5]点数換算表!$E$18,[5]点数換算表!$F$18)))))</f>
        <v>0</v>
      </c>
      <c r="AG262" s="10"/>
      <c r="AH262" s="9">
        <f>IF(AG262="",0,IF(AG262="優勝",[5]点数換算表!$B$19,IF(AG262="準優勝",[5]点数換算表!$C$19,IF(AG262="ベスト4",[5]点数換算表!$D$19,IF(AG262="ベスト8",[5]点数換算表!$E$19,[5]点数換算表!$F$19)))))</f>
        <v>0</v>
      </c>
      <c r="AI262" s="9">
        <f t="shared" si="134"/>
        <v>20</v>
      </c>
      <c r="AJ262" s="77">
        <f t="shared" ref="AJ262" si="143">AI262+AI263</f>
        <v>40</v>
      </c>
    </row>
    <row r="263" spans="1:36" x14ac:dyDescent="0.4">
      <c r="A263" s="77"/>
      <c r="B263" s="10" t="s">
        <v>775</v>
      </c>
      <c r="C263" s="10" t="s">
        <v>722</v>
      </c>
      <c r="D263" s="10">
        <v>1</v>
      </c>
      <c r="E263" s="45" t="s">
        <v>717</v>
      </c>
      <c r="F263" s="44" t="s">
        <v>814</v>
      </c>
      <c r="G263" s="10"/>
      <c r="H263" s="14">
        <f>IF(G263="",0,IF(G263="優勝",[5]点数換算表!$B$2,IF(G263="準優勝",[5]点数換算表!$C$2,IF(G263="ベスト4",[5]点数換算表!$D$2,[5]点数換算表!$E$2))))</f>
        <v>0</v>
      </c>
      <c r="I263" s="10"/>
      <c r="J263" s="9">
        <f>IF(I263="",0,IF(I263="優勝",[5]点数換算表!$B$3,IF(I263="準優勝",[5]点数換算表!$C$3,IF(I263="ベスト4",[5]点数換算表!$D$3,[5]点数換算表!$E$3))))</f>
        <v>0</v>
      </c>
      <c r="K263" s="10" t="s">
        <v>7</v>
      </c>
      <c r="L263" s="9">
        <f>IF(K263="",0,IF(K263="優勝",[5]点数換算表!$B$4,IF(K263="準優勝",[5]点数換算表!$C$4,IF(K263="ベスト4",[5]点数換算表!$D$4,IF(K263="ベスト8",[5]点数換算表!$E$4,IF(K263="ベスト16",[5]点数換算表!$F$4,""))))))</f>
        <v>20</v>
      </c>
      <c r="M263" s="10"/>
      <c r="N263" s="9">
        <f>IF(M263="",0,IF(M263="優勝",[3]点数換算表!$B$5,IF(M263="準優勝",[3]点数換算表!$C$5,IF(M263="ベスト4",[3]点数換算表!$D$5,IF(M263="ベスト8",[3]点数換算表!$E$5,IF(M263="ベスト16",[3]点数換算表!$F$5,IF(M263="ベスト32",[3]点数換算表!$G$5,"")))))))</f>
        <v>0</v>
      </c>
      <c r="O263" s="10"/>
      <c r="P263" s="9">
        <f>IF(O263="",0,IF(O263="優勝",[5]点数換算表!$B$6,IF(O263="準優勝",[5]点数換算表!$C$6,IF(O263="ベスト4",[5]点数換算表!$D$6,IF(O263="ベスト8",[5]点数換算表!$E$6,IF(O263="ベスト16",[5]点数換算表!$F$6,IF(O263="ベスト32",[5]点数換算表!$G$6,"")))))))</f>
        <v>0</v>
      </c>
      <c r="Q263" s="10"/>
      <c r="R263" s="9">
        <f>IF(Q263="",0,IF(Q263="優勝",[5]点数換算表!$B$7,IF(Q263="準優勝",[5]点数換算表!$C$7,IF(Q263="ベスト4",[5]点数換算表!$D$7,IF(Q263="ベスト8",[5]点数換算表!$E$7,[5]点数換算表!$F$7)))))</f>
        <v>0</v>
      </c>
      <c r="S263" s="10"/>
      <c r="T263" s="9">
        <f>IF(S263="",0,IF(S263="優勝",[5]点数換算表!$B$8,IF(S263="準優勝",[5]点数換算表!$C$8,IF(S263="ベスト4",[5]点数換算表!$D$8,IF(S263="ベスト8",[5]点数換算表!$E$8,[5]点数換算表!$F$8)))))</f>
        <v>0</v>
      </c>
      <c r="U263" s="10"/>
      <c r="V263" s="14">
        <f>IF(U263="",0,IF(U263="優勝",[5]点数換算表!$B$13,IF(U263="準優勝",[5]点数換算表!$C$13,IF(U263="ベスト4",[5]点数換算表!$D$13,[5]点数換算表!$E$13))))</f>
        <v>0</v>
      </c>
      <c r="W263" s="10"/>
      <c r="X263" s="9">
        <f>IF(W263="",0,IF(W263="優勝",[5]点数換算表!$B$14,IF(W263="準優勝",[5]点数換算表!$C$14,IF(W263="ベスト4",[5]点数換算表!$D$14,[5]点数換算表!$E$14))))</f>
        <v>0</v>
      </c>
      <c r="Y263" s="10"/>
      <c r="Z263" s="9">
        <f>IF(Y263="",0,IF(Y263="優勝",[5]点数換算表!$B$15,IF(Y263="準優勝",[5]点数換算表!$C$15,IF(Y263="ベスト4",[5]点数換算表!$D$15,IF(Y263="ベスト8",[5]点数換算表!$E$15,IF(Y263="ベスト16",[5]点数換算表!$F$15,""))))))</f>
        <v>0</v>
      </c>
      <c r="AA263" s="10"/>
      <c r="AB263" s="9">
        <f>IF(AA263="",0,IF(AA263="優勝",[3]点数換算表!$B$16,IF(AA263="準優勝",[3]点数換算表!$C$16,IF(AA263="ベスト4",[3]点数換算表!$D$16,IF(AA263="ベスト8",[3]点数換算表!$E$16,IF(AA263="ベスト16",[3]点数換算表!$F$16,IF(AA263="ベスト32",[3]点数換算表!$G$16,"")))))))</f>
        <v>0</v>
      </c>
      <c r="AC263" s="10"/>
      <c r="AD263" s="9">
        <f>IF(AC263="",0,IF(AC263="優勝",[5]点数換算表!$B$17,IF(AC263="準優勝",[5]点数換算表!$C$17,IF(AC263="ベスト4",[5]点数換算表!$D$17,IF(AC263="ベスト8",[5]点数換算表!$E$17,IF(AC263="ベスト16",[5]点数換算表!$F$17,IF(AC263="ベスト32",[5]点数換算表!$G$17,"")))))))</f>
        <v>0</v>
      </c>
      <c r="AE263" s="10"/>
      <c r="AF263" s="9">
        <f>IF(AE263="",0,IF(AE263="優勝",[5]点数換算表!$B$18,IF(AE263="準優勝",[5]点数換算表!$C$18,IF(AE263="ベスト4",[5]点数換算表!$D$18,IF(AE263="ベスト8",[5]点数換算表!$E$18,[5]点数換算表!$F$18)))))</f>
        <v>0</v>
      </c>
      <c r="AG263" s="10"/>
      <c r="AH263" s="9">
        <f>IF(AG263="",0,IF(AG263="優勝",[5]点数換算表!$B$19,IF(AG263="準優勝",[5]点数換算表!$C$19,IF(AG263="ベスト4",[5]点数換算表!$D$19,IF(AG263="ベスト8",[5]点数換算表!$E$19,[5]点数換算表!$F$19)))))</f>
        <v>0</v>
      </c>
      <c r="AI263" s="9">
        <f t="shared" si="134"/>
        <v>20</v>
      </c>
      <c r="AJ263" s="77"/>
    </row>
    <row r="264" spans="1:36" x14ac:dyDescent="0.4">
      <c r="A264" s="77">
        <v>131</v>
      </c>
      <c r="B264" s="10" t="s">
        <v>729</v>
      </c>
      <c r="C264" s="10" t="s">
        <v>716</v>
      </c>
      <c r="D264" s="10">
        <v>4</v>
      </c>
      <c r="E264" s="45" t="s">
        <v>717</v>
      </c>
      <c r="F264" s="44" t="s">
        <v>814</v>
      </c>
      <c r="G264" s="10"/>
      <c r="H264" s="14">
        <v>0</v>
      </c>
      <c r="I264" s="10"/>
      <c r="J264" s="9">
        <v>0</v>
      </c>
      <c r="K264" s="10" t="s">
        <v>7</v>
      </c>
      <c r="L264" s="9">
        <v>20</v>
      </c>
      <c r="M264" s="10"/>
      <c r="N264" s="9">
        <f>IF(M264="",0,IF(M264="優勝",[3]点数換算表!$B$5,IF(M264="準優勝",[3]点数換算表!$C$5,IF(M264="ベスト4",[3]点数換算表!$D$5,IF(M264="ベスト8",[3]点数換算表!$E$5,IF(M264="ベスト16",[3]点数換算表!$F$5,IF(M264="ベスト32",[3]点数換算表!$G$5,"")))))))</f>
        <v>0</v>
      </c>
      <c r="O264" s="10"/>
      <c r="P264" s="9">
        <v>0</v>
      </c>
      <c r="Q264" s="10"/>
      <c r="R264" s="9">
        <v>0</v>
      </c>
      <c r="S264" s="10"/>
      <c r="T264" s="9">
        <v>0</v>
      </c>
      <c r="U264" s="10"/>
      <c r="V264" s="14">
        <v>0</v>
      </c>
      <c r="W264" s="10"/>
      <c r="X264" s="9">
        <v>0</v>
      </c>
      <c r="Y264" s="10"/>
      <c r="Z264" s="9">
        <v>0</v>
      </c>
      <c r="AA264" s="10"/>
      <c r="AB264" s="9">
        <f>IF(AA264="",0,IF(AA264="優勝",[3]点数換算表!$B$16,IF(AA264="準優勝",[3]点数換算表!$C$16,IF(AA264="ベスト4",[3]点数換算表!$D$16,IF(AA264="ベスト8",[3]点数換算表!$E$16,IF(AA264="ベスト16",[3]点数換算表!$F$16,IF(AA264="ベスト32",[3]点数換算表!$G$16,"")))))))</f>
        <v>0</v>
      </c>
      <c r="AC264" s="10"/>
      <c r="AD264" s="9">
        <v>0</v>
      </c>
      <c r="AE264" s="10"/>
      <c r="AF264" s="9">
        <v>0</v>
      </c>
      <c r="AG264" s="10"/>
      <c r="AH264" s="9">
        <v>0</v>
      </c>
      <c r="AI264" s="9">
        <f t="shared" si="134"/>
        <v>20</v>
      </c>
      <c r="AJ264" s="77">
        <f t="shared" ref="AJ264" si="144">AI264+AI265</f>
        <v>40</v>
      </c>
    </row>
    <row r="265" spans="1:36" x14ac:dyDescent="0.4">
      <c r="A265" s="77"/>
      <c r="B265" s="10" t="s">
        <v>763</v>
      </c>
      <c r="C265" s="10" t="s">
        <v>716</v>
      </c>
      <c r="D265" s="10">
        <v>1</v>
      </c>
      <c r="E265" s="45" t="s">
        <v>717</v>
      </c>
      <c r="F265" s="44" t="s">
        <v>814</v>
      </c>
      <c r="G265" s="10"/>
      <c r="H265" s="14">
        <v>0</v>
      </c>
      <c r="I265" s="10"/>
      <c r="J265" s="9">
        <v>0</v>
      </c>
      <c r="K265" s="10" t="s">
        <v>7</v>
      </c>
      <c r="L265" s="9">
        <v>20</v>
      </c>
      <c r="M265" s="10"/>
      <c r="N265" s="9">
        <f>IF(M265="",0,IF(M265="優勝",[3]点数換算表!$B$5,IF(M265="準優勝",[3]点数換算表!$C$5,IF(M265="ベスト4",[3]点数換算表!$D$5,IF(M265="ベスト8",[3]点数換算表!$E$5,IF(M265="ベスト16",[3]点数換算表!$F$5,IF(M265="ベスト32",[3]点数換算表!$G$5,"")))))))</f>
        <v>0</v>
      </c>
      <c r="O265" s="10"/>
      <c r="P265" s="9">
        <v>0</v>
      </c>
      <c r="Q265" s="10"/>
      <c r="R265" s="9">
        <v>0</v>
      </c>
      <c r="S265" s="10"/>
      <c r="T265" s="9">
        <v>0</v>
      </c>
      <c r="U265" s="10"/>
      <c r="V265" s="14">
        <v>0</v>
      </c>
      <c r="W265" s="10"/>
      <c r="X265" s="9">
        <v>0</v>
      </c>
      <c r="Y265" s="10"/>
      <c r="Z265" s="9">
        <v>0</v>
      </c>
      <c r="AA265" s="10"/>
      <c r="AB265" s="9">
        <f>IF(AA265="",0,IF(AA265="優勝",[3]点数換算表!$B$16,IF(AA265="準優勝",[3]点数換算表!$C$16,IF(AA265="ベスト4",[3]点数換算表!$D$16,IF(AA265="ベスト8",[3]点数換算表!$E$16,IF(AA265="ベスト16",[3]点数換算表!$F$16,IF(AA265="ベスト32",[3]点数換算表!$G$16,"")))))))</f>
        <v>0</v>
      </c>
      <c r="AC265" s="10"/>
      <c r="AD265" s="9">
        <v>0</v>
      </c>
      <c r="AE265" s="10"/>
      <c r="AF265" s="9">
        <v>0</v>
      </c>
      <c r="AG265" s="10"/>
      <c r="AH265" s="9">
        <v>0</v>
      </c>
      <c r="AI265" s="9">
        <f t="shared" si="134"/>
        <v>20</v>
      </c>
      <c r="AJ265" s="77"/>
    </row>
    <row r="266" spans="1:36" x14ac:dyDescent="0.4">
      <c r="A266" s="77">
        <v>132</v>
      </c>
      <c r="B266" s="10" t="s">
        <v>885</v>
      </c>
      <c r="C266" s="10" t="s">
        <v>271</v>
      </c>
      <c r="D266" s="10">
        <v>1</v>
      </c>
      <c r="E266" s="42" t="s">
        <v>272</v>
      </c>
      <c r="F266" s="43" t="s">
        <v>815</v>
      </c>
      <c r="G266" s="10"/>
      <c r="H266" s="14">
        <f>IF(G266="",0,IF(G266="優勝",[14]点数換算表!$B$2,IF(G266="準優勝",[14]点数換算表!$C$2,IF(G266="ベスト4",[14]点数換算表!$D$2,[14]点数換算表!$E$2))))</f>
        <v>0</v>
      </c>
      <c r="I266" s="10"/>
      <c r="J266" s="9">
        <f>IF(I266="",0,IF(I266="優勝",[14]点数換算表!$B$3,IF(I266="準優勝",[14]点数換算表!$C$3,IF(I266="ベスト4",[14]点数換算表!$D$3,[14]点数換算表!$E$3))))</f>
        <v>0</v>
      </c>
      <c r="K266" s="10" t="s">
        <v>7</v>
      </c>
      <c r="L266" s="9">
        <f>IF(K266="",0,IF(K266="優勝",[14]点数換算表!$B$4,IF(K266="準優勝",[14]点数換算表!$C$4,IF(K266="ベスト4",[14]点数換算表!$D$4,IF(K266="ベスト8",[14]点数換算表!$E$4,IF(K266="ベスト16",[14]点数換算表!$F$4,""))))))</f>
        <v>20</v>
      </c>
      <c r="M266" s="10"/>
      <c r="N266" s="9">
        <f>IF(M266="",0,IF(M266="優勝",[3]点数換算表!$B$5,IF(M266="準優勝",[3]点数換算表!$C$5,IF(M266="ベスト4",[3]点数換算表!$D$5,IF(M266="ベスト8",[3]点数換算表!$E$5,IF(M266="ベスト16",[3]点数換算表!$F$5,IF(M266="ベスト32",[3]点数換算表!$G$5,"")))))))</f>
        <v>0</v>
      </c>
      <c r="O266" s="10"/>
      <c r="P266" s="9">
        <f>IF(O266="",0,IF(O266="優勝",[14]点数換算表!$B$6,IF(O266="準優勝",[14]点数換算表!$C$6,IF(O266="ベスト4",[14]点数換算表!$D$6,IF(O266="ベスト8",[14]点数換算表!$E$6,IF(O266="ベスト16",[14]点数換算表!$F$6,IF(O266="ベスト32",[14]点数換算表!$G$6,"")))))))</f>
        <v>0</v>
      </c>
      <c r="Q266" s="10"/>
      <c r="R266" s="9">
        <f>IF(Q266="",0,IF(Q266="優勝",[14]点数換算表!$B$7,IF(Q266="準優勝",[14]点数換算表!$C$7,IF(Q266="ベスト4",[14]点数換算表!$D$7,IF(Q266="ベスト8",[14]点数換算表!$E$7,[14]点数換算表!$F$7)))))</f>
        <v>0</v>
      </c>
      <c r="S266" s="10"/>
      <c r="T266" s="9">
        <f>IF(S266="",0,IF(S266="優勝",[14]点数換算表!$B$8,IF(S266="準優勝",[14]点数換算表!$C$8,IF(S266="ベスト4",[14]点数換算表!$D$8,IF(S266="ベスト8",[14]点数換算表!$E$8,[14]点数換算表!$F$8)))))</f>
        <v>0</v>
      </c>
      <c r="U266" s="10"/>
      <c r="V266" s="14">
        <f>IF(U266="",0,IF(U266="優勝",[14]点数換算表!$B$13,IF(U266="準優勝",[14]点数換算表!$C$13,IF(U266="ベスト4",[14]点数換算表!$D$13,[14]点数換算表!$E$13))))</f>
        <v>0</v>
      </c>
      <c r="W266" s="10"/>
      <c r="X266" s="9">
        <f>IF(W266="",0,IF(W266="優勝",[14]点数換算表!$B$14,IF(W266="準優勝",[14]点数換算表!$C$14,IF(W266="ベスト4",[14]点数換算表!$D$14,[14]点数換算表!$E$14))))</f>
        <v>0</v>
      </c>
      <c r="Y266" s="10"/>
      <c r="Z266" s="9">
        <f>IF(Y266="",0,IF(Y266="優勝",[14]点数換算表!$B$15,IF(Y266="準優勝",[14]点数換算表!$C$15,IF(Y266="ベスト4",[14]点数換算表!$D$15,IF(Y266="ベスト8",[14]点数換算表!$E$15,IF(Y266="ベスト16",[14]点数換算表!$F$15,""))))))</f>
        <v>0</v>
      </c>
      <c r="AA266" s="10"/>
      <c r="AB266" s="9">
        <f>IF(AA266="",0,IF(AA266="優勝",[3]点数換算表!$B$16,IF(AA266="準優勝",[3]点数換算表!$C$16,IF(AA266="ベスト4",[3]点数換算表!$D$16,IF(AA266="ベスト8",[3]点数換算表!$E$16,IF(AA266="ベスト16",[3]点数換算表!$F$16,IF(AA266="ベスト32",[3]点数換算表!$G$16,"")))))))</f>
        <v>0</v>
      </c>
      <c r="AC266" s="10"/>
      <c r="AD266" s="9">
        <f>IF(AC266="",0,IF(AC266="優勝",[14]点数換算表!$B$17,IF(AC266="準優勝",[14]点数換算表!$C$17,IF(AC266="ベスト4",[14]点数換算表!$D$17,IF(AC266="ベスト8",[14]点数換算表!$E$17,IF(AC266="ベスト16",[14]点数換算表!$F$17,IF(AC266="ベスト32",[14]点数換算表!$G$17,"")))))))</f>
        <v>0</v>
      </c>
      <c r="AE266" s="10"/>
      <c r="AF266" s="9">
        <f>IF(AE266="",0,IF(AE266="優勝",[14]点数換算表!$B$18,IF(AE266="準優勝",[14]点数換算表!$C$18,IF(AE266="ベスト4",[14]点数換算表!$D$18,IF(AE266="ベスト8",[14]点数換算表!$E$18,[14]点数換算表!$F$18)))))</f>
        <v>0</v>
      </c>
      <c r="AG266" s="10"/>
      <c r="AH266" s="9">
        <f>IF(AG266="",0,IF(AG266="優勝",[14]点数換算表!$B$19,IF(AG266="準優勝",[14]点数換算表!$C$19,IF(AG266="ベスト4",[14]点数換算表!$D$19,IF(AG266="ベスト8",[14]点数換算表!$E$19,[14]点数換算表!$F$19)))))</f>
        <v>0</v>
      </c>
      <c r="AI266" s="9">
        <f t="shared" si="134"/>
        <v>20</v>
      </c>
      <c r="AJ266" s="77">
        <f t="shared" ref="AJ266" si="145">AI266+AI267</f>
        <v>40</v>
      </c>
    </row>
    <row r="267" spans="1:36" x14ac:dyDescent="0.4">
      <c r="A267" s="77"/>
      <c r="B267" s="10" t="s">
        <v>886</v>
      </c>
      <c r="C267" s="10" t="s">
        <v>271</v>
      </c>
      <c r="D267" s="10">
        <v>1</v>
      </c>
      <c r="E267" s="42" t="s">
        <v>272</v>
      </c>
      <c r="F267" s="43" t="s">
        <v>815</v>
      </c>
      <c r="G267" s="10"/>
      <c r="H267" s="14">
        <f>IF(G267="",0,IF(G267="優勝",[14]点数換算表!$B$2,IF(G267="準優勝",[14]点数換算表!$C$2,IF(G267="ベスト4",[14]点数換算表!$D$2,[14]点数換算表!$E$2))))</f>
        <v>0</v>
      </c>
      <c r="I267" s="10"/>
      <c r="J267" s="9">
        <f>IF(I267="",0,IF(I267="優勝",[14]点数換算表!$B$3,IF(I267="準優勝",[14]点数換算表!$C$3,IF(I267="ベスト4",[14]点数換算表!$D$3,[14]点数換算表!$E$3))))</f>
        <v>0</v>
      </c>
      <c r="K267" s="10" t="s">
        <v>7</v>
      </c>
      <c r="L267" s="9">
        <f>IF(K267="",0,IF(K267="優勝",[14]点数換算表!$B$4,IF(K267="準優勝",[14]点数換算表!$C$4,IF(K267="ベスト4",[14]点数換算表!$D$4,IF(K267="ベスト8",[14]点数換算表!$E$4,IF(K267="ベスト16",[14]点数換算表!$F$4,""))))))</f>
        <v>20</v>
      </c>
      <c r="M267" s="10"/>
      <c r="N267" s="9">
        <f>IF(M267="",0,IF(M267="優勝",[3]点数換算表!$B$5,IF(M267="準優勝",[3]点数換算表!$C$5,IF(M267="ベスト4",[3]点数換算表!$D$5,IF(M267="ベスト8",[3]点数換算表!$E$5,IF(M267="ベスト16",[3]点数換算表!$F$5,IF(M267="ベスト32",[3]点数換算表!$G$5,"")))))))</f>
        <v>0</v>
      </c>
      <c r="O267" s="10"/>
      <c r="P267" s="9">
        <f>IF(O267="",0,IF(O267="優勝",[14]点数換算表!$B$6,IF(O267="準優勝",[14]点数換算表!$C$6,IF(O267="ベスト4",[14]点数換算表!$D$6,IF(O267="ベスト8",[14]点数換算表!$E$6,IF(O267="ベスト16",[14]点数換算表!$F$6,IF(O267="ベスト32",[14]点数換算表!$G$6,"")))))))</f>
        <v>0</v>
      </c>
      <c r="Q267" s="10"/>
      <c r="R267" s="9">
        <f>IF(Q267="",0,IF(Q267="優勝",[14]点数換算表!$B$7,IF(Q267="準優勝",[14]点数換算表!$C$7,IF(Q267="ベスト4",[14]点数換算表!$D$7,IF(Q267="ベスト8",[14]点数換算表!$E$7,[14]点数換算表!$F$7)))))</f>
        <v>0</v>
      </c>
      <c r="S267" s="10"/>
      <c r="T267" s="9">
        <f>IF(S267="",0,IF(S267="優勝",[14]点数換算表!$B$8,IF(S267="準優勝",[14]点数換算表!$C$8,IF(S267="ベスト4",[14]点数換算表!$D$8,IF(S267="ベスト8",[14]点数換算表!$E$8,[14]点数換算表!$F$8)))))</f>
        <v>0</v>
      </c>
      <c r="U267" s="10"/>
      <c r="V267" s="14">
        <f>IF(U267="",0,IF(U267="優勝",[14]点数換算表!$B$13,IF(U267="準優勝",[14]点数換算表!$C$13,IF(U267="ベスト4",[14]点数換算表!$D$13,[14]点数換算表!$E$13))))</f>
        <v>0</v>
      </c>
      <c r="W267" s="10"/>
      <c r="X267" s="9">
        <f>IF(W267="",0,IF(W267="優勝",[14]点数換算表!$B$14,IF(W267="準優勝",[14]点数換算表!$C$14,IF(W267="ベスト4",[14]点数換算表!$D$14,[14]点数換算表!$E$14))))</f>
        <v>0</v>
      </c>
      <c r="Y267" s="10"/>
      <c r="Z267" s="9">
        <f>IF(Y267="",0,IF(Y267="優勝",[14]点数換算表!$B$15,IF(Y267="準優勝",[14]点数換算表!$C$15,IF(Y267="ベスト4",[14]点数換算表!$D$15,IF(Y267="ベスト8",[14]点数換算表!$E$15,IF(Y267="ベスト16",[14]点数換算表!$F$15,""))))))</f>
        <v>0</v>
      </c>
      <c r="AA267" s="10"/>
      <c r="AB267" s="9">
        <f>IF(AA267="",0,IF(AA267="優勝",[3]点数換算表!$B$16,IF(AA267="準優勝",[3]点数換算表!$C$16,IF(AA267="ベスト4",[3]点数換算表!$D$16,IF(AA267="ベスト8",[3]点数換算表!$E$16,IF(AA267="ベスト16",[3]点数換算表!$F$16,IF(AA267="ベスト32",[3]点数換算表!$G$16,"")))))))</f>
        <v>0</v>
      </c>
      <c r="AC267" s="10"/>
      <c r="AD267" s="9">
        <f>IF(AC267="",0,IF(AC267="優勝",[14]点数換算表!$B$17,IF(AC267="準優勝",[14]点数換算表!$C$17,IF(AC267="ベスト4",[14]点数換算表!$D$17,IF(AC267="ベスト8",[14]点数換算表!$E$17,IF(AC267="ベスト16",[14]点数換算表!$F$17,IF(AC267="ベスト32",[14]点数換算表!$G$17,"")))))))</f>
        <v>0</v>
      </c>
      <c r="AE267" s="10"/>
      <c r="AF267" s="9">
        <f>IF(AE267="",0,IF(AE267="優勝",[14]点数換算表!$B$18,IF(AE267="準優勝",[14]点数換算表!$C$18,IF(AE267="ベスト4",[14]点数換算表!$D$18,IF(AE267="ベスト8",[14]点数換算表!$E$18,[14]点数換算表!$F$18)))))</f>
        <v>0</v>
      </c>
      <c r="AG267" s="10"/>
      <c r="AH267" s="9">
        <f>IF(AG267="",0,IF(AG267="優勝",[14]点数換算表!$B$19,IF(AG267="準優勝",[14]点数換算表!$C$19,IF(AG267="ベスト4",[14]点数換算表!$D$19,IF(AG267="ベスト8",[14]点数換算表!$E$19,[14]点数換算表!$F$19)))))</f>
        <v>0</v>
      </c>
      <c r="AI267" s="9">
        <f t="shared" si="134"/>
        <v>20</v>
      </c>
      <c r="AJ267" s="77"/>
    </row>
    <row r="268" spans="1:36" x14ac:dyDescent="0.4">
      <c r="A268" s="77">
        <v>133</v>
      </c>
      <c r="B268" s="10" t="s">
        <v>888</v>
      </c>
      <c r="C268" s="10" t="s">
        <v>277</v>
      </c>
      <c r="D268" s="10">
        <v>3</v>
      </c>
      <c r="E268" s="42" t="s">
        <v>272</v>
      </c>
      <c r="F268" s="43" t="s">
        <v>815</v>
      </c>
      <c r="G268" s="10"/>
      <c r="H268" s="14">
        <f>IF(G268="",0,IF(G268="優勝",[14]点数換算表!$B$2,IF(G268="準優勝",[14]点数換算表!$C$2,IF(G268="ベスト4",[14]点数換算表!$D$2,[14]点数換算表!$E$2))))</f>
        <v>0</v>
      </c>
      <c r="I268" s="10"/>
      <c r="J268" s="9">
        <f>IF(I268="",0,IF(I268="優勝",[14]点数換算表!$B$3,IF(I268="準優勝",[14]点数換算表!$C$3,IF(I268="ベスト4",[14]点数換算表!$D$3,[14]点数換算表!$E$3))))</f>
        <v>0</v>
      </c>
      <c r="K268" s="10" t="s">
        <v>7</v>
      </c>
      <c r="L268" s="9">
        <f>IF(K268="",0,IF(K268="優勝",[14]点数換算表!$B$4,IF(K268="準優勝",[14]点数換算表!$C$4,IF(K268="ベスト4",[14]点数換算表!$D$4,IF(K268="ベスト8",[14]点数換算表!$E$4,IF(K268="ベスト16",[14]点数換算表!$F$4,""))))))</f>
        <v>20</v>
      </c>
      <c r="M268" s="10"/>
      <c r="N268" s="9">
        <f>IF(M268="",0,IF(M268="優勝",[3]点数換算表!$B$5,IF(M268="準優勝",[3]点数換算表!$C$5,IF(M268="ベスト4",[3]点数換算表!$D$5,IF(M268="ベスト8",[3]点数換算表!$E$5,IF(M268="ベスト16",[3]点数換算表!$F$5,IF(M268="ベスト32",[3]点数換算表!$G$5,"")))))))</f>
        <v>0</v>
      </c>
      <c r="O268" s="10"/>
      <c r="P268" s="9">
        <f>IF(O268="",0,IF(O268="優勝",[14]点数換算表!$B$6,IF(O268="準優勝",[14]点数換算表!$C$6,IF(O268="ベスト4",[14]点数換算表!$D$6,IF(O268="ベスト8",[14]点数換算表!$E$6,IF(O268="ベスト16",[14]点数換算表!$F$6,IF(O268="ベスト32",[14]点数換算表!$G$6,"")))))))</f>
        <v>0</v>
      </c>
      <c r="Q268" s="10"/>
      <c r="R268" s="9">
        <f>IF(Q268="",0,IF(Q268="優勝",[14]点数換算表!$B$7,IF(Q268="準優勝",[14]点数換算表!$C$7,IF(Q268="ベスト4",[14]点数換算表!$D$7,IF(Q268="ベスト8",[14]点数換算表!$E$7,[14]点数換算表!$F$7)))))</f>
        <v>0</v>
      </c>
      <c r="S268" s="10"/>
      <c r="T268" s="9">
        <f>IF(S268="",0,IF(S268="優勝",[14]点数換算表!$B$8,IF(S268="準優勝",[14]点数換算表!$C$8,IF(S268="ベスト4",[14]点数換算表!$D$8,IF(S268="ベスト8",[14]点数換算表!$E$8,[14]点数換算表!$F$8)))))</f>
        <v>0</v>
      </c>
      <c r="U268" s="10"/>
      <c r="V268" s="14">
        <f>IF(U268="",0,IF(U268="優勝",[14]点数換算表!$B$13,IF(U268="準優勝",[14]点数換算表!$C$13,IF(U268="ベスト4",[14]点数換算表!$D$13,[14]点数換算表!$E$13))))</f>
        <v>0</v>
      </c>
      <c r="W268" s="10"/>
      <c r="X268" s="9">
        <f>IF(W268="",0,IF(W268="優勝",[14]点数換算表!$B$14,IF(W268="準優勝",[14]点数換算表!$C$14,IF(W268="ベスト4",[14]点数換算表!$D$14,[14]点数換算表!$E$14))))</f>
        <v>0</v>
      </c>
      <c r="Y268" s="10"/>
      <c r="Z268" s="9">
        <f>IF(Y268="",0,IF(Y268="優勝",[14]点数換算表!$B$15,IF(Y268="準優勝",[14]点数換算表!$C$15,IF(Y268="ベスト4",[14]点数換算表!$D$15,IF(Y268="ベスト8",[14]点数換算表!$E$15,IF(Y268="ベスト16",[14]点数換算表!$F$15,""))))))</f>
        <v>0</v>
      </c>
      <c r="AA268" s="10"/>
      <c r="AB268" s="9">
        <f>IF(AA268="",0,IF(AA268="優勝",[3]点数換算表!$B$16,IF(AA268="準優勝",[3]点数換算表!$C$16,IF(AA268="ベスト4",[3]点数換算表!$D$16,IF(AA268="ベスト8",[3]点数換算表!$E$16,IF(AA268="ベスト16",[3]点数換算表!$F$16,IF(AA268="ベスト32",[3]点数換算表!$G$16,"")))))))</f>
        <v>0</v>
      </c>
      <c r="AC268" s="10"/>
      <c r="AD268" s="9">
        <f>IF(AC268="",0,IF(AC268="優勝",[14]点数換算表!$B$17,IF(AC268="準優勝",[14]点数換算表!$C$17,IF(AC268="ベスト4",[14]点数換算表!$D$17,IF(AC268="ベスト8",[14]点数換算表!$E$17,IF(AC268="ベスト16",[14]点数換算表!$F$17,IF(AC268="ベスト32",[14]点数換算表!$G$17,"")))))))</f>
        <v>0</v>
      </c>
      <c r="AE268" s="10"/>
      <c r="AF268" s="9">
        <f>IF(AE268="",0,IF(AE268="優勝",[14]点数換算表!$B$18,IF(AE268="準優勝",[14]点数換算表!$C$18,IF(AE268="ベスト4",[14]点数換算表!$D$18,IF(AE268="ベスト8",[14]点数換算表!$E$18,[14]点数換算表!$F$18)))))</f>
        <v>0</v>
      </c>
      <c r="AG268" s="10"/>
      <c r="AH268" s="9">
        <f>IF(AG268="",0,IF(AG268="優勝",[14]点数換算表!$B$19,IF(AG268="準優勝",[14]点数換算表!$C$19,IF(AG268="ベスト4",[14]点数換算表!$D$19,IF(AG268="ベスト8",[14]点数換算表!$E$19,[14]点数換算表!$F$19)))))</f>
        <v>0</v>
      </c>
      <c r="AI268" s="9">
        <f t="shared" si="134"/>
        <v>20</v>
      </c>
      <c r="AJ268" s="77">
        <f t="shared" ref="AJ268" si="146">AI268+AI269</f>
        <v>40</v>
      </c>
    </row>
    <row r="269" spans="1:36" x14ac:dyDescent="0.4">
      <c r="A269" s="77"/>
      <c r="B269" s="10" t="s">
        <v>889</v>
      </c>
      <c r="C269" s="10" t="s">
        <v>277</v>
      </c>
      <c r="D269" s="10">
        <v>2</v>
      </c>
      <c r="E269" s="42" t="s">
        <v>272</v>
      </c>
      <c r="F269" s="43" t="s">
        <v>815</v>
      </c>
      <c r="G269" s="10"/>
      <c r="H269" s="14">
        <f>IF(G269="",0,IF(G269="優勝",[14]点数換算表!$B$2,IF(G269="準優勝",[14]点数換算表!$C$2,IF(G269="ベスト4",[14]点数換算表!$D$2,[14]点数換算表!$E$2))))</f>
        <v>0</v>
      </c>
      <c r="I269" s="10"/>
      <c r="J269" s="9">
        <f>IF(I269="",0,IF(I269="優勝",[14]点数換算表!$B$3,IF(I269="準優勝",[14]点数換算表!$C$3,IF(I269="ベスト4",[14]点数換算表!$D$3,[14]点数換算表!$E$3))))</f>
        <v>0</v>
      </c>
      <c r="K269" s="10" t="s">
        <v>7</v>
      </c>
      <c r="L269" s="9">
        <f>IF(K269="",0,IF(K269="優勝",[14]点数換算表!$B$4,IF(K269="準優勝",[14]点数換算表!$C$4,IF(K269="ベスト4",[14]点数換算表!$D$4,IF(K269="ベスト8",[14]点数換算表!$E$4,IF(K269="ベスト16",[14]点数換算表!$F$4,""))))))</f>
        <v>20</v>
      </c>
      <c r="M269" s="10"/>
      <c r="N269" s="9">
        <f>IF(M269="",0,IF(M269="優勝",[3]点数換算表!$B$5,IF(M269="準優勝",[3]点数換算表!$C$5,IF(M269="ベスト4",[3]点数換算表!$D$5,IF(M269="ベスト8",[3]点数換算表!$E$5,IF(M269="ベスト16",[3]点数換算表!$F$5,IF(M269="ベスト32",[3]点数換算表!$G$5,"")))))))</f>
        <v>0</v>
      </c>
      <c r="O269" s="10"/>
      <c r="P269" s="9">
        <f>IF(O269="",0,IF(O269="優勝",[14]点数換算表!$B$6,IF(O269="準優勝",[14]点数換算表!$C$6,IF(O269="ベスト4",[14]点数換算表!$D$6,IF(O269="ベスト8",[14]点数換算表!$E$6,IF(O269="ベスト16",[14]点数換算表!$F$6,IF(O269="ベスト32",[14]点数換算表!$G$6,"")))))))</f>
        <v>0</v>
      </c>
      <c r="Q269" s="10"/>
      <c r="R269" s="9">
        <f>IF(Q269="",0,IF(Q269="優勝",[14]点数換算表!$B$7,IF(Q269="準優勝",[14]点数換算表!$C$7,IF(Q269="ベスト4",[14]点数換算表!$D$7,IF(Q269="ベスト8",[14]点数換算表!$E$7,[14]点数換算表!$F$7)))))</f>
        <v>0</v>
      </c>
      <c r="S269" s="10"/>
      <c r="T269" s="9">
        <f>IF(S269="",0,IF(S269="優勝",[14]点数換算表!$B$8,IF(S269="準優勝",[14]点数換算表!$C$8,IF(S269="ベスト4",[14]点数換算表!$D$8,IF(S269="ベスト8",[14]点数換算表!$E$8,[14]点数換算表!$F$8)))))</f>
        <v>0</v>
      </c>
      <c r="U269" s="10"/>
      <c r="V269" s="14">
        <f>IF(U269="",0,IF(U269="優勝",[14]点数換算表!$B$13,IF(U269="準優勝",[14]点数換算表!$C$13,IF(U269="ベスト4",[14]点数換算表!$D$13,[14]点数換算表!$E$13))))</f>
        <v>0</v>
      </c>
      <c r="W269" s="10"/>
      <c r="X269" s="9">
        <f>IF(W269="",0,IF(W269="優勝",[14]点数換算表!$B$14,IF(W269="準優勝",[14]点数換算表!$C$14,IF(W269="ベスト4",[14]点数換算表!$D$14,[14]点数換算表!$E$14))))</f>
        <v>0</v>
      </c>
      <c r="Y269" s="10"/>
      <c r="Z269" s="9">
        <f>IF(Y269="",0,IF(Y269="優勝",[14]点数換算表!$B$15,IF(Y269="準優勝",[14]点数換算表!$C$15,IF(Y269="ベスト4",[14]点数換算表!$D$15,IF(Y269="ベスト8",[14]点数換算表!$E$15,IF(Y269="ベスト16",[14]点数換算表!$F$15,""))))))</f>
        <v>0</v>
      </c>
      <c r="AA269" s="10"/>
      <c r="AB269" s="9">
        <f>IF(AA269="",0,IF(AA269="優勝",[3]点数換算表!$B$16,IF(AA269="準優勝",[3]点数換算表!$C$16,IF(AA269="ベスト4",[3]点数換算表!$D$16,IF(AA269="ベスト8",[3]点数換算表!$E$16,IF(AA269="ベスト16",[3]点数換算表!$F$16,IF(AA269="ベスト32",[3]点数換算表!$G$16,"")))))))</f>
        <v>0</v>
      </c>
      <c r="AC269" s="10"/>
      <c r="AD269" s="9">
        <f>IF(AC269="",0,IF(AC269="優勝",[14]点数換算表!$B$17,IF(AC269="準優勝",[14]点数換算表!$C$17,IF(AC269="ベスト4",[14]点数換算表!$D$17,IF(AC269="ベスト8",[14]点数換算表!$E$17,IF(AC269="ベスト16",[14]点数換算表!$F$17,IF(AC269="ベスト32",[14]点数換算表!$G$17,"")))))))</f>
        <v>0</v>
      </c>
      <c r="AE269" s="10"/>
      <c r="AF269" s="9">
        <f>IF(AE269="",0,IF(AE269="優勝",[14]点数換算表!$B$18,IF(AE269="準優勝",[14]点数換算表!$C$18,IF(AE269="ベスト4",[14]点数換算表!$D$18,IF(AE269="ベスト8",[14]点数換算表!$E$18,[14]点数換算表!$F$18)))))</f>
        <v>0</v>
      </c>
      <c r="AG269" s="10"/>
      <c r="AH269" s="9">
        <f>IF(AG269="",0,IF(AG269="優勝",[14]点数換算表!$B$19,IF(AG269="準優勝",[14]点数換算表!$C$19,IF(AG269="ベスト4",[14]点数換算表!$D$19,IF(AG269="ベスト8",[14]点数換算表!$E$19,[14]点数換算表!$F$19)))))</f>
        <v>0</v>
      </c>
      <c r="AI269" s="9">
        <f t="shared" si="134"/>
        <v>20</v>
      </c>
      <c r="AJ269" s="77"/>
    </row>
    <row r="270" spans="1:36" x14ac:dyDescent="0.4">
      <c r="A270" s="77">
        <v>134</v>
      </c>
      <c r="B270" s="10" t="s">
        <v>730</v>
      </c>
      <c r="C270" s="10" t="s">
        <v>716</v>
      </c>
      <c r="D270" s="10">
        <v>3</v>
      </c>
      <c r="E270" s="45" t="s">
        <v>717</v>
      </c>
      <c r="F270" s="44" t="s">
        <v>814</v>
      </c>
      <c r="G270" s="10"/>
      <c r="H270" s="14">
        <v>0</v>
      </c>
      <c r="I270" s="10"/>
      <c r="J270" s="9">
        <v>0</v>
      </c>
      <c r="K270" s="10" t="s">
        <v>7</v>
      </c>
      <c r="L270" s="9">
        <v>20</v>
      </c>
      <c r="M270" s="10"/>
      <c r="N270" s="9">
        <f>IF(M270="",0,IF(M270="優勝",[3]点数換算表!$B$5,IF(M270="準優勝",[3]点数換算表!$C$5,IF(M270="ベスト4",[3]点数換算表!$D$5,IF(M270="ベスト8",[3]点数換算表!$E$5,IF(M270="ベスト16",[3]点数換算表!$F$5,IF(M270="ベスト32",[3]点数換算表!$G$5,"")))))))</f>
        <v>0</v>
      </c>
      <c r="O270" s="10"/>
      <c r="P270" s="9">
        <v>0</v>
      </c>
      <c r="Q270" s="10"/>
      <c r="R270" s="9">
        <v>0</v>
      </c>
      <c r="S270" s="10"/>
      <c r="T270" s="9">
        <v>0</v>
      </c>
      <c r="U270" s="10"/>
      <c r="V270" s="14">
        <v>0</v>
      </c>
      <c r="W270" s="10"/>
      <c r="X270" s="9">
        <v>0</v>
      </c>
      <c r="Y270" s="10"/>
      <c r="Z270" s="9">
        <v>0</v>
      </c>
      <c r="AA270" s="10"/>
      <c r="AB270" s="9">
        <f>IF(AA270="",0,IF(AA270="優勝",[3]点数換算表!$B$16,IF(AA270="準優勝",[3]点数換算表!$C$16,IF(AA270="ベスト4",[3]点数換算表!$D$16,IF(AA270="ベスト8",[3]点数換算表!$E$16,IF(AA270="ベスト16",[3]点数換算表!$F$16,IF(AA270="ベスト32",[3]点数換算表!$G$16,"")))))))</f>
        <v>0</v>
      </c>
      <c r="AC270" s="10"/>
      <c r="AD270" s="9">
        <v>0</v>
      </c>
      <c r="AE270" s="10"/>
      <c r="AF270" s="9">
        <v>0</v>
      </c>
      <c r="AG270" s="10"/>
      <c r="AH270" s="9">
        <v>0</v>
      </c>
      <c r="AI270" s="9">
        <f t="shared" si="134"/>
        <v>20</v>
      </c>
      <c r="AJ270" s="77">
        <f t="shared" ref="AJ270" si="147">AI270+AI271</f>
        <v>40</v>
      </c>
    </row>
    <row r="271" spans="1:36" x14ac:dyDescent="0.4">
      <c r="A271" s="77"/>
      <c r="B271" s="10" t="s">
        <v>727</v>
      </c>
      <c r="C271" s="10" t="s">
        <v>716</v>
      </c>
      <c r="D271" s="10">
        <v>2</v>
      </c>
      <c r="E271" s="45" t="s">
        <v>717</v>
      </c>
      <c r="F271" s="44" t="s">
        <v>814</v>
      </c>
      <c r="G271" s="10"/>
      <c r="H271" s="14">
        <v>0</v>
      </c>
      <c r="I271" s="10"/>
      <c r="J271" s="9">
        <v>0</v>
      </c>
      <c r="K271" s="10" t="s">
        <v>7</v>
      </c>
      <c r="L271" s="9">
        <v>20</v>
      </c>
      <c r="M271" s="10"/>
      <c r="N271" s="9">
        <f>IF(M271="",0,IF(M271="優勝",[3]点数換算表!$B$5,IF(M271="準優勝",[3]点数換算表!$C$5,IF(M271="ベスト4",[3]点数換算表!$D$5,IF(M271="ベスト8",[3]点数換算表!$E$5,IF(M271="ベスト16",[3]点数換算表!$F$5,IF(M271="ベスト32",[3]点数換算表!$G$5,"")))))))</f>
        <v>0</v>
      </c>
      <c r="O271" s="10"/>
      <c r="P271" s="9">
        <v>0</v>
      </c>
      <c r="Q271" s="10"/>
      <c r="R271" s="9">
        <v>0</v>
      </c>
      <c r="S271" s="10"/>
      <c r="T271" s="9">
        <v>0</v>
      </c>
      <c r="U271" s="10"/>
      <c r="V271" s="14">
        <v>0</v>
      </c>
      <c r="W271" s="10"/>
      <c r="X271" s="9">
        <v>0</v>
      </c>
      <c r="Y271" s="10"/>
      <c r="Z271" s="9">
        <v>0</v>
      </c>
      <c r="AA271" s="10"/>
      <c r="AB271" s="9">
        <f>IF(AA271="",0,IF(AA271="優勝",[3]点数換算表!$B$16,IF(AA271="準優勝",[3]点数換算表!$C$16,IF(AA271="ベスト4",[3]点数換算表!$D$16,IF(AA271="ベスト8",[3]点数換算表!$E$16,IF(AA271="ベスト16",[3]点数換算表!$F$16,IF(AA271="ベスト32",[3]点数換算表!$G$16,"")))))))</f>
        <v>0</v>
      </c>
      <c r="AC271" s="10"/>
      <c r="AD271" s="9">
        <v>0</v>
      </c>
      <c r="AE271" s="10"/>
      <c r="AF271" s="9">
        <v>0</v>
      </c>
      <c r="AG271" s="10"/>
      <c r="AH271" s="9">
        <v>0</v>
      </c>
      <c r="AI271" s="9">
        <f t="shared" si="134"/>
        <v>20</v>
      </c>
      <c r="AJ271" s="77"/>
    </row>
    <row r="272" spans="1:36" x14ac:dyDescent="0.4">
      <c r="A272" s="77">
        <v>135</v>
      </c>
      <c r="B272" s="10" t="s">
        <v>764</v>
      </c>
      <c r="C272" s="10" t="s">
        <v>722</v>
      </c>
      <c r="D272" s="10">
        <v>3</v>
      </c>
      <c r="E272" s="45" t="s">
        <v>717</v>
      </c>
      <c r="F272" s="44" t="s">
        <v>814</v>
      </c>
      <c r="G272" s="10"/>
      <c r="H272" s="14">
        <v>0</v>
      </c>
      <c r="I272" s="10"/>
      <c r="J272" s="9">
        <v>0</v>
      </c>
      <c r="K272" s="10" t="s">
        <v>7</v>
      </c>
      <c r="L272" s="9">
        <v>20</v>
      </c>
      <c r="M272" s="10"/>
      <c r="N272" s="9">
        <f>IF(M272="",0,IF(M272="優勝",[3]点数換算表!$B$5,IF(M272="準優勝",[3]点数換算表!$C$5,IF(M272="ベスト4",[3]点数換算表!$D$5,IF(M272="ベスト8",[3]点数換算表!$E$5,IF(M272="ベスト16",[3]点数換算表!$F$5,IF(M272="ベスト32",[3]点数換算表!$G$5,"")))))))</f>
        <v>0</v>
      </c>
      <c r="O272" s="10"/>
      <c r="P272" s="9">
        <v>0</v>
      </c>
      <c r="Q272" s="10"/>
      <c r="R272" s="9">
        <v>0</v>
      </c>
      <c r="S272" s="10"/>
      <c r="T272" s="9">
        <v>0</v>
      </c>
      <c r="U272" s="10"/>
      <c r="V272" s="14">
        <v>0</v>
      </c>
      <c r="W272" s="10"/>
      <c r="X272" s="9">
        <v>0</v>
      </c>
      <c r="Y272" s="10"/>
      <c r="Z272" s="9">
        <v>0</v>
      </c>
      <c r="AA272" s="10"/>
      <c r="AB272" s="9">
        <f>IF(AA272="",0,IF(AA272="優勝",[3]点数換算表!$B$16,IF(AA272="準優勝",[3]点数換算表!$C$16,IF(AA272="ベスト4",[3]点数換算表!$D$16,IF(AA272="ベスト8",[3]点数換算表!$E$16,IF(AA272="ベスト16",[3]点数換算表!$F$16,IF(AA272="ベスト32",[3]点数換算表!$G$16,"")))))))</f>
        <v>0</v>
      </c>
      <c r="AC272" s="10"/>
      <c r="AD272" s="9">
        <v>0</v>
      </c>
      <c r="AE272" s="10"/>
      <c r="AF272" s="9">
        <v>0</v>
      </c>
      <c r="AG272" s="10"/>
      <c r="AH272" s="9">
        <v>0</v>
      </c>
      <c r="AI272" s="9">
        <f t="shared" si="134"/>
        <v>20</v>
      </c>
      <c r="AJ272" s="77">
        <f t="shared" ref="AJ272" si="148">AI272+AI273</f>
        <v>40</v>
      </c>
    </row>
    <row r="273" spans="1:36" x14ac:dyDescent="0.4">
      <c r="A273" s="77"/>
      <c r="B273" s="10" t="s">
        <v>765</v>
      </c>
      <c r="C273" s="10" t="s">
        <v>722</v>
      </c>
      <c r="D273" s="10">
        <v>3</v>
      </c>
      <c r="E273" s="45" t="s">
        <v>717</v>
      </c>
      <c r="F273" s="44" t="s">
        <v>814</v>
      </c>
      <c r="G273" s="10"/>
      <c r="H273" s="14">
        <v>0</v>
      </c>
      <c r="I273" s="10"/>
      <c r="J273" s="9">
        <v>0</v>
      </c>
      <c r="K273" s="10" t="s">
        <v>7</v>
      </c>
      <c r="L273" s="9">
        <v>20</v>
      </c>
      <c r="M273" s="10"/>
      <c r="N273" s="9">
        <f>IF(M273="",0,IF(M273="優勝",[3]点数換算表!$B$5,IF(M273="準優勝",[3]点数換算表!$C$5,IF(M273="ベスト4",[3]点数換算表!$D$5,IF(M273="ベスト8",[3]点数換算表!$E$5,IF(M273="ベスト16",[3]点数換算表!$F$5,IF(M273="ベスト32",[3]点数換算表!$G$5,"")))))))</f>
        <v>0</v>
      </c>
      <c r="O273" s="10"/>
      <c r="P273" s="9">
        <v>0</v>
      </c>
      <c r="Q273" s="10"/>
      <c r="R273" s="9">
        <v>0</v>
      </c>
      <c r="S273" s="10"/>
      <c r="T273" s="9">
        <v>0</v>
      </c>
      <c r="U273" s="10"/>
      <c r="V273" s="14">
        <v>0</v>
      </c>
      <c r="W273" s="10"/>
      <c r="X273" s="9">
        <v>0</v>
      </c>
      <c r="Y273" s="10"/>
      <c r="Z273" s="9">
        <v>0</v>
      </c>
      <c r="AA273" s="10"/>
      <c r="AB273" s="9">
        <f>IF(AA273="",0,IF(AA273="優勝",[3]点数換算表!$B$16,IF(AA273="準優勝",[3]点数換算表!$C$16,IF(AA273="ベスト4",[3]点数換算表!$D$16,IF(AA273="ベスト8",[3]点数換算表!$E$16,IF(AA273="ベスト16",[3]点数換算表!$F$16,IF(AA273="ベスト32",[3]点数換算表!$G$16,"")))))))</f>
        <v>0</v>
      </c>
      <c r="AC273" s="10"/>
      <c r="AD273" s="9">
        <v>0</v>
      </c>
      <c r="AE273" s="10"/>
      <c r="AF273" s="9">
        <v>0</v>
      </c>
      <c r="AG273" s="10"/>
      <c r="AH273" s="9">
        <v>0</v>
      </c>
      <c r="AI273" s="9">
        <f t="shared" si="134"/>
        <v>20</v>
      </c>
      <c r="AJ273" s="77"/>
    </row>
    <row r="274" spans="1:36" x14ac:dyDescent="0.4">
      <c r="A274" s="77">
        <v>136</v>
      </c>
      <c r="B274" s="10" t="s">
        <v>769</v>
      </c>
      <c r="C274" s="10" t="s">
        <v>722</v>
      </c>
      <c r="D274" s="10">
        <v>2</v>
      </c>
      <c r="E274" s="45" t="s">
        <v>717</v>
      </c>
      <c r="F274" s="44" t="s">
        <v>814</v>
      </c>
      <c r="G274" s="10"/>
      <c r="H274" s="14">
        <f>IF(G274="",0,IF(G274="優勝",[5]点数換算表!$B$2,IF(G274="準優勝",[5]点数換算表!$C$2,IF(G274="ベスト4",[5]点数換算表!$D$2,[5]点数換算表!$E$2))))</f>
        <v>0</v>
      </c>
      <c r="I274" s="10"/>
      <c r="J274" s="9">
        <f>IF(I274="",0,IF(I274="優勝",[5]点数換算表!$B$3,IF(I274="準優勝",[5]点数換算表!$C$3,IF(I274="ベスト4",[5]点数換算表!$D$3,[5]点数換算表!$E$3))))</f>
        <v>0</v>
      </c>
      <c r="K274" s="10" t="s">
        <v>7</v>
      </c>
      <c r="L274" s="9">
        <f>IF(K274="",0,IF(K274="優勝",[5]点数換算表!$B$4,IF(K274="準優勝",[5]点数換算表!$C$4,IF(K274="ベスト4",[5]点数換算表!$D$4,IF(K274="ベスト8",[5]点数換算表!$E$4,IF(K274="ベスト16",[5]点数換算表!$F$4,""))))))</f>
        <v>20</v>
      </c>
      <c r="M274" s="10"/>
      <c r="N274" s="9">
        <f>IF(M274="",0,IF(M274="優勝",[3]点数換算表!$B$5,IF(M274="準優勝",[3]点数換算表!$C$5,IF(M274="ベスト4",[3]点数換算表!$D$5,IF(M274="ベスト8",[3]点数換算表!$E$5,IF(M274="ベスト16",[3]点数換算表!$F$5,IF(M274="ベスト32",[3]点数換算表!$G$5,"")))))))</f>
        <v>0</v>
      </c>
      <c r="O274" s="10"/>
      <c r="P274" s="9">
        <f>IF(O274="",0,IF(O274="優勝",[5]点数換算表!$B$6,IF(O274="準優勝",[5]点数換算表!$C$6,IF(O274="ベスト4",[5]点数換算表!$D$6,IF(O274="ベスト8",[5]点数換算表!$E$6,IF(O274="ベスト16",[5]点数換算表!$F$6,IF(O274="ベスト32",[5]点数換算表!$G$6,"")))))))</f>
        <v>0</v>
      </c>
      <c r="Q274" s="10"/>
      <c r="R274" s="9">
        <f>IF(Q274="",0,IF(Q274="優勝",[5]点数換算表!$B$7,IF(Q274="準優勝",[5]点数換算表!$C$7,IF(Q274="ベスト4",[5]点数換算表!$D$7,IF(Q274="ベスト8",[5]点数換算表!$E$7,[5]点数換算表!$F$7)))))</f>
        <v>0</v>
      </c>
      <c r="S274" s="10"/>
      <c r="T274" s="9">
        <f>IF(S274="",0,IF(S274="優勝",[5]点数換算表!$B$8,IF(S274="準優勝",[5]点数換算表!$C$8,IF(S274="ベスト4",[5]点数換算表!$D$8,IF(S274="ベスト8",[5]点数換算表!$E$8,[5]点数換算表!$F$8)))))</f>
        <v>0</v>
      </c>
      <c r="U274" s="10"/>
      <c r="V274" s="14">
        <f>IF(U274="",0,IF(U274="優勝",[5]点数換算表!$B$13,IF(U274="準優勝",[5]点数換算表!$C$13,IF(U274="ベスト4",[5]点数換算表!$D$13,[5]点数換算表!$E$13))))</f>
        <v>0</v>
      </c>
      <c r="W274" s="10"/>
      <c r="X274" s="9">
        <f>IF(W274="",0,IF(W274="優勝",[5]点数換算表!$B$14,IF(W274="準優勝",[5]点数換算表!$C$14,IF(W274="ベスト4",[5]点数換算表!$D$14,[5]点数換算表!$E$14))))</f>
        <v>0</v>
      </c>
      <c r="Y274" s="10"/>
      <c r="Z274" s="9">
        <f>IF(Y274="",0,IF(Y274="優勝",[5]点数換算表!$B$15,IF(Y274="準優勝",[5]点数換算表!$C$15,IF(Y274="ベスト4",[5]点数換算表!$D$15,IF(Y274="ベスト8",[5]点数換算表!$E$15,IF(Y274="ベスト16",[5]点数換算表!$F$15,""))))))</f>
        <v>0</v>
      </c>
      <c r="AA274" s="10"/>
      <c r="AB274" s="9">
        <f>IF(AA274="",0,IF(AA274="優勝",[3]点数換算表!$B$16,IF(AA274="準優勝",[3]点数換算表!$C$16,IF(AA274="ベスト4",[3]点数換算表!$D$16,IF(AA274="ベスト8",[3]点数換算表!$E$16,IF(AA274="ベスト16",[3]点数換算表!$F$16,IF(AA274="ベスト32",[3]点数換算表!$G$16,"")))))))</f>
        <v>0</v>
      </c>
      <c r="AC274" s="10"/>
      <c r="AD274" s="9">
        <f>IF(AC274="",0,IF(AC274="優勝",[5]点数換算表!$B$17,IF(AC274="準優勝",[5]点数換算表!$C$17,IF(AC274="ベスト4",[5]点数換算表!$D$17,IF(AC274="ベスト8",[5]点数換算表!$E$17,IF(AC274="ベスト16",[5]点数換算表!$F$17,IF(AC274="ベスト32",[5]点数換算表!$G$17,"")))))))</f>
        <v>0</v>
      </c>
      <c r="AE274" s="10"/>
      <c r="AF274" s="9">
        <f>IF(AE274="",0,IF(AE274="優勝",[5]点数換算表!$B$18,IF(AE274="準優勝",[5]点数換算表!$C$18,IF(AE274="ベスト4",[5]点数換算表!$D$18,IF(AE274="ベスト8",[5]点数換算表!$E$18,[5]点数換算表!$F$18)))))</f>
        <v>0</v>
      </c>
      <c r="AG274" s="10"/>
      <c r="AH274" s="9">
        <f>IF(AG274="",0,IF(AG274="優勝",[5]点数換算表!$B$19,IF(AG274="準優勝",[5]点数換算表!$C$19,IF(AG274="ベスト4",[5]点数換算表!$D$19,IF(AG274="ベスト8",[5]点数換算表!$E$19,[5]点数換算表!$F$19)))))</f>
        <v>0</v>
      </c>
      <c r="AI274" s="9">
        <f t="shared" si="134"/>
        <v>20</v>
      </c>
      <c r="AJ274" s="77">
        <f t="shared" ref="AJ274" si="149">AI274+AI275</f>
        <v>40</v>
      </c>
    </row>
    <row r="275" spans="1:36" x14ac:dyDescent="0.4">
      <c r="A275" s="77"/>
      <c r="B275" s="10" t="s">
        <v>770</v>
      </c>
      <c r="C275" s="10" t="s">
        <v>722</v>
      </c>
      <c r="D275" s="10">
        <v>1</v>
      </c>
      <c r="E275" s="45" t="s">
        <v>717</v>
      </c>
      <c r="F275" s="44" t="s">
        <v>814</v>
      </c>
      <c r="G275" s="10"/>
      <c r="H275" s="14">
        <f>IF(G275="",0,IF(G275="優勝",[5]点数換算表!$B$2,IF(G275="準優勝",[5]点数換算表!$C$2,IF(G275="ベスト4",[5]点数換算表!$D$2,[5]点数換算表!$E$2))))</f>
        <v>0</v>
      </c>
      <c r="I275" s="10"/>
      <c r="J275" s="9">
        <f>IF(I275="",0,IF(I275="優勝",[5]点数換算表!$B$3,IF(I275="準優勝",[5]点数換算表!$C$3,IF(I275="ベスト4",[5]点数換算表!$D$3,[5]点数換算表!$E$3))))</f>
        <v>0</v>
      </c>
      <c r="K275" s="10" t="s">
        <v>7</v>
      </c>
      <c r="L275" s="9">
        <f>IF(K275="",0,IF(K275="優勝",[5]点数換算表!$B$4,IF(K275="準優勝",[5]点数換算表!$C$4,IF(K275="ベスト4",[5]点数換算表!$D$4,IF(K275="ベスト8",[5]点数換算表!$E$4,IF(K275="ベスト16",[5]点数換算表!$F$4,""))))))</f>
        <v>20</v>
      </c>
      <c r="M275" s="10"/>
      <c r="N275" s="9">
        <f>IF(M275="",0,IF(M275="優勝",[3]点数換算表!$B$5,IF(M275="準優勝",[3]点数換算表!$C$5,IF(M275="ベスト4",[3]点数換算表!$D$5,IF(M275="ベスト8",[3]点数換算表!$E$5,IF(M275="ベスト16",[3]点数換算表!$F$5,IF(M275="ベスト32",[3]点数換算表!$G$5,"")))))))</f>
        <v>0</v>
      </c>
      <c r="O275" s="10"/>
      <c r="P275" s="9">
        <f>IF(O275="",0,IF(O275="優勝",[5]点数換算表!$B$6,IF(O275="準優勝",[5]点数換算表!$C$6,IF(O275="ベスト4",[5]点数換算表!$D$6,IF(O275="ベスト8",[5]点数換算表!$E$6,IF(O275="ベスト16",[5]点数換算表!$F$6,IF(O275="ベスト32",[5]点数換算表!$G$6,"")))))))</f>
        <v>0</v>
      </c>
      <c r="Q275" s="10"/>
      <c r="R275" s="9">
        <f>IF(Q275="",0,IF(Q275="優勝",[5]点数換算表!$B$7,IF(Q275="準優勝",[5]点数換算表!$C$7,IF(Q275="ベスト4",[5]点数換算表!$D$7,IF(Q275="ベスト8",[5]点数換算表!$E$7,[5]点数換算表!$F$7)))))</f>
        <v>0</v>
      </c>
      <c r="S275" s="10"/>
      <c r="T275" s="9">
        <f>IF(S275="",0,IF(S275="優勝",[5]点数換算表!$B$8,IF(S275="準優勝",[5]点数換算表!$C$8,IF(S275="ベスト4",[5]点数換算表!$D$8,IF(S275="ベスト8",[5]点数換算表!$E$8,[5]点数換算表!$F$8)))))</f>
        <v>0</v>
      </c>
      <c r="U275" s="10"/>
      <c r="V275" s="14">
        <f>IF(U275="",0,IF(U275="優勝",[5]点数換算表!$B$13,IF(U275="準優勝",[5]点数換算表!$C$13,IF(U275="ベスト4",[5]点数換算表!$D$13,[5]点数換算表!$E$13))))</f>
        <v>0</v>
      </c>
      <c r="W275" s="10"/>
      <c r="X275" s="9">
        <f>IF(W275="",0,IF(W275="優勝",[5]点数換算表!$B$14,IF(W275="準優勝",[5]点数換算表!$C$14,IF(W275="ベスト4",[5]点数換算表!$D$14,[5]点数換算表!$E$14))))</f>
        <v>0</v>
      </c>
      <c r="Y275" s="10"/>
      <c r="Z275" s="9">
        <f>IF(Y275="",0,IF(Y275="優勝",[5]点数換算表!$B$15,IF(Y275="準優勝",[5]点数換算表!$C$15,IF(Y275="ベスト4",[5]点数換算表!$D$15,IF(Y275="ベスト8",[5]点数換算表!$E$15,IF(Y275="ベスト16",[5]点数換算表!$F$15,""))))))</f>
        <v>0</v>
      </c>
      <c r="AA275" s="10"/>
      <c r="AB275" s="9">
        <f>IF(AA275="",0,IF(AA275="優勝",[3]点数換算表!$B$16,IF(AA275="準優勝",[3]点数換算表!$C$16,IF(AA275="ベスト4",[3]点数換算表!$D$16,IF(AA275="ベスト8",[3]点数換算表!$E$16,IF(AA275="ベスト16",[3]点数換算表!$F$16,IF(AA275="ベスト32",[3]点数換算表!$G$16,"")))))))</f>
        <v>0</v>
      </c>
      <c r="AC275" s="10"/>
      <c r="AD275" s="9">
        <f>IF(AC275="",0,IF(AC275="優勝",[5]点数換算表!$B$17,IF(AC275="準優勝",[5]点数換算表!$C$17,IF(AC275="ベスト4",[5]点数換算表!$D$17,IF(AC275="ベスト8",[5]点数換算表!$E$17,IF(AC275="ベスト16",[5]点数換算表!$F$17,IF(AC275="ベスト32",[5]点数換算表!$G$17,"")))))))</f>
        <v>0</v>
      </c>
      <c r="AE275" s="10"/>
      <c r="AF275" s="9">
        <f>IF(AE275="",0,IF(AE275="優勝",[5]点数換算表!$B$18,IF(AE275="準優勝",[5]点数換算表!$C$18,IF(AE275="ベスト4",[5]点数換算表!$D$18,IF(AE275="ベスト8",[5]点数換算表!$E$18,[5]点数換算表!$F$18)))))</f>
        <v>0</v>
      </c>
      <c r="AG275" s="10"/>
      <c r="AH275" s="9">
        <f>IF(AG275="",0,IF(AG275="優勝",[5]点数換算表!$B$19,IF(AG275="準優勝",[5]点数換算表!$C$19,IF(AG275="ベスト4",[5]点数換算表!$D$19,IF(AG275="ベスト8",[5]点数換算表!$E$19,[5]点数換算表!$F$19)))))</f>
        <v>0</v>
      </c>
      <c r="AI275" s="9">
        <f t="shared" si="134"/>
        <v>20</v>
      </c>
      <c r="AJ275" s="77"/>
    </row>
    <row r="276" spans="1:36" x14ac:dyDescent="0.4">
      <c r="A276" s="77">
        <v>137</v>
      </c>
      <c r="B276" s="10" t="s">
        <v>771</v>
      </c>
      <c r="C276" s="10" t="s">
        <v>722</v>
      </c>
      <c r="D276" s="10">
        <v>2</v>
      </c>
      <c r="E276" s="45" t="s">
        <v>717</v>
      </c>
      <c r="F276" s="44" t="s">
        <v>814</v>
      </c>
      <c r="G276" s="10"/>
      <c r="H276" s="14">
        <f>IF(G276="",0,IF(G276="優勝",[5]点数換算表!$B$2,IF(G276="準優勝",[5]点数換算表!$C$2,IF(G276="ベスト4",[5]点数換算表!$D$2,[5]点数換算表!$E$2))))</f>
        <v>0</v>
      </c>
      <c r="I276" s="10"/>
      <c r="J276" s="9">
        <f>IF(I276="",0,IF(I276="優勝",[5]点数換算表!$B$3,IF(I276="準優勝",[5]点数換算表!$C$3,IF(I276="ベスト4",[5]点数換算表!$D$3,[5]点数換算表!$E$3))))</f>
        <v>0</v>
      </c>
      <c r="K276" s="10" t="s">
        <v>7</v>
      </c>
      <c r="L276" s="9">
        <f>IF(K276="",0,IF(K276="優勝",[5]点数換算表!$B$4,IF(K276="準優勝",[5]点数換算表!$C$4,IF(K276="ベスト4",[5]点数換算表!$D$4,IF(K276="ベスト8",[5]点数換算表!$E$4,IF(K276="ベスト16",[5]点数換算表!$F$4,""))))))</f>
        <v>20</v>
      </c>
      <c r="M276" s="10"/>
      <c r="N276" s="9">
        <f>IF(M276="",0,IF(M276="優勝",[3]点数換算表!$B$5,IF(M276="準優勝",[3]点数換算表!$C$5,IF(M276="ベスト4",[3]点数換算表!$D$5,IF(M276="ベスト8",[3]点数換算表!$E$5,IF(M276="ベスト16",[3]点数換算表!$F$5,IF(M276="ベスト32",[3]点数換算表!$G$5,"")))))))</f>
        <v>0</v>
      </c>
      <c r="O276" s="10"/>
      <c r="P276" s="9">
        <f>IF(O276="",0,IF(O276="優勝",[5]点数換算表!$B$6,IF(O276="準優勝",[5]点数換算表!$C$6,IF(O276="ベスト4",[5]点数換算表!$D$6,IF(O276="ベスト8",[5]点数換算表!$E$6,IF(O276="ベスト16",[5]点数換算表!$F$6,IF(O276="ベスト32",[5]点数換算表!$G$6,"")))))))</f>
        <v>0</v>
      </c>
      <c r="Q276" s="10"/>
      <c r="R276" s="9">
        <f>IF(Q276="",0,IF(Q276="優勝",[5]点数換算表!$B$7,IF(Q276="準優勝",[5]点数換算表!$C$7,IF(Q276="ベスト4",[5]点数換算表!$D$7,IF(Q276="ベスト8",[5]点数換算表!$E$7,[5]点数換算表!$F$7)))))</f>
        <v>0</v>
      </c>
      <c r="S276" s="10"/>
      <c r="T276" s="9">
        <f>IF(S276="",0,IF(S276="優勝",[5]点数換算表!$B$8,IF(S276="準優勝",[5]点数換算表!$C$8,IF(S276="ベスト4",[5]点数換算表!$D$8,IF(S276="ベスト8",[5]点数換算表!$E$8,[5]点数換算表!$F$8)))))</f>
        <v>0</v>
      </c>
      <c r="U276" s="10"/>
      <c r="V276" s="14">
        <f>IF(U276="",0,IF(U276="優勝",[5]点数換算表!$B$13,IF(U276="準優勝",[5]点数換算表!$C$13,IF(U276="ベスト4",[5]点数換算表!$D$13,[5]点数換算表!$E$13))))</f>
        <v>0</v>
      </c>
      <c r="W276" s="10"/>
      <c r="X276" s="9">
        <f>IF(W276="",0,IF(W276="優勝",[5]点数換算表!$B$14,IF(W276="準優勝",[5]点数換算表!$C$14,IF(W276="ベスト4",[5]点数換算表!$D$14,[5]点数換算表!$E$14))))</f>
        <v>0</v>
      </c>
      <c r="Y276" s="10"/>
      <c r="Z276" s="9">
        <f>IF(Y276="",0,IF(Y276="優勝",[5]点数換算表!$B$15,IF(Y276="準優勝",[5]点数換算表!$C$15,IF(Y276="ベスト4",[5]点数換算表!$D$15,IF(Y276="ベスト8",[5]点数換算表!$E$15,IF(Y276="ベスト16",[5]点数換算表!$F$15,""))))))</f>
        <v>0</v>
      </c>
      <c r="AA276" s="10"/>
      <c r="AB276" s="9">
        <f>IF(AA276="",0,IF(AA276="優勝",[3]点数換算表!$B$16,IF(AA276="準優勝",[3]点数換算表!$C$16,IF(AA276="ベスト4",[3]点数換算表!$D$16,IF(AA276="ベスト8",[3]点数換算表!$E$16,IF(AA276="ベスト16",[3]点数換算表!$F$16,IF(AA276="ベスト32",[3]点数換算表!$G$16,"")))))))</f>
        <v>0</v>
      </c>
      <c r="AC276" s="10"/>
      <c r="AD276" s="9">
        <f>IF(AC276="",0,IF(AC276="優勝",[5]点数換算表!$B$17,IF(AC276="準優勝",[5]点数換算表!$C$17,IF(AC276="ベスト4",[5]点数換算表!$D$17,IF(AC276="ベスト8",[5]点数換算表!$E$17,IF(AC276="ベスト16",[5]点数換算表!$F$17,IF(AC276="ベスト32",[5]点数換算表!$G$17,"")))))))</f>
        <v>0</v>
      </c>
      <c r="AE276" s="10"/>
      <c r="AF276" s="9">
        <f>IF(AE276="",0,IF(AE276="優勝",[5]点数換算表!$B$18,IF(AE276="準優勝",[5]点数換算表!$C$18,IF(AE276="ベスト4",[5]点数換算表!$D$18,IF(AE276="ベスト8",[5]点数換算表!$E$18,[5]点数換算表!$F$18)))))</f>
        <v>0</v>
      </c>
      <c r="AG276" s="10"/>
      <c r="AH276" s="9">
        <f>IF(AG276="",0,IF(AG276="優勝",[5]点数換算表!$B$19,IF(AG276="準優勝",[5]点数換算表!$C$19,IF(AG276="ベスト4",[5]点数換算表!$D$19,IF(AG276="ベスト8",[5]点数換算表!$E$19,[5]点数換算表!$F$19)))))</f>
        <v>0</v>
      </c>
      <c r="AI276" s="9">
        <f t="shared" si="134"/>
        <v>20</v>
      </c>
      <c r="AJ276" s="77">
        <f t="shared" ref="AJ276" si="150">AI276+AI277</f>
        <v>40</v>
      </c>
    </row>
    <row r="277" spans="1:36" x14ac:dyDescent="0.4">
      <c r="A277" s="77"/>
      <c r="B277" s="10" t="s">
        <v>772</v>
      </c>
      <c r="C277" s="10" t="s">
        <v>722</v>
      </c>
      <c r="D277" s="10">
        <v>2</v>
      </c>
      <c r="E277" s="45" t="s">
        <v>717</v>
      </c>
      <c r="F277" s="44" t="s">
        <v>814</v>
      </c>
      <c r="G277" s="10"/>
      <c r="H277" s="14">
        <f>IF(G277="",0,IF(G277="優勝",[5]点数換算表!$B$2,IF(G277="準優勝",[5]点数換算表!$C$2,IF(G277="ベスト4",[5]点数換算表!$D$2,[5]点数換算表!$E$2))))</f>
        <v>0</v>
      </c>
      <c r="I277" s="10"/>
      <c r="J277" s="9">
        <f>IF(I277="",0,IF(I277="優勝",[5]点数換算表!$B$3,IF(I277="準優勝",[5]点数換算表!$C$3,IF(I277="ベスト4",[5]点数換算表!$D$3,[5]点数換算表!$E$3))))</f>
        <v>0</v>
      </c>
      <c r="K277" s="10" t="s">
        <v>7</v>
      </c>
      <c r="L277" s="9">
        <f>IF(K277="",0,IF(K277="優勝",[5]点数換算表!$B$4,IF(K277="準優勝",[5]点数換算表!$C$4,IF(K277="ベスト4",[5]点数換算表!$D$4,IF(K277="ベスト8",[5]点数換算表!$E$4,IF(K277="ベスト16",[5]点数換算表!$F$4,""))))))</f>
        <v>20</v>
      </c>
      <c r="M277" s="10"/>
      <c r="N277" s="9">
        <f>IF(M277="",0,IF(M277="優勝",[3]点数換算表!$B$5,IF(M277="準優勝",[3]点数換算表!$C$5,IF(M277="ベスト4",[3]点数換算表!$D$5,IF(M277="ベスト8",[3]点数換算表!$E$5,IF(M277="ベスト16",[3]点数換算表!$F$5,IF(M277="ベスト32",[3]点数換算表!$G$5,"")))))))</f>
        <v>0</v>
      </c>
      <c r="O277" s="10"/>
      <c r="P277" s="9">
        <f>IF(O277="",0,IF(O277="優勝",[5]点数換算表!$B$6,IF(O277="準優勝",[5]点数換算表!$C$6,IF(O277="ベスト4",[5]点数換算表!$D$6,IF(O277="ベスト8",[5]点数換算表!$E$6,IF(O277="ベスト16",[5]点数換算表!$F$6,IF(O277="ベスト32",[5]点数換算表!$G$6,"")))))))</f>
        <v>0</v>
      </c>
      <c r="Q277" s="10"/>
      <c r="R277" s="9">
        <f>IF(Q277="",0,IF(Q277="優勝",[5]点数換算表!$B$7,IF(Q277="準優勝",[5]点数換算表!$C$7,IF(Q277="ベスト4",[5]点数換算表!$D$7,IF(Q277="ベスト8",[5]点数換算表!$E$7,[5]点数換算表!$F$7)))))</f>
        <v>0</v>
      </c>
      <c r="S277" s="10"/>
      <c r="T277" s="9">
        <f>IF(S277="",0,IF(S277="優勝",[5]点数換算表!$B$8,IF(S277="準優勝",[5]点数換算表!$C$8,IF(S277="ベスト4",[5]点数換算表!$D$8,IF(S277="ベスト8",[5]点数換算表!$E$8,[5]点数換算表!$F$8)))))</f>
        <v>0</v>
      </c>
      <c r="U277" s="10"/>
      <c r="V277" s="14">
        <f>IF(U277="",0,IF(U277="優勝",[5]点数換算表!$B$13,IF(U277="準優勝",[5]点数換算表!$C$13,IF(U277="ベスト4",[5]点数換算表!$D$13,[5]点数換算表!$E$13))))</f>
        <v>0</v>
      </c>
      <c r="W277" s="10"/>
      <c r="X277" s="9">
        <f>IF(W277="",0,IF(W277="優勝",[5]点数換算表!$B$14,IF(W277="準優勝",[5]点数換算表!$C$14,IF(W277="ベスト4",[5]点数換算表!$D$14,[5]点数換算表!$E$14))))</f>
        <v>0</v>
      </c>
      <c r="Y277" s="10"/>
      <c r="Z277" s="9">
        <f>IF(Y277="",0,IF(Y277="優勝",[5]点数換算表!$B$15,IF(Y277="準優勝",[5]点数換算表!$C$15,IF(Y277="ベスト4",[5]点数換算表!$D$15,IF(Y277="ベスト8",[5]点数換算表!$E$15,IF(Y277="ベスト16",[5]点数換算表!$F$15,""))))))</f>
        <v>0</v>
      </c>
      <c r="AA277" s="10"/>
      <c r="AB277" s="9">
        <f>IF(AA277="",0,IF(AA277="優勝",[3]点数換算表!$B$16,IF(AA277="準優勝",[3]点数換算表!$C$16,IF(AA277="ベスト4",[3]点数換算表!$D$16,IF(AA277="ベスト8",[3]点数換算表!$E$16,IF(AA277="ベスト16",[3]点数換算表!$F$16,IF(AA277="ベスト32",[3]点数換算表!$G$16,"")))))))</f>
        <v>0</v>
      </c>
      <c r="AC277" s="10"/>
      <c r="AD277" s="9">
        <f>IF(AC277="",0,IF(AC277="優勝",[5]点数換算表!$B$17,IF(AC277="準優勝",[5]点数換算表!$C$17,IF(AC277="ベスト4",[5]点数換算表!$D$17,IF(AC277="ベスト8",[5]点数換算表!$E$17,IF(AC277="ベスト16",[5]点数換算表!$F$17,IF(AC277="ベスト32",[5]点数換算表!$G$17,"")))))))</f>
        <v>0</v>
      </c>
      <c r="AE277" s="10"/>
      <c r="AF277" s="9">
        <f>IF(AE277="",0,IF(AE277="優勝",[5]点数換算表!$B$18,IF(AE277="準優勝",[5]点数換算表!$C$18,IF(AE277="ベスト4",[5]点数換算表!$D$18,IF(AE277="ベスト8",[5]点数換算表!$E$18,[5]点数換算表!$F$18)))))</f>
        <v>0</v>
      </c>
      <c r="AG277" s="10"/>
      <c r="AH277" s="9">
        <f>IF(AG277="",0,IF(AG277="優勝",[5]点数換算表!$B$19,IF(AG277="準優勝",[5]点数換算表!$C$19,IF(AG277="ベスト4",[5]点数換算表!$D$19,IF(AG277="ベスト8",[5]点数換算表!$E$19,[5]点数換算表!$F$19)))))</f>
        <v>0</v>
      </c>
      <c r="AI277" s="9">
        <f t="shared" si="134"/>
        <v>20</v>
      </c>
      <c r="AJ277" s="77"/>
    </row>
    <row r="278" spans="1:36" x14ac:dyDescent="0.4">
      <c r="A278" s="77">
        <v>138</v>
      </c>
      <c r="B278" s="10" t="s">
        <v>773</v>
      </c>
      <c r="C278" s="10" t="s">
        <v>722</v>
      </c>
      <c r="D278" s="10">
        <v>4</v>
      </c>
      <c r="E278" s="45" t="s">
        <v>717</v>
      </c>
      <c r="F278" s="44" t="s">
        <v>814</v>
      </c>
      <c r="G278" s="10"/>
      <c r="H278" s="14">
        <f>IF(G278="",0,IF(G278="優勝",[5]点数換算表!$B$2,IF(G278="準優勝",[5]点数換算表!$C$2,IF(G278="ベスト4",[5]点数換算表!$D$2,[5]点数換算表!$E$2))))</f>
        <v>0</v>
      </c>
      <c r="I278" s="10"/>
      <c r="J278" s="9">
        <f>IF(I278="",0,IF(I278="優勝",[5]点数換算表!$B$3,IF(I278="準優勝",[5]点数換算表!$C$3,IF(I278="ベスト4",[5]点数換算表!$D$3,[5]点数換算表!$E$3))))</f>
        <v>0</v>
      </c>
      <c r="K278" s="10" t="s">
        <v>7</v>
      </c>
      <c r="L278" s="9">
        <f>IF(K278="",0,IF(K278="優勝",[5]点数換算表!$B$4,IF(K278="準優勝",[5]点数換算表!$C$4,IF(K278="ベスト4",[5]点数換算表!$D$4,IF(K278="ベスト8",[5]点数換算表!$E$4,IF(K278="ベスト16",[5]点数換算表!$F$4,""))))))</f>
        <v>20</v>
      </c>
      <c r="M278" s="10"/>
      <c r="N278" s="9">
        <f>IF(M278="",0,IF(M278="優勝",[3]点数換算表!$B$5,IF(M278="準優勝",[3]点数換算表!$C$5,IF(M278="ベスト4",[3]点数換算表!$D$5,IF(M278="ベスト8",[3]点数換算表!$E$5,IF(M278="ベスト16",[3]点数換算表!$F$5,IF(M278="ベスト32",[3]点数換算表!$G$5,"")))))))</f>
        <v>0</v>
      </c>
      <c r="O278" s="10"/>
      <c r="P278" s="9">
        <f>IF(O278="",0,IF(O278="優勝",[5]点数換算表!$B$6,IF(O278="準優勝",[5]点数換算表!$C$6,IF(O278="ベスト4",[5]点数換算表!$D$6,IF(O278="ベスト8",[5]点数換算表!$E$6,IF(O278="ベスト16",[5]点数換算表!$F$6,IF(O278="ベスト32",[5]点数換算表!$G$6,"")))))))</f>
        <v>0</v>
      </c>
      <c r="Q278" s="10"/>
      <c r="R278" s="9">
        <f>IF(Q278="",0,IF(Q278="優勝",[5]点数換算表!$B$7,IF(Q278="準優勝",[5]点数換算表!$C$7,IF(Q278="ベスト4",[5]点数換算表!$D$7,IF(Q278="ベスト8",[5]点数換算表!$E$7,[5]点数換算表!$F$7)))))</f>
        <v>0</v>
      </c>
      <c r="S278" s="10"/>
      <c r="T278" s="9">
        <f>IF(S278="",0,IF(S278="優勝",[5]点数換算表!$B$8,IF(S278="準優勝",[5]点数換算表!$C$8,IF(S278="ベスト4",[5]点数換算表!$D$8,IF(S278="ベスト8",[5]点数換算表!$E$8,[5]点数換算表!$F$8)))))</f>
        <v>0</v>
      </c>
      <c r="U278" s="10"/>
      <c r="V278" s="14">
        <f>IF(U278="",0,IF(U278="優勝",[5]点数換算表!$B$13,IF(U278="準優勝",[5]点数換算表!$C$13,IF(U278="ベスト4",[5]点数換算表!$D$13,[5]点数換算表!$E$13))))</f>
        <v>0</v>
      </c>
      <c r="W278" s="10"/>
      <c r="X278" s="9">
        <f>IF(W278="",0,IF(W278="優勝",[5]点数換算表!$B$14,IF(W278="準優勝",[5]点数換算表!$C$14,IF(W278="ベスト4",[5]点数換算表!$D$14,[5]点数換算表!$E$14))))</f>
        <v>0</v>
      </c>
      <c r="Y278" s="10"/>
      <c r="Z278" s="9">
        <f>IF(Y278="",0,IF(Y278="優勝",[5]点数換算表!$B$15,IF(Y278="準優勝",[5]点数換算表!$C$15,IF(Y278="ベスト4",[5]点数換算表!$D$15,IF(Y278="ベスト8",[5]点数換算表!$E$15,IF(Y278="ベスト16",[5]点数換算表!$F$15,""))))))</f>
        <v>0</v>
      </c>
      <c r="AA278" s="10"/>
      <c r="AB278" s="9">
        <f>IF(AA278="",0,IF(AA278="優勝",[3]点数換算表!$B$16,IF(AA278="準優勝",[3]点数換算表!$C$16,IF(AA278="ベスト4",[3]点数換算表!$D$16,IF(AA278="ベスト8",[3]点数換算表!$E$16,IF(AA278="ベスト16",[3]点数換算表!$F$16,IF(AA278="ベスト32",[3]点数換算表!$G$16,"")))))))</f>
        <v>0</v>
      </c>
      <c r="AC278" s="10"/>
      <c r="AD278" s="9">
        <f>IF(AC278="",0,IF(AC278="優勝",[5]点数換算表!$B$17,IF(AC278="準優勝",[5]点数換算表!$C$17,IF(AC278="ベスト4",[5]点数換算表!$D$17,IF(AC278="ベスト8",[5]点数換算表!$E$17,IF(AC278="ベスト16",[5]点数換算表!$F$17,IF(AC278="ベスト32",[5]点数換算表!$G$17,"")))))))</f>
        <v>0</v>
      </c>
      <c r="AE278" s="10"/>
      <c r="AF278" s="9">
        <f>IF(AE278="",0,IF(AE278="優勝",[5]点数換算表!$B$18,IF(AE278="準優勝",[5]点数換算表!$C$18,IF(AE278="ベスト4",[5]点数換算表!$D$18,IF(AE278="ベスト8",[5]点数換算表!$E$18,[5]点数換算表!$F$18)))))</f>
        <v>0</v>
      </c>
      <c r="AG278" s="10"/>
      <c r="AH278" s="9">
        <f>IF(AG278="",0,IF(AG278="優勝",[5]点数換算表!$B$19,IF(AG278="準優勝",[5]点数換算表!$C$19,IF(AG278="ベスト4",[5]点数換算表!$D$19,IF(AG278="ベスト8",[5]点数換算表!$E$19,[5]点数換算表!$F$19)))))</f>
        <v>0</v>
      </c>
      <c r="AI278" s="9">
        <f t="shared" si="134"/>
        <v>20</v>
      </c>
      <c r="AJ278" s="77">
        <f t="shared" ref="AJ278" si="151">AI278+AI279</f>
        <v>40</v>
      </c>
    </row>
    <row r="279" spans="1:36" x14ac:dyDescent="0.4">
      <c r="A279" s="77"/>
      <c r="B279" s="10" t="s">
        <v>734</v>
      </c>
      <c r="C279" s="10" t="s">
        <v>722</v>
      </c>
      <c r="D279" s="10">
        <v>2</v>
      </c>
      <c r="E279" s="45" t="s">
        <v>717</v>
      </c>
      <c r="F279" s="44" t="s">
        <v>814</v>
      </c>
      <c r="G279" s="10"/>
      <c r="H279" s="14">
        <f>IF(G279="",0,IF(G279="優勝",[5]点数換算表!$B$2,IF(G279="準優勝",[5]点数換算表!$C$2,IF(G279="ベスト4",[5]点数換算表!$D$2,[5]点数換算表!$E$2))))</f>
        <v>0</v>
      </c>
      <c r="I279" s="10"/>
      <c r="J279" s="9">
        <f>IF(I279="",0,IF(I279="優勝",[5]点数換算表!$B$3,IF(I279="準優勝",[5]点数換算表!$C$3,IF(I279="ベスト4",[5]点数換算表!$D$3,[5]点数換算表!$E$3))))</f>
        <v>0</v>
      </c>
      <c r="K279" s="10" t="s">
        <v>7</v>
      </c>
      <c r="L279" s="9">
        <f>IF(K279="",0,IF(K279="優勝",[5]点数換算表!$B$4,IF(K279="準優勝",[5]点数換算表!$C$4,IF(K279="ベスト4",[5]点数換算表!$D$4,IF(K279="ベスト8",[5]点数換算表!$E$4,IF(K279="ベスト16",[5]点数換算表!$F$4,""))))))</f>
        <v>20</v>
      </c>
      <c r="M279" s="10"/>
      <c r="N279" s="9">
        <f>IF(M279="",0,IF(M279="優勝",[3]点数換算表!$B$5,IF(M279="準優勝",[3]点数換算表!$C$5,IF(M279="ベスト4",[3]点数換算表!$D$5,IF(M279="ベスト8",[3]点数換算表!$E$5,IF(M279="ベスト16",[3]点数換算表!$F$5,IF(M279="ベスト32",[3]点数換算表!$G$5,"")))))))</f>
        <v>0</v>
      </c>
      <c r="O279" s="10"/>
      <c r="P279" s="9">
        <f>IF(O279="",0,IF(O279="優勝",[5]点数換算表!$B$6,IF(O279="準優勝",[5]点数換算表!$C$6,IF(O279="ベスト4",[5]点数換算表!$D$6,IF(O279="ベスト8",[5]点数換算表!$E$6,IF(O279="ベスト16",[5]点数換算表!$F$6,IF(O279="ベスト32",[5]点数換算表!$G$6,"")))))))</f>
        <v>0</v>
      </c>
      <c r="Q279" s="10"/>
      <c r="R279" s="9">
        <f>IF(Q279="",0,IF(Q279="優勝",[5]点数換算表!$B$7,IF(Q279="準優勝",[5]点数換算表!$C$7,IF(Q279="ベスト4",[5]点数換算表!$D$7,IF(Q279="ベスト8",[5]点数換算表!$E$7,[5]点数換算表!$F$7)))))</f>
        <v>0</v>
      </c>
      <c r="S279" s="10"/>
      <c r="T279" s="9">
        <f>IF(S279="",0,IF(S279="優勝",[5]点数換算表!$B$8,IF(S279="準優勝",[5]点数換算表!$C$8,IF(S279="ベスト4",[5]点数換算表!$D$8,IF(S279="ベスト8",[5]点数換算表!$E$8,[5]点数換算表!$F$8)))))</f>
        <v>0</v>
      </c>
      <c r="U279" s="10"/>
      <c r="V279" s="14">
        <f>IF(U279="",0,IF(U279="優勝",[5]点数換算表!$B$13,IF(U279="準優勝",[5]点数換算表!$C$13,IF(U279="ベスト4",[5]点数換算表!$D$13,[5]点数換算表!$E$13))))</f>
        <v>0</v>
      </c>
      <c r="W279" s="10"/>
      <c r="X279" s="9">
        <f>IF(W279="",0,IF(W279="優勝",[5]点数換算表!$B$14,IF(W279="準優勝",[5]点数換算表!$C$14,IF(W279="ベスト4",[5]点数換算表!$D$14,[5]点数換算表!$E$14))))</f>
        <v>0</v>
      </c>
      <c r="Y279" s="10"/>
      <c r="Z279" s="9">
        <f>IF(Y279="",0,IF(Y279="優勝",[5]点数換算表!$B$15,IF(Y279="準優勝",[5]点数換算表!$C$15,IF(Y279="ベスト4",[5]点数換算表!$D$15,IF(Y279="ベスト8",[5]点数換算表!$E$15,IF(Y279="ベスト16",[5]点数換算表!$F$15,""))))))</f>
        <v>0</v>
      </c>
      <c r="AA279" s="10"/>
      <c r="AB279" s="9">
        <f>IF(AA279="",0,IF(AA279="優勝",[3]点数換算表!$B$16,IF(AA279="準優勝",[3]点数換算表!$C$16,IF(AA279="ベスト4",[3]点数換算表!$D$16,IF(AA279="ベスト8",[3]点数換算表!$E$16,IF(AA279="ベスト16",[3]点数換算表!$F$16,IF(AA279="ベスト32",[3]点数換算表!$G$16,"")))))))</f>
        <v>0</v>
      </c>
      <c r="AC279" s="10"/>
      <c r="AD279" s="9">
        <f>IF(AC279="",0,IF(AC279="優勝",[5]点数換算表!$B$17,IF(AC279="準優勝",[5]点数換算表!$C$17,IF(AC279="ベスト4",[5]点数換算表!$D$17,IF(AC279="ベスト8",[5]点数換算表!$E$17,IF(AC279="ベスト16",[5]点数換算表!$F$17,IF(AC279="ベスト32",[5]点数換算表!$G$17,"")))))))</f>
        <v>0</v>
      </c>
      <c r="AE279" s="10"/>
      <c r="AF279" s="9">
        <f>IF(AE279="",0,IF(AE279="優勝",[5]点数換算表!$B$18,IF(AE279="準優勝",[5]点数換算表!$C$18,IF(AE279="ベスト4",[5]点数換算表!$D$18,IF(AE279="ベスト8",[5]点数換算表!$E$18,[5]点数換算表!$F$18)))))</f>
        <v>0</v>
      </c>
      <c r="AG279" s="10"/>
      <c r="AH279" s="9">
        <f>IF(AG279="",0,IF(AG279="優勝",[5]点数換算表!$B$19,IF(AG279="準優勝",[5]点数換算表!$C$19,IF(AG279="ベスト4",[5]点数換算表!$D$19,IF(AG279="ベスト8",[5]点数換算表!$E$19,[5]点数換算表!$F$19)))))</f>
        <v>0</v>
      </c>
      <c r="AI279" s="9">
        <f t="shared" si="134"/>
        <v>20</v>
      </c>
      <c r="AJ279" s="77"/>
    </row>
    <row r="280" spans="1:36" x14ac:dyDescent="0.4">
      <c r="A280" s="77">
        <v>139</v>
      </c>
      <c r="B280" s="12" t="s">
        <v>1071</v>
      </c>
      <c r="C280" s="12" t="s">
        <v>386</v>
      </c>
      <c r="D280" s="12">
        <v>1</v>
      </c>
      <c r="E280" s="20" t="s">
        <v>382</v>
      </c>
      <c r="F280" s="43" t="s">
        <v>815</v>
      </c>
      <c r="G280" s="12"/>
      <c r="H280" s="12">
        <v>0</v>
      </c>
      <c r="I280" s="12"/>
      <c r="J280" s="12">
        <v>0</v>
      </c>
      <c r="K280" s="12" t="s">
        <v>7</v>
      </c>
      <c r="L280" s="12">
        <v>20</v>
      </c>
      <c r="M280" s="10"/>
      <c r="N280" s="9">
        <f>IF(M280="",0,IF(M280="優勝",[3]点数換算表!$B$5,IF(M280="準優勝",[3]点数換算表!$C$5,IF(M280="ベスト4",[3]点数換算表!$D$5,IF(M280="ベスト8",[3]点数換算表!$E$5,IF(M280="ベスト16",[3]点数換算表!$F$5,IF(M280="ベスト32",[3]点数換算表!$G$5,"")))))))</f>
        <v>0</v>
      </c>
      <c r="O280" s="12"/>
      <c r="P280" s="12">
        <v>0</v>
      </c>
      <c r="Q280" s="12"/>
      <c r="R280" s="12">
        <v>0</v>
      </c>
      <c r="S280" s="12"/>
      <c r="T280" s="12">
        <v>0</v>
      </c>
      <c r="U280" s="12"/>
      <c r="V280" s="12">
        <v>0</v>
      </c>
      <c r="W280" s="12"/>
      <c r="X280" s="12">
        <v>0</v>
      </c>
      <c r="Y280" s="12"/>
      <c r="Z280" s="12">
        <v>0</v>
      </c>
      <c r="AA280" s="12"/>
      <c r="AB280" s="9">
        <f>IF(AA280="",0,IF(AA280="優勝",[3]点数換算表!$B$16,IF(AA280="準優勝",[3]点数換算表!$C$16,IF(AA280="ベスト4",[3]点数換算表!$D$16,IF(AA280="ベスト8",[3]点数換算表!$E$16,IF(AA280="ベスト16",[3]点数換算表!$F$16,IF(AA280="ベスト32",[3]点数換算表!$G$16,"")))))))</f>
        <v>0</v>
      </c>
      <c r="AC280" s="12"/>
      <c r="AD280" s="12">
        <v>0</v>
      </c>
      <c r="AE280" s="12"/>
      <c r="AF280" s="12">
        <v>0</v>
      </c>
      <c r="AG280" s="12"/>
      <c r="AH280" s="12">
        <v>0</v>
      </c>
      <c r="AI280" s="9">
        <f t="shared" si="134"/>
        <v>20</v>
      </c>
      <c r="AJ280" s="77">
        <f t="shared" ref="AJ280" si="152">AI280+AI281</f>
        <v>40</v>
      </c>
    </row>
    <row r="281" spans="1:36" x14ac:dyDescent="0.4">
      <c r="A281" s="77"/>
      <c r="B281" s="12" t="s">
        <v>1072</v>
      </c>
      <c r="C281" s="12" t="s">
        <v>386</v>
      </c>
      <c r="D281" s="12">
        <v>1</v>
      </c>
      <c r="E281" s="20" t="s">
        <v>382</v>
      </c>
      <c r="F281" s="43" t="s">
        <v>815</v>
      </c>
      <c r="G281" s="12"/>
      <c r="H281" s="12">
        <v>0</v>
      </c>
      <c r="I281" s="12"/>
      <c r="J281" s="12">
        <v>0</v>
      </c>
      <c r="K281" s="12" t="s">
        <v>7</v>
      </c>
      <c r="L281" s="12">
        <v>20</v>
      </c>
      <c r="M281" s="10"/>
      <c r="N281" s="9">
        <f>IF(M281="",0,IF(M281="優勝",[3]点数換算表!$B$5,IF(M281="準優勝",[3]点数換算表!$C$5,IF(M281="ベスト4",[3]点数換算表!$D$5,IF(M281="ベスト8",[3]点数換算表!$E$5,IF(M281="ベスト16",[3]点数換算表!$F$5,IF(M281="ベスト32",[3]点数換算表!$G$5,"")))))))</f>
        <v>0</v>
      </c>
      <c r="O281" s="12"/>
      <c r="P281" s="12">
        <v>0</v>
      </c>
      <c r="Q281" s="12"/>
      <c r="R281" s="12">
        <v>0</v>
      </c>
      <c r="S281" s="12"/>
      <c r="T281" s="12">
        <v>0</v>
      </c>
      <c r="U281" s="12"/>
      <c r="V281" s="12">
        <v>0</v>
      </c>
      <c r="W281" s="12"/>
      <c r="X281" s="12">
        <v>0</v>
      </c>
      <c r="Y281" s="12"/>
      <c r="Z281" s="12">
        <v>0</v>
      </c>
      <c r="AA281" s="12"/>
      <c r="AB281" s="9">
        <f>IF(AA281="",0,IF(AA281="優勝",[3]点数換算表!$B$16,IF(AA281="準優勝",[3]点数換算表!$C$16,IF(AA281="ベスト4",[3]点数換算表!$D$16,IF(AA281="ベスト8",[3]点数換算表!$E$16,IF(AA281="ベスト16",[3]点数換算表!$F$16,IF(AA281="ベスト32",[3]点数換算表!$G$16,"")))))))</f>
        <v>0</v>
      </c>
      <c r="AC281" s="12"/>
      <c r="AD281" s="12">
        <v>0</v>
      </c>
      <c r="AE281" s="12"/>
      <c r="AF281" s="12">
        <v>0</v>
      </c>
      <c r="AG281" s="12"/>
      <c r="AH281" s="12">
        <v>0</v>
      </c>
      <c r="AI281" s="9">
        <f t="shared" si="134"/>
        <v>20</v>
      </c>
      <c r="AJ281" s="77"/>
    </row>
    <row r="282" spans="1:36" x14ac:dyDescent="0.4">
      <c r="A282" s="77">
        <v>140</v>
      </c>
      <c r="B282" s="12" t="s">
        <v>1073</v>
      </c>
      <c r="C282" s="12" t="s">
        <v>386</v>
      </c>
      <c r="D282" s="12">
        <v>3</v>
      </c>
      <c r="E282" s="20" t="s">
        <v>382</v>
      </c>
      <c r="F282" s="43" t="s">
        <v>815</v>
      </c>
      <c r="G282" s="12"/>
      <c r="H282" s="12">
        <v>0</v>
      </c>
      <c r="I282" s="12"/>
      <c r="J282" s="12">
        <v>0</v>
      </c>
      <c r="K282" s="12" t="s">
        <v>7</v>
      </c>
      <c r="L282" s="12">
        <v>20</v>
      </c>
      <c r="M282" s="10"/>
      <c r="N282" s="9">
        <f>IF(M282="",0,IF(M282="優勝",[3]点数換算表!$B$5,IF(M282="準優勝",[3]点数換算表!$C$5,IF(M282="ベスト4",[3]点数換算表!$D$5,IF(M282="ベスト8",[3]点数換算表!$E$5,IF(M282="ベスト16",[3]点数換算表!$F$5,IF(M282="ベスト32",[3]点数換算表!$G$5,"")))))))</f>
        <v>0</v>
      </c>
      <c r="O282" s="12"/>
      <c r="P282" s="12">
        <v>0</v>
      </c>
      <c r="Q282" s="12"/>
      <c r="R282" s="12">
        <v>0</v>
      </c>
      <c r="S282" s="12"/>
      <c r="T282" s="12">
        <v>0</v>
      </c>
      <c r="U282" s="12"/>
      <c r="V282" s="12">
        <v>0</v>
      </c>
      <c r="W282" s="12"/>
      <c r="X282" s="12">
        <v>0</v>
      </c>
      <c r="Y282" s="12"/>
      <c r="Z282" s="12">
        <v>0</v>
      </c>
      <c r="AA282" s="12"/>
      <c r="AB282" s="9">
        <f>IF(AA282="",0,IF(AA282="優勝",[3]点数換算表!$B$16,IF(AA282="準優勝",[3]点数換算表!$C$16,IF(AA282="ベスト4",[3]点数換算表!$D$16,IF(AA282="ベスト8",[3]点数換算表!$E$16,IF(AA282="ベスト16",[3]点数換算表!$F$16,IF(AA282="ベスト32",[3]点数換算表!$G$16,"")))))))</f>
        <v>0</v>
      </c>
      <c r="AC282" s="12"/>
      <c r="AD282" s="12">
        <v>0</v>
      </c>
      <c r="AE282" s="12"/>
      <c r="AF282" s="12">
        <v>0</v>
      </c>
      <c r="AG282" s="12"/>
      <c r="AH282" s="12">
        <v>0</v>
      </c>
      <c r="AI282" s="9">
        <f t="shared" si="134"/>
        <v>20</v>
      </c>
      <c r="AJ282" s="77">
        <f t="shared" ref="AJ282" si="153">AI282+AI283</f>
        <v>40</v>
      </c>
    </row>
    <row r="283" spans="1:36" x14ac:dyDescent="0.4">
      <c r="A283" s="77"/>
      <c r="B283" s="12" t="s">
        <v>1074</v>
      </c>
      <c r="C283" s="12" t="s">
        <v>386</v>
      </c>
      <c r="D283" s="12">
        <v>2</v>
      </c>
      <c r="E283" s="20" t="s">
        <v>382</v>
      </c>
      <c r="F283" s="43" t="s">
        <v>815</v>
      </c>
      <c r="G283" s="12"/>
      <c r="H283" s="12">
        <v>0</v>
      </c>
      <c r="I283" s="12"/>
      <c r="J283" s="12">
        <v>0</v>
      </c>
      <c r="K283" s="12" t="s">
        <v>7</v>
      </c>
      <c r="L283" s="12">
        <v>20</v>
      </c>
      <c r="M283" s="10"/>
      <c r="N283" s="9">
        <f>IF(M283="",0,IF(M283="優勝",[3]点数換算表!$B$5,IF(M283="準優勝",[3]点数換算表!$C$5,IF(M283="ベスト4",[3]点数換算表!$D$5,IF(M283="ベスト8",[3]点数換算表!$E$5,IF(M283="ベスト16",[3]点数換算表!$F$5,IF(M283="ベスト32",[3]点数換算表!$G$5,"")))))))</f>
        <v>0</v>
      </c>
      <c r="O283" s="12"/>
      <c r="P283" s="12">
        <v>0</v>
      </c>
      <c r="Q283" s="12"/>
      <c r="R283" s="12">
        <v>0</v>
      </c>
      <c r="S283" s="12"/>
      <c r="T283" s="12">
        <v>0</v>
      </c>
      <c r="U283" s="12"/>
      <c r="V283" s="12">
        <v>0</v>
      </c>
      <c r="W283" s="12"/>
      <c r="X283" s="12">
        <v>0</v>
      </c>
      <c r="Y283" s="12"/>
      <c r="Z283" s="12">
        <v>0</v>
      </c>
      <c r="AA283" s="12"/>
      <c r="AB283" s="9">
        <f>IF(AA283="",0,IF(AA283="優勝",[3]点数換算表!$B$16,IF(AA283="準優勝",[3]点数換算表!$C$16,IF(AA283="ベスト4",[3]点数換算表!$D$16,IF(AA283="ベスト8",[3]点数換算表!$E$16,IF(AA283="ベスト16",[3]点数換算表!$F$16,IF(AA283="ベスト32",[3]点数換算表!$G$16,"")))))))</f>
        <v>0</v>
      </c>
      <c r="AC283" s="12"/>
      <c r="AD283" s="12">
        <v>0</v>
      </c>
      <c r="AE283" s="12"/>
      <c r="AF283" s="12">
        <v>0</v>
      </c>
      <c r="AG283" s="12"/>
      <c r="AH283" s="12">
        <v>0</v>
      </c>
      <c r="AI283" s="9">
        <f t="shared" si="134"/>
        <v>20</v>
      </c>
      <c r="AJ283" s="77"/>
    </row>
    <row r="284" spans="1:36" x14ac:dyDescent="0.4">
      <c r="A284" s="77">
        <v>141</v>
      </c>
      <c r="B284" s="12" t="s">
        <v>1075</v>
      </c>
      <c r="C284" s="12" t="s">
        <v>390</v>
      </c>
      <c r="D284" s="12">
        <v>1</v>
      </c>
      <c r="E284" s="20" t="s">
        <v>382</v>
      </c>
      <c r="F284" s="43" t="s">
        <v>815</v>
      </c>
      <c r="G284" s="12"/>
      <c r="H284" s="12">
        <v>0</v>
      </c>
      <c r="I284" s="12"/>
      <c r="J284" s="12">
        <v>0</v>
      </c>
      <c r="K284" s="12" t="s">
        <v>7</v>
      </c>
      <c r="L284" s="12">
        <v>20</v>
      </c>
      <c r="M284" s="10"/>
      <c r="N284" s="9">
        <f>IF(M284="",0,IF(M284="優勝",[3]点数換算表!$B$5,IF(M284="準優勝",[3]点数換算表!$C$5,IF(M284="ベスト4",[3]点数換算表!$D$5,IF(M284="ベスト8",[3]点数換算表!$E$5,IF(M284="ベスト16",[3]点数換算表!$F$5,IF(M284="ベスト32",[3]点数換算表!$G$5,"")))))))</f>
        <v>0</v>
      </c>
      <c r="O284" s="12"/>
      <c r="P284" s="12">
        <v>0</v>
      </c>
      <c r="Q284" s="12"/>
      <c r="R284" s="12">
        <v>0</v>
      </c>
      <c r="S284" s="12"/>
      <c r="T284" s="12">
        <v>0</v>
      </c>
      <c r="U284" s="12"/>
      <c r="V284" s="12">
        <v>0</v>
      </c>
      <c r="W284" s="12"/>
      <c r="X284" s="12">
        <v>0</v>
      </c>
      <c r="Y284" s="12"/>
      <c r="Z284" s="12">
        <v>0</v>
      </c>
      <c r="AA284" s="12"/>
      <c r="AB284" s="9">
        <f>IF(AA284="",0,IF(AA284="優勝",[3]点数換算表!$B$16,IF(AA284="準優勝",[3]点数換算表!$C$16,IF(AA284="ベスト4",[3]点数換算表!$D$16,IF(AA284="ベスト8",[3]点数換算表!$E$16,IF(AA284="ベスト16",[3]点数換算表!$F$16,IF(AA284="ベスト32",[3]点数換算表!$G$16,"")))))))</f>
        <v>0</v>
      </c>
      <c r="AC284" s="12"/>
      <c r="AD284" s="12">
        <v>0</v>
      </c>
      <c r="AE284" s="12"/>
      <c r="AF284" s="12">
        <v>0</v>
      </c>
      <c r="AG284" s="12"/>
      <c r="AH284" s="12">
        <v>0</v>
      </c>
      <c r="AI284" s="9">
        <f t="shared" si="134"/>
        <v>20</v>
      </c>
      <c r="AJ284" s="77">
        <f t="shared" ref="AJ284" si="154">AI284+AI285</f>
        <v>40</v>
      </c>
    </row>
    <row r="285" spans="1:36" x14ac:dyDescent="0.4">
      <c r="A285" s="77"/>
      <c r="B285" s="12" t="s">
        <v>1076</v>
      </c>
      <c r="C285" s="12" t="s">
        <v>390</v>
      </c>
      <c r="D285" s="12">
        <v>1</v>
      </c>
      <c r="E285" s="20" t="s">
        <v>382</v>
      </c>
      <c r="F285" s="43" t="s">
        <v>815</v>
      </c>
      <c r="G285" s="12"/>
      <c r="H285" s="12">
        <v>0</v>
      </c>
      <c r="I285" s="12"/>
      <c r="J285" s="12">
        <v>0</v>
      </c>
      <c r="K285" s="12" t="s">
        <v>7</v>
      </c>
      <c r="L285" s="12">
        <v>20</v>
      </c>
      <c r="M285" s="10"/>
      <c r="N285" s="9">
        <f>IF(M285="",0,IF(M285="優勝",[3]点数換算表!$B$5,IF(M285="準優勝",[3]点数換算表!$C$5,IF(M285="ベスト4",[3]点数換算表!$D$5,IF(M285="ベスト8",[3]点数換算表!$E$5,IF(M285="ベスト16",[3]点数換算表!$F$5,IF(M285="ベスト32",[3]点数換算表!$G$5,"")))))))</f>
        <v>0</v>
      </c>
      <c r="O285" s="12"/>
      <c r="P285" s="12">
        <v>0</v>
      </c>
      <c r="Q285" s="12"/>
      <c r="R285" s="12">
        <v>0</v>
      </c>
      <c r="S285" s="12"/>
      <c r="T285" s="12">
        <v>0</v>
      </c>
      <c r="U285" s="12"/>
      <c r="V285" s="12">
        <v>0</v>
      </c>
      <c r="W285" s="12"/>
      <c r="X285" s="12">
        <v>0</v>
      </c>
      <c r="Y285" s="12"/>
      <c r="Z285" s="12">
        <v>0</v>
      </c>
      <c r="AA285" s="12"/>
      <c r="AB285" s="9">
        <f>IF(AA285="",0,IF(AA285="優勝",[3]点数換算表!$B$16,IF(AA285="準優勝",[3]点数換算表!$C$16,IF(AA285="ベスト4",[3]点数換算表!$D$16,IF(AA285="ベスト8",[3]点数換算表!$E$16,IF(AA285="ベスト16",[3]点数換算表!$F$16,IF(AA285="ベスト32",[3]点数換算表!$G$16,"")))))))</f>
        <v>0</v>
      </c>
      <c r="AC285" s="12"/>
      <c r="AD285" s="12">
        <v>0</v>
      </c>
      <c r="AE285" s="12"/>
      <c r="AF285" s="12">
        <v>0</v>
      </c>
      <c r="AG285" s="12"/>
      <c r="AH285" s="12">
        <v>0</v>
      </c>
      <c r="AI285" s="9">
        <f t="shared" si="134"/>
        <v>20</v>
      </c>
      <c r="AJ285" s="77"/>
    </row>
    <row r="286" spans="1:36" x14ac:dyDescent="0.4">
      <c r="A286" s="77">
        <v>142</v>
      </c>
      <c r="B286" s="12" t="s">
        <v>395</v>
      </c>
      <c r="C286" s="12" t="s">
        <v>396</v>
      </c>
      <c r="D286" s="12">
        <v>4</v>
      </c>
      <c r="E286" s="20" t="s">
        <v>382</v>
      </c>
      <c r="F286" s="43" t="s">
        <v>815</v>
      </c>
      <c r="G286" s="12"/>
      <c r="H286" s="12">
        <v>0</v>
      </c>
      <c r="I286" s="12"/>
      <c r="J286" s="12">
        <v>0</v>
      </c>
      <c r="K286" s="12" t="s">
        <v>7</v>
      </c>
      <c r="L286" s="12">
        <v>20</v>
      </c>
      <c r="M286" s="10"/>
      <c r="N286" s="9">
        <f>IF(M286="",0,IF(M286="優勝",[3]点数換算表!$B$5,IF(M286="準優勝",[3]点数換算表!$C$5,IF(M286="ベスト4",[3]点数換算表!$D$5,IF(M286="ベスト8",[3]点数換算表!$E$5,IF(M286="ベスト16",[3]点数換算表!$F$5,IF(M286="ベスト32",[3]点数換算表!$G$5,"")))))))</f>
        <v>0</v>
      </c>
      <c r="O286" s="12"/>
      <c r="P286" s="12">
        <v>0</v>
      </c>
      <c r="Q286" s="12"/>
      <c r="R286" s="12">
        <v>0</v>
      </c>
      <c r="S286" s="12"/>
      <c r="T286" s="12">
        <v>0</v>
      </c>
      <c r="U286" s="12"/>
      <c r="V286" s="12">
        <v>0</v>
      </c>
      <c r="W286" s="12"/>
      <c r="X286" s="12">
        <v>0</v>
      </c>
      <c r="Y286" s="12"/>
      <c r="Z286" s="12">
        <v>0</v>
      </c>
      <c r="AA286" s="12"/>
      <c r="AB286" s="9">
        <f>IF(AA286="",0,IF(AA286="優勝",[3]点数換算表!$B$16,IF(AA286="準優勝",[3]点数換算表!$C$16,IF(AA286="ベスト4",[3]点数換算表!$D$16,IF(AA286="ベスト8",[3]点数換算表!$E$16,IF(AA286="ベスト16",[3]点数換算表!$F$16,IF(AA286="ベスト32",[3]点数換算表!$G$16,"")))))))</f>
        <v>0</v>
      </c>
      <c r="AC286" s="12"/>
      <c r="AD286" s="12">
        <v>0</v>
      </c>
      <c r="AE286" s="12"/>
      <c r="AF286" s="12">
        <v>0</v>
      </c>
      <c r="AG286" s="12"/>
      <c r="AH286" s="12">
        <v>0</v>
      </c>
      <c r="AI286" s="9">
        <f t="shared" si="134"/>
        <v>20</v>
      </c>
      <c r="AJ286" s="77">
        <f t="shared" ref="AJ286" si="155">AI286+AI287</f>
        <v>40</v>
      </c>
    </row>
    <row r="287" spans="1:36" x14ac:dyDescent="0.4">
      <c r="A287" s="77"/>
      <c r="B287" s="12" t="s">
        <v>1077</v>
      </c>
      <c r="C287" s="12" t="s">
        <v>396</v>
      </c>
      <c r="D287" s="12">
        <v>4</v>
      </c>
      <c r="E287" s="20" t="s">
        <v>382</v>
      </c>
      <c r="F287" s="43" t="s">
        <v>815</v>
      </c>
      <c r="G287" s="12"/>
      <c r="H287" s="12">
        <v>0</v>
      </c>
      <c r="I287" s="12"/>
      <c r="J287" s="12">
        <v>0</v>
      </c>
      <c r="K287" s="12" t="s">
        <v>7</v>
      </c>
      <c r="L287" s="12">
        <v>20</v>
      </c>
      <c r="M287" s="10"/>
      <c r="N287" s="9">
        <f>IF(M287="",0,IF(M287="優勝",[3]点数換算表!$B$5,IF(M287="準優勝",[3]点数換算表!$C$5,IF(M287="ベスト4",[3]点数換算表!$D$5,IF(M287="ベスト8",[3]点数換算表!$E$5,IF(M287="ベスト16",[3]点数換算表!$F$5,IF(M287="ベスト32",[3]点数換算表!$G$5,"")))))))</f>
        <v>0</v>
      </c>
      <c r="O287" s="12"/>
      <c r="P287" s="12">
        <v>0</v>
      </c>
      <c r="Q287" s="12"/>
      <c r="R287" s="12">
        <v>0</v>
      </c>
      <c r="S287" s="12"/>
      <c r="T287" s="12">
        <v>0</v>
      </c>
      <c r="U287" s="12"/>
      <c r="V287" s="12">
        <v>0</v>
      </c>
      <c r="W287" s="12"/>
      <c r="X287" s="12">
        <v>0</v>
      </c>
      <c r="Y287" s="12"/>
      <c r="Z287" s="12">
        <v>0</v>
      </c>
      <c r="AA287" s="12"/>
      <c r="AB287" s="9">
        <f>IF(AA287="",0,IF(AA287="優勝",[3]点数換算表!$B$16,IF(AA287="準優勝",[3]点数換算表!$C$16,IF(AA287="ベスト4",[3]点数換算表!$D$16,IF(AA287="ベスト8",[3]点数換算表!$E$16,IF(AA287="ベスト16",[3]点数換算表!$F$16,IF(AA287="ベスト32",[3]点数換算表!$G$16,"")))))))</f>
        <v>0</v>
      </c>
      <c r="AC287" s="12"/>
      <c r="AD287" s="12">
        <v>0</v>
      </c>
      <c r="AE287" s="12"/>
      <c r="AF287" s="12">
        <v>0</v>
      </c>
      <c r="AG287" s="12"/>
      <c r="AH287" s="12">
        <v>0</v>
      </c>
      <c r="AI287" s="9">
        <f t="shared" si="134"/>
        <v>20</v>
      </c>
      <c r="AJ287" s="77"/>
    </row>
    <row r="288" spans="1:36" x14ac:dyDescent="0.4">
      <c r="A288" s="77">
        <v>143</v>
      </c>
      <c r="B288" s="12" t="s">
        <v>825</v>
      </c>
      <c r="C288" s="12" t="s">
        <v>813</v>
      </c>
      <c r="D288" s="12">
        <v>3</v>
      </c>
      <c r="E288" s="19" t="s">
        <v>269</v>
      </c>
      <c r="F288" s="44" t="s">
        <v>814</v>
      </c>
      <c r="G288" s="12"/>
      <c r="H288" s="12">
        <f>IF(G288="",0,IF(G288="優勝",[12]点数換算表!$B$2,IF(G288="準優勝",[12]点数換算表!$C$2,IF(G288="ベスト4",[12]点数換算表!$D$2,[12]点数換算表!$E$2))))</f>
        <v>0</v>
      </c>
      <c r="I288" s="12"/>
      <c r="J288" s="12">
        <f>IF(I288="",0,IF(I288="優勝",[12]点数換算表!$B$3,IF(I288="準優勝",[12]点数換算表!$C$3,IF(I288="ベスト4",[12]点数換算表!$D$3,[12]点数換算表!$E$3))))</f>
        <v>0</v>
      </c>
      <c r="K288" s="12" t="s">
        <v>7</v>
      </c>
      <c r="L288" s="12">
        <f>IF(K288="",0,IF(K288="優勝",[12]点数換算表!$B$4,IF(K288="準優勝",[12]点数換算表!$C$4,IF(K288="ベスト4",[12]点数換算表!$D$4,IF(K288="ベスト8",[12]点数換算表!$E$4,IF(K288="ベスト16",[12]点数換算表!$F$4,""))))))</f>
        <v>20</v>
      </c>
      <c r="M288" s="10"/>
      <c r="N288" s="9">
        <f>IF(M288="",0,IF(M288="優勝",[3]点数換算表!$B$5,IF(M288="準優勝",[3]点数換算表!$C$5,IF(M288="ベスト4",[3]点数換算表!$D$5,IF(M288="ベスト8",[3]点数換算表!$E$5,IF(M288="ベスト16",[3]点数換算表!$F$5,IF(M288="ベスト32",[3]点数換算表!$G$5,"")))))))</f>
        <v>0</v>
      </c>
      <c r="O288" s="12"/>
      <c r="P288" s="12">
        <f>IF(O288="",0,IF(O288="優勝",[12]点数換算表!$B$6,IF(O288="準優勝",[12]点数換算表!$C$6,IF(O288="ベスト4",[12]点数換算表!$D$6,IF(O288="ベスト8",[12]点数換算表!$E$6,IF(O288="ベスト16",[12]点数換算表!$F$6,IF(O288="ベスト32",[12]点数換算表!$G$6,"")))))))</f>
        <v>0</v>
      </c>
      <c r="Q288" s="12"/>
      <c r="R288" s="12">
        <f>IF(Q288="",0,IF(Q288="優勝",[12]点数換算表!$B$7,IF(Q288="準優勝",[12]点数換算表!$C$7,IF(Q288="ベスト4",[12]点数換算表!$D$7,IF(Q288="ベスト8",[12]点数換算表!$E$7,[12]点数換算表!$F$7)))))</f>
        <v>0</v>
      </c>
      <c r="S288" s="12"/>
      <c r="T288" s="12">
        <f>IF(S288="",0,IF(S288="優勝",[12]点数換算表!$B$8,IF(S288="準優勝",[12]点数換算表!$C$8,IF(S288="ベスト4",[12]点数換算表!$D$8,IF(S288="ベスト8",[12]点数換算表!$E$8,[12]点数換算表!$F$8)))))</f>
        <v>0</v>
      </c>
      <c r="U288" s="12"/>
      <c r="V288" s="12">
        <f>IF(U288="",0,IF(U288="優勝",[12]点数換算表!$B$13,IF(U288="準優勝",[12]点数換算表!$C$13,IF(U288="ベスト4",[12]点数換算表!$D$13,[12]点数換算表!$E$13))))</f>
        <v>0</v>
      </c>
      <c r="W288" s="12"/>
      <c r="X288" s="12">
        <f>IF(W288="",0,IF(W288="優勝",[12]点数換算表!$B$14,IF(W288="準優勝",[12]点数換算表!$C$14,IF(W288="ベスト4",[12]点数換算表!$D$14,[12]点数換算表!$E$14))))</f>
        <v>0</v>
      </c>
      <c r="Y288" s="12"/>
      <c r="Z288" s="12">
        <f>IF(Y288="",0,IF(Y288="優勝",[12]点数換算表!$B$15,IF(Y288="準優勝",[12]点数換算表!$C$15,IF(Y288="ベスト4",[12]点数換算表!$D$15,IF(Y288="ベスト8",[12]点数換算表!$E$15,IF(Y288="ベスト16",[12]点数換算表!$F$15,""))))))</f>
        <v>0</v>
      </c>
      <c r="AA288" s="12"/>
      <c r="AB288" s="9">
        <f>IF(AA288="",0,IF(AA288="優勝",[3]点数換算表!$B$16,IF(AA288="準優勝",[3]点数換算表!$C$16,IF(AA288="ベスト4",[3]点数換算表!$D$16,IF(AA288="ベスト8",[3]点数換算表!$E$16,IF(AA288="ベスト16",[3]点数換算表!$F$16,IF(AA288="ベスト32",[3]点数換算表!$G$16,"")))))))</f>
        <v>0</v>
      </c>
      <c r="AC288" s="12"/>
      <c r="AD288" s="12">
        <f>IF(AC288="",0,IF(AC288="優勝",[12]点数換算表!$B$17,IF(AC288="準優勝",[12]点数換算表!$C$17,IF(AC288="ベスト4",[12]点数換算表!$D$17,IF(AC288="ベスト8",[12]点数換算表!$E$17,IF(AC288="ベスト16",[12]点数換算表!$F$17,IF(AC288="ベスト32",[12]点数換算表!$G$17,"")))))))</f>
        <v>0</v>
      </c>
      <c r="AE288" s="12"/>
      <c r="AF288" s="12">
        <f>IF(AE288="",0,IF(AE288="優勝",[12]点数換算表!$B$18,IF(AE288="準優勝",[12]点数換算表!$C$18,IF(AE288="ベスト4",[12]点数換算表!$D$18,IF(AE288="ベスト8",[12]点数換算表!$E$18,[12]点数換算表!$F$18)))))</f>
        <v>0</v>
      </c>
      <c r="AG288" s="12"/>
      <c r="AH288" s="12">
        <f>IF(AG288="",0,IF(AG288="優勝",[12]点数換算表!$B$19,IF(AG288="準優勝",[12]点数換算表!$C$19,IF(AG288="ベスト4",[12]点数換算表!$D$19,IF(AG288="ベスト8",[12]点数換算表!$E$19,[12]点数換算表!$F$19)))))</f>
        <v>0</v>
      </c>
      <c r="AI288" s="9">
        <f t="shared" si="134"/>
        <v>20</v>
      </c>
      <c r="AJ288" s="77">
        <f t="shared" ref="AJ288" si="156">AI288+AI289</f>
        <v>40</v>
      </c>
    </row>
    <row r="289" spans="1:36" x14ac:dyDescent="0.4">
      <c r="A289" s="77"/>
      <c r="B289" s="12" t="s">
        <v>823</v>
      </c>
      <c r="C289" s="12" t="s">
        <v>813</v>
      </c>
      <c r="D289" s="12">
        <v>3</v>
      </c>
      <c r="E289" s="19" t="s">
        <v>269</v>
      </c>
      <c r="F289" s="44" t="s">
        <v>814</v>
      </c>
      <c r="G289" s="12"/>
      <c r="H289" s="12">
        <f>IF(G289="",0,IF(G289="優勝",[12]点数換算表!$B$2,IF(G289="準優勝",[12]点数換算表!$C$2,IF(G289="ベスト4",[12]点数換算表!$D$2,[12]点数換算表!$E$2))))</f>
        <v>0</v>
      </c>
      <c r="I289" s="12"/>
      <c r="J289" s="12">
        <f>IF(I289="",0,IF(I289="優勝",[12]点数換算表!$B$3,IF(I289="準優勝",[12]点数換算表!$C$3,IF(I289="ベスト4",[12]点数換算表!$D$3,[12]点数換算表!$E$3))))</f>
        <v>0</v>
      </c>
      <c r="K289" s="12" t="s">
        <v>7</v>
      </c>
      <c r="L289" s="12">
        <f>IF(K289="",0,IF(K289="優勝",[12]点数換算表!$B$4,IF(K289="準優勝",[12]点数換算表!$C$4,IF(K289="ベスト4",[12]点数換算表!$D$4,IF(K289="ベスト8",[12]点数換算表!$E$4,IF(K289="ベスト16",[12]点数換算表!$F$4,""))))))</f>
        <v>20</v>
      </c>
      <c r="M289" s="10"/>
      <c r="N289" s="9">
        <f>IF(M289="",0,IF(M289="優勝",[3]点数換算表!$B$5,IF(M289="準優勝",[3]点数換算表!$C$5,IF(M289="ベスト4",[3]点数換算表!$D$5,IF(M289="ベスト8",[3]点数換算表!$E$5,IF(M289="ベスト16",[3]点数換算表!$F$5,IF(M289="ベスト32",[3]点数換算表!$G$5,"")))))))</f>
        <v>0</v>
      </c>
      <c r="O289" s="12"/>
      <c r="P289" s="12">
        <f>IF(O289="",0,IF(O289="優勝",[12]点数換算表!$B$6,IF(O289="準優勝",[12]点数換算表!$C$6,IF(O289="ベスト4",[12]点数換算表!$D$6,IF(O289="ベスト8",[12]点数換算表!$E$6,IF(O289="ベスト16",[12]点数換算表!$F$6,IF(O289="ベスト32",[12]点数換算表!$G$6,"")))))))</f>
        <v>0</v>
      </c>
      <c r="Q289" s="12"/>
      <c r="R289" s="12">
        <f>IF(Q289="",0,IF(Q289="優勝",[12]点数換算表!$B$7,IF(Q289="準優勝",[12]点数換算表!$C$7,IF(Q289="ベスト4",[12]点数換算表!$D$7,IF(Q289="ベスト8",[12]点数換算表!$E$7,[12]点数換算表!$F$7)))))</f>
        <v>0</v>
      </c>
      <c r="S289" s="12"/>
      <c r="T289" s="12">
        <f>IF(S289="",0,IF(S289="優勝",[12]点数換算表!$B$8,IF(S289="準優勝",[12]点数換算表!$C$8,IF(S289="ベスト4",[12]点数換算表!$D$8,IF(S289="ベスト8",[12]点数換算表!$E$8,[12]点数換算表!$F$8)))))</f>
        <v>0</v>
      </c>
      <c r="U289" s="12"/>
      <c r="V289" s="12">
        <f>IF(U289="",0,IF(U289="優勝",[12]点数換算表!$B$13,IF(U289="準優勝",[12]点数換算表!$C$13,IF(U289="ベスト4",[12]点数換算表!$D$13,[12]点数換算表!$E$13))))</f>
        <v>0</v>
      </c>
      <c r="W289" s="12"/>
      <c r="X289" s="12">
        <f>IF(W289="",0,IF(W289="優勝",[12]点数換算表!$B$14,IF(W289="準優勝",[12]点数換算表!$C$14,IF(W289="ベスト4",[12]点数換算表!$D$14,[12]点数換算表!$E$14))))</f>
        <v>0</v>
      </c>
      <c r="Y289" s="12"/>
      <c r="Z289" s="12">
        <f>IF(Y289="",0,IF(Y289="優勝",[12]点数換算表!$B$15,IF(Y289="準優勝",[12]点数換算表!$C$15,IF(Y289="ベスト4",[12]点数換算表!$D$15,IF(Y289="ベスト8",[12]点数換算表!$E$15,IF(Y289="ベスト16",[12]点数換算表!$F$15,""))))))</f>
        <v>0</v>
      </c>
      <c r="AA289" s="12"/>
      <c r="AB289" s="9">
        <f>IF(AA289="",0,IF(AA289="優勝",[3]点数換算表!$B$16,IF(AA289="準優勝",[3]点数換算表!$C$16,IF(AA289="ベスト4",[3]点数換算表!$D$16,IF(AA289="ベスト8",[3]点数換算表!$E$16,IF(AA289="ベスト16",[3]点数換算表!$F$16,IF(AA289="ベスト32",[3]点数換算表!$G$16,"")))))))</f>
        <v>0</v>
      </c>
      <c r="AC289" s="12"/>
      <c r="AD289" s="12">
        <f>IF(AC289="",0,IF(AC289="優勝",[12]点数換算表!$B$17,IF(AC289="準優勝",[12]点数換算表!$C$17,IF(AC289="ベスト4",[12]点数換算表!$D$17,IF(AC289="ベスト8",[12]点数換算表!$E$17,IF(AC289="ベスト16",[12]点数換算表!$F$17,IF(AC289="ベスト32",[12]点数換算表!$G$17,"")))))))</f>
        <v>0</v>
      </c>
      <c r="AE289" s="12"/>
      <c r="AF289" s="12">
        <f>IF(AE289="",0,IF(AE289="優勝",[12]点数換算表!$B$18,IF(AE289="準優勝",[12]点数換算表!$C$18,IF(AE289="ベスト4",[12]点数換算表!$D$18,IF(AE289="ベスト8",[12]点数換算表!$E$18,[12]点数換算表!$F$18)))))</f>
        <v>0</v>
      </c>
      <c r="AG289" s="12"/>
      <c r="AH289" s="12">
        <f>IF(AG289="",0,IF(AG289="優勝",[12]点数換算表!$B$19,IF(AG289="準優勝",[12]点数換算表!$C$19,IF(AG289="ベスト4",[12]点数換算表!$D$19,IF(AG289="ベスト8",[12]点数換算表!$E$19,[12]点数換算表!$F$19)))))</f>
        <v>0</v>
      </c>
      <c r="AI289" s="9">
        <f t="shared" si="134"/>
        <v>20</v>
      </c>
      <c r="AJ289" s="77"/>
    </row>
    <row r="290" spans="1:36" x14ac:dyDescent="0.4">
      <c r="A290" s="77">
        <v>144</v>
      </c>
      <c r="B290" s="10" t="s">
        <v>347</v>
      </c>
      <c r="C290" s="10" t="s">
        <v>283</v>
      </c>
      <c r="D290" s="10">
        <v>3</v>
      </c>
      <c r="E290" s="42" t="s">
        <v>272</v>
      </c>
      <c r="F290" s="43" t="s">
        <v>815</v>
      </c>
      <c r="G290" s="10"/>
      <c r="H290" s="14">
        <f>IF(G290="",0,IF(G290="優勝",[3]点数換算表!$B$2,IF(G290="準優勝",[3]点数換算表!$C$2,IF(G290="ベスト4",[3]点数換算表!$D$2,[3]点数換算表!$E$2))))</f>
        <v>0</v>
      </c>
      <c r="I290" s="10"/>
      <c r="J290" s="9">
        <f>IF(I290="",0,IF(I290="優勝",[3]点数換算表!$B$3,IF(I290="準優勝",[3]点数換算表!$C$3,IF(I290="ベスト4",[3]点数換算表!$D$3,[3]点数換算表!$E$3))))</f>
        <v>0</v>
      </c>
      <c r="K290" s="10"/>
      <c r="L290" s="9">
        <f>IF(K290="",0,IF(K290="優勝",[3]点数換算表!$B$4,IF(K290="準優勝",[3]点数換算表!$C$4,IF(K290="ベスト4",[3]点数換算表!$D$4,IF(K290="ベスト8",[3]点数換算表!$E$4,IF(K290="ベスト16",[3]点数換算表!$F$4,""))))))</f>
        <v>0</v>
      </c>
      <c r="M290" s="10"/>
      <c r="N290" s="9">
        <f>IF(M290="",0,IF(M290="優勝",[3]点数換算表!$B$5,IF(M290="準優勝",[3]点数換算表!$C$5,IF(M290="ベスト4",[3]点数換算表!$D$5,IF(M290="ベスト8",[3]点数換算表!$E$5,IF(M290="ベスト16",[3]点数換算表!$F$5,IF(M290="ベスト32",[3]点数換算表!$G$5,"")))))))</f>
        <v>0</v>
      </c>
      <c r="O290" s="10"/>
      <c r="P290" s="9">
        <f>IF(O290="",0,IF(O290="優勝",[3]点数換算表!$B$6,IF(O290="準優勝",[3]点数換算表!$C$6,IF(O290="ベスト4",[3]点数換算表!$D$6,IF(O290="ベスト8",[3]点数換算表!$E$6,IF(O290="ベスト16",[3]点数換算表!$F$6,IF(O290="ベスト32",[3]点数換算表!$G$6,"")))))))</f>
        <v>0</v>
      </c>
      <c r="Q290" s="10"/>
      <c r="R290" s="9">
        <f>IF(Q290="",0,IF(Q290="優勝",[3]点数換算表!$B$7,IF(Q290="準優勝",[3]点数換算表!$C$7,IF(Q290="ベスト4",[3]点数換算表!$D$7,IF(Q290="ベスト8",[3]点数換算表!$E$7,[3]点数換算表!$F$7)))))</f>
        <v>0</v>
      </c>
      <c r="S290" s="10"/>
      <c r="T290" s="9">
        <f>IF(S290="",0,IF(S290="優勝",[3]点数換算表!$B$8,IF(S290="準優勝",[3]点数換算表!$C$8,IF(S290="ベスト4",[3]点数換算表!$D$8,IF(S290="ベスト8",[3]点数換算表!$E$8,[3]点数換算表!$F$8)))))</f>
        <v>0</v>
      </c>
      <c r="U290" s="10"/>
      <c r="V290" s="14">
        <f>IF(U290="",0,IF(U290="優勝",[3]点数換算表!$B$13,IF(U290="準優勝",[3]点数換算表!$C$13,IF(U290="ベスト4",[3]点数換算表!$D$13,[3]点数換算表!$E$13))))</f>
        <v>0</v>
      </c>
      <c r="W290" s="10"/>
      <c r="X290" s="9">
        <f>IF(W290="",0,IF(W290="優勝",[3]点数換算表!$B$14,IF(W290="準優勝",[3]点数換算表!$C$14,IF(W290="ベスト4",[3]点数換算表!$D$14,[3]点数換算表!$E$14))))</f>
        <v>0</v>
      </c>
      <c r="Y290" s="10"/>
      <c r="Z290" s="9">
        <f>IF(Y290="",0,IF(Y290="優勝",[3]点数換算表!$B$15,IF(Y290="準優勝",[3]点数換算表!$C$15,IF(Y290="ベスト4",[3]点数換算表!$D$15,IF(Y290="ベスト8",[3]点数換算表!$E$15,IF(Y290="ベスト16",[3]点数換算表!$F$15,""))))))</f>
        <v>0</v>
      </c>
      <c r="AA290" s="10" t="s">
        <v>214</v>
      </c>
      <c r="AB290" s="9">
        <f>IF(AA290="",0,IF(AA290="優勝",[3]点数換算表!$B$16,IF(AA290="準優勝",[3]点数換算表!$C$16,IF(AA290="ベスト4",[3]点数換算表!$D$16,IF(AA290="ベスト8",[3]点数換算表!$E$16,IF(AA290="ベスト16",[3]点数換算表!$F$16,IF(AA290="ベスト32",[3]点数換算表!$G$16,"")))))))</f>
        <v>40</v>
      </c>
      <c r="AC290" s="10"/>
      <c r="AD290" s="9">
        <f>IF(AC290="",0,IF(AC290="優勝",[3]点数換算表!$B$17,IF(AC290="準優勝",[3]点数換算表!$C$17,IF(AC290="ベスト4",[3]点数換算表!$D$17,IF(AC290="ベスト8",[3]点数換算表!$E$17,IF(AC290="ベスト16",[3]点数換算表!$F$17,IF(AC290="ベスト32",[3]点数換算表!$G$17,"")))))))</f>
        <v>0</v>
      </c>
      <c r="AE290" s="10"/>
      <c r="AF290" s="9">
        <f>IF(AE290="",0,IF(AE290="優勝",[3]点数換算表!$B$18,IF(AE290="準優勝",[3]点数換算表!$C$18,IF(AE290="ベスト4",[3]点数換算表!$D$18,IF(AE290="ベスト8",[3]点数換算表!$E$18,[3]点数換算表!$F$18)))))</f>
        <v>0</v>
      </c>
      <c r="AG290" s="10"/>
      <c r="AH290" s="9">
        <f>IF(AG290="",0,IF(AG290="優勝",[3]点数換算表!$B$19,IF(AG290="準優勝",[3]点数換算表!$C$19,IF(AG290="ベスト4",[3]点数換算表!$D$19,IF(AG290="ベスト8",[3]点数換算表!$E$19,[3]点数換算表!$F$19)))))</f>
        <v>0</v>
      </c>
      <c r="AI290" s="9">
        <f t="shared" si="126"/>
        <v>40</v>
      </c>
      <c r="AJ290" s="77">
        <f t="shared" ref="AJ290" si="157">AI290+AI291</f>
        <v>40</v>
      </c>
    </row>
    <row r="291" spans="1:36" x14ac:dyDescent="0.4">
      <c r="A291" s="77"/>
      <c r="B291" s="10" t="s">
        <v>890</v>
      </c>
      <c r="C291" s="10" t="s">
        <v>283</v>
      </c>
      <c r="D291" s="10">
        <v>3</v>
      </c>
      <c r="E291" s="42" t="s">
        <v>272</v>
      </c>
      <c r="F291" s="43" t="s">
        <v>815</v>
      </c>
      <c r="G291" s="10"/>
      <c r="H291" s="14">
        <v>0</v>
      </c>
      <c r="I291" s="10"/>
      <c r="J291" s="9">
        <v>0</v>
      </c>
      <c r="K291" s="10"/>
      <c r="L291" s="9">
        <v>0</v>
      </c>
      <c r="M291" s="10"/>
      <c r="N291" s="9">
        <f>IF(M291="",0,IF(M291="優勝",[3]点数換算表!$B$5,IF(M291="準優勝",[3]点数換算表!$C$5,IF(M291="ベスト4",[3]点数換算表!$D$5,IF(M291="ベスト8",[3]点数換算表!$E$5,IF(M291="ベスト16",[3]点数換算表!$F$5,IF(M291="ベスト32",[3]点数換算表!$G$5,"")))))))</f>
        <v>0</v>
      </c>
      <c r="O291" s="10"/>
      <c r="P291" s="9">
        <v>0</v>
      </c>
      <c r="Q291" s="10"/>
      <c r="R291" s="9">
        <v>0</v>
      </c>
      <c r="S291" s="10"/>
      <c r="T291" s="9">
        <v>0</v>
      </c>
      <c r="U291" s="10"/>
      <c r="V291" s="14">
        <v>0</v>
      </c>
      <c r="W291" s="10"/>
      <c r="X291" s="9">
        <v>0</v>
      </c>
      <c r="Y291" s="10"/>
      <c r="Z291" s="9">
        <v>0</v>
      </c>
      <c r="AA291" s="10"/>
      <c r="AB291" s="9">
        <f>IF(AA291="",0,IF(AA291="優勝",[3]点数換算表!$B$16,IF(AA291="準優勝",[3]点数換算表!$C$16,IF(AA291="ベスト4",[3]点数換算表!$D$16,IF(AA291="ベスト8",[3]点数換算表!$E$16,IF(AA291="ベスト16",[3]点数換算表!$F$16,IF(AA291="ベスト32",[3]点数換算表!$G$16,"")))))))</f>
        <v>0</v>
      </c>
      <c r="AC291" s="10"/>
      <c r="AD291" s="9">
        <v>0</v>
      </c>
      <c r="AE291" s="10"/>
      <c r="AF291" s="9">
        <v>0</v>
      </c>
      <c r="AG291" s="10"/>
      <c r="AH291" s="9">
        <v>0</v>
      </c>
      <c r="AI291" s="9">
        <f t="shared" si="126"/>
        <v>0</v>
      </c>
      <c r="AJ291" s="77"/>
    </row>
    <row r="292" spans="1:36" x14ac:dyDescent="0.4">
      <c r="A292" s="77">
        <v>145</v>
      </c>
      <c r="B292" s="10" t="s">
        <v>683</v>
      </c>
      <c r="C292" s="10" t="s">
        <v>619</v>
      </c>
      <c r="D292" s="10">
        <v>4</v>
      </c>
      <c r="E292" s="47" t="s">
        <v>620</v>
      </c>
      <c r="F292" s="44" t="s">
        <v>814</v>
      </c>
      <c r="G292" s="10"/>
      <c r="H292" s="14">
        <f>IF(G292="",0,IF(G292="優勝",[13]点数換算表!$B$2,IF(G292="準優勝",[13]点数換算表!$C$2,IF(G292="ベスト4",[13]点数換算表!$D$2,[13]点数換算表!$E$2))))</f>
        <v>0</v>
      </c>
      <c r="I292" s="10"/>
      <c r="J292" s="9">
        <f>IF(I292="",0,IF(I292="優勝",[13]点数換算表!$B$3,IF(I292="準優勝",[13]点数換算表!$C$3,IF(I292="ベスト4",[13]点数換算表!$D$3,[13]点数換算表!$E$3))))</f>
        <v>0</v>
      </c>
      <c r="K292" s="10" t="s">
        <v>7</v>
      </c>
      <c r="L292" s="9">
        <f>IF(K292="",0,IF(K292="優勝",[13]点数換算表!$B$4,IF(K292="準優勝",[13]点数換算表!$C$4,IF(K292="ベスト4",[13]点数換算表!$D$4,IF(K292="ベスト8",[13]点数換算表!$E$4,IF(K292="ベスト16",[13]点数換算表!$F$4,""))))))</f>
        <v>20</v>
      </c>
      <c r="M292" s="10"/>
      <c r="N292" s="9">
        <f>IF(M292="",0,IF(M292="優勝",[3]点数換算表!$B$5,IF(M292="準優勝",[3]点数換算表!$C$5,IF(M292="ベスト4",[3]点数換算表!$D$5,IF(M292="ベスト8",[3]点数換算表!$E$5,IF(M292="ベスト16",[3]点数換算表!$F$5,IF(M292="ベスト32",[3]点数換算表!$G$5,"")))))))</f>
        <v>0</v>
      </c>
      <c r="O292" s="10"/>
      <c r="P292" s="9">
        <f>IF(O292="",0,IF(O292="優勝",[13]点数換算表!$B$6,IF(O292="準優勝",[13]点数換算表!$C$6,IF(O292="ベスト4",[13]点数換算表!$D$6,IF(O292="ベスト8",[13]点数換算表!$E$6,IF(O292="ベスト16",[13]点数換算表!$F$6,IF(O292="ベスト32",[13]点数換算表!$G$6,"")))))))</f>
        <v>0</v>
      </c>
      <c r="Q292" s="10"/>
      <c r="R292" s="9">
        <f>IF(Q292="",0,IF(Q292="優勝",[13]点数換算表!$B$7,IF(Q292="準優勝",[13]点数換算表!$C$7,IF(Q292="ベスト4",[13]点数換算表!$D$7,IF(Q292="ベスト8",[13]点数換算表!$E$7,[13]点数換算表!$F$7)))))</f>
        <v>0</v>
      </c>
      <c r="S292" s="10"/>
      <c r="T292" s="9">
        <f>IF(S292="",0,IF(S292="優勝",[13]点数換算表!$B$8,IF(S292="準優勝",[13]点数換算表!$C$8,IF(S292="ベスト4",[13]点数換算表!$D$8,IF(S292="ベスト8",[13]点数換算表!$E$8,[13]点数換算表!$F$8)))))</f>
        <v>0</v>
      </c>
      <c r="U292" s="10"/>
      <c r="V292" s="14">
        <f>IF(U292="",0,IF(U292="優勝",[13]点数換算表!$B$13,IF(U292="準優勝",[13]点数換算表!$C$13,IF(U292="ベスト4",[13]点数換算表!$D$13,[13]点数換算表!$E$13))))</f>
        <v>0</v>
      </c>
      <c r="W292" s="10"/>
      <c r="X292" s="9">
        <f>IF(W292="",0,IF(W292="優勝",[13]点数換算表!$B$14,IF(W292="準優勝",[13]点数換算表!$C$14,IF(W292="ベスト4",[13]点数換算表!$D$14,[13]点数換算表!$E$14))))</f>
        <v>0</v>
      </c>
      <c r="Y292" s="10" t="s">
        <v>7</v>
      </c>
      <c r="Z292" s="9">
        <f>IF(Y292="",0,IF(Y292="優勝",[13]点数換算表!$B$15,IF(Y292="準優勝",[13]点数換算表!$C$15,IF(Y292="ベスト4",[13]点数換算表!$D$15,IF(Y292="ベスト8",[13]点数換算表!$E$15,IF(Y292="ベスト16",[13]点数換算表!$F$15,""))))))</f>
        <v>16</v>
      </c>
      <c r="AA292" s="10"/>
      <c r="AB292" s="9">
        <f>IF(AA292="",0,IF(AA292="優勝",[3]点数換算表!$B$16,IF(AA292="準優勝",[3]点数換算表!$C$16,IF(AA292="ベスト4",[3]点数換算表!$D$16,IF(AA292="ベスト8",[3]点数換算表!$E$16,IF(AA292="ベスト16",[3]点数換算表!$F$16,IF(AA292="ベスト32",[3]点数換算表!$G$16,"")))))))</f>
        <v>0</v>
      </c>
      <c r="AC292" s="10"/>
      <c r="AD292" s="9">
        <f>IF(AC292="",0,IF(AC292="優勝",[13]点数換算表!$B$17,IF(AC292="準優勝",[13]点数換算表!$C$17,IF(AC292="ベスト4",[13]点数換算表!$D$17,IF(AC292="ベスト8",[13]点数換算表!$E$17,IF(AC292="ベスト16",[13]点数換算表!$F$17,IF(AC292="ベスト32",[13]点数換算表!$G$17,"")))))))</f>
        <v>0</v>
      </c>
      <c r="AE292" s="10"/>
      <c r="AF292" s="9">
        <f>IF(AE292="",0,IF(AE292="優勝",[13]点数換算表!$B$18,IF(AE292="準優勝",[13]点数換算表!$C$18,IF(AE292="ベスト4",[13]点数換算表!$D$18,IF(AE292="ベスト8",[13]点数換算表!$E$18,[13]点数換算表!$F$18)))))</f>
        <v>0</v>
      </c>
      <c r="AG292" s="10"/>
      <c r="AH292" s="9">
        <f>IF(AG292="",0,IF(AG292="優勝",[13]点数換算表!$B$19,IF(AG292="準優勝",[13]点数換算表!$C$19,IF(AG292="ベスト4",[13]点数換算表!$D$19,IF(AG292="ベスト8",[13]点数換算表!$E$19,[13]点数換算表!$F$19)))))</f>
        <v>0</v>
      </c>
      <c r="AI292" s="9">
        <f t="shared" ref="AI292:AI331" si="158">MAX(H292,J292)+SUM(L292:T292)+MAX(V292,X292)+SUM(Z292:AH292)</f>
        <v>36</v>
      </c>
      <c r="AJ292" s="77">
        <f t="shared" ref="AJ292" si="159">AI292+AI293</f>
        <v>36</v>
      </c>
    </row>
    <row r="293" spans="1:36" x14ac:dyDescent="0.4">
      <c r="A293" s="77"/>
      <c r="B293" s="10" t="s">
        <v>841</v>
      </c>
      <c r="C293" s="10" t="s">
        <v>619</v>
      </c>
      <c r="D293" s="10">
        <v>4</v>
      </c>
      <c r="E293" s="47" t="s">
        <v>620</v>
      </c>
      <c r="F293" s="44" t="s">
        <v>814</v>
      </c>
      <c r="G293" s="10"/>
      <c r="H293" s="14">
        <f>IF(G293="",0,IF(G293="優勝",[13]点数換算表!$B$2,IF(G293="準優勝",[13]点数換算表!$C$2,IF(G293="ベスト4",[13]点数換算表!$D$2,[13]点数換算表!$E$2))))</f>
        <v>0</v>
      </c>
      <c r="I293" s="10"/>
      <c r="J293" s="9">
        <f>IF(I293="",0,IF(I293="優勝",[13]点数換算表!$B$3,IF(I293="準優勝",[13]点数換算表!$C$3,IF(I293="ベスト4",[13]点数換算表!$D$3,[13]点数換算表!$E$3))))</f>
        <v>0</v>
      </c>
      <c r="K293" s="10"/>
      <c r="L293" s="9">
        <v>0</v>
      </c>
      <c r="M293" s="10"/>
      <c r="N293" s="9">
        <f>IF(M293="",0,IF(M293="優勝",[3]点数換算表!$B$5,IF(M293="準優勝",[3]点数換算表!$C$5,IF(M293="ベスト4",[3]点数換算表!$D$5,IF(M293="ベスト8",[3]点数換算表!$E$5,IF(M293="ベスト16",[3]点数換算表!$F$5,IF(M293="ベスト32",[3]点数換算表!$G$5,"")))))))</f>
        <v>0</v>
      </c>
      <c r="O293" s="10"/>
      <c r="P293" s="9">
        <v>0</v>
      </c>
      <c r="Q293" s="10"/>
      <c r="R293" s="9">
        <v>0</v>
      </c>
      <c r="S293" s="10"/>
      <c r="T293" s="9">
        <v>0</v>
      </c>
      <c r="U293" s="10"/>
      <c r="V293" s="14">
        <v>0</v>
      </c>
      <c r="W293" s="10"/>
      <c r="X293" s="9">
        <v>0</v>
      </c>
      <c r="Y293" s="10"/>
      <c r="Z293" s="9">
        <v>0</v>
      </c>
      <c r="AA293" s="10"/>
      <c r="AB293" s="9">
        <f>IF(AA293="",0,IF(AA293="優勝",[3]点数換算表!$B$16,IF(AA293="準優勝",[3]点数換算表!$C$16,IF(AA293="ベスト4",[3]点数換算表!$D$16,IF(AA293="ベスト8",[3]点数換算表!$E$16,IF(AA293="ベスト16",[3]点数換算表!$F$16,IF(AA293="ベスト32",[3]点数換算表!$G$16,"")))))))</f>
        <v>0</v>
      </c>
      <c r="AC293" s="10"/>
      <c r="AD293" s="9">
        <v>0</v>
      </c>
      <c r="AE293" s="10"/>
      <c r="AF293" s="9">
        <v>0</v>
      </c>
      <c r="AG293" s="10"/>
      <c r="AH293" s="9">
        <v>0</v>
      </c>
      <c r="AI293" s="9">
        <f t="shared" si="158"/>
        <v>0</v>
      </c>
      <c r="AJ293" s="77"/>
    </row>
    <row r="294" spans="1:36" x14ac:dyDescent="0.4">
      <c r="A294" s="77">
        <v>146</v>
      </c>
      <c r="B294" s="10" t="s">
        <v>691</v>
      </c>
      <c r="C294" s="10" t="s">
        <v>632</v>
      </c>
      <c r="D294" s="10">
        <v>4</v>
      </c>
      <c r="E294" s="47" t="s">
        <v>620</v>
      </c>
      <c r="F294" s="44" t="s">
        <v>814</v>
      </c>
      <c r="G294" s="10"/>
      <c r="H294" s="14">
        <f>IF(G294="",0,IF(G294="優勝",[13]点数換算表!$B$2,IF(G294="準優勝",[13]点数換算表!$C$2,IF(G294="ベスト4",[13]点数換算表!$D$2,[13]点数換算表!$E$2))))</f>
        <v>0</v>
      </c>
      <c r="I294" s="10"/>
      <c r="J294" s="9">
        <f>IF(I294="",0,IF(I294="優勝",[13]点数換算表!$B$3,IF(I294="準優勝",[13]点数換算表!$C$3,IF(I294="ベスト4",[13]点数換算表!$D$3,[13]点数換算表!$E$3))))</f>
        <v>0</v>
      </c>
      <c r="K294" s="10" t="s">
        <v>7</v>
      </c>
      <c r="L294" s="9">
        <f>IF(K294="",0,IF(K294="優勝",[13]点数換算表!$B$4,IF(K294="準優勝",[13]点数換算表!$C$4,IF(K294="ベスト4",[13]点数換算表!$D$4,IF(K294="ベスト8",[13]点数換算表!$E$4,IF(K294="ベスト16",[13]点数換算表!$F$4,""))))))</f>
        <v>20</v>
      </c>
      <c r="M294" s="10"/>
      <c r="N294" s="9">
        <f>IF(M294="",0,IF(M294="優勝",[3]点数換算表!$B$5,IF(M294="準優勝",[3]点数換算表!$C$5,IF(M294="ベスト4",[3]点数換算表!$D$5,IF(M294="ベスト8",[3]点数換算表!$E$5,IF(M294="ベスト16",[3]点数換算表!$F$5,IF(M294="ベスト32",[3]点数換算表!$G$5,"")))))))</f>
        <v>0</v>
      </c>
      <c r="O294" s="10"/>
      <c r="P294" s="9">
        <f>IF(O294="",0,IF(O294="優勝",[13]点数換算表!$B$6,IF(O294="準優勝",[13]点数換算表!$C$6,IF(O294="ベスト4",[13]点数換算表!$D$6,IF(O294="ベスト8",[13]点数換算表!$E$6,IF(O294="ベスト16",[13]点数換算表!$F$6,IF(O294="ベスト32",[13]点数換算表!$G$6,"")))))))</f>
        <v>0</v>
      </c>
      <c r="Q294" s="10"/>
      <c r="R294" s="9">
        <f>IF(Q294="",0,IF(Q294="優勝",[13]点数換算表!$B$7,IF(Q294="準優勝",[13]点数換算表!$C$7,IF(Q294="ベスト4",[13]点数換算表!$D$7,IF(Q294="ベスト8",[13]点数換算表!$E$7,[13]点数換算表!$F$7)))))</f>
        <v>0</v>
      </c>
      <c r="S294" s="10"/>
      <c r="T294" s="9">
        <v>0</v>
      </c>
      <c r="U294" s="10"/>
      <c r="V294" s="14">
        <f>IF(U294="",0,IF(U294="優勝",[13]点数換算表!$B$13,IF(U294="準優勝",[13]点数換算表!$C$13,IF(U294="ベスト4",[13]点数換算表!$D$13,[13]点数換算表!$E$13))))</f>
        <v>0</v>
      </c>
      <c r="W294" s="10"/>
      <c r="X294" s="9">
        <f>IF(W294="",0,IF(W294="優勝",[13]点数換算表!$B$14,IF(W294="準優勝",[13]点数換算表!$C$14,IF(W294="ベスト4",[13]点数換算表!$D$14,[13]点数換算表!$E$14))))</f>
        <v>0</v>
      </c>
      <c r="Y294" s="10" t="s">
        <v>7</v>
      </c>
      <c r="Z294" s="9">
        <f>IF(Y294="",0,IF(Y294="優勝",[13]点数換算表!$B$15,IF(Y294="準優勝",[13]点数換算表!$C$15,IF(Y294="ベスト4",[13]点数換算表!$D$15,IF(Y294="ベスト8",[13]点数換算表!$E$15,IF(Y294="ベスト16",[13]点数換算表!$F$15,""))))))</f>
        <v>16</v>
      </c>
      <c r="AA294" s="10"/>
      <c r="AB294" s="9">
        <f>IF(AA294="",0,IF(AA294="優勝",[3]点数換算表!$B$16,IF(AA294="準優勝",[3]点数換算表!$C$16,IF(AA294="ベスト4",[3]点数換算表!$D$16,IF(AA294="ベスト8",[3]点数換算表!$E$16,IF(AA294="ベスト16",[3]点数換算表!$F$16,IF(AA294="ベスト32",[3]点数換算表!$G$16,"")))))))</f>
        <v>0</v>
      </c>
      <c r="AC294" s="10"/>
      <c r="AD294" s="9">
        <f>IF(AC294="",0,IF(AC294="優勝",[13]点数換算表!$B$17,IF(AC294="準優勝",[13]点数換算表!$C$17,IF(AC294="ベスト4",[13]点数換算表!$D$17,IF(AC294="ベスト8",[13]点数換算表!$E$17,IF(AC294="ベスト16",[13]点数換算表!$F$17,IF(AC294="ベスト32",[13]点数換算表!$G$17,"")))))))</f>
        <v>0</v>
      </c>
      <c r="AE294" s="10"/>
      <c r="AF294" s="9">
        <f>IF(AE294="",0,IF(AE294="優勝",[13]点数換算表!$B$18,IF(AE294="準優勝",[13]点数換算表!$C$18,IF(AE294="ベスト4",[13]点数換算表!$D$18,IF(AE294="ベスト8",[13]点数換算表!$E$18,[13]点数換算表!$F$18)))))</f>
        <v>0</v>
      </c>
      <c r="AG294" s="10"/>
      <c r="AH294" s="9">
        <f>IF(AG294="",0,IF(AG294="優勝",[13]点数換算表!$B$19,IF(AG294="準優勝",[13]点数換算表!$C$19,IF(AG294="ベスト4",[13]点数換算表!$D$19,IF(AG294="ベスト8",[13]点数換算表!$E$19,[13]点数換算表!$F$19)))))</f>
        <v>0</v>
      </c>
      <c r="AI294" s="9">
        <f t="shared" si="158"/>
        <v>36</v>
      </c>
      <c r="AJ294" s="77">
        <f t="shared" ref="AJ294" si="160">AI294+AI295</f>
        <v>36</v>
      </c>
    </row>
    <row r="295" spans="1:36" x14ac:dyDescent="0.4">
      <c r="A295" s="77"/>
      <c r="B295" s="10" t="s">
        <v>634</v>
      </c>
      <c r="C295" s="10" t="s">
        <v>632</v>
      </c>
      <c r="D295" s="10">
        <v>4</v>
      </c>
      <c r="E295" s="47" t="s">
        <v>620</v>
      </c>
      <c r="F295" s="44" t="s">
        <v>814</v>
      </c>
      <c r="G295" s="10"/>
      <c r="H295" s="14">
        <f>IF(G295="",0,IF(G295="優勝",[13]点数換算表!$B$2,IF(G295="準優勝",[13]点数換算表!$C$2,IF(G295="ベスト4",[13]点数換算表!$D$2,[13]点数換算表!$E$2))))</f>
        <v>0</v>
      </c>
      <c r="I295" s="10"/>
      <c r="J295" s="9">
        <f>IF(I295="",0,IF(I295="優勝",[13]点数換算表!$B$3,IF(I295="準優勝",[13]点数換算表!$C$3,IF(I295="ベスト4",[13]点数換算表!$D$3,[13]点数換算表!$E$3))))</f>
        <v>0</v>
      </c>
      <c r="K295" s="10"/>
      <c r="L295" s="9">
        <v>0</v>
      </c>
      <c r="M295" s="10"/>
      <c r="N295" s="9">
        <f>IF(M295="",0,IF(M295="優勝",[3]点数換算表!$B$5,IF(M295="準優勝",[3]点数換算表!$C$5,IF(M295="ベスト4",[3]点数換算表!$D$5,IF(M295="ベスト8",[3]点数換算表!$E$5,IF(M295="ベスト16",[3]点数換算表!$F$5,IF(M295="ベスト32",[3]点数換算表!$G$5,"")))))))</f>
        <v>0</v>
      </c>
      <c r="O295" s="10"/>
      <c r="P295" s="9">
        <v>0</v>
      </c>
      <c r="Q295" s="10"/>
      <c r="R295" s="9">
        <v>0</v>
      </c>
      <c r="S295" s="10"/>
      <c r="T295" s="9">
        <v>0</v>
      </c>
      <c r="U295" s="10"/>
      <c r="V295" s="14">
        <v>0</v>
      </c>
      <c r="W295" s="10"/>
      <c r="X295" s="9">
        <v>0</v>
      </c>
      <c r="Y295" s="10"/>
      <c r="Z295" s="9">
        <v>0</v>
      </c>
      <c r="AA295" s="10"/>
      <c r="AB295" s="9">
        <f>IF(AA295="",0,IF(AA295="優勝",[3]点数換算表!$B$16,IF(AA295="準優勝",[3]点数換算表!$C$16,IF(AA295="ベスト4",[3]点数換算表!$D$16,IF(AA295="ベスト8",[3]点数換算表!$E$16,IF(AA295="ベスト16",[3]点数換算表!$F$16,IF(AA295="ベスト32",[3]点数換算表!$G$16,"")))))))</f>
        <v>0</v>
      </c>
      <c r="AC295" s="10"/>
      <c r="AD295" s="9">
        <v>0</v>
      </c>
      <c r="AE295" s="10"/>
      <c r="AF295" s="9">
        <v>0</v>
      </c>
      <c r="AG295" s="10"/>
      <c r="AH295" s="9">
        <v>0</v>
      </c>
      <c r="AI295" s="9">
        <f t="shared" si="158"/>
        <v>0</v>
      </c>
      <c r="AJ295" s="77"/>
    </row>
    <row r="296" spans="1:36" x14ac:dyDescent="0.4">
      <c r="A296" s="77">
        <v>147</v>
      </c>
      <c r="B296" s="10" t="s">
        <v>1012</v>
      </c>
      <c r="C296" s="10" t="s">
        <v>456</v>
      </c>
      <c r="D296" s="10">
        <v>4</v>
      </c>
      <c r="E296" s="48" t="s">
        <v>451</v>
      </c>
      <c r="F296" s="43" t="s">
        <v>815</v>
      </c>
      <c r="G296" s="10"/>
      <c r="H296" s="14">
        <f>IF(G296="",0,IF(G296="優勝",[15]点数換算表!$B$2,IF(G296="準優勝",[15]点数換算表!$C$2,IF(G296="ベスト4",[15]点数換算表!$D$2,[15]点数換算表!$E$2))))</f>
        <v>0</v>
      </c>
      <c r="I296" s="10"/>
      <c r="J296" s="9">
        <f>IF(I296="",0,IF(I296="優勝",[15]点数換算表!$B$3,IF(I296="準優勝",[15]点数換算表!$C$3,IF(I296="ベスト4",[15]点数換算表!$D$3,[15]点数換算表!$E$3))))</f>
        <v>0</v>
      </c>
      <c r="K296" s="10"/>
      <c r="L296" s="9">
        <f>IF(K296="",0,IF(K296="優勝",[15]点数換算表!$B$4,IF(K296="準優勝",[15]点数換算表!$C$4,IF(K296="ベスト4",[15]点数換算表!$D$4,IF(K296="ベスト8",[15]点数換算表!$E$4,IF(K296="ベスト16",[15]点数換算表!$F$4,""))))))</f>
        <v>0</v>
      </c>
      <c r="M296" s="10"/>
      <c r="N296" s="9">
        <f>IF(M296="",0,IF(M296="優勝",[3]点数換算表!$B$5,IF(M296="準優勝",[3]点数換算表!$C$5,IF(M296="ベスト4",[3]点数換算表!$D$5,IF(M296="ベスト8",[3]点数換算表!$E$5,IF(M296="ベスト16",[3]点数換算表!$F$5,IF(M296="ベスト32",[3]点数換算表!$G$5,"")))))))</f>
        <v>0</v>
      </c>
      <c r="O296" s="10"/>
      <c r="P296" s="9">
        <f>IF(O296="",0,IF(O296="優勝",[15]点数換算表!$B$6,IF(O296="準優勝",[15]点数換算表!$C$6,IF(O296="ベスト4",[15]点数換算表!$D$6,IF(O296="ベスト8",[15]点数換算表!$E$6,IF(O296="ベスト16",[15]点数換算表!$F$6,IF(O296="ベスト32",[15]点数換算表!$G$6,"")))))))</f>
        <v>0</v>
      </c>
      <c r="Q296" s="10"/>
      <c r="R296" s="9">
        <f>IF(Q296="",0,IF(Q296="優勝",[15]点数換算表!$B$7,IF(Q296="準優勝",[15]点数換算表!$C$7,IF(Q296="ベスト4",[15]点数換算表!$D$7,IF(Q296="ベスト8",[15]点数換算表!$E$7,[15]点数換算表!$F$7)))))</f>
        <v>0</v>
      </c>
      <c r="S296" s="10"/>
      <c r="T296" s="9">
        <f>IF(S296="",0,IF(S296="優勝",[15]点数換算表!$B$8,IF(S296="準優勝",[15]点数換算表!$C$8,IF(S296="ベスト4",[15]点数換算表!$D$8,IF(S296="ベスト8",[15]点数換算表!$E$8,[15]点数換算表!$F$8)))))</f>
        <v>0</v>
      </c>
      <c r="U296" s="10"/>
      <c r="V296" s="14">
        <f>IF(U296="",0,IF(U296="優勝",[15]点数換算表!$B$13,IF(U296="準優勝",[15]点数換算表!$C$13,IF(U296="ベスト4",[15]点数換算表!$D$13,[15]点数換算表!$E$13))))</f>
        <v>0</v>
      </c>
      <c r="W296" s="10"/>
      <c r="X296" s="9">
        <f>IF(W296="",0,IF(W296="優勝",[15]点数換算表!$B$14,IF(W296="準優勝",[15]点数換算表!$C$14,IF(W296="ベスト4",[15]点数換算表!$D$14,[15]点数換算表!$E$14))))</f>
        <v>0</v>
      </c>
      <c r="Y296" s="10" t="s">
        <v>7</v>
      </c>
      <c r="Z296" s="9">
        <f>IF(Y296="",0,IF(Y296="優勝",[15]点数換算表!$B$15,IF(Y296="準優勝",[15]点数換算表!$C$15,IF(Y296="ベスト4",[15]点数換算表!$D$15,IF(Y296="ベスト8",[15]点数換算表!$E$15,IF(Y296="ベスト16",[15]点数換算表!$F$15,""))))))</f>
        <v>16</v>
      </c>
      <c r="AA296" s="10"/>
      <c r="AB296" s="9">
        <f>IF(AA296="",0,IF(AA296="優勝",[3]点数換算表!$B$16,IF(AA296="準優勝",[3]点数換算表!$C$16,IF(AA296="ベスト4",[3]点数換算表!$D$16,IF(AA296="ベスト8",[3]点数換算表!$E$16,IF(AA296="ベスト16",[3]点数換算表!$F$16,IF(AA296="ベスト32",[3]点数換算表!$G$16,"")))))))</f>
        <v>0</v>
      </c>
      <c r="AC296" s="10"/>
      <c r="AD296" s="9">
        <f>IF(AC296="",0,IF(AC296="優勝",[15]点数換算表!$B$17,IF(AC296="準優勝",[15]点数換算表!$C$17,IF(AC296="ベスト4",[15]点数換算表!$D$17,IF(AC296="ベスト8",[15]点数換算表!$E$17,IF(AC296="ベスト16",[15]点数換算表!$F$17,IF(AC296="ベスト32",[15]点数換算表!$G$17,"")))))))</f>
        <v>0</v>
      </c>
      <c r="AE296" s="10"/>
      <c r="AF296" s="9">
        <f>IF(AE296="",0,IF(AE296="優勝",[15]点数換算表!$B$18,IF(AE296="準優勝",[15]点数換算表!$C$18,IF(AE296="ベスト4",[15]点数換算表!$D$18,IF(AE296="ベスト8",[15]点数換算表!$E$18,[15]点数換算表!$F$18)))))</f>
        <v>0</v>
      </c>
      <c r="AG296" s="10"/>
      <c r="AH296" s="9">
        <f>IF(AG296="",0,IF(AG296="優勝",[15]点数換算表!$B$19,IF(AG296="準優勝",[15]点数換算表!$C$19,IF(AG296="ベスト4",[15]点数換算表!$D$19,IF(AG296="ベスト8",[15]点数換算表!$E$19,[15]点数換算表!$F$19)))))</f>
        <v>0</v>
      </c>
      <c r="AI296" s="9">
        <f t="shared" si="158"/>
        <v>16</v>
      </c>
      <c r="AJ296" s="77">
        <f t="shared" ref="AJ296" si="161">AI296+AI297</f>
        <v>36</v>
      </c>
    </row>
    <row r="297" spans="1:36" x14ac:dyDescent="0.4">
      <c r="A297" s="77"/>
      <c r="B297" s="10" t="s">
        <v>1013</v>
      </c>
      <c r="C297" s="10" t="s">
        <v>456</v>
      </c>
      <c r="D297" s="10">
        <v>3</v>
      </c>
      <c r="E297" s="48" t="s">
        <v>451</v>
      </c>
      <c r="F297" s="43" t="s">
        <v>815</v>
      </c>
      <c r="G297" s="10"/>
      <c r="H297" s="14">
        <f>IF(G297="",0,IF(G297="優勝",[15]点数換算表!$B$2,IF(G297="準優勝",[15]点数換算表!$C$2,IF(G297="ベスト4",[15]点数換算表!$D$2,[15]点数換算表!$E$2))))</f>
        <v>0</v>
      </c>
      <c r="I297" s="10"/>
      <c r="J297" s="9">
        <f>IF(I297="",0,IF(I297="優勝",[15]点数換算表!$B$3,IF(I297="準優勝",[15]点数換算表!$C$3,IF(I297="ベスト4",[15]点数換算表!$D$3,[15]点数換算表!$E$3))))</f>
        <v>0</v>
      </c>
      <c r="K297" s="10" t="s">
        <v>7</v>
      </c>
      <c r="L297" s="9">
        <f>IF(K297="",0,IF(K297="優勝",[15]点数換算表!$B$4,IF(K297="準優勝",[15]点数換算表!$C$4,IF(K297="ベスト4",[15]点数換算表!$D$4,IF(K297="ベスト8",[15]点数換算表!$E$4,IF(K297="ベスト16",[15]点数換算表!$F$4,""))))))</f>
        <v>20</v>
      </c>
      <c r="M297" s="10"/>
      <c r="N297" s="9">
        <f>IF(M297="",0,IF(M297="優勝",[3]点数換算表!$B$5,IF(M297="準優勝",[3]点数換算表!$C$5,IF(M297="ベスト4",[3]点数換算表!$D$5,IF(M297="ベスト8",[3]点数換算表!$E$5,IF(M297="ベスト16",[3]点数換算表!$F$5,IF(M297="ベスト32",[3]点数換算表!$G$5,"")))))))</f>
        <v>0</v>
      </c>
      <c r="O297" s="10"/>
      <c r="P297" s="9">
        <f>IF(O297="",0,IF(O297="優勝",[15]点数換算表!$B$6,IF(O297="準優勝",[15]点数換算表!$C$6,IF(O297="ベスト4",[15]点数換算表!$D$6,IF(O297="ベスト8",[15]点数換算表!$E$6,IF(O297="ベスト16",[15]点数換算表!$F$6,IF(O297="ベスト32",[15]点数換算表!$G$6,"")))))))</f>
        <v>0</v>
      </c>
      <c r="Q297" s="10"/>
      <c r="R297" s="9">
        <f>IF(Q297="",0,IF(Q297="優勝",[15]点数換算表!$B$7,IF(Q297="準優勝",[15]点数換算表!$C$7,IF(Q297="ベスト4",[15]点数換算表!$D$7,IF(Q297="ベスト8",[15]点数換算表!$E$7,[15]点数換算表!$F$7)))))</f>
        <v>0</v>
      </c>
      <c r="S297" s="10"/>
      <c r="T297" s="9">
        <f>IF(S297="",0,IF(S297="優勝",[15]点数換算表!$B$8,IF(S297="準優勝",[15]点数換算表!$C$8,IF(S297="ベスト4",[15]点数換算表!$D$8,IF(S297="ベスト8",[15]点数換算表!$E$8,[15]点数換算表!$F$8)))))</f>
        <v>0</v>
      </c>
      <c r="U297" s="10"/>
      <c r="V297" s="14">
        <f>IF(U297="",0,IF(U297="優勝",[15]点数換算表!$B$13,IF(U297="準優勝",[15]点数換算表!$C$13,IF(U297="ベスト4",[15]点数換算表!$D$13,[15]点数換算表!$E$13))))</f>
        <v>0</v>
      </c>
      <c r="W297" s="10"/>
      <c r="X297" s="9">
        <f>IF(W297="",0,IF(W297="優勝",[15]点数換算表!$B$14,IF(W297="準優勝",[15]点数換算表!$C$14,IF(W297="ベスト4",[15]点数換算表!$D$14,[15]点数換算表!$E$14))))</f>
        <v>0</v>
      </c>
      <c r="Y297" s="10"/>
      <c r="Z297" s="9">
        <f>IF(Y297="",0,IF(Y297="優勝",[15]点数換算表!$B$15,IF(Y297="準優勝",[15]点数換算表!$C$15,IF(Y297="ベスト4",[15]点数換算表!$D$15,IF(Y297="ベスト8",[15]点数換算表!$E$15,IF(Y297="ベスト16",[15]点数換算表!$F$15,""))))))</f>
        <v>0</v>
      </c>
      <c r="AA297" s="10"/>
      <c r="AB297" s="9">
        <f>IF(AA297="",0,IF(AA297="優勝",[3]点数換算表!$B$16,IF(AA297="準優勝",[3]点数換算表!$C$16,IF(AA297="ベスト4",[3]点数換算表!$D$16,IF(AA297="ベスト8",[3]点数換算表!$E$16,IF(AA297="ベスト16",[3]点数換算表!$F$16,IF(AA297="ベスト32",[3]点数換算表!$G$16,"")))))))</f>
        <v>0</v>
      </c>
      <c r="AC297" s="10"/>
      <c r="AD297" s="9">
        <f>IF(AC297="",0,IF(AC297="優勝",[15]点数換算表!$B$17,IF(AC297="準優勝",[15]点数換算表!$C$17,IF(AC297="ベスト4",[15]点数換算表!$D$17,IF(AC297="ベスト8",[15]点数換算表!$E$17,IF(AC297="ベスト16",[15]点数換算表!$F$17,IF(AC297="ベスト32",[15]点数換算表!$G$17,"")))))))</f>
        <v>0</v>
      </c>
      <c r="AE297" s="10"/>
      <c r="AF297" s="9">
        <f>IF(AE297="",0,IF(AE297="優勝",[15]点数換算表!$B$18,IF(AE297="準優勝",[15]点数換算表!$C$18,IF(AE297="ベスト4",[15]点数換算表!$D$18,IF(AE297="ベスト8",[15]点数換算表!$E$18,[15]点数換算表!$F$18)))))</f>
        <v>0</v>
      </c>
      <c r="AG297" s="10"/>
      <c r="AH297" s="9">
        <f>IF(AG297="",0,IF(AG297="優勝",[15]点数換算表!$B$19,IF(AG297="準優勝",[15]点数換算表!$C$19,IF(AG297="ベスト4",[15]点数換算表!$D$19,IF(AG297="ベスト8",[15]点数換算表!$E$19,[15]点数換算表!$F$19)))))</f>
        <v>0</v>
      </c>
      <c r="AI297" s="9">
        <f t="shared" si="158"/>
        <v>20</v>
      </c>
      <c r="AJ297" s="77"/>
    </row>
    <row r="298" spans="1:36" x14ac:dyDescent="0.4">
      <c r="A298" s="77">
        <v>148</v>
      </c>
      <c r="B298" s="10" t="s">
        <v>1014</v>
      </c>
      <c r="C298" s="10" t="s">
        <v>457</v>
      </c>
      <c r="D298" s="10">
        <v>2</v>
      </c>
      <c r="E298" s="48" t="s">
        <v>451</v>
      </c>
      <c r="F298" s="43" t="s">
        <v>815</v>
      </c>
      <c r="G298" s="10"/>
      <c r="H298" s="14">
        <f>IF(G298="",0,IF(G298="優勝",[15]点数換算表!$B$2,IF(G298="準優勝",[15]点数換算表!$C$2,IF(G298="ベスト4",[15]点数換算表!$D$2,[15]点数換算表!$E$2))))</f>
        <v>0</v>
      </c>
      <c r="I298" s="10"/>
      <c r="J298" s="9">
        <f>IF(I298="",0,IF(I298="優勝",[15]点数換算表!$B$3,IF(I298="準優勝",[15]点数換算表!$C$3,IF(I298="ベスト4",[15]点数換算表!$D$3,[15]点数換算表!$E$3))))</f>
        <v>0</v>
      </c>
      <c r="K298" s="10"/>
      <c r="L298" s="9">
        <f>IF(K298="",0,IF(K298="優勝",[15]点数換算表!$B$4,IF(K298="準優勝",[15]点数換算表!$C$4,IF(K298="ベスト4",[15]点数換算表!$D$4,IF(K298="ベスト8",[15]点数換算表!$E$4,IF(K298="ベスト16",[15]点数換算表!$F$4,""))))))</f>
        <v>0</v>
      </c>
      <c r="M298" s="10"/>
      <c r="N298" s="9">
        <f>IF(M298="",0,IF(M298="優勝",[3]点数換算表!$B$5,IF(M298="準優勝",[3]点数換算表!$C$5,IF(M298="ベスト4",[3]点数換算表!$D$5,IF(M298="ベスト8",[3]点数換算表!$E$5,IF(M298="ベスト16",[3]点数換算表!$F$5,IF(M298="ベスト32",[3]点数換算表!$G$5,"")))))))</f>
        <v>0</v>
      </c>
      <c r="O298" s="10"/>
      <c r="P298" s="9">
        <f>IF(O298="",0,IF(O298="優勝",[15]点数換算表!$B$6,IF(O298="準優勝",[15]点数換算表!$C$6,IF(O298="ベスト4",[15]点数換算表!$D$6,IF(O298="ベスト8",[15]点数換算表!$E$6,IF(O298="ベスト16",[15]点数換算表!$F$6,IF(O298="ベスト32",[15]点数換算表!$G$6,"")))))))</f>
        <v>0</v>
      </c>
      <c r="Q298" s="10"/>
      <c r="R298" s="9">
        <f>IF(Q298="",0,IF(Q298="優勝",[15]点数換算表!$B$7,IF(Q298="準優勝",[15]点数換算表!$C$7,IF(Q298="ベスト4",[15]点数換算表!$D$7,IF(Q298="ベスト8",[15]点数換算表!$E$7,[15]点数換算表!$F$7)))))</f>
        <v>0</v>
      </c>
      <c r="S298" s="10"/>
      <c r="T298" s="9">
        <f>IF(S298="",0,IF(S298="優勝",[15]点数換算表!$B$8,IF(S298="準優勝",[15]点数換算表!$C$8,IF(S298="ベスト4",[15]点数換算表!$D$8,IF(S298="ベスト8",[15]点数換算表!$E$8,[15]点数換算表!$F$8)))))</f>
        <v>0</v>
      </c>
      <c r="U298" s="10"/>
      <c r="V298" s="14">
        <f>IF(U298="",0,IF(U298="優勝",[15]点数換算表!$B$13,IF(U298="準優勝",[15]点数換算表!$C$13,IF(U298="ベスト4",[15]点数換算表!$D$13,[15]点数換算表!$E$13))))</f>
        <v>0</v>
      </c>
      <c r="W298" s="10"/>
      <c r="X298" s="9">
        <f>IF(W298="",0,IF(W298="優勝",[15]点数換算表!$B$14,IF(W298="準優勝",[15]点数換算表!$C$14,IF(W298="ベスト4",[15]点数換算表!$D$14,[15]点数換算表!$E$14))))</f>
        <v>0</v>
      </c>
      <c r="Y298" s="10" t="s">
        <v>9</v>
      </c>
      <c r="Z298" s="9">
        <f>IF(Y298="",0,IF(Y298="優勝",[15]点数換算表!$B$15,IF(Y298="準優勝",[15]点数換算表!$C$15,IF(Y298="ベスト4",[15]点数換算表!$D$15,IF(Y298="ベスト8",[15]点数換算表!$E$15,IF(Y298="ベスト16",[15]点数換算表!$F$15,""))))))</f>
        <v>32</v>
      </c>
      <c r="AA298" s="10"/>
      <c r="AB298" s="9">
        <f>IF(AA298="",0,IF(AA298="優勝",[3]点数換算表!$B$16,IF(AA298="準優勝",[3]点数換算表!$C$16,IF(AA298="ベスト4",[3]点数換算表!$D$16,IF(AA298="ベスト8",[3]点数換算表!$E$16,IF(AA298="ベスト16",[3]点数換算表!$F$16,IF(AA298="ベスト32",[3]点数換算表!$G$16,"")))))))</f>
        <v>0</v>
      </c>
      <c r="AC298" s="10"/>
      <c r="AD298" s="9">
        <f>IF(AC298="",0,IF(AC298="優勝",[15]点数換算表!$B$17,IF(AC298="準優勝",[15]点数換算表!$C$17,IF(AC298="ベスト4",[15]点数換算表!$D$17,IF(AC298="ベスト8",[15]点数換算表!$E$17,IF(AC298="ベスト16",[15]点数換算表!$F$17,IF(AC298="ベスト32",[15]点数換算表!$G$17,"")))))))</f>
        <v>0</v>
      </c>
      <c r="AE298" s="10"/>
      <c r="AF298" s="9">
        <f>IF(AE298="",0,IF(AE298="優勝",[15]点数換算表!$B$18,IF(AE298="準優勝",[15]点数換算表!$C$18,IF(AE298="ベスト4",[15]点数換算表!$D$18,IF(AE298="ベスト8",[15]点数換算表!$E$18,[15]点数換算表!$F$18)))))</f>
        <v>0</v>
      </c>
      <c r="AG298" s="10"/>
      <c r="AH298" s="9">
        <f>IF(AG298="",0,IF(AG298="優勝",[15]点数換算表!$B$19,IF(AG298="準優勝",[15]点数換算表!$C$19,IF(AG298="ベスト4",[15]点数換算表!$D$19,IF(AG298="ベスト8",[15]点数換算表!$E$19,[15]点数換算表!$F$19)))))</f>
        <v>0</v>
      </c>
      <c r="AI298" s="9">
        <f t="shared" si="158"/>
        <v>32</v>
      </c>
      <c r="AJ298" s="77">
        <f t="shared" ref="AJ298" si="162">AI298+AI299</f>
        <v>32</v>
      </c>
    </row>
    <row r="299" spans="1:36" x14ac:dyDescent="0.4">
      <c r="A299" s="77"/>
      <c r="B299" s="10" t="s">
        <v>1015</v>
      </c>
      <c r="C299" s="10" t="s">
        <v>457</v>
      </c>
      <c r="D299" s="10">
        <v>2</v>
      </c>
      <c r="E299" s="48" t="s">
        <v>451</v>
      </c>
      <c r="F299" s="43" t="s">
        <v>815</v>
      </c>
      <c r="G299" s="10"/>
      <c r="H299" s="14">
        <f>IF(G299="",0,IF(G299="優勝",[15]点数換算表!$B$2,IF(G299="準優勝",[15]点数換算表!$C$2,IF(G299="ベスト4",[15]点数換算表!$D$2,[15]点数換算表!$E$2))))</f>
        <v>0</v>
      </c>
      <c r="I299" s="10"/>
      <c r="J299" s="9">
        <f>IF(I299="",0,IF(I299="優勝",[15]点数換算表!$B$3,IF(I299="準優勝",[15]点数換算表!$C$3,IF(I299="ベスト4",[15]点数換算表!$D$3,[15]点数換算表!$E$3))))</f>
        <v>0</v>
      </c>
      <c r="K299" s="10"/>
      <c r="L299" s="9">
        <f>IF(K299="",0,IF(K299="優勝",[15]点数換算表!$B$4,IF(K299="準優勝",[15]点数換算表!$C$4,IF(K299="ベスト4",[15]点数換算表!$D$4,IF(K299="ベスト8",[15]点数換算表!$E$4,IF(K299="ベスト16",[15]点数換算表!$F$4,""))))))</f>
        <v>0</v>
      </c>
      <c r="M299" s="10"/>
      <c r="N299" s="9">
        <f>IF(M299="",0,IF(M299="優勝",[3]点数換算表!$B$5,IF(M299="準優勝",[3]点数換算表!$C$5,IF(M299="ベスト4",[3]点数換算表!$D$5,IF(M299="ベスト8",[3]点数換算表!$E$5,IF(M299="ベスト16",[3]点数換算表!$F$5,IF(M299="ベスト32",[3]点数換算表!$G$5,"")))))))</f>
        <v>0</v>
      </c>
      <c r="O299" s="10"/>
      <c r="P299" s="9">
        <f>IF(O299="",0,IF(O299="優勝",[15]点数換算表!$B$6,IF(O299="準優勝",[15]点数換算表!$C$6,IF(O299="ベスト4",[15]点数換算表!$D$6,IF(O299="ベスト8",[15]点数換算表!$E$6,IF(O299="ベスト16",[15]点数換算表!$F$6,IF(O299="ベスト32",[15]点数換算表!$G$6,"")))))))</f>
        <v>0</v>
      </c>
      <c r="Q299" s="10"/>
      <c r="R299" s="9">
        <f>IF(Q299="",0,IF(Q299="優勝",[15]点数換算表!$B$7,IF(Q299="準優勝",[15]点数換算表!$C$7,IF(Q299="ベスト4",[15]点数換算表!$D$7,IF(Q299="ベスト8",[15]点数換算表!$E$7,[15]点数換算表!$F$7)))))</f>
        <v>0</v>
      </c>
      <c r="S299" s="10"/>
      <c r="T299" s="9">
        <f>IF(S299="",0,IF(S299="優勝",[15]点数換算表!$B$8,IF(S299="準優勝",[15]点数換算表!$C$8,IF(S299="ベスト4",[15]点数換算表!$D$8,IF(S299="ベスト8",[15]点数換算表!$E$8,[15]点数換算表!$F$8)))))</f>
        <v>0</v>
      </c>
      <c r="U299" s="10"/>
      <c r="V299" s="14">
        <f>IF(U299="",0,IF(U299="優勝",[15]点数換算表!$B$13,IF(U299="準優勝",[15]点数換算表!$C$13,IF(U299="ベスト4",[15]点数換算表!$D$13,[15]点数換算表!$E$13))))</f>
        <v>0</v>
      </c>
      <c r="W299" s="10"/>
      <c r="X299" s="9">
        <f>IF(W299="",0,IF(W299="優勝",[15]点数換算表!$B$14,IF(W299="準優勝",[15]点数換算表!$C$14,IF(W299="ベスト4",[15]点数換算表!$D$14,[15]点数換算表!$E$14))))</f>
        <v>0</v>
      </c>
      <c r="Y299" s="10"/>
      <c r="Z299" s="9">
        <f>IF(Y299="",0,IF(Y299="優勝",[15]点数換算表!$B$15,IF(Y299="準優勝",[15]点数換算表!$C$15,IF(Y299="ベスト4",[15]点数換算表!$D$15,IF(Y299="ベスト8",[15]点数換算表!$E$15,IF(Y299="ベスト16",[15]点数換算表!$F$15,""))))))</f>
        <v>0</v>
      </c>
      <c r="AA299" s="10"/>
      <c r="AB299" s="9">
        <f>IF(AA299="",0,IF(AA299="優勝",[3]点数換算表!$B$16,IF(AA299="準優勝",[3]点数換算表!$C$16,IF(AA299="ベスト4",[3]点数換算表!$D$16,IF(AA299="ベスト8",[3]点数換算表!$E$16,IF(AA299="ベスト16",[3]点数換算表!$F$16,IF(AA299="ベスト32",[3]点数換算表!$G$16,"")))))))</f>
        <v>0</v>
      </c>
      <c r="AC299" s="10"/>
      <c r="AD299" s="9">
        <f>IF(AC299="",0,IF(AC299="優勝",[15]点数換算表!$B$17,IF(AC299="準優勝",[15]点数換算表!$C$17,IF(AC299="ベスト4",[15]点数換算表!$D$17,IF(AC299="ベスト8",[15]点数換算表!$E$17,IF(AC299="ベスト16",[15]点数換算表!$F$17,IF(AC299="ベスト32",[15]点数換算表!$G$17,"")))))))</f>
        <v>0</v>
      </c>
      <c r="AE299" s="10"/>
      <c r="AF299" s="9">
        <f>IF(AE299="",0,IF(AE299="優勝",[15]点数換算表!$B$18,IF(AE299="準優勝",[15]点数換算表!$C$18,IF(AE299="ベスト4",[15]点数換算表!$D$18,IF(AE299="ベスト8",[15]点数換算表!$E$18,[15]点数換算表!$F$18)))))</f>
        <v>0</v>
      </c>
      <c r="AG299" s="10"/>
      <c r="AH299" s="9">
        <f>IF(AG299="",0,IF(AG299="優勝",[15]点数換算表!$B$19,IF(AG299="準優勝",[15]点数換算表!$C$19,IF(AG299="ベスト4",[15]点数換算表!$D$19,IF(AG299="ベスト8",[15]点数換算表!$E$19,[15]点数換算表!$F$19)))))</f>
        <v>0</v>
      </c>
      <c r="AI299" s="9">
        <f t="shared" si="158"/>
        <v>0</v>
      </c>
      <c r="AJ299" s="77"/>
    </row>
    <row r="300" spans="1:36" x14ac:dyDescent="0.4">
      <c r="A300" s="77">
        <v>149</v>
      </c>
      <c r="B300" s="12" t="s">
        <v>1225</v>
      </c>
      <c r="C300" s="12" t="s">
        <v>813</v>
      </c>
      <c r="D300" s="12">
        <v>3</v>
      </c>
      <c r="E300" s="19" t="s">
        <v>269</v>
      </c>
      <c r="F300" s="44" t="s">
        <v>814</v>
      </c>
      <c r="G300" s="12"/>
      <c r="H300" s="12">
        <f>IF(G300="",0,IF(G300="優勝",[12]点数換算表!$B$2,IF(G300="準優勝",[12]点数換算表!$C$2,IF(G300="ベスト4",[12]点数換算表!$D$2,[12]点数換算表!$E$2))))</f>
        <v>0</v>
      </c>
      <c r="I300" s="12"/>
      <c r="J300" s="12">
        <f>IF(I300="",0,IF(I300="優勝",[12]点数換算表!$B$3,IF(I300="準優勝",[12]点数換算表!$C$3,IF(I300="ベスト4",[12]点数換算表!$D$3,[12]点数換算表!$E$3))))</f>
        <v>0</v>
      </c>
      <c r="K300" s="12"/>
      <c r="L300" s="12">
        <f>IF(K300="",0,IF(K300="優勝",[12]点数換算表!$B$4,IF(K300="準優勝",[12]点数換算表!$C$4,IF(K300="ベスト4",[12]点数換算表!$D$4,IF(K300="ベスト8",[12]点数換算表!$E$4,IF(K300="ベスト16",[12]点数換算表!$F$4,""))))))</f>
        <v>0</v>
      </c>
      <c r="M300" s="12"/>
      <c r="N300" s="9">
        <f>IF(M300="",0,IF(M300="優勝",[3]点数換算表!$B$5,IF(M300="準優勝",[3]点数換算表!$C$5,IF(M300="ベスト4",[3]点数換算表!$D$5,IF(M300="ベスト8",[3]点数換算表!$E$5,IF(M300="ベスト16",[3]点数換算表!$F$5,IF(M300="ベスト32",[3]点数換算表!$G$5,"")))))))</f>
        <v>0</v>
      </c>
      <c r="O300" s="12"/>
      <c r="P300" s="12">
        <f>IF(O300="",0,IF(O300="優勝",[12]点数換算表!$B$6,IF(O300="準優勝",[12]点数換算表!$C$6,IF(O300="ベスト4",[12]点数換算表!$D$6,IF(O300="ベスト8",[12]点数換算表!$E$6,IF(O300="ベスト16",[12]点数換算表!$F$6,IF(O300="ベスト32",[12]点数換算表!$G$6,"")))))))</f>
        <v>0</v>
      </c>
      <c r="Q300" s="12"/>
      <c r="R300" s="12">
        <f>IF(Q300="",0,IF(Q300="優勝",[12]点数換算表!$B$7,IF(Q300="準優勝",[12]点数換算表!$C$7,IF(Q300="ベスト4",[12]点数換算表!$D$7,IF(Q300="ベスト8",[12]点数換算表!$E$7,[12]点数換算表!$F$7)))))</f>
        <v>0</v>
      </c>
      <c r="S300" s="12"/>
      <c r="T300" s="12">
        <f>IF(S300="",0,IF(S300="優勝",[12]点数換算表!$B$8,IF(S300="準優勝",[12]点数換算表!$C$8,IF(S300="ベスト4",[12]点数換算表!$D$8,IF(S300="ベスト8",[12]点数換算表!$E$8,[12]点数換算表!$F$8)))))</f>
        <v>0</v>
      </c>
      <c r="U300" s="12"/>
      <c r="V300" s="12">
        <f>IF(U300="",0,IF(U300="優勝",[12]点数換算表!$B$13,IF(U300="準優勝",[12]点数換算表!$C$13,IF(U300="ベスト4",[12]点数換算表!$D$13,[12]点数換算表!$E$13))))</f>
        <v>0</v>
      </c>
      <c r="W300" s="12"/>
      <c r="X300" s="12">
        <f>IF(W300="",0,IF(W300="優勝",[12]点数換算表!$B$14,IF(W300="準優勝",[12]点数換算表!$C$14,IF(W300="ベスト4",[12]点数換算表!$D$14,[12]点数換算表!$E$14))))</f>
        <v>0</v>
      </c>
      <c r="Y300" s="12" t="s">
        <v>9</v>
      </c>
      <c r="Z300" s="12">
        <f>IF(Y300="",0,IF(Y300="優勝",[12]点数換算表!$B$15,IF(Y300="準優勝",[12]点数換算表!$C$15,IF(Y300="ベスト4",[12]点数換算表!$D$15,IF(Y300="ベスト8",[12]点数換算表!$E$15,IF(Y300="ベスト16",[12]点数換算表!$F$15,""))))))</f>
        <v>32</v>
      </c>
      <c r="AA300" s="12"/>
      <c r="AB300" s="9">
        <f>IF(AA300="",0,IF(AA300="優勝",[3]点数換算表!$B$16,IF(AA300="準優勝",[3]点数換算表!$C$16,IF(AA300="ベスト4",[3]点数換算表!$D$16,IF(AA300="ベスト8",[3]点数換算表!$E$16,IF(AA300="ベスト16",[3]点数換算表!$F$16,IF(AA300="ベスト32",[3]点数換算表!$G$16,"")))))))</f>
        <v>0</v>
      </c>
      <c r="AC300" s="12"/>
      <c r="AD300" s="12">
        <f>IF(AC300="",0,IF(AC300="優勝",[12]点数換算表!$B$17,IF(AC300="準優勝",[12]点数換算表!$C$17,IF(AC300="ベスト4",[12]点数換算表!$D$17,IF(AC300="ベスト8",[12]点数換算表!$E$17,IF(AC300="ベスト16",[12]点数換算表!$F$17,IF(AC300="ベスト32",[12]点数換算表!$G$17,"")))))))</f>
        <v>0</v>
      </c>
      <c r="AE300" s="12"/>
      <c r="AF300" s="12">
        <f>IF(AE300="",0,IF(AE300="優勝",[12]点数換算表!$B$18,IF(AE300="準優勝",[12]点数換算表!$C$18,IF(AE300="ベスト4",[12]点数換算表!$D$18,IF(AE300="ベスト8",[12]点数換算表!$E$18,[12]点数換算表!$F$18)))))</f>
        <v>0</v>
      </c>
      <c r="AG300" s="12"/>
      <c r="AH300" s="12">
        <f>IF(AG300="",0,IF(AG300="優勝",[12]点数換算表!$B$19,IF(AG300="準優勝",[12]点数換算表!$C$19,IF(AG300="ベスト4",[12]点数換算表!$D$19,IF(AG300="ベスト8",[12]点数換算表!$E$19,[12]点数換算表!$F$19)))))</f>
        <v>0</v>
      </c>
      <c r="AI300" s="9">
        <f t="shared" si="158"/>
        <v>32</v>
      </c>
      <c r="AJ300" s="77">
        <f t="shared" ref="AJ300" si="163">AI300+AI301</f>
        <v>32</v>
      </c>
    </row>
    <row r="301" spans="1:36" x14ac:dyDescent="0.4">
      <c r="A301" s="77"/>
      <c r="B301" s="12" t="s">
        <v>1226</v>
      </c>
      <c r="C301" s="12" t="s">
        <v>813</v>
      </c>
      <c r="D301" s="12">
        <v>2</v>
      </c>
      <c r="E301" s="19" t="s">
        <v>269</v>
      </c>
      <c r="F301" s="44" t="s">
        <v>814</v>
      </c>
      <c r="G301" s="12"/>
      <c r="H301" s="12">
        <f>IF(G301="",0,IF(G301="優勝",[12]点数換算表!$B$2,IF(G301="準優勝",[12]点数換算表!$C$2,IF(G301="ベスト4",[12]点数換算表!$D$2,[12]点数換算表!$E$2))))</f>
        <v>0</v>
      </c>
      <c r="I301" s="12"/>
      <c r="J301" s="12">
        <f>IF(I301="",0,IF(I301="優勝",[12]点数換算表!$B$3,IF(I301="準優勝",[12]点数換算表!$C$3,IF(I301="ベスト4",[12]点数換算表!$D$3,[12]点数換算表!$E$3))))</f>
        <v>0</v>
      </c>
      <c r="K301" s="12"/>
      <c r="L301" s="12">
        <f>IF(K301="",0,IF(K301="優勝",[12]点数換算表!$B$4,IF(K301="準優勝",[12]点数換算表!$C$4,IF(K301="ベスト4",[12]点数換算表!$D$4,IF(K301="ベスト8",[12]点数換算表!$E$4,IF(K301="ベスト16",[12]点数換算表!$F$4,""))))))</f>
        <v>0</v>
      </c>
      <c r="M301" s="12"/>
      <c r="N301" s="9">
        <f>IF(M301="",0,IF(M301="優勝",[3]点数換算表!$B$5,IF(M301="準優勝",[3]点数換算表!$C$5,IF(M301="ベスト4",[3]点数換算表!$D$5,IF(M301="ベスト8",[3]点数換算表!$E$5,IF(M301="ベスト16",[3]点数換算表!$F$5,IF(M301="ベスト32",[3]点数換算表!$G$5,"")))))))</f>
        <v>0</v>
      </c>
      <c r="O301" s="12"/>
      <c r="P301" s="12">
        <f>IF(O301="",0,IF(O301="優勝",[12]点数換算表!$B$6,IF(O301="準優勝",[12]点数換算表!$C$6,IF(O301="ベスト4",[12]点数換算表!$D$6,IF(O301="ベスト8",[12]点数換算表!$E$6,IF(O301="ベスト16",[12]点数換算表!$F$6,IF(O301="ベスト32",[12]点数換算表!$G$6,"")))))))</f>
        <v>0</v>
      </c>
      <c r="Q301" s="12"/>
      <c r="R301" s="12">
        <f>IF(Q301="",0,IF(Q301="優勝",[12]点数換算表!$B$7,IF(Q301="準優勝",[12]点数換算表!$C$7,IF(Q301="ベスト4",[12]点数換算表!$D$7,IF(Q301="ベスト8",[12]点数換算表!$E$7,[12]点数換算表!$F$7)))))</f>
        <v>0</v>
      </c>
      <c r="S301" s="12"/>
      <c r="T301" s="12">
        <f>IF(S301="",0,IF(S301="優勝",[12]点数換算表!$B$8,IF(S301="準優勝",[12]点数換算表!$C$8,IF(S301="ベスト4",[12]点数換算表!$D$8,IF(S301="ベスト8",[12]点数換算表!$E$8,[12]点数換算表!$F$8)))))</f>
        <v>0</v>
      </c>
      <c r="U301" s="12"/>
      <c r="V301" s="12">
        <f>IF(U301="",0,IF(U301="優勝",[12]点数換算表!$B$13,IF(U301="準優勝",[12]点数換算表!$C$13,IF(U301="ベスト4",[12]点数換算表!$D$13,[12]点数換算表!$E$13))))</f>
        <v>0</v>
      </c>
      <c r="W301" s="12"/>
      <c r="X301" s="12">
        <f>IF(W301="",0,IF(W301="優勝",[12]点数換算表!$B$14,IF(W301="準優勝",[12]点数換算表!$C$14,IF(W301="ベスト4",[12]点数換算表!$D$14,[12]点数換算表!$E$14))))</f>
        <v>0</v>
      </c>
      <c r="Y301" s="12"/>
      <c r="Z301" s="12">
        <f>IF(Y301="",0,IF(Y301="優勝",[12]点数換算表!$B$15,IF(Y301="準優勝",[12]点数換算表!$C$15,IF(Y301="ベスト4",[12]点数換算表!$D$15,IF(Y301="ベスト8",[12]点数換算表!$E$15,IF(Y301="ベスト16",[12]点数換算表!$F$15,""))))))</f>
        <v>0</v>
      </c>
      <c r="AA301" s="12"/>
      <c r="AB301" s="9">
        <f>IF(AA301="",0,IF(AA301="優勝",[3]点数換算表!$B$16,IF(AA301="準優勝",[3]点数換算表!$C$16,IF(AA301="ベスト4",[3]点数換算表!$D$16,IF(AA301="ベスト8",[3]点数換算表!$E$16,IF(AA301="ベスト16",[3]点数換算表!$F$16,IF(AA301="ベスト32",[3]点数換算表!$G$16,"")))))))</f>
        <v>0</v>
      </c>
      <c r="AC301" s="12"/>
      <c r="AD301" s="12">
        <f>IF(AC301="",0,IF(AC301="優勝",[12]点数換算表!$B$17,IF(AC301="準優勝",[12]点数換算表!$C$17,IF(AC301="ベスト4",[12]点数換算表!$D$17,IF(AC301="ベスト8",[12]点数換算表!$E$17,IF(AC301="ベスト16",[12]点数換算表!$F$17,IF(AC301="ベスト32",[12]点数換算表!$G$17,"")))))))</f>
        <v>0</v>
      </c>
      <c r="AE301" s="12"/>
      <c r="AF301" s="12">
        <f>IF(AE301="",0,IF(AE301="優勝",[12]点数換算表!$B$18,IF(AE301="準優勝",[12]点数換算表!$C$18,IF(AE301="ベスト4",[12]点数換算表!$D$18,IF(AE301="ベスト8",[12]点数換算表!$E$18,[12]点数換算表!$F$18)))))</f>
        <v>0</v>
      </c>
      <c r="AG301" s="12"/>
      <c r="AH301" s="12">
        <f>IF(AG301="",0,IF(AG301="優勝",[12]点数換算表!$B$19,IF(AG301="準優勝",[12]点数換算表!$C$19,IF(AG301="ベスト4",[12]点数換算表!$D$19,IF(AG301="ベスト8",[12]点数換算表!$E$19,[12]点数換算表!$F$19)))))</f>
        <v>0</v>
      </c>
      <c r="AI301" s="9">
        <f t="shared" si="158"/>
        <v>0</v>
      </c>
      <c r="AJ301" s="77"/>
    </row>
    <row r="302" spans="1:36" x14ac:dyDescent="0.4">
      <c r="A302" s="77">
        <v>150</v>
      </c>
      <c r="B302" s="12" t="s">
        <v>1227</v>
      </c>
      <c r="C302" s="12" t="s">
        <v>813</v>
      </c>
      <c r="D302" s="12">
        <v>1</v>
      </c>
      <c r="E302" s="19" t="s">
        <v>269</v>
      </c>
      <c r="F302" s="44" t="s">
        <v>814</v>
      </c>
      <c r="G302" s="12" t="s">
        <v>9</v>
      </c>
      <c r="H302" s="12">
        <f>IF(G302="",0,IF(G302="優勝",[12]点数換算表!$B$2,IF(G302="準優勝",[12]点数換算表!$C$2,IF(G302="ベスト4",[12]点数換算表!$D$2,[12]点数換算表!$E$2))))</f>
        <v>20</v>
      </c>
      <c r="I302" s="12"/>
      <c r="J302" s="12">
        <f>IF(I302="",0,IF(I302="優勝",[12]点数換算表!$B$3,IF(I302="準優勝",[12]点数換算表!$C$3,IF(I302="ベスト4",[12]点数換算表!$D$3,[12]点数換算表!$E$3))))</f>
        <v>0</v>
      </c>
      <c r="K302" s="12"/>
      <c r="L302" s="12">
        <f>IF(K302="",0,IF(K302="優勝",[12]点数換算表!$B$4,IF(K302="準優勝",[12]点数換算表!$C$4,IF(K302="ベスト4",[12]点数換算表!$D$4,IF(K302="ベスト8",[12]点数換算表!$E$4,IF(K302="ベスト16",[12]点数換算表!$F$4,""))))))</f>
        <v>0</v>
      </c>
      <c r="M302" s="12"/>
      <c r="N302" s="9">
        <f>IF(M302="",0,IF(M302="優勝",[3]点数換算表!$B$5,IF(M302="準優勝",[3]点数換算表!$C$5,IF(M302="ベスト4",[3]点数換算表!$D$5,IF(M302="ベスト8",[3]点数換算表!$E$5,IF(M302="ベスト16",[3]点数換算表!$F$5,IF(M302="ベスト32",[3]点数換算表!$G$5,"")))))))</f>
        <v>0</v>
      </c>
      <c r="O302" s="12"/>
      <c r="P302" s="12">
        <f>IF(O302="",0,IF(O302="優勝",[12]点数換算表!$B$6,IF(O302="準優勝",[12]点数換算表!$C$6,IF(O302="ベスト4",[12]点数換算表!$D$6,IF(O302="ベスト8",[12]点数換算表!$E$6,IF(O302="ベスト16",[12]点数換算表!$F$6,IF(O302="ベスト32",[12]点数換算表!$G$6,"")))))))</f>
        <v>0</v>
      </c>
      <c r="Q302" s="12"/>
      <c r="R302" s="12">
        <f>IF(Q302="",0,IF(Q302="優勝",[12]点数換算表!$B$7,IF(Q302="準優勝",[12]点数換算表!$C$7,IF(Q302="ベスト4",[12]点数換算表!$D$7,IF(Q302="ベスト8",[12]点数換算表!$E$7,[12]点数換算表!$F$7)))))</f>
        <v>0</v>
      </c>
      <c r="S302" s="12"/>
      <c r="T302" s="12">
        <f>IF(S302="",0,IF(S302="優勝",[12]点数換算表!$B$8,IF(S302="準優勝",[12]点数換算表!$C$8,IF(S302="ベスト4",[12]点数換算表!$D$8,IF(S302="ベスト8",[12]点数換算表!$E$8,[12]点数換算表!$F$8)))))</f>
        <v>0</v>
      </c>
      <c r="U302" s="12"/>
      <c r="V302" s="12">
        <f>IF(U302="",0,IF(U302="優勝",[12]点数換算表!$B$13,IF(U302="準優勝",[12]点数換算表!$C$13,IF(U302="ベスト4",[12]点数換算表!$D$13,[12]点数換算表!$E$13))))</f>
        <v>0</v>
      </c>
      <c r="W302" s="12"/>
      <c r="X302" s="12">
        <f>IF(W302="",0,IF(W302="優勝",[12]点数換算表!$B$14,IF(W302="準優勝",[12]点数換算表!$C$14,IF(W302="ベスト4",[12]点数換算表!$D$14,[12]点数換算表!$E$14))))</f>
        <v>0</v>
      </c>
      <c r="Y302" s="12"/>
      <c r="Z302" s="12">
        <f>IF(Y302="",0,IF(Y302="優勝",[12]点数換算表!$B$15,IF(Y302="準優勝",[12]点数換算表!$C$15,IF(Y302="ベスト4",[12]点数換算表!$D$15,IF(Y302="ベスト8",[12]点数換算表!$E$15,IF(Y302="ベスト16",[12]点数換算表!$F$15,""))))))</f>
        <v>0</v>
      </c>
      <c r="AA302" s="12"/>
      <c r="AB302" s="9">
        <f>IF(AA302="",0,IF(AA302="優勝",[3]点数換算表!$B$16,IF(AA302="準優勝",[3]点数換算表!$C$16,IF(AA302="ベスト4",[3]点数換算表!$D$16,IF(AA302="ベスト8",[3]点数換算表!$E$16,IF(AA302="ベスト16",[3]点数換算表!$F$16,IF(AA302="ベスト32",[3]点数換算表!$G$16,"")))))))</f>
        <v>0</v>
      </c>
      <c r="AC302" s="12"/>
      <c r="AD302" s="12">
        <f>IF(AC302="",0,IF(AC302="優勝",[12]点数換算表!$B$17,IF(AC302="準優勝",[12]点数換算表!$C$17,IF(AC302="ベスト4",[12]点数換算表!$D$17,IF(AC302="ベスト8",[12]点数換算表!$E$17,IF(AC302="ベスト16",[12]点数換算表!$F$17,IF(AC302="ベスト32",[12]点数換算表!$G$17,"")))))))</f>
        <v>0</v>
      </c>
      <c r="AE302" s="12"/>
      <c r="AF302" s="12">
        <f>IF(AE302="",0,IF(AE302="優勝",[12]点数換算表!$B$18,IF(AE302="準優勝",[12]点数換算表!$C$18,IF(AE302="ベスト4",[12]点数換算表!$D$18,IF(AE302="ベスト8",[12]点数換算表!$E$18,[12]点数換算表!$F$18)))))</f>
        <v>0</v>
      </c>
      <c r="AG302" s="12"/>
      <c r="AH302" s="12">
        <f>IF(AG302="",0,IF(AG302="優勝",[12]点数換算表!$B$19,IF(AG302="準優勝",[12]点数換算表!$C$19,IF(AG302="ベスト4",[12]点数換算表!$D$19,IF(AG302="ベスト8",[12]点数換算表!$E$19,[12]点数換算表!$F$19)))))</f>
        <v>0</v>
      </c>
      <c r="AI302" s="9">
        <f t="shared" si="158"/>
        <v>20</v>
      </c>
      <c r="AJ302" s="77">
        <f t="shared" ref="AJ302" si="164">AI302+AI303</f>
        <v>20</v>
      </c>
    </row>
    <row r="303" spans="1:36" x14ac:dyDescent="0.4">
      <c r="A303" s="77"/>
      <c r="B303" s="12" t="s">
        <v>1228</v>
      </c>
      <c r="C303" s="12" t="s">
        <v>813</v>
      </c>
      <c r="D303" s="12">
        <v>1</v>
      </c>
      <c r="E303" s="19" t="s">
        <v>269</v>
      </c>
      <c r="F303" s="44" t="s">
        <v>814</v>
      </c>
      <c r="G303" s="12"/>
      <c r="H303" s="12">
        <f>IF(G303="",0,IF(G303="優勝",[12]点数換算表!$B$2,IF(G303="準優勝",[12]点数換算表!$C$2,IF(G303="ベスト4",[12]点数換算表!$D$2,[12]点数換算表!$E$2))))</f>
        <v>0</v>
      </c>
      <c r="I303" s="12"/>
      <c r="J303" s="12">
        <f>IF(I303="",0,IF(I303="優勝",[12]点数換算表!$B$3,IF(I303="準優勝",[12]点数換算表!$C$3,IF(I303="ベスト4",[12]点数換算表!$D$3,[12]点数換算表!$E$3))))</f>
        <v>0</v>
      </c>
      <c r="K303" s="12"/>
      <c r="L303" s="12">
        <f>IF(K303="",0,IF(K303="優勝",[12]点数換算表!$B$4,IF(K303="準優勝",[12]点数換算表!$C$4,IF(K303="ベスト4",[12]点数換算表!$D$4,IF(K303="ベスト8",[12]点数換算表!$E$4,IF(K303="ベスト16",[12]点数換算表!$F$4,""))))))</f>
        <v>0</v>
      </c>
      <c r="M303" s="12"/>
      <c r="N303" s="9">
        <f>IF(M303="",0,IF(M303="優勝",[3]点数換算表!$B$5,IF(M303="準優勝",[3]点数換算表!$C$5,IF(M303="ベスト4",[3]点数換算表!$D$5,IF(M303="ベスト8",[3]点数換算表!$E$5,IF(M303="ベスト16",[3]点数換算表!$F$5,IF(M303="ベスト32",[3]点数換算表!$G$5,"")))))))</f>
        <v>0</v>
      </c>
      <c r="O303" s="12"/>
      <c r="P303" s="12">
        <f>IF(O303="",0,IF(O303="優勝",[12]点数換算表!$B$6,IF(O303="準優勝",[12]点数換算表!$C$6,IF(O303="ベスト4",[12]点数換算表!$D$6,IF(O303="ベスト8",[12]点数換算表!$E$6,IF(O303="ベスト16",[12]点数換算表!$F$6,IF(O303="ベスト32",[12]点数換算表!$G$6,"")))))))</f>
        <v>0</v>
      </c>
      <c r="Q303" s="12"/>
      <c r="R303" s="12">
        <f>IF(Q303="",0,IF(Q303="優勝",[12]点数換算表!$B$7,IF(Q303="準優勝",[12]点数換算表!$C$7,IF(Q303="ベスト4",[12]点数換算表!$D$7,IF(Q303="ベスト8",[12]点数換算表!$E$7,[12]点数換算表!$F$7)))))</f>
        <v>0</v>
      </c>
      <c r="S303" s="12"/>
      <c r="T303" s="12">
        <f>IF(S303="",0,IF(S303="優勝",[12]点数換算表!$B$8,IF(S303="準優勝",[12]点数換算表!$C$8,IF(S303="ベスト4",[12]点数換算表!$D$8,IF(S303="ベスト8",[12]点数換算表!$E$8,[12]点数換算表!$F$8)))))</f>
        <v>0</v>
      </c>
      <c r="U303" s="12"/>
      <c r="V303" s="12">
        <f>IF(U303="",0,IF(U303="優勝",[12]点数換算表!$B$13,IF(U303="準優勝",[12]点数換算表!$C$13,IF(U303="ベスト4",[12]点数換算表!$D$13,[12]点数換算表!$E$13))))</f>
        <v>0</v>
      </c>
      <c r="W303" s="12"/>
      <c r="X303" s="12">
        <f>IF(W303="",0,IF(W303="優勝",[12]点数換算表!$B$14,IF(W303="準優勝",[12]点数換算表!$C$14,IF(W303="ベスト4",[12]点数換算表!$D$14,[12]点数換算表!$E$14))))</f>
        <v>0</v>
      </c>
      <c r="Y303" s="12"/>
      <c r="Z303" s="12">
        <f>IF(Y303="",0,IF(Y303="優勝",[12]点数換算表!$B$15,IF(Y303="準優勝",[12]点数換算表!$C$15,IF(Y303="ベスト4",[12]点数換算表!$D$15,IF(Y303="ベスト8",[12]点数換算表!$E$15,IF(Y303="ベスト16",[12]点数換算表!$F$15,""))))))</f>
        <v>0</v>
      </c>
      <c r="AA303" s="12"/>
      <c r="AB303" s="9">
        <f>IF(AA303="",0,IF(AA303="優勝",[3]点数換算表!$B$16,IF(AA303="準優勝",[3]点数換算表!$C$16,IF(AA303="ベスト4",[3]点数換算表!$D$16,IF(AA303="ベスト8",[3]点数換算表!$E$16,IF(AA303="ベスト16",[3]点数換算表!$F$16,IF(AA303="ベスト32",[3]点数換算表!$G$16,"")))))))</f>
        <v>0</v>
      </c>
      <c r="AC303" s="12"/>
      <c r="AD303" s="12">
        <f>IF(AC303="",0,IF(AC303="優勝",[12]点数換算表!$B$17,IF(AC303="準優勝",[12]点数換算表!$C$17,IF(AC303="ベスト4",[12]点数換算表!$D$17,IF(AC303="ベスト8",[12]点数換算表!$E$17,IF(AC303="ベスト16",[12]点数換算表!$F$17,IF(AC303="ベスト32",[12]点数換算表!$G$17,"")))))))</f>
        <v>0</v>
      </c>
      <c r="AE303" s="12"/>
      <c r="AF303" s="12">
        <f>IF(AE303="",0,IF(AE303="優勝",[12]点数換算表!$B$18,IF(AE303="準優勝",[12]点数換算表!$C$18,IF(AE303="ベスト4",[12]点数換算表!$D$18,IF(AE303="ベスト8",[12]点数換算表!$E$18,[12]点数換算表!$F$18)))))</f>
        <v>0</v>
      </c>
      <c r="AG303" s="12"/>
      <c r="AH303" s="12">
        <f>IF(AG303="",0,IF(AG303="優勝",[12]点数換算表!$B$19,IF(AG303="準優勝",[12]点数換算表!$C$19,IF(AG303="ベスト4",[12]点数換算表!$D$19,IF(AG303="ベスト8",[12]点数換算表!$E$19,[12]点数換算表!$F$19)))))</f>
        <v>0</v>
      </c>
      <c r="AI303" s="9">
        <f t="shared" si="158"/>
        <v>0</v>
      </c>
      <c r="AJ303" s="77"/>
    </row>
    <row r="304" spans="1:36" x14ac:dyDescent="0.4">
      <c r="A304" s="77">
        <v>151</v>
      </c>
      <c r="B304" s="12" t="s">
        <v>1229</v>
      </c>
      <c r="C304" s="12" t="s">
        <v>1172</v>
      </c>
      <c r="D304" s="12">
        <v>1</v>
      </c>
      <c r="E304" s="19" t="s">
        <v>269</v>
      </c>
      <c r="F304" s="44" t="s">
        <v>814</v>
      </c>
      <c r="G304" s="12" t="s">
        <v>9</v>
      </c>
      <c r="H304" s="12">
        <f>IF(G304="",0,IF(G304="優勝",[12]点数換算表!$B$2,IF(G304="準優勝",[12]点数換算表!$C$2,IF(G304="ベスト4",[12]点数換算表!$D$2,[12]点数換算表!$E$2))))</f>
        <v>20</v>
      </c>
      <c r="I304" s="12"/>
      <c r="J304" s="12">
        <f>IF(I304="",0,IF(I304="優勝",[12]点数換算表!$B$3,IF(I304="準優勝",[12]点数換算表!$C$3,IF(I304="ベスト4",[12]点数換算表!$D$3,[12]点数換算表!$E$3))))</f>
        <v>0</v>
      </c>
      <c r="K304" s="12"/>
      <c r="L304" s="12">
        <f>IF(K304="",0,IF(K304="優勝",[12]点数換算表!$B$4,IF(K304="準優勝",[12]点数換算表!$C$4,IF(K304="ベスト4",[12]点数換算表!$D$4,IF(K304="ベスト8",[12]点数換算表!$E$4,IF(K304="ベスト16",[12]点数換算表!$F$4,""))))))</f>
        <v>0</v>
      </c>
      <c r="M304" s="12"/>
      <c r="N304" s="9">
        <f>IF(M304="",0,IF(M304="優勝",[3]点数換算表!$B$5,IF(M304="準優勝",[3]点数換算表!$C$5,IF(M304="ベスト4",[3]点数換算表!$D$5,IF(M304="ベスト8",[3]点数換算表!$E$5,IF(M304="ベスト16",[3]点数換算表!$F$5,IF(M304="ベスト32",[3]点数換算表!$G$5,"")))))))</f>
        <v>0</v>
      </c>
      <c r="O304" s="12"/>
      <c r="P304" s="12">
        <f>IF(O304="",0,IF(O304="優勝",[12]点数換算表!$B$6,IF(O304="準優勝",[12]点数換算表!$C$6,IF(O304="ベスト4",[12]点数換算表!$D$6,IF(O304="ベスト8",[12]点数換算表!$E$6,IF(O304="ベスト16",[12]点数換算表!$F$6,IF(O304="ベスト32",[12]点数換算表!$G$6,"")))))))</f>
        <v>0</v>
      </c>
      <c r="Q304" s="12"/>
      <c r="R304" s="12">
        <f>IF(Q304="",0,IF(Q304="優勝",[12]点数換算表!$B$7,IF(Q304="準優勝",[12]点数換算表!$C$7,IF(Q304="ベスト4",[12]点数換算表!$D$7,IF(Q304="ベスト8",[12]点数換算表!$E$7,[12]点数換算表!$F$7)))))</f>
        <v>0</v>
      </c>
      <c r="S304" s="12"/>
      <c r="T304" s="12">
        <f>IF(S304="",0,IF(S304="優勝",[12]点数換算表!$B$8,IF(S304="準優勝",[12]点数換算表!$C$8,IF(S304="ベスト4",[12]点数換算表!$D$8,IF(S304="ベスト8",[12]点数換算表!$E$8,[12]点数換算表!$F$8)))))</f>
        <v>0</v>
      </c>
      <c r="U304" s="12"/>
      <c r="V304" s="12">
        <f>IF(U304="",0,IF(U304="優勝",[12]点数換算表!$B$13,IF(U304="準優勝",[12]点数換算表!$C$13,IF(U304="ベスト4",[12]点数換算表!$D$13,[12]点数換算表!$E$13))))</f>
        <v>0</v>
      </c>
      <c r="W304" s="12"/>
      <c r="X304" s="12">
        <f>IF(W304="",0,IF(W304="優勝",[12]点数換算表!$B$14,IF(W304="準優勝",[12]点数換算表!$C$14,IF(W304="ベスト4",[12]点数換算表!$D$14,[12]点数換算表!$E$14))))</f>
        <v>0</v>
      </c>
      <c r="Y304" s="12"/>
      <c r="Z304" s="12">
        <f>IF(Y304="",0,IF(Y304="優勝",[12]点数換算表!$B$15,IF(Y304="準優勝",[12]点数換算表!$C$15,IF(Y304="ベスト4",[12]点数換算表!$D$15,IF(Y304="ベスト8",[12]点数換算表!$E$15,IF(Y304="ベスト16",[12]点数換算表!$F$15,""))))))</f>
        <v>0</v>
      </c>
      <c r="AA304" s="12"/>
      <c r="AB304" s="9">
        <f>IF(AA304="",0,IF(AA304="優勝",[3]点数換算表!$B$16,IF(AA304="準優勝",[3]点数換算表!$C$16,IF(AA304="ベスト4",[3]点数換算表!$D$16,IF(AA304="ベスト8",[3]点数換算表!$E$16,IF(AA304="ベスト16",[3]点数換算表!$F$16,IF(AA304="ベスト32",[3]点数換算表!$G$16,"")))))))</f>
        <v>0</v>
      </c>
      <c r="AC304" s="12"/>
      <c r="AD304" s="12">
        <f>IF(AC304="",0,IF(AC304="優勝",[12]点数換算表!$B$17,IF(AC304="準優勝",[12]点数換算表!$C$17,IF(AC304="ベスト4",[12]点数換算表!$D$17,IF(AC304="ベスト8",[12]点数換算表!$E$17,IF(AC304="ベスト16",[12]点数換算表!$F$17,IF(AC304="ベスト32",[12]点数換算表!$G$17,"")))))))</f>
        <v>0</v>
      </c>
      <c r="AE304" s="12"/>
      <c r="AF304" s="12">
        <f>IF(AE304="",0,IF(AE304="優勝",[12]点数換算表!$B$18,IF(AE304="準優勝",[12]点数換算表!$C$18,IF(AE304="ベスト4",[12]点数換算表!$D$18,IF(AE304="ベスト8",[12]点数換算表!$E$18,[12]点数換算表!$F$18)))))</f>
        <v>0</v>
      </c>
      <c r="AG304" s="12"/>
      <c r="AH304" s="12">
        <f>IF(AG304="",0,IF(AG304="優勝",[12]点数換算表!$B$19,IF(AG304="準優勝",[12]点数換算表!$C$19,IF(AG304="ベスト4",[12]点数換算表!$D$19,IF(AG304="ベスト8",[12]点数換算表!$E$19,[12]点数換算表!$F$19)))))</f>
        <v>0</v>
      </c>
      <c r="AI304" s="9">
        <f t="shared" si="158"/>
        <v>20</v>
      </c>
      <c r="AJ304" s="77">
        <f t="shared" ref="AJ304" si="165">AI304+AI305</f>
        <v>20</v>
      </c>
    </row>
    <row r="305" spans="1:36" x14ac:dyDescent="0.4">
      <c r="A305" s="77"/>
      <c r="B305" s="12" t="s">
        <v>1230</v>
      </c>
      <c r="C305" s="12" t="s">
        <v>1172</v>
      </c>
      <c r="D305" s="12">
        <v>1</v>
      </c>
      <c r="E305" s="19" t="s">
        <v>269</v>
      </c>
      <c r="F305" s="44" t="s">
        <v>814</v>
      </c>
      <c r="G305" s="12"/>
      <c r="H305" s="12">
        <f>IF(G305="",0,IF(G305="優勝",[12]点数換算表!$B$2,IF(G305="準優勝",[12]点数換算表!$C$2,IF(G305="ベスト4",[12]点数換算表!$D$2,[12]点数換算表!$E$2))))</f>
        <v>0</v>
      </c>
      <c r="I305" s="12"/>
      <c r="J305" s="12">
        <f>IF(I305="",0,IF(I305="優勝",[12]点数換算表!$B$3,IF(I305="準優勝",[12]点数換算表!$C$3,IF(I305="ベスト4",[12]点数換算表!$D$3,[12]点数換算表!$E$3))))</f>
        <v>0</v>
      </c>
      <c r="K305" s="12"/>
      <c r="L305" s="12">
        <f>IF(K305="",0,IF(K305="優勝",[12]点数換算表!$B$4,IF(K305="準優勝",[12]点数換算表!$C$4,IF(K305="ベスト4",[12]点数換算表!$D$4,IF(K305="ベスト8",[12]点数換算表!$E$4,IF(K305="ベスト16",[12]点数換算表!$F$4,""))))))</f>
        <v>0</v>
      </c>
      <c r="M305" s="12"/>
      <c r="N305" s="9">
        <f>IF(M305="",0,IF(M305="優勝",[3]点数換算表!$B$5,IF(M305="準優勝",[3]点数換算表!$C$5,IF(M305="ベスト4",[3]点数換算表!$D$5,IF(M305="ベスト8",[3]点数換算表!$E$5,IF(M305="ベスト16",[3]点数換算表!$F$5,IF(M305="ベスト32",[3]点数換算表!$G$5,"")))))))</f>
        <v>0</v>
      </c>
      <c r="O305" s="12"/>
      <c r="P305" s="12">
        <f>IF(O305="",0,IF(O305="優勝",[12]点数換算表!$B$6,IF(O305="準優勝",[12]点数換算表!$C$6,IF(O305="ベスト4",[12]点数換算表!$D$6,IF(O305="ベスト8",[12]点数換算表!$E$6,IF(O305="ベスト16",[12]点数換算表!$F$6,IF(O305="ベスト32",[12]点数換算表!$G$6,"")))))))</f>
        <v>0</v>
      </c>
      <c r="Q305" s="12"/>
      <c r="R305" s="12">
        <f>IF(Q305="",0,IF(Q305="優勝",[12]点数換算表!$B$7,IF(Q305="準優勝",[12]点数換算表!$C$7,IF(Q305="ベスト4",[12]点数換算表!$D$7,IF(Q305="ベスト8",[12]点数換算表!$E$7,[12]点数換算表!$F$7)))))</f>
        <v>0</v>
      </c>
      <c r="S305" s="12"/>
      <c r="T305" s="12">
        <f>IF(S305="",0,IF(S305="優勝",[12]点数換算表!$B$8,IF(S305="準優勝",[12]点数換算表!$C$8,IF(S305="ベスト4",[12]点数換算表!$D$8,IF(S305="ベスト8",[12]点数換算表!$E$8,[12]点数換算表!$F$8)))))</f>
        <v>0</v>
      </c>
      <c r="U305" s="12"/>
      <c r="V305" s="12">
        <f>IF(U305="",0,IF(U305="優勝",[12]点数換算表!$B$13,IF(U305="準優勝",[12]点数換算表!$C$13,IF(U305="ベスト4",[12]点数換算表!$D$13,[12]点数換算表!$E$13))))</f>
        <v>0</v>
      </c>
      <c r="W305" s="12"/>
      <c r="X305" s="12">
        <f>IF(W305="",0,IF(W305="優勝",[12]点数換算表!$B$14,IF(W305="準優勝",[12]点数換算表!$C$14,IF(W305="ベスト4",[12]点数換算表!$D$14,[12]点数換算表!$E$14))))</f>
        <v>0</v>
      </c>
      <c r="Y305" s="12"/>
      <c r="Z305" s="12">
        <f>IF(Y305="",0,IF(Y305="優勝",[12]点数換算表!$B$15,IF(Y305="準優勝",[12]点数換算表!$C$15,IF(Y305="ベスト4",[12]点数換算表!$D$15,IF(Y305="ベスト8",[12]点数換算表!$E$15,IF(Y305="ベスト16",[12]点数換算表!$F$15,""))))))</f>
        <v>0</v>
      </c>
      <c r="AA305" s="12"/>
      <c r="AB305" s="9">
        <f>IF(AA305="",0,IF(AA305="優勝",[3]点数換算表!$B$16,IF(AA305="準優勝",[3]点数換算表!$C$16,IF(AA305="ベスト4",[3]点数換算表!$D$16,IF(AA305="ベスト8",[3]点数換算表!$E$16,IF(AA305="ベスト16",[3]点数換算表!$F$16,IF(AA305="ベスト32",[3]点数換算表!$G$16,"")))))))</f>
        <v>0</v>
      </c>
      <c r="AC305" s="12"/>
      <c r="AD305" s="12">
        <f>IF(AC305="",0,IF(AC305="優勝",[12]点数換算表!$B$17,IF(AC305="準優勝",[12]点数換算表!$C$17,IF(AC305="ベスト4",[12]点数換算表!$D$17,IF(AC305="ベスト8",[12]点数換算表!$E$17,IF(AC305="ベスト16",[12]点数換算表!$F$17,IF(AC305="ベスト32",[12]点数換算表!$G$17,"")))))))</f>
        <v>0</v>
      </c>
      <c r="AE305" s="12"/>
      <c r="AF305" s="12">
        <f>IF(AE305="",0,IF(AE305="優勝",[12]点数換算表!$B$18,IF(AE305="準優勝",[12]点数換算表!$C$18,IF(AE305="ベスト4",[12]点数換算表!$D$18,IF(AE305="ベスト8",[12]点数換算表!$E$18,[12]点数換算表!$F$18)))))</f>
        <v>0</v>
      </c>
      <c r="AG305" s="12"/>
      <c r="AH305" s="12">
        <f>IF(AG305="",0,IF(AG305="優勝",[12]点数換算表!$B$19,IF(AG305="準優勝",[12]点数換算表!$C$19,IF(AG305="ベスト4",[12]点数換算表!$D$19,IF(AG305="ベスト8",[12]点数換算表!$E$19,[12]点数換算表!$F$19)))))</f>
        <v>0</v>
      </c>
      <c r="AI305" s="9">
        <f t="shared" si="158"/>
        <v>0</v>
      </c>
      <c r="AJ305" s="77"/>
    </row>
    <row r="306" spans="1:36" x14ac:dyDescent="0.4">
      <c r="A306" s="77">
        <v>152</v>
      </c>
      <c r="B306" s="12" t="s">
        <v>819</v>
      </c>
      <c r="C306" s="12" t="s">
        <v>219</v>
      </c>
      <c r="D306" s="12">
        <v>1</v>
      </c>
      <c r="E306" s="19" t="s">
        <v>269</v>
      </c>
      <c r="F306" s="44" t="s">
        <v>814</v>
      </c>
      <c r="G306" s="12"/>
      <c r="H306" s="12">
        <f>IF(G306="",0,IF(G306="優勝",[12]点数換算表!$B$2,IF(G306="準優勝",[12]点数換算表!$C$2,IF(G306="ベスト4",[12]点数換算表!$D$2,[12]点数換算表!$E$2))))</f>
        <v>0</v>
      </c>
      <c r="I306" s="12"/>
      <c r="J306" s="12">
        <f>IF(I306="",0,IF(I306="優勝",[12]点数換算表!$B$3,IF(I306="準優勝",[12]点数換算表!$C$3,IF(I306="ベスト4",[12]点数換算表!$D$3,[12]点数換算表!$E$3))))</f>
        <v>0</v>
      </c>
      <c r="K306" s="12" t="s">
        <v>7</v>
      </c>
      <c r="L306" s="12">
        <f>IF(K306="",0,IF(K306="優勝",[12]点数換算表!$B$4,IF(K306="準優勝",[12]点数換算表!$C$4,IF(K306="ベスト4",[12]点数換算表!$D$4,IF(K306="ベスト8",[12]点数換算表!$E$4,IF(K306="ベスト16",[12]点数換算表!$F$4,""))))))</f>
        <v>20</v>
      </c>
      <c r="M306" s="12"/>
      <c r="N306" s="9">
        <f>IF(M306="",0,IF(M306="優勝",[3]点数換算表!$B$5,IF(M306="準優勝",[3]点数換算表!$C$5,IF(M306="ベスト4",[3]点数換算表!$D$5,IF(M306="ベスト8",[3]点数換算表!$E$5,IF(M306="ベスト16",[3]点数換算表!$F$5,IF(M306="ベスト32",[3]点数換算表!$G$5,"")))))))</f>
        <v>0</v>
      </c>
      <c r="O306" s="12"/>
      <c r="P306" s="12">
        <f>IF(O306="",0,IF(O306="優勝",[12]点数換算表!$B$6,IF(O306="準優勝",[12]点数換算表!$C$6,IF(O306="ベスト4",[12]点数換算表!$D$6,IF(O306="ベスト8",[12]点数換算表!$E$6,IF(O306="ベスト16",[12]点数換算表!$F$6,IF(O306="ベスト32",[12]点数換算表!$G$6,"")))))))</f>
        <v>0</v>
      </c>
      <c r="Q306" s="12"/>
      <c r="R306" s="12">
        <f>IF(Q306="",0,IF(Q306="優勝",[12]点数換算表!$B$7,IF(Q306="準優勝",[12]点数換算表!$C$7,IF(Q306="ベスト4",[12]点数換算表!$D$7,IF(Q306="ベスト8",[12]点数換算表!$E$7,[12]点数換算表!$F$7)))))</f>
        <v>0</v>
      </c>
      <c r="S306" s="12"/>
      <c r="T306" s="12">
        <f>IF(S306="",0,IF(S306="優勝",[12]点数換算表!$B$8,IF(S306="準優勝",[12]点数換算表!$C$8,IF(S306="ベスト4",[12]点数換算表!$D$8,IF(S306="ベスト8",[12]点数換算表!$E$8,[12]点数換算表!$F$8)))))</f>
        <v>0</v>
      </c>
      <c r="U306" s="12"/>
      <c r="V306" s="12">
        <f>IF(U306="",0,IF(U306="優勝",[12]点数換算表!$B$13,IF(U306="準優勝",[12]点数換算表!$C$13,IF(U306="ベスト4",[12]点数換算表!$D$13,[12]点数換算表!$E$13))))</f>
        <v>0</v>
      </c>
      <c r="W306" s="12"/>
      <c r="X306" s="12">
        <f>IF(W306="",0,IF(W306="優勝",[12]点数換算表!$B$14,IF(W306="準優勝",[12]点数換算表!$C$14,IF(W306="ベスト4",[12]点数換算表!$D$14,[12]点数換算表!$E$14))))</f>
        <v>0</v>
      </c>
      <c r="Y306" s="12"/>
      <c r="Z306" s="12">
        <f>IF(Y306="",0,IF(Y306="優勝",[12]点数換算表!$B$15,IF(Y306="準優勝",[12]点数換算表!$C$15,IF(Y306="ベスト4",[12]点数換算表!$D$15,IF(Y306="ベスト8",[12]点数換算表!$E$15,IF(Y306="ベスト16",[12]点数換算表!$F$15,""))))))</f>
        <v>0</v>
      </c>
      <c r="AA306" s="12"/>
      <c r="AB306" s="9">
        <f>IF(AA306="",0,IF(AA306="優勝",[3]点数換算表!$B$16,IF(AA306="準優勝",[3]点数換算表!$C$16,IF(AA306="ベスト4",[3]点数換算表!$D$16,IF(AA306="ベスト8",[3]点数換算表!$E$16,IF(AA306="ベスト16",[3]点数換算表!$F$16,IF(AA306="ベスト32",[3]点数換算表!$G$16,"")))))))</f>
        <v>0</v>
      </c>
      <c r="AC306" s="12"/>
      <c r="AD306" s="12">
        <f>IF(AC306="",0,IF(AC306="優勝",[12]点数換算表!$B$17,IF(AC306="準優勝",[12]点数換算表!$C$17,IF(AC306="ベスト4",[12]点数換算表!$D$17,IF(AC306="ベスト8",[12]点数換算表!$E$17,IF(AC306="ベスト16",[12]点数換算表!$F$17,IF(AC306="ベスト32",[12]点数換算表!$G$17,"")))))))</f>
        <v>0</v>
      </c>
      <c r="AE306" s="12"/>
      <c r="AF306" s="12">
        <f>IF(AE306="",0,IF(AE306="優勝",[12]点数換算表!$B$18,IF(AE306="準優勝",[12]点数換算表!$C$18,IF(AE306="ベスト4",[12]点数換算表!$D$18,IF(AE306="ベスト8",[12]点数換算表!$E$18,[12]点数換算表!$F$18)))))</f>
        <v>0</v>
      </c>
      <c r="AG306" s="12"/>
      <c r="AH306" s="12">
        <f>IF(AG306="",0,IF(AG306="優勝",[12]点数換算表!$B$19,IF(AG306="準優勝",[12]点数換算表!$C$19,IF(AG306="ベスト4",[12]点数換算表!$D$19,IF(AG306="ベスト8",[12]点数換算表!$E$19,[12]点数換算表!$F$19)))))</f>
        <v>0</v>
      </c>
      <c r="AI306" s="9">
        <f t="shared" si="158"/>
        <v>20</v>
      </c>
      <c r="AJ306" s="77">
        <f t="shared" ref="AJ306" si="166">AI306+AI307</f>
        <v>20</v>
      </c>
    </row>
    <row r="307" spans="1:36" x14ac:dyDescent="0.4">
      <c r="A307" s="77"/>
      <c r="B307" s="12" t="s">
        <v>1231</v>
      </c>
      <c r="C307" s="12" t="s">
        <v>219</v>
      </c>
      <c r="D307" s="12">
        <v>1</v>
      </c>
      <c r="E307" s="19" t="s">
        <v>269</v>
      </c>
      <c r="F307" s="44" t="s">
        <v>814</v>
      </c>
      <c r="G307" s="12"/>
      <c r="H307" s="12">
        <f>IF(G307="",0,IF(G307="優勝",[12]点数換算表!$B$2,IF(G307="準優勝",[12]点数換算表!$C$2,IF(G307="ベスト4",[12]点数換算表!$D$2,[12]点数換算表!$E$2))))</f>
        <v>0</v>
      </c>
      <c r="I307" s="12"/>
      <c r="J307" s="12">
        <f>IF(I307="",0,IF(I307="優勝",[12]点数換算表!$B$3,IF(I307="準優勝",[12]点数換算表!$C$3,IF(I307="ベスト4",[12]点数換算表!$D$3,[12]点数換算表!$E$3))))</f>
        <v>0</v>
      </c>
      <c r="K307" s="12"/>
      <c r="L307" s="12">
        <f>IF(K307="",0,IF(K307="優勝",[12]点数換算表!$B$4,IF(K307="準優勝",[12]点数換算表!$C$4,IF(K307="ベスト4",[12]点数換算表!$D$4,IF(K307="ベスト8",[12]点数換算表!$E$4,IF(K307="ベスト16",[12]点数換算表!$F$4,""))))))</f>
        <v>0</v>
      </c>
      <c r="M307" s="12"/>
      <c r="N307" s="9">
        <f>IF(M307="",0,IF(M307="優勝",[3]点数換算表!$B$5,IF(M307="準優勝",[3]点数換算表!$C$5,IF(M307="ベスト4",[3]点数換算表!$D$5,IF(M307="ベスト8",[3]点数換算表!$E$5,IF(M307="ベスト16",[3]点数換算表!$F$5,IF(M307="ベスト32",[3]点数換算表!$G$5,"")))))))</f>
        <v>0</v>
      </c>
      <c r="O307" s="12"/>
      <c r="P307" s="12">
        <f>IF(O307="",0,IF(O307="優勝",[12]点数換算表!$B$6,IF(O307="準優勝",[12]点数換算表!$C$6,IF(O307="ベスト4",[12]点数換算表!$D$6,IF(O307="ベスト8",[12]点数換算表!$E$6,IF(O307="ベスト16",[12]点数換算表!$F$6,IF(O307="ベスト32",[12]点数換算表!$G$6,"")))))))</f>
        <v>0</v>
      </c>
      <c r="Q307" s="12"/>
      <c r="R307" s="12">
        <f>IF(Q307="",0,IF(Q307="優勝",[12]点数換算表!$B$7,IF(Q307="準優勝",[12]点数換算表!$C$7,IF(Q307="ベスト4",[12]点数換算表!$D$7,IF(Q307="ベスト8",[12]点数換算表!$E$7,[12]点数換算表!$F$7)))))</f>
        <v>0</v>
      </c>
      <c r="S307" s="12"/>
      <c r="T307" s="12">
        <f>IF(S307="",0,IF(S307="優勝",[12]点数換算表!$B$8,IF(S307="準優勝",[12]点数換算表!$C$8,IF(S307="ベスト4",[12]点数換算表!$D$8,IF(S307="ベスト8",[12]点数換算表!$E$8,[12]点数換算表!$F$8)))))</f>
        <v>0</v>
      </c>
      <c r="U307" s="12"/>
      <c r="V307" s="12">
        <f>IF(U307="",0,IF(U307="優勝",[12]点数換算表!$B$13,IF(U307="準優勝",[12]点数換算表!$C$13,IF(U307="ベスト4",[12]点数換算表!$D$13,[12]点数換算表!$E$13))))</f>
        <v>0</v>
      </c>
      <c r="W307" s="12"/>
      <c r="X307" s="12">
        <f>IF(W307="",0,IF(W307="優勝",[12]点数換算表!$B$14,IF(W307="準優勝",[12]点数換算表!$C$14,IF(W307="ベスト4",[12]点数換算表!$D$14,[12]点数換算表!$E$14))))</f>
        <v>0</v>
      </c>
      <c r="Y307" s="12"/>
      <c r="Z307" s="12">
        <f>IF(Y307="",0,IF(Y307="優勝",[12]点数換算表!$B$15,IF(Y307="準優勝",[12]点数換算表!$C$15,IF(Y307="ベスト4",[12]点数換算表!$D$15,IF(Y307="ベスト8",[12]点数換算表!$E$15,IF(Y307="ベスト16",[12]点数換算表!$F$15,""))))))</f>
        <v>0</v>
      </c>
      <c r="AA307" s="12"/>
      <c r="AB307" s="9">
        <f>IF(AA307="",0,IF(AA307="優勝",[3]点数換算表!$B$16,IF(AA307="準優勝",[3]点数換算表!$C$16,IF(AA307="ベスト4",[3]点数換算表!$D$16,IF(AA307="ベスト8",[3]点数換算表!$E$16,IF(AA307="ベスト16",[3]点数換算表!$F$16,IF(AA307="ベスト32",[3]点数換算表!$G$16,"")))))))</f>
        <v>0</v>
      </c>
      <c r="AC307" s="12"/>
      <c r="AD307" s="12">
        <f>IF(AC307="",0,IF(AC307="優勝",[12]点数換算表!$B$17,IF(AC307="準優勝",[12]点数換算表!$C$17,IF(AC307="ベスト4",[12]点数換算表!$D$17,IF(AC307="ベスト8",[12]点数換算表!$E$17,IF(AC307="ベスト16",[12]点数換算表!$F$17,IF(AC307="ベスト32",[12]点数換算表!$G$17,"")))))))</f>
        <v>0</v>
      </c>
      <c r="AE307" s="12"/>
      <c r="AF307" s="12">
        <f>IF(AE307="",0,IF(AE307="優勝",[12]点数換算表!$B$18,IF(AE307="準優勝",[12]点数換算表!$C$18,IF(AE307="ベスト4",[12]点数換算表!$D$18,IF(AE307="ベスト8",[12]点数換算表!$E$18,[12]点数換算表!$F$18)))))</f>
        <v>0</v>
      </c>
      <c r="AG307" s="12"/>
      <c r="AH307" s="12">
        <f>IF(AG307="",0,IF(AG307="優勝",[12]点数換算表!$B$19,IF(AG307="準優勝",[12]点数換算表!$C$19,IF(AG307="ベスト4",[12]点数換算表!$D$19,IF(AG307="ベスト8",[12]点数換算表!$E$19,[12]点数換算表!$F$19)))))</f>
        <v>0</v>
      </c>
      <c r="AI307" s="9">
        <f t="shared" si="158"/>
        <v>0</v>
      </c>
      <c r="AJ307" s="77"/>
    </row>
    <row r="308" spans="1:36" x14ac:dyDescent="0.4">
      <c r="A308" s="77">
        <v>153</v>
      </c>
      <c r="B308" s="10" t="s">
        <v>1016</v>
      </c>
      <c r="C308" s="10" t="s">
        <v>456</v>
      </c>
      <c r="D308" s="10">
        <v>3</v>
      </c>
      <c r="E308" s="48" t="s">
        <v>451</v>
      </c>
      <c r="F308" s="43" t="s">
        <v>815</v>
      </c>
      <c r="G308" s="10"/>
      <c r="H308" s="14">
        <f>IF(G308="",0,IF(G308="優勝",[15]点数換算表!$B$2,IF(G308="準優勝",[15]点数換算表!$C$2,IF(G308="ベスト4",[15]点数換算表!$D$2,[15]点数換算表!$E$2))))</f>
        <v>0</v>
      </c>
      <c r="I308" s="10"/>
      <c r="J308" s="9">
        <f>IF(I308="",0,IF(I308="優勝",[15]点数換算表!$B$3,IF(I308="準優勝",[15]点数換算表!$C$3,IF(I308="ベスト4",[15]点数換算表!$D$3,[15]点数換算表!$E$3))))</f>
        <v>0</v>
      </c>
      <c r="K308" s="10" t="s">
        <v>7</v>
      </c>
      <c r="L308" s="9">
        <f>IF(K308="",0,IF(K308="優勝",[15]点数換算表!$B$4,IF(K308="準優勝",[15]点数換算表!$C$4,IF(K308="ベスト4",[15]点数換算表!$D$4,IF(K308="ベスト8",[15]点数換算表!$E$4,IF(K308="ベスト16",[15]点数換算表!$F$4,""))))))</f>
        <v>20</v>
      </c>
      <c r="M308" s="10"/>
      <c r="N308" s="9">
        <f>IF(M308="",0,IF(M308="優勝",[3]点数換算表!$B$5,IF(M308="準優勝",[3]点数換算表!$C$5,IF(M308="ベスト4",[3]点数換算表!$D$5,IF(M308="ベスト8",[3]点数換算表!$E$5,IF(M308="ベスト16",[3]点数換算表!$F$5,IF(M308="ベスト32",[3]点数換算表!$G$5,"")))))))</f>
        <v>0</v>
      </c>
      <c r="O308" s="10"/>
      <c r="P308" s="9">
        <f>IF(O308="",0,IF(O308="優勝",[15]点数換算表!$B$6,IF(O308="準優勝",[15]点数換算表!$C$6,IF(O308="ベスト4",[15]点数換算表!$D$6,IF(O308="ベスト8",[15]点数換算表!$E$6,IF(O308="ベスト16",[15]点数換算表!$F$6,IF(O308="ベスト32",[15]点数換算表!$G$6,"")))))))</f>
        <v>0</v>
      </c>
      <c r="Q308" s="10"/>
      <c r="R308" s="9">
        <f>IF(Q308="",0,IF(Q308="優勝",[15]点数換算表!$B$7,IF(Q308="準優勝",[15]点数換算表!$C$7,IF(Q308="ベスト4",[15]点数換算表!$D$7,IF(Q308="ベスト8",[15]点数換算表!$E$7,[15]点数換算表!$F$7)))))</f>
        <v>0</v>
      </c>
      <c r="S308" s="10"/>
      <c r="T308" s="9">
        <f>IF(S308="",0,IF(S308="優勝",[15]点数換算表!$B$8,IF(S308="準優勝",[15]点数換算表!$C$8,IF(S308="ベスト4",[15]点数換算表!$D$8,IF(S308="ベスト8",[15]点数換算表!$E$8,[15]点数換算表!$F$8)))))</f>
        <v>0</v>
      </c>
      <c r="U308" s="10"/>
      <c r="V308" s="14">
        <f>IF(U308="",0,IF(U308="優勝",[15]点数換算表!$B$13,IF(U308="準優勝",[15]点数換算表!$C$13,IF(U308="ベスト4",[15]点数換算表!$D$13,[15]点数換算表!$E$13))))</f>
        <v>0</v>
      </c>
      <c r="W308" s="10"/>
      <c r="X308" s="9">
        <f>IF(W308="",0,IF(W308="優勝",[15]点数換算表!$B$14,IF(W308="準優勝",[15]点数換算表!$C$14,IF(W308="ベスト4",[15]点数換算表!$D$14,[15]点数換算表!$E$14))))</f>
        <v>0</v>
      </c>
      <c r="Y308" s="10"/>
      <c r="Z308" s="9">
        <f>IF(Y308="",0,IF(Y308="優勝",[15]点数換算表!$B$15,IF(Y308="準優勝",[15]点数換算表!$C$15,IF(Y308="ベスト4",[15]点数換算表!$D$15,IF(Y308="ベスト8",[15]点数換算表!$E$15,IF(Y308="ベスト16",[15]点数換算表!$F$15,""))))))</f>
        <v>0</v>
      </c>
      <c r="AA308" s="10"/>
      <c r="AB308" s="9">
        <f>IF(AA308="",0,IF(AA308="優勝",[3]点数換算表!$B$16,IF(AA308="準優勝",[3]点数換算表!$C$16,IF(AA308="ベスト4",[3]点数換算表!$D$16,IF(AA308="ベスト8",[3]点数換算表!$E$16,IF(AA308="ベスト16",[3]点数換算表!$F$16,IF(AA308="ベスト32",[3]点数換算表!$G$16,"")))))))</f>
        <v>0</v>
      </c>
      <c r="AC308" s="10"/>
      <c r="AD308" s="9">
        <f>IF(AC308="",0,IF(AC308="優勝",[15]点数換算表!$B$17,IF(AC308="準優勝",[15]点数換算表!$C$17,IF(AC308="ベスト4",[15]点数換算表!$D$17,IF(AC308="ベスト8",[15]点数換算表!$E$17,IF(AC308="ベスト16",[15]点数換算表!$F$17,IF(AC308="ベスト32",[15]点数換算表!$G$17,"")))))))</f>
        <v>0</v>
      </c>
      <c r="AE308" s="10"/>
      <c r="AF308" s="9">
        <f>IF(AE308="",0,IF(AE308="優勝",[15]点数換算表!$B$18,IF(AE308="準優勝",[15]点数換算表!$C$18,IF(AE308="ベスト4",[15]点数換算表!$D$18,IF(AE308="ベスト8",[15]点数換算表!$E$18,[15]点数換算表!$F$18)))))</f>
        <v>0</v>
      </c>
      <c r="AG308" s="10"/>
      <c r="AH308" s="9">
        <f>IF(AG308="",0,IF(AG308="優勝",[15]点数換算表!$B$19,IF(AG308="準優勝",[15]点数換算表!$C$19,IF(AG308="ベスト4",[15]点数換算表!$D$19,IF(AG308="ベスト8",[15]点数換算表!$E$19,[15]点数換算表!$F$19)))))</f>
        <v>0</v>
      </c>
      <c r="AI308" s="9">
        <f t="shared" si="158"/>
        <v>20</v>
      </c>
      <c r="AJ308" s="77">
        <f t="shared" ref="AJ308" si="167">AI308+AI309</f>
        <v>20</v>
      </c>
    </row>
    <row r="309" spans="1:36" x14ac:dyDescent="0.4">
      <c r="A309" s="77"/>
      <c r="B309" s="10" t="s">
        <v>1017</v>
      </c>
      <c r="C309" s="10" t="s">
        <v>456</v>
      </c>
      <c r="D309" s="10">
        <v>3</v>
      </c>
      <c r="E309" s="48" t="s">
        <v>451</v>
      </c>
      <c r="F309" s="43" t="s">
        <v>815</v>
      </c>
      <c r="G309" s="10"/>
      <c r="H309" s="14">
        <f>IF(G309="",0,IF(G309="優勝",[15]点数換算表!$B$2,IF(G309="準優勝",[15]点数換算表!$C$2,IF(G309="ベスト4",[15]点数換算表!$D$2,[15]点数換算表!$E$2))))</f>
        <v>0</v>
      </c>
      <c r="I309" s="10"/>
      <c r="J309" s="9">
        <f>IF(I309="",0,IF(I309="優勝",[15]点数換算表!$B$3,IF(I309="準優勝",[15]点数換算表!$C$3,IF(I309="ベスト4",[15]点数換算表!$D$3,[15]点数換算表!$E$3))))</f>
        <v>0</v>
      </c>
      <c r="K309" s="10"/>
      <c r="L309" s="9">
        <f>IF(K309="",0,IF(K309="優勝",[15]点数換算表!$B$4,IF(K309="準優勝",[15]点数換算表!$C$4,IF(K309="ベスト4",[15]点数換算表!$D$4,IF(K309="ベスト8",[15]点数換算表!$E$4,IF(K309="ベスト16",[15]点数換算表!$F$4,""))))))</f>
        <v>0</v>
      </c>
      <c r="M309" s="10"/>
      <c r="N309" s="9">
        <f>IF(M309="",0,IF(M309="優勝",[3]点数換算表!$B$5,IF(M309="準優勝",[3]点数換算表!$C$5,IF(M309="ベスト4",[3]点数換算表!$D$5,IF(M309="ベスト8",[3]点数換算表!$E$5,IF(M309="ベスト16",[3]点数換算表!$F$5,IF(M309="ベスト32",[3]点数換算表!$G$5,"")))))))</f>
        <v>0</v>
      </c>
      <c r="O309" s="10"/>
      <c r="P309" s="9">
        <f>IF(O309="",0,IF(O309="優勝",[15]点数換算表!$B$6,IF(O309="準優勝",[15]点数換算表!$C$6,IF(O309="ベスト4",[15]点数換算表!$D$6,IF(O309="ベスト8",[15]点数換算表!$E$6,IF(O309="ベスト16",[15]点数換算表!$F$6,IF(O309="ベスト32",[15]点数換算表!$G$6,"")))))))</f>
        <v>0</v>
      </c>
      <c r="Q309" s="10"/>
      <c r="R309" s="9">
        <f>IF(Q309="",0,IF(Q309="優勝",[15]点数換算表!$B$7,IF(Q309="準優勝",[15]点数換算表!$C$7,IF(Q309="ベスト4",[15]点数換算表!$D$7,IF(Q309="ベスト8",[15]点数換算表!$E$7,[15]点数換算表!$F$7)))))</f>
        <v>0</v>
      </c>
      <c r="S309" s="10"/>
      <c r="T309" s="9">
        <f>IF(S309="",0,IF(S309="優勝",[15]点数換算表!$B$8,IF(S309="準優勝",[15]点数換算表!$C$8,IF(S309="ベスト4",[15]点数換算表!$D$8,IF(S309="ベスト8",[15]点数換算表!$E$8,[15]点数換算表!$F$8)))))</f>
        <v>0</v>
      </c>
      <c r="U309" s="10"/>
      <c r="V309" s="14">
        <f>IF(U309="",0,IF(U309="優勝",[15]点数換算表!$B$13,IF(U309="準優勝",[15]点数換算表!$C$13,IF(U309="ベスト4",[15]点数換算表!$D$13,[15]点数換算表!$E$13))))</f>
        <v>0</v>
      </c>
      <c r="W309" s="10"/>
      <c r="X309" s="9">
        <f>IF(W309="",0,IF(W309="優勝",[15]点数換算表!$B$14,IF(W309="準優勝",[15]点数換算表!$C$14,IF(W309="ベスト4",[15]点数換算表!$D$14,[15]点数換算表!$E$14))))</f>
        <v>0</v>
      </c>
      <c r="Y309" s="10"/>
      <c r="Z309" s="9">
        <f>IF(Y309="",0,IF(Y309="優勝",[15]点数換算表!$B$15,IF(Y309="準優勝",[15]点数換算表!$C$15,IF(Y309="ベスト4",[15]点数換算表!$D$15,IF(Y309="ベスト8",[15]点数換算表!$E$15,IF(Y309="ベスト16",[15]点数換算表!$F$15,""))))))</f>
        <v>0</v>
      </c>
      <c r="AA309" s="10"/>
      <c r="AB309" s="9">
        <f>IF(AA309="",0,IF(AA309="優勝",[3]点数換算表!$B$16,IF(AA309="準優勝",[3]点数換算表!$C$16,IF(AA309="ベスト4",[3]点数換算表!$D$16,IF(AA309="ベスト8",[3]点数換算表!$E$16,IF(AA309="ベスト16",[3]点数換算表!$F$16,IF(AA309="ベスト32",[3]点数換算表!$G$16,"")))))))</f>
        <v>0</v>
      </c>
      <c r="AC309" s="10"/>
      <c r="AD309" s="9">
        <f>IF(AC309="",0,IF(AC309="優勝",[15]点数換算表!$B$17,IF(AC309="準優勝",[15]点数換算表!$C$17,IF(AC309="ベスト4",[15]点数換算表!$D$17,IF(AC309="ベスト8",[15]点数換算表!$E$17,IF(AC309="ベスト16",[15]点数換算表!$F$17,IF(AC309="ベスト32",[15]点数換算表!$G$17,"")))))))</f>
        <v>0</v>
      </c>
      <c r="AE309" s="10"/>
      <c r="AF309" s="9">
        <f>IF(AE309="",0,IF(AE309="優勝",[15]点数換算表!$B$18,IF(AE309="準優勝",[15]点数換算表!$C$18,IF(AE309="ベスト4",[15]点数換算表!$D$18,IF(AE309="ベスト8",[15]点数換算表!$E$18,[15]点数換算表!$F$18)))))</f>
        <v>0</v>
      </c>
      <c r="AG309" s="10"/>
      <c r="AH309" s="9">
        <f>IF(AG309="",0,IF(AG309="優勝",[15]点数換算表!$B$19,IF(AG309="準優勝",[15]点数換算表!$C$19,IF(AG309="ベスト4",[15]点数換算表!$D$19,IF(AG309="ベスト8",[15]点数換算表!$E$19,[15]点数換算表!$F$19)))))</f>
        <v>0</v>
      </c>
      <c r="AI309" s="9">
        <f t="shared" si="158"/>
        <v>0</v>
      </c>
      <c r="AJ309" s="77"/>
    </row>
    <row r="310" spans="1:36" x14ac:dyDescent="0.4">
      <c r="A310" s="77">
        <v>154</v>
      </c>
      <c r="B310" s="10" t="s">
        <v>1018</v>
      </c>
      <c r="C310" s="10" t="s">
        <v>466</v>
      </c>
      <c r="D310" s="10">
        <v>2</v>
      </c>
      <c r="E310" s="48" t="s">
        <v>451</v>
      </c>
      <c r="F310" s="43" t="s">
        <v>815</v>
      </c>
      <c r="G310" s="10"/>
      <c r="H310" s="14">
        <f>IF(G310="",0,IF(G310="優勝",[15]点数換算表!$B$2,IF(G310="準優勝",[15]点数換算表!$C$2,IF(G310="ベスト4",[15]点数換算表!$D$2,[15]点数換算表!$E$2))))</f>
        <v>0</v>
      </c>
      <c r="I310" s="10"/>
      <c r="J310" s="9">
        <f>IF(I310="",0,IF(I310="優勝",[15]点数換算表!$B$3,IF(I310="準優勝",[15]点数換算表!$C$3,IF(I310="ベスト4",[15]点数換算表!$D$3,[15]点数換算表!$E$3))))</f>
        <v>0</v>
      </c>
      <c r="K310" s="10" t="s">
        <v>7</v>
      </c>
      <c r="L310" s="9">
        <f>IF(K310="",0,IF(K310="優勝",[15]点数換算表!$B$4,IF(K310="準優勝",[15]点数換算表!$C$4,IF(K310="ベスト4",[15]点数換算表!$D$4,IF(K310="ベスト8",[15]点数換算表!$E$4,IF(K310="ベスト16",[15]点数換算表!$F$4,""))))))</f>
        <v>20</v>
      </c>
      <c r="M310" s="10"/>
      <c r="N310" s="9">
        <f>IF(M310="",0,IF(M310="優勝",[3]点数換算表!$B$5,IF(M310="準優勝",[3]点数換算表!$C$5,IF(M310="ベスト4",[3]点数換算表!$D$5,IF(M310="ベスト8",[3]点数換算表!$E$5,IF(M310="ベスト16",[3]点数換算表!$F$5,IF(M310="ベスト32",[3]点数換算表!$G$5,"")))))))</f>
        <v>0</v>
      </c>
      <c r="O310" s="10"/>
      <c r="P310" s="9">
        <f>IF(O310="",0,IF(O310="優勝",[15]点数換算表!$B$6,IF(O310="準優勝",[15]点数換算表!$C$6,IF(O310="ベスト4",[15]点数換算表!$D$6,IF(O310="ベスト8",[15]点数換算表!$E$6,IF(O310="ベスト16",[15]点数換算表!$F$6,IF(O310="ベスト32",[15]点数換算表!$G$6,"")))))))</f>
        <v>0</v>
      </c>
      <c r="Q310" s="10"/>
      <c r="R310" s="9">
        <f>IF(Q310="",0,IF(Q310="優勝",[15]点数換算表!$B$7,IF(Q310="準優勝",[15]点数換算表!$C$7,IF(Q310="ベスト4",[15]点数換算表!$D$7,IF(Q310="ベスト8",[15]点数換算表!$E$7,[15]点数換算表!$F$7)))))</f>
        <v>0</v>
      </c>
      <c r="S310" s="10"/>
      <c r="T310" s="9">
        <f>IF(S310="",0,IF(S310="優勝",[15]点数換算表!$B$8,IF(S310="準優勝",[15]点数換算表!$C$8,IF(S310="ベスト4",[15]点数換算表!$D$8,IF(S310="ベスト8",[15]点数換算表!$E$8,[15]点数換算表!$F$8)))))</f>
        <v>0</v>
      </c>
      <c r="U310" s="10"/>
      <c r="V310" s="14">
        <f>IF(U310="",0,IF(U310="優勝",[15]点数換算表!$B$13,IF(U310="準優勝",[15]点数換算表!$C$13,IF(U310="ベスト4",[15]点数換算表!$D$13,[15]点数換算表!$E$13))))</f>
        <v>0</v>
      </c>
      <c r="W310" s="10"/>
      <c r="X310" s="9">
        <f>IF(W310="",0,IF(W310="優勝",[15]点数換算表!$B$14,IF(W310="準優勝",[15]点数換算表!$C$14,IF(W310="ベスト4",[15]点数換算表!$D$14,[15]点数換算表!$E$14))))</f>
        <v>0</v>
      </c>
      <c r="Y310" s="10"/>
      <c r="Z310" s="9">
        <f>IF(Y310="",0,IF(Y310="優勝",[15]点数換算表!$B$15,IF(Y310="準優勝",[15]点数換算表!$C$15,IF(Y310="ベスト4",[15]点数換算表!$D$15,IF(Y310="ベスト8",[15]点数換算表!$E$15,IF(Y310="ベスト16",[15]点数換算表!$F$15,""))))))</f>
        <v>0</v>
      </c>
      <c r="AA310" s="10"/>
      <c r="AB310" s="9">
        <f>IF(AA310="",0,IF(AA310="優勝",[3]点数換算表!$B$16,IF(AA310="準優勝",[3]点数換算表!$C$16,IF(AA310="ベスト4",[3]点数換算表!$D$16,IF(AA310="ベスト8",[3]点数換算表!$E$16,IF(AA310="ベスト16",[3]点数換算表!$F$16,IF(AA310="ベスト32",[3]点数換算表!$G$16,"")))))))</f>
        <v>0</v>
      </c>
      <c r="AC310" s="10"/>
      <c r="AD310" s="9">
        <f>IF(AC310="",0,IF(AC310="優勝",[15]点数換算表!$B$17,IF(AC310="準優勝",[15]点数換算表!$C$17,IF(AC310="ベスト4",[15]点数換算表!$D$17,IF(AC310="ベスト8",[15]点数換算表!$E$17,IF(AC310="ベスト16",[15]点数換算表!$F$17,IF(AC310="ベスト32",[15]点数換算表!$G$17,"")))))))</f>
        <v>0</v>
      </c>
      <c r="AE310" s="10"/>
      <c r="AF310" s="9">
        <f>IF(AE310="",0,IF(AE310="優勝",[15]点数換算表!$B$18,IF(AE310="準優勝",[15]点数換算表!$C$18,IF(AE310="ベスト4",[15]点数換算表!$D$18,IF(AE310="ベスト8",[15]点数換算表!$E$18,[15]点数換算表!$F$18)))))</f>
        <v>0</v>
      </c>
      <c r="AG310" s="10"/>
      <c r="AH310" s="9">
        <f>IF(AG310="",0,IF(AG310="優勝",[15]点数換算表!$B$19,IF(AG310="準優勝",[15]点数換算表!$C$19,IF(AG310="ベスト4",[15]点数換算表!$D$19,IF(AG310="ベスト8",[15]点数換算表!$E$19,[15]点数換算表!$F$19)))))</f>
        <v>0</v>
      </c>
      <c r="AI310" s="9">
        <f t="shared" si="158"/>
        <v>20</v>
      </c>
      <c r="AJ310" s="77">
        <f t="shared" ref="AJ310" si="168">AI310+AI311</f>
        <v>20</v>
      </c>
    </row>
    <row r="311" spans="1:36" x14ac:dyDescent="0.4">
      <c r="A311" s="77"/>
      <c r="B311" s="10" t="s">
        <v>1019</v>
      </c>
      <c r="C311" s="10" t="s">
        <v>466</v>
      </c>
      <c r="D311" s="10">
        <v>2</v>
      </c>
      <c r="E311" s="48" t="s">
        <v>451</v>
      </c>
      <c r="F311" s="43" t="s">
        <v>815</v>
      </c>
      <c r="G311" s="10"/>
      <c r="H311" s="14">
        <f>IF(G311="",0,IF(G311="優勝",[15]点数換算表!$B$2,IF(G311="準優勝",[15]点数換算表!$C$2,IF(G311="ベスト4",[15]点数換算表!$D$2,[15]点数換算表!$E$2))))</f>
        <v>0</v>
      </c>
      <c r="I311" s="10"/>
      <c r="J311" s="9">
        <f>IF(I311="",0,IF(I311="優勝",[15]点数換算表!$B$3,IF(I311="準優勝",[15]点数換算表!$C$3,IF(I311="ベスト4",[15]点数換算表!$D$3,[15]点数換算表!$E$3))))</f>
        <v>0</v>
      </c>
      <c r="K311" s="10"/>
      <c r="L311" s="9">
        <f>IF(K311="",0,IF(K311="優勝",[15]点数換算表!$B$4,IF(K311="準優勝",[15]点数換算表!$C$4,IF(K311="ベスト4",[15]点数換算表!$D$4,IF(K311="ベスト8",[15]点数換算表!$E$4,IF(K311="ベスト16",[15]点数換算表!$F$4,""))))))</f>
        <v>0</v>
      </c>
      <c r="M311" s="10"/>
      <c r="N311" s="9">
        <f>IF(M311="",0,IF(M311="優勝",[3]点数換算表!$B$5,IF(M311="準優勝",[3]点数換算表!$C$5,IF(M311="ベスト4",[3]点数換算表!$D$5,IF(M311="ベスト8",[3]点数換算表!$E$5,IF(M311="ベスト16",[3]点数換算表!$F$5,IF(M311="ベスト32",[3]点数換算表!$G$5,"")))))))</f>
        <v>0</v>
      </c>
      <c r="O311" s="10"/>
      <c r="P311" s="9">
        <f>IF(O311="",0,IF(O311="優勝",[15]点数換算表!$B$6,IF(O311="準優勝",[15]点数換算表!$C$6,IF(O311="ベスト4",[15]点数換算表!$D$6,IF(O311="ベスト8",[15]点数換算表!$E$6,IF(O311="ベスト16",[15]点数換算表!$F$6,IF(O311="ベスト32",[15]点数換算表!$G$6,"")))))))</f>
        <v>0</v>
      </c>
      <c r="Q311" s="10"/>
      <c r="R311" s="9">
        <f>IF(Q311="",0,IF(Q311="優勝",[15]点数換算表!$B$7,IF(Q311="準優勝",[15]点数換算表!$C$7,IF(Q311="ベスト4",[15]点数換算表!$D$7,IF(Q311="ベスト8",[15]点数換算表!$E$7,[15]点数換算表!$F$7)))))</f>
        <v>0</v>
      </c>
      <c r="S311" s="10"/>
      <c r="T311" s="9">
        <f>IF(S311="",0,IF(S311="優勝",[15]点数換算表!$B$8,IF(S311="準優勝",[15]点数換算表!$C$8,IF(S311="ベスト4",[15]点数換算表!$D$8,IF(S311="ベスト8",[15]点数換算表!$E$8,[15]点数換算表!$F$8)))))</f>
        <v>0</v>
      </c>
      <c r="U311" s="10"/>
      <c r="V311" s="14">
        <f>IF(U311="",0,IF(U311="優勝",[15]点数換算表!$B$13,IF(U311="準優勝",[15]点数換算表!$C$13,IF(U311="ベスト4",[15]点数換算表!$D$13,[15]点数換算表!$E$13))))</f>
        <v>0</v>
      </c>
      <c r="W311" s="10"/>
      <c r="X311" s="9">
        <f>IF(W311="",0,IF(W311="優勝",[15]点数換算表!$B$14,IF(W311="準優勝",[15]点数換算表!$C$14,IF(W311="ベスト4",[15]点数換算表!$D$14,[15]点数換算表!$E$14))))</f>
        <v>0</v>
      </c>
      <c r="Y311" s="10"/>
      <c r="Z311" s="9">
        <f>IF(Y311="",0,IF(Y311="優勝",[15]点数換算表!$B$15,IF(Y311="準優勝",[15]点数換算表!$C$15,IF(Y311="ベスト4",[15]点数換算表!$D$15,IF(Y311="ベスト8",[15]点数換算表!$E$15,IF(Y311="ベスト16",[15]点数換算表!$F$15,""))))))</f>
        <v>0</v>
      </c>
      <c r="AA311" s="10"/>
      <c r="AB311" s="9">
        <f>IF(AA311="",0,IF(AA311="優勝",[3]点数換算表!$B$16,IF(AA311="準優勝",[3]点数換算表!$C$16,IF(AA311="ベスト4",[3]点数換算表!$D$16,IF(AA311="ベスト8",[3]点数換算表!$E$16,IF(AA311="ベスト16",[3]点数換算表!$F$16,IF(AA311="ベスト32",[3]点数換算表!$G$16,"")))))))</f>
        <v>0</v>
      </c>
      <c r="AC311" s="10"/>
      <c r="AD311" s="9">
        <f>IF(AC311="",0,IF(AC311="優勝",[15]点数換算表!$B$17,IF(AC311="準優勝",[15]点数換算表!$C$17,IF(AC311="ベスト4",[15]点数換算表!$D$17,IF(AC311="ベスト8",[15]点数換算表!$E$17,IF(AC311="ベスト16",[15]点数換算表!$F$17,IF(AC311="ベスト32",[15]点数換算表!$G$17,"")))))))</f>
        <v>0</v>
      </c>
      <c r="AE311" s="10"/>
      <c r="AF311" s="9">
        <f>IF(AE311="",0,IF(AE311="優勝",[15]点数換算表!$B$18,IF(AE311="準優勝",[15]点数換算表!$C$18,IF(AE311="ベスト4",[15]点数換算表!$D$18,IF(AE311="ベスト8",[15]点数換算表!$E$18,[15]点数換算表!$F$18)))))</f>
        <v>0</v>
      </c>
      <c r="AG311" s="10"/>
      <c r="AH311" s="9">
        <f>IF(AG311="",0,IF(AG311="優勝",[15]点数換算表!$B$19,IF(AG311="準優勝",[15]点数換算表!$C$19,IF(AG311="ベスト4",[15]点数換算表!$D$19,IF(AG311="ベスト8",[15]点数換算表!$E$19,[15]点数換算表!$F$19)))))</f>
        <v>0</v>
      </c>
      <c r="AI311" s="9">
        <f t="shared" si="158"/>
        <v>0</v>
      </c>
      <c r="AJ311" s="77"/>
    </row>
    <row r="312" spans="1:36" x14ac:dyDescent="0.4">
      <c r="A312" s="77">
        <v>155</v>
      </c>
      <c r="B312" s="10" t="s">
        <v>842</v>
      </c>
      <c r="C312" s="10" t="s">
        <v>632</v>
      </c>
      <c r="D312" s="10">
        <v>3</v>
      </c>
      <c r="E312" s="47" t="s">
        <v>620</v>
      </c>
      <c r="F312" s="44" t="s">
        <v>814</v>
      </c>
      <c r="G312" s="10"/>
      <c r="H312" s="14">
        <f>IF(G312="",0,IF(G312="優勝",[13]点数換算表!$B$2,IF(G312="準優勝",[13]点数換算表!$C$2,IF(G312="ベスト4",[13]点数換算表!$D$2,[13]点数換算表!$E$2))))</f>
        <v>0</v>
      </c>
      <c r="I312" s="10"/>
      <c r="J312" s="9">
        <f>IF(I312="",0,IF(I312="優勝",[13]点数換算表!$B$3,IF(I312="準優勝",[13]点数換算表!$C$3,IF(I312="ベスト4",[13]点数換算表!$D$3,[13]点数換算表!$E$3))))</f>
        <v>0</v>
      </c>
      <c r="K312" s="10"/>
      <c r="L312" s="9">
        <v>0</v>
      </c>
      <c r="M312" s="10"/>
      <c r="N312" s="9">
        <f>IF(M312="",0,IF(M312="優勝",[3]点数換算表!$B$5,IF(M312="準優勝",[3]点数換算表!$C$5,IF(M312="ベスト4",[3]点数換算表!$D$5,IF(M312="ベスト8",[3]点数換算表!$E$5,IF(M312="ベスト16",[3]点数換算表!$F$5,IF(M312="ベスト32",[3]点数換算表!$G$5,"")))))))</f>
        <v>0</v>
      </c>
      <c r="O312" s="10"/>
      <c r="P312" s="9">
        <v>0</v>
      </c>
      <c r="Q312" s="10"/>
      <c r="R312" s="9">
        <v>0</v>
      </c>
      <c r="S312" s="10"/>
      <c r="T312" s="9">
        <v>0</v>
      </c>
      <c r="U312" s="10"/>
      <c r="V312" s="14">
        <v>0</v>
      </c>
      <c r="W312" s="10"/>
      <c r="X312" s="9">
        <v>0</v>
      </c>
      <c r="Y312" s="10"/>
      <c r="Z312" s="9">
        <v>0</v>
      </c>
      <c r="AA312" s="10"/>
      <c r="AB312" s="9">
        <f>IF(AA312="",0,IF(AA312="優勝",[3]点数換算表!$B$16,IF(AA312="準優勝",[3]点数換算表!$C$16,IF(AA312="ベスト4",[3]点数換算表!$D$16,IF(AA312="ベスト8",[3]点数換算表!$E$16,IF(AA312="ベスト16",[3]点数換算表!$F$16,IF(AA312="ベスト32",[3]点数換算表!$G$16,"")))))))</f>
        <v>0</v>
      </c>
      <c r="AC312" s="10"/>
      <c r="AD312" s="9">
        <v>0</v>
      </c>
      <c r="AE312" s="10"/>
      <c r="AF312" s="9">
        <v>0</v>
      </c>
      <c r="AG312" s="10"/>
      <c r="AH312" s="9">
        <v>0</v>
      </c>
      <c r="AI312" s="9">
        <f t="shared" si="158"/>
        <v>0</v>
      </c>
      <c r="AJ312" s="77">
        <f t="shared" ref="AJ312" si="169">AI312+AI313</f>
        <v>20</v>
      </c>
    </row>
    <row r="313" spans="1:36" x14ac:dyDescent="0.4">
      <c r="A313" s="77"/>
      <c r="B313" s="10" t="s">
        <v>682</v>
      </c>
      <c r="C313" s="10" t="s">
        <v>632</v>
      </c>
      <c r="D313" s="10">
        <v>1</v>
      </c>
      <c r="E313" s="47" t="s">
        <v>620</v>
      </c>
      <c r="F313" s="44" t="s">
        <v>814</v>
      </c>
      <c r="G313" s="10"/>
      <c r="H313" s="14">
        <f>IF(G313="",0,IF(G313="優勝",[13]点数換算表!$B$2,IF(G313="準優勝",[13]点数換算表!$C$2,IF(G313="ベスト4",[13]点数換算表!$D$2,[13]点数換算表!$E$2))))</f>
        <v>0</v>
      </c>
      <c r="I313" s="10"/>
      <c r="J313" s="9">
        <f>IF(I313="",0,IF(I313="優勝",[13]点数換算表!$B$3,IF(I313="準優勝",[13]点数換算表!$C$3,IF(I313="ベスト4",[13]点数換算表!$D$3,[13]点数換算表!$E$3))))</f>
        <v>0</v>
      </c>
      <c r="K313" s="10" t="s">
        <v>7</v>
      </c>
      <c r="L313" s="9">
        <f>IF(K313="",0,IF(K313="優勝",[13]点数換算表!$B$4,IF(K313="準優勝",[13]点数換算表!$C$4,IF(K313="ベスト4",[13]点数換算表!$D$4,IF(K313="ベスト8",[13]点数換算表!$E$4,IF(K313="ベスト16",[13]点数換算表!$F$4,""))))))</f>
        <v>20</v>
      </c>
      <c r="M313" s="10"/>
      <c r="N313" s="9">
        <f>IF(M313="",0,IF(M313="優勝",[3]点数換算表!$B$5,IF(M313="準優勝",[3]点数換算表!$C$5,IF(M313="ベスト4",[3]点数換算表!$D$5,IF(M313="ベスト8",[3]点数換算表!$E$5,IF(M313="ベスト16",[3]点数換算表!$F$5,IF(M313="ベスト32",[3]点数換算表!$G$5,"")))))))</f>
        <v>0</v>
      </c>
      <c r="O313" s="10"/>
      <c r="P313" s="9">
        <f>IF(O313="",0,IF(O313="優勝",[13]点数換算表!$B$6,IF(O313="準優勝",[13]点数換算表!$C$6,IF(O313="ベスト4",[13]点数換算表!$D$6,IF(O313="ベスト8",[13]点数換算表!$E$6,IF(O313="ベスト16",[13]点数換算表!$F$6,IF(O313="ベスト32",[13]点数換算表!$G$6,"")))))))</f>
        <v>0</v>
      </c>
      <c r="Q313" s="10"/>
      <c r="R313" s="9">
        <f>IF(Q313="",0,IF(Q313="優勝",[13]点数換算表!$B$7,IF(Q313="準優勝",[13]点数換算表!$C$7,IF(Q313="ベスト4",[13]点数換算表!$D$7,IF(Q313="ベスト8",[13]点数換算表!$E$7,[13]点数換算表!$F$7)))))</f>
        <v>0</v>
      </c>
      <c r="S313" s="10"/>
      <c r="T313" s="9">
        <f>IF(S313="",0,IF(S313="優勝",[13]点数換算表!$B$8,IF(S313="準優勝",[13]点数換算表!$C$8,IF(S313="ベスト4",[13]点数換算表!$D$8,IF(S313="ベスト8",[13]点数換算表!$E$8,[13]点数換算表!$F$8)))))</f>
        <v>0</v>
      </c>
      <c r="U313" s="10"/>
      <c r="V313" s="14">
        <f>IF(U313="",0,IF(U313="優勝",[13]点数換算表!$B$13,IF(U313="準優勝",[13]点数換算表!$C$13,IF(U313="ベスト4",[13]点数換算表!$D$13,[13]点数換算表!$E$13))))</f>
        <v>0</v>
      </c>
      <c r="W313" s="10"/>
      <c r="X313" s="9">
        <f>IF(W313="",0,IF(W313="優勝",[13]点数換算表!$B$14,IF(W313="準優勝",[13]点数換算表!$C$14,IF(W313="ベスト4",[13]点数換算表!$D$14,[13]点数換算表!$E$14))))</f>
        <v>0</v>
      </c>
      <c r="Y313" s="10"/>
      <c r="Z313" s="9">
        <f>IF(Y313="",0,IF(Y313="優勝",[13]点数換算表!$B$15,IF(Y313="準優勝",[13]点数換算表!$C$15,IF(Y313="ベスト4",[13]点数換算表!$D$15,IF(Y313="ベスト8",[13]点数換算表!$E$15,IF(Y313="ベスト16",[13]点数換算表!$F$15,""))))))</f>
        <v>0</v>
      </c>
      <c r="AA313" s="10"/>
      <c r="AB313" s="9">
        <f>IF(AA313="",0,IF(AA313="優勝",[3]点数換算表!$B$16,IF(AA313="準優勝",[3]点数換算表!$C$16,IF(AA313="ベスト4",[3]点数換算表!$D$16,IF(AA313="ベスト8",[3]点数換算表!$E$16,IF(AA313="ベスト16",[3]点数換算表!$F$16,IF(AA313="ベスト32",[3]点数換算表!$G$16,"")))))))</f>
        <v>0</v>
      </c>
      <c r="AC313" s="10"/>
      <c r="AD313" s="9">
        <f>IF(AC313="",0,IF(AC313="優勝",[13]点数換算表!$B$17,IF(AC313="準優勝",[13]点数換算表!$C$17,IF(AC313="ベスト4",[13]点数換算表!$D$17,IF(AC313="ベスト8",[13]点数換算表!$E$17,IF(AC313="ベスト16",[13]点数換算表!$F$17,IF(AC313="ベスト32",[13]点数換算表!$G$17,"")))))))</f>
        <v>0</v>
      </c>
      <c r="AE313" s="10"/>
      <c r="AF313" s="9">
        <f>IF(AE313="",0,IF(AE313="優勝",[13]点数換算表!$B$18,IF(AE313="準優勝",[13]点数換算表!$C$18,IF(AE313="ベスト4",[13]点数換算表!$D$18,IF(AE313="ベスト8",[13]点数換算表!$E$18,[13]点数換算表!$F$18)))))</f>
        <v>0</v>
      </c>
      <c r="AG313" s="10"/>
      <c r="AH313" s="9">
        <f>IF(AG313="",0,IF(AG313="優勝",[13]点数換算表!$B$19,IF(AG313="準優勝",[13]点数換算表!$C$19,IF(AG313="ベスト4",[13]点数換算表!$D$19,IF(AG313="ベスト8",[13]点数換算表!$E$19,[13]点数換算表!$F$19)))))</f>
        <v>0</v>
      </c>
      <c r="AI313" s="9">
        <f t="shared" si="158"/>
        <v>20</v>
      </c>
      <c r="AJ313" s="77"/>
    </row>
    <row r="314" spans="1:36" x14ac:dyDescent="0.4">
      <c r="A314" s="77">
        <v>156</v>
      </c>
      <c r="B314" s="10" t="s">
        <v>689</v>
      </c>
      <c r="C314" s="10" t="s">
        <v>626</v>
      </c>
      <c r="D314" s="10">
        <v>4</v>
      </c>
      <c r="E314" s="47" t="s">
        <v>620</v>
      </c>
      <c r="F314" s="44" t="s">
        <v>814</v>
      </c>
      <c r="G314" s="10"/>
      <c r="H314" s="14">
        <f>IF(G314="",0,IF(G314="優勝",[13]点数換算表!$B$2,IF(G314="準優勝",[13]点数換算表!$C$2,IF(G314="ベスト4",[13]点数換算表!$D$2,[13]点数換算表!$E$2))))</f>
        <v>0</v>
      </c>
      <c r="I314" s="10"/>
      <c r="J314" s="9">
        <f>IF(I314="",0,IF(I314="優勝",[13]点数換算表!$B$3,IF(I314="準優勝",[13]点数換算表!$C$3,IF(I314="ベスト4",[13]点数換算表!$D$3,[13]点数換算表!$E$3))))</f>
        <v>0</v>
      </c>
      <c r="K314" s="10" t="s">
        <v>7</v>
      </c>
      <c r="L314" s="9">
        <f>IF(K314="",0,IF(K314="優勝",[13]点数換算表!$B$4,IF(K314="準優勝",[13]点数換算表!$C$4,IF(K314="ベスト4",[13]点数換算表!$D$4,IF(K314="ベスト8",[13]点数換算表!$E$4,IF(K314="ベスト16",[13]点数換算表!$F$4,""))))))</f>
        <v>20</v>
      </c>
      <c r="M314" s="10"/>
      <c r="N314" s="9">
        <f>IF(M314="",0,IF(M314="優勝",[3]点数換算表!$B$5,IF(M314="準優勝",[3]点数換算表!$C$5,IF(M314="ベスト4",[3]点数換算表!$D$5,IF(M314="ベスト8",[3]点数換算表!$E$5,IF(M314="ベスト16",[3]点数換算表!$F$5,IF(M314="ベスト32",[3]点数換算表!$G$5,"")))))))</f>
        <v>0</v>
      </c>
      <c r="O314" s="10"/>
      <c r="P314" s="9">
        <f>IF(O314="",0,IF(O314="優勝",[13]点数換算表!$B$6,IF(O314="準優勝",[13]点数換算表!$C$6,IF(O314="ベスト4",[13]点数換算表!$D$6,IF(O314="ベスト8",[13]点数換算表!$E$6,IF(O314="ベスト16",[13]点数換算表!$F$6,IF(O314="ベスト32",[13]点数換算表!$G$6,"")))))))</f>
        <v>0</v>
      </c>
      <c r="Q314" s="10"/>
      <c r="R314" s="9">
        <f>IF(Q314="",0,IF(Q314="優勝",[13]点数換算表!$B$7,IF(Q314="準優勝",[13]点数換算表!$C$7,IF(Q314="ベスト4",[13]点数換算表!$D$7,IF(Q314="ベスト8",[13]点数換算表!$E$7,[13]点数換算表!$F$7)))))</f>
        <v>0</v>
      </c>
      <c r="S314" s="10"/>
      <c r="T314" s="9">
        <f>IF(S314="",0,IF(S314="優勝",[13]点数換算表!$B$8,IF(S314="準優勝",[13]点数換算表!$C$8,IF(S314="ベスト4",[13]点数換算表!$D$8,IF(S314="ベスト8",[13]点数換算表!$E$8,[13]点数換算表!$F$8)))))</f>
        <v>0</v>
      </c>
      <c r="U314" s="10"/>
      <c r="V314" s="14">
        <f>IF(U314="",0,IF(U314="優勝",[13]点数換算表!$B$13,IF(U314="準優勝",[13]点数換算表!$C$13,IF(U314="ベスト4",[13]点数換算表!$D$13,[13]点数換算表!$E$13))))</f>
        <v>0</v>
      </c>
      <c r="W314" s="10"/>
      <c r="X314" s="9">
        <f>IF(W314="",0,IF(W314="優勝",[13]点数換算表!$B$14,IF(W314="準優勝",[13]点数換算表!$C$14,IF(W314="ベスト4",[13]点数換算表!$D$14,[13]点数換算表!$E$14))))</f>
        <v>0</v>
      </c>
      <c r="Y314" s="10"/>
      <c r="Z314" s="9">
        <f>IF(Y314="",0,IF(Y314="優勝",[13]点数換算表!$B$15,IF(Y314="準優勝",[13]点数換算表!$C$15,IF(Y314="ベスト4",[13]点数換算表!$D$15,IF(Y314="ベスト8",[13]点数換算表!$E$15,IF(Y314="ベスト16",[13]点数換算表!$F$15,""))))))</f>
        <v>0</v>
      </c>
      <c r="AA314" s="10"/>
      <c r="AB314" s="9">
        <f>IF(AA314="",0,IF(AA314="優勝",[3]点数換算表!$B$16,IF(AA314="準優勝",[3]点数換算表!$C$16,IF(AA314="ベスト4",[3]点数換算表!$D$16,IF(AA314="ベスト8",[3]点数換算表!$E$16,IF(AA314="ベスト16",[3]点数換算表!$F$16,IF(AA314="ベスト32",[3]点数換算表!$G$16,"")))))))</f>
        <v>0</v>
      </c>
      <c r="AC314" s="10"/>
      <c r="AD314" s="9">
        <f>IF(AC314="",0,IF(AC314="優勝",[13]点数換算表!$B$17,IF(AC314="準優勝",[13]点数換算表!$C$17,IF(AC314="ベスト4",[13]点数換算表!$D$17,IF(AC314="ベスト8",[13]点数換算表!$E$17,IF(AC314="ベスト16",[13]点数換算表!$F$17,IF(AC314="ベスト32",[13]点数換算表!$G$17,"")))))))</f>
        <v>0</v>
      </c>
      <c r="AE314" s="10"/>
      <c r="AF314" s="9">
        <f>IF(AE314="",0,IF(AE314="優勝",[13]点数換算表!$B$18,IF(AE314="準優勝",[13]点数換算表!$C$18,IF(AE314="ベスト4",[13]点数換算表!$D$18,IF(AE314="ベスト8",[13]点数換算表!$E$18,[13]点数換算表!$F$18)))))</f>
        <v>0</v>
      </c>
      <c r="AG314" s="10"/>
      <c r="AH314" s="9">
        <f>IF(AG314="",0,IF(AG314="優勝",[13]点数換算表!$B$19,IF(AG314="準優勝",[13]点数換算表!$C$19,IF(AG314="ベスト4",[13]点数換算表!$D$19,IF(AG314="ベスト8",[13]点数換算表!$E$19,[13]点数換算表!$F$19)))))</f>
        <v>0</v>
      </c>
      <c r="AI314" s="9">
        <f t="shared" si="158"/>
        <v>20</v>
      </c>
      <c r="AJ314" s="77">
        <f t="shared" ref="AJ314" si="170">AI314+AI315</f>
        <v>20</v>
      </c>
    </row>
    <row r="315" spans="1:36" x14ac:dyDescent="0.4">
      <c r="A315" s="77"/>
      <c r="B315" s="10" t="s">
        <v>843</v>
      </c>
      <c r="C315" s="10" t="s">
        <v>626</v>
      </c>
      <c r="D315" s="10">
        <v>1</v>
      </c>
      <c r="E315" s="47" t="s">
        <v>620</v>
      </c>
      <c r="F315" s="44" t="s">
        <v>814</v>
      </c>
      <c r="G315" s="10"/>
      <c r="H315" s="14">
        <f>IF(G315="",0,IF(G315="優勝",[13]点数換算表!$B$2,IF(G315="準優勝",[13]点数換算表!$C$2,IF(G315="ベスト4",[13]点数換算表!$D$2,[13]点数換算表!$E$2))))</f>
        <v>0</v>
      </c>
      <c r="I315" s="10"/>
      <c r="J315" s="9">
        <f>IF(I315="",0,IF(I315="優勝",[13]点数換算表!$B$3,IF(I315="準優勝",[13]点数換算表!$C$3,IF(I315="ベスト4",[13]点数換算表!$D$3,[13]点数換算表!$E$3))))</f>
        <v>0</v>
      </c>
      <c r="K315" s="10"/>
      <c r="L315" s="9">
        <v>0</v>
      </c>
      <c r="M315" s="10"/>
      <c r="N315" s="9">
        <f>IF(M315="",0,IF(M315="優勝",[3]点数換算表!$B$5,IF(M315="準優勝",[3]点数換算表!$C$5,IF(M315="ベスト4",[3]点数換算表!$D$5,IF(M315="ベスト8",[3]点数換算表!$E$5,IF(M315="ベスト16",[3]点数換算表!$F$5,IF(M315="ベスト32",[3]点数換算表!$G$5,"")))))))</f>
        <v>0</v>
      </c>
      <c r="O315" s="10"/>
      <c r="P315" s="9">
        <v>0</v>
      </c>
      <c r="Q315" s="10"/>
      <c r="R315" s="9">
        <v>0</v>
      </c>
      <c r="S315" s="10"/>
      <c r="T315" s="9">
        <v>0</v>
      </c>
      <c r="U315" s="10"/>
      <c r="V315" s="14">
        <v>0</v>
      </c>
      <c r="W315" s="10"/>
      <c r="X315" s="9">
        <v>0</v>
      </c>
      <c r="Y315" s="10"/>
      <c r="Z315" s="9">
        <v>0</v>
      </c>
      <c r="AA315" s="10"/>
      <c r="AB315" s="9">
        <f>IF(AA315="",0,IF(AA315="優勝",[3]点数換算表!$B$16,IF(AA315="準優勝",[3]点数換算表!$C$16,IF(AA315="ベスト4",[3]点数換算表!$D$16,IF(AA315="ベスト8",[3]点数換算表!$E$16,IF(AA315="ベスト16",[3]点数換算表!$F$16,IF(AA315="ベスト32",[3]点数換算表!$G$16,"")))))))</f>
        <v>0</v>
      </c>
      <c r="AC315" s="10"/>
      <c r="AD315" s="9">
        <v>0</v>
      </c>
      <c r="AE315" s="10"/>
      <c r="AF315" s="9">
        <v>0</v>
      </c>
      <c r="AG315" s="10"/>
      <c r="AH315" s="9">
        <v>0</v>
      </c>
      <c r="AI315" s="9">
        <f t="shared" si="158"/>
        <v>0</v>
      </c>
      <c r="AJ315" s="77"/>
    </row>
    <row r="316" spans="1:36" x14ac:dyDescent="0.4">
      <c r="A316" s="77">
        <v>157</v>
      </c>
      <c r="B316" s="10" t="s">
        <v>636</v>
      </c>
      <c r="C316" s="10" t="s">
        <v>637</v>
      </c>
      <c r="D316" s="10">
        <v>2</v>
      </c>
      <c r="E316" s="47" t="s">
        <v>620</v>
      </c>
      <c r="F316" s="44" t="s">
        <v>814</v>
      </c>
      <c r="G316" s="10"/>
      <c r="H316" s="14">
        <f>IF(G316="",0,IF(G316="優勝",[13]点数換算表!$B$2,IF(G316="準優勝",[13]点数換算表!$C$2,IF(G316="ベスト4",[13]点数換算表!$D$2,[13]点数換算表!$E$2))))</f>
        <v>0</v>
      </c>
      <c r="I316" s="10"/>
      <c r="J316" s="9">
        <f>IF(I316="",0,IF(I316="優勝",[13]点数換算表!$B$3,IF(I316="準優勝",[13]点数換算表!$C$3,IF(I316="ベスト4",[13]点数換算表!$D$3,[13]点数換算表!$E$3))))</f>
        <v>0</v>
      </c>
      <c r="K316" s="10" t="s">
        <v>7</v>
      </c>
      <c r="L316" s="9">
        <f>IF(K316="",0,IF(K316="優勝",[13]点数換算表!$B$4,IF(K316="準優勝",[13]点数換算表!$C$4,IF(K316="ベスト4",[13]点数換算表!$D$4,IF(K316="ベスト8",[13]点数換算表!$E$4,IF(K316="ベスト16",[13]点数換算表!$F$4,""))))))</f>
        <v>20</v>
      </c>
      <c r="M316" s="10"/>
      <c r="N316" s="9">
        <f>IF(M316="",0,IF(M316="優勝",[3]点数換算表!$B$5,IF(M316="準優勝",[3]点数換算表!$C$5,IF(M316="ベスト4",[3]点数換算表!$D$5,IF(M316="ベスト8",[3]点数換算表!$E$5,IF(M316="ベスト16",[3]点数換算表!$F$5,IF(M316="ベスト32",[3]点数換算表!$G$5,"")))))))</f>
        <v>0</v>
      </c>
      <c r="O316" s="10"/>
      <c r="P316" s="9">
        <f>IF(O316="",0,IF(O316="優勝",[13]点数換算表!$B$6,IF(O316="準優勝",[13]点数換算表!$C$6,IF(O316="ベスト4",[13]点数換算表!$D$6,IF(O316="ベスト8",[13]点数換算表!$E$6,IF(O316="ベスト16",[13]点数換算表!$F$6,IF(O316="ベスト32",[13]点数換算表!$G$6,"")))))))</f>
        <v>0</v>
      </c>
      <c r="Q316" s="10"/>
      <c r="R316" s="9">
        <f>IF(Q316="",0,IF(Q316="優勝",[13]点数換算表!$B$7,IF(Q316="準優勝",[13]点数換算表!$C$7,IF(Q316="ベスト4",[13]点数換算表!$D$7,IF(Q316="ベスト8",[13]点数換算表!$E$7,[13]点数換算表!$F$7)))))</f>
        <v>0</v>
      </c>
      <c r="S316" s="10"/>
      <c r="T316" s="9">
        <f>IF(S316="",0,IF(S316="優勝",[13]点数換算表!$B$8,IF(S316="準優勝",[13]点数換算表!$C$8,IF(S316="ベスト4",[13]点数換算表!$D$8,IF(S316="ベスト8",[13]点数換算表!$E$8,[13]点数換算表!$F$8)))))</f>
        <v>0</v>
      </c>
      <c r="U316" s="10"/>
      <c r="V316" s="14">
        <f>IF(U316="",0,IF(U316="優勝",[13]点数換算表!$B$13,IF(U316="準優勝",[13]点数換算表!$C$13,IF(U316="ベスト4",[13]点数換算表!$D$13,[13]点数換算表!$E$13))))</f>
        <v>0</v>
      </c>
      <c r="W316" s="10"/>
      <c r="X316" s="9">
        <f>IF(W316="",0,IF(W316="優勝",[13]点数換算表!$B$14,IF(W316="準優勝",[13]点数換算表!$C$14,IF(W316="ベスト4",[13]点数換算表!$D$14,[13]点数換算表!$E$14))))</f>
        <v>0</v>
      </c>
      <c r="Y316" s="10"/>
      <c r="Z316" s="9">
        <f>IF(Y316="",0,IF(Y316="優勝",[13]点数換算表!$B$15,IF(Y316="準優勝",[13]点数換算表!$C$15,IF(Y316="ベスト4",[13]点数換算表!$D$15,IF(Y316="ベスト8",[13]点数換算表!$E$15,IF(Y316="ベスト16",[13]点数換算表!$F$15,""))))))</f>
        <v>0</v>
      </c>
      <c r="AA316" s="10"/>
      <c r="AB316" s="9">
        <f>IF(AA316="",0,IF(AA316="優勝",[3]点数換算表!$B$16,IF(AA316="準優勝",[3]点数換算表!$C$16,IF(AA316="ベスト4",[3]点数換算表!$D$16,IF(AA316="ベスト8",[3]点数換算表!$E$16,IF(AA316="ベスト16",[3]点数換算表!$F$16,IF(AA316="ベスト32",[3]点数換算表!$G$16,"")))))))</f>
        <v>0</v>
      </c>
      <c r="AC316" s="10"/>
      <c r="AD316" s="9">
        <f>IF(AC316="",0,IF(AC316="優勝",[13]点数換算表!$B$17,IF(AC316="準優勝",[13]点数換算表!$C$17,IF(AC316="ベスト4",[13]点数換算表!$D$17,IF(AC316="ベスト8",[13]点数換算表!$E$17,IF(AC316="ベスト16",[13]点数換算表!$F$17,IF(AC316="ベスト32",[13]点数換算表!$G$17,"")))))))</f>
        <v>0</v>
      </c>
      <c r="AE316" s="10"/>
      <c r="AF316" s="9">
        <f>IF(AE316="",0,IF(AE316="優勝",[13]点数換算表!$B$18,IF(AE316="準優勝",[13]点数換算表!$C$18,IF(AE316="ベスト4",[13]点数換算表!$D$18,IF(AE316="ベスト8",[13]点数換算表!$E$18,[13]点数換算表!$F$18)))))</f>
        <v>0</v>
      </c>
      <c r="AG316" s="10"/>
      <c r="AH316" s="9">
        <f>IF(AG316="",0,IF(AG316="優勝",[13]点数換算表!$B$19,IF(AG316="準優勝",[13]点数換算表!$C$19,IF(AG316="ベスト4",[13]点数換算表!$D$19,IF(AG316="ベスト8",[13]点数換算表!$E$19,[13]点数換算表!$F$19)))))</f>
        <v>0</v>
      </c>
      <c r="AI316" s="9">
        <f t="shared" si="158"/>
        <v>20</v>
      </c>
      <c r="AJ316" s="77">
        <f t="shared" ref="AJ316" si="171">AI316+AI317</f>
        <v>20</v>
      </c>
    </row>
    <row r="317" spans="1:36" x14ac:dyDescent="0.4">
      <c r="A317" s="77"/>
      <c r="B317" s="10" t="s">
        <v>844</v>
      </c>
      <c r="C317" s="10" t="s">
        <v>637</v>
      </c>
      <c r="D317" s="10">
        <v>1</v>
      </c>
      <c r="E317" s="47" t="s">
        <v>620</v>
      </c>
      <c r="F317" s="44" t="s">
        <v>814</v>
      </c>
      <c r="G317" s="10"/>
      <c r="H317" s="14">
        <f>IF(G317="",0,IF(G317="優勝",[13]点数換算表!$B$2,IF(G317="準優勝",[13]点数換算表!$C$2,IF(G317="ベスト4",[13]点数換算表!$D$2,[13]点数換算表!$E$2))))</f>
        <v>0</v>
      </c>
      <c r="I317" s="10"/>
      <c r="J317" s="9">
        <f>IF(I317="",0,IF(I317="優勝",[13]点数換算表!$B$3,IF(I317="準優勝",[13]点数換算表!$C$3,IF(I317="ベスト4",[13]点数換算表!$D$3,[13]点数換算表!$E$3))))</f>
        <v>0</v>
      </c>
      <c r="K317" s="10"/>
      <c r="L317" s="9">
        <v>0</v>
      </c>
      <c r="M317" s="10"/>
      <c r="N317" s="9">
        <f>IF(M317="",0,IF(M317="優勝",[3]点数換算表!$B$5,IF(M317="準優勝",[3]点数換算表!$C$5,IF(M317="ベスト4",[3]点数換算表!$D$5,IF(M317="ベスト8",[3]点数換算表!$E$5,IF(M317="ベスト16",[3]点数換算表!$F$5,IF(M317="ベスト32",[3]点数換算表!$G$5,"")))))))</f>
        <v>0</v>
      </c>
      <c r="O317" s="10"/>
      <c r="P317" s="9">
        <v>0</v>
      </c>
      <c r="Q317" s="10"/>
      <c r="R317" s="9">
        <v>0</v>
      </c>
      <c r="S317" s="10"/>
      <c r="T317" s="9">
        <v>0</v>
      </c>
      <c r="U317" s="10"/>
      <c r="V317" s="14">
        <v>0</v>
      </c>
      <c r="W317" s="10"/>
      <c r="X317" s="9">
        <v>0</v>
      </c>
      <c r="Y317" s="10"/>
      <c r="Z317" s="9">
        <v>0</v>
      </c>
      <c r="AA317" s="10"/>
      <c r="AB317" s="9">
        <f>IF(AA317="",0,IF(AA317="優勝",[3]点数換算表!$B$16,IF(AA317="準優勝",[3]点数換算表!$C$16,IF(AA317="ベスト4",[3]点数換算表!$D$16,IF(AA317="ベスト8",[3]点数換算表!$E$16,IF(AA317="ベスト16",[3]点数換算表!$F$16,IF(AA317="ベスト32",[3]点数換算表!$G$16,"")))))))</f>
        <v>0</v>
      </c>
      <c r="AC317" s="10"/>
      <c r="AD317" s="9">
        <v>0</v>
      </c>
      <c r="AE317" s="10"/>
      <c r="AF317" s="9">
        <v>0</v>
      </c>
      <c r="AG317" s="10"/>
      <c r="AH317" s="9">
        <v>0</v>
      </c>
      <c r="AI317" s="9">
        <f t="shared" si="158"/>
        <v>0</v>
      </c>
      <c r="AJ317" s="77"/>
    </row>
    <row r="318" spans="1:36" x14ac:dyDescent="0.4">
      <c r="A318" s="77">
        <v>158</v>
      </c>
      <c r="B318" s="10" t="s">
        <v>845</v>
      </c>
      <c r="C318" s="10" t="s">
        <v>637</v>
      </c>
      <c r="D318" s="10">
        <v>1</v>
      </c>
      <c r="E318" s="47" t="s">
        <v>620</v>
      </c>
      <c r="F318" s="44" t="s">
        <v>814</v>
      </c>
      <c r="G318" s="10"/>
      <c r="H318" s="14">
        <f>IF(G318="",0,IF(G318="優勝",[13]点数換算表!$B$2,IF(G318="準優勝",[13]点数換算表!$C$2,IF(G318="ベスト4",[13]点数換算表!$D$2,[13]点数換算表!$E$2))))</f>
        <v>0</v>
      </c>
      <c r="I318" s="10"/>
      <c r="J318" s="9">
        <f>IF(I318="",0,IF(I318="優勝",[13]点数換算表!$B$3,IF(I318="準優勝",[13]点数換算表!$C$3,IF(I318="ベスト4",[13]点数換算表!$D$3,[13]点数換算表!$E$3))))</f>
        <v>0</v>
      </c>
      <c r="K318" s="10"/>
      <c r="L318" s="9">
        <v>0</v>
      </c>
      <c r="M318" s="10"/>
      <c r="N318" s="9">
        <f>IF(M318="",0,IF(M318="優勝",[3]点数換算表!$B$5,IF(M318="準優勝",[3]点数換算表!$C$5,IF(M318="ベスト4",[3]点数換算表!$D$5,IF(M318="ベスト8",[3]点数換算表!$E$5,IF(M318="ベスト16",[3]点数換算表!$F$5,IF(M318="ベスト32",[3]点数換算表!$G$5,"")))))))</f>
        <v>0</v>
      </c>
      <c r="O318" s="10"/>
      <c r="P318" s="9">
        <v>0</v>
      </c>
      <c r="Q318" s="10"/>
      <c r="R318" s="9">
        <v>0</v>
      </c>
      <c r="S318" s="10"/>
      <c r="T318" s="9">
        <v>0</v>
      </c>
      <c r="U318" s="10"/>
      <c r="V318" s="14">
        <v>0</v>
      </c>
      <c r="W318" s="10"/>
      <c r="X318" s="9">
        <v>0</v>
      </c>
      <c r="Y318" s="10"/>
      <c r="Z318" s="9">
        <v>0</v>
      </c>
      <c r="AA318" s="10"/>
      <c r="AB318" s="9">
        <f>IF(AA318="",0,IF(AA318="優勝",[3]点数換算表!$B$16,IF(AA318="準優勝",[3]点数換算表!$C$16,IF(AA318="ベスト4",[3]点数換算表!$D$16,IF(AA318="ベスト8",[3]点数換算表!$E$16,IF(AA318="ベスト16",[3]点数換算表!$F$16,IF(AA318="ベスト32",[3]点数換算表!$G$16,"")))))))</f>
        <v>0</v>
      </c>
      <c r="AC318" s="10"/>
      <c r="AD318" s="9">
        <v>0</v>
      </c>
      <c r="AE318" s="10"/>
      <c r="AF318" s="9">
        <v>0</v>
      </c>
      <c r="AG318" s="10"/>
      <c r="AH318" s="9">
        <v>0</v>
      </c>
      <c r="AI318" s="9">
        <f t="shared" si="158"/>
        <v>0</v>
      </c>
      <c r="AJ318" s="77">
        <f t="shared" ref="AJ318" si="172">AI318+AI319</f>
        <v>20</v>
      </c>
    </row>
    <row r="319" spans="1:36" x14ac:dyDescent="0.4">
      <c r="A319" s="77"/>
      <c r="B319" s="10" t="s">
        <v>693</v>
      </c>
      <c r="C319" s="10" t="s">
        <v>637</v>
      </c>
      <c r="D319" s="10">
        <v>1</v>
      </c>
      <c r="E319" s="47" t="s">
        <v>620</v>
      </c>
      <c r="F319" s="44" t="s">
        <v>814</v>
      </c>
      <c r="G319" s="10"/>
      <c r="H319" s="14">
        <f>IF(G319="",0,IF(G319="優勝",[13]点数換算表!$B$2,IF(G319="準優勝",[13]点数換算表!$C$2,IF(G319="ベスト4",[13]点数換算表!$D$2,[13]点数換算表!$E$2))))</f>
        <v>0</v>
      </c>
      <c r="I319" s="10"/>
      <c r="J319" s="9">
        <f>IF(I319="",0,IF(I319="優勝",[13]点数換算表!$B$3,IF(I319="準優勝",[13]点数換算表!$C$3,IF(I319="ベスト4",[13]点数換算表!$D$3,[13]点数換算表!$E$3))))</f>
        <v>0</v>
      </c>
      <c r="K319" s="10" t="s">
        <v>7</v>
      </c>
      <c r="L319" s="9">
        <f>IF(K319="",0,IF(K319="優勝",[13]点数換算表!$B$4,IF(K319="準優勝",[13]点数換算表!$C$4,IF(K319="ベスト4",[13]点数換算表!$D$4,IF(K319="ベスト8",[13]点数換算表!$E$4,IF(K319="ベスト16",[13]点数換算表!$F$4,""))))))</f>
        <v>20</v>
      </c>
      <c r="M319" s="10"/>
      <c r="N319" s="9">
        <f>IF(M319="",0,IF(M319="優勝",[3]点数換算表!$B$5,IF(M319="準優勝",[3]点数換算表!$C$5,IF(M319="ベスト4",[3]点数換算表!$D$5,IF(M319="ベスト8",[3]点数換算表!$E$5,IF(M319="ベスト16",[3]点数換算表!$F$5,IF(M319="ベスト32",[3]点数換算表!$G$5,"")))))))</f>
        <v>0</v>
      </c>
      <c r="O319" s="10"/>
      <c r="P319" s="9">
        <f>IF(O319="",0,IF(O319="優勝",[13]点数換算表!$B$6,IF(O319="準優勝",[13]点数換算表!$C$6,IF(O319="ベスト4",[13]点数換算表!$D$6,IF(O319="ベスト8",[13]点数換算表!$E$6,IF(O319="ベスト16",[13]点数換算表!$F$6,IF(O319="ベスト32",[13]点数換算表!$G$6,"")))))))</f>
        <v>0</v>
      </c>
      <c r="Q319" s="10"/>
      <c r="R319" s="9">
        <f>IF(Q319="",0,IF(Q319="優勝",[13]点数換算表!$B$7,IF(Q319="準優勝",[13]点数換算表!$C$7,IF(Q319="ベスト4",[13]点数換算表!$D$7,IF(Q319="ベスト8",[13]点数換算表!$E$7,[13]点数換算表!$F$7)))))</f>
        <v>0</v>
      </c>
      <c r="S319" s="10"/>
      <c r="T319" s="9">
        <f>IF(S319="",0,IF(S319="優勝",[13]点数換算表!$B$8,IF(S319="準優勝",[13]点数換算表!$C$8,IF(S319="ベスト4",[13]点数換算表!$D$8,IF(S319="ベスト8",[13]点数換算表!$E$8,[13]点数換算表!$F$8)))))</f>
        <v>0</v>
      </c>
      <c r="U319" s="10"/>
      <c r="V319" s="14">
        <f>IF(U319="",0,IF(U319="優勝",[13]点数換算表!$B$13,IF(U319="準優勝",[13]点数換算表!$C$13,IF(U319="ベスト4",[13]点数換算表!$D$13,[13]点数換算表!$E$13))))</f>
        <v>0</v>
      </c>
      <c r="W319" s="10"/>
      <c r="X319" s="9">
        <f>IF(W319="",0,IF(W319="優勝",[13]点数換算表!$B$14,IF(W319="準優勝",[13]点数換算表!$C$14,IF(W319="ベスト4",[13]点数換算表!$D$14,[13]点数換算表!$E$14))))</f>
        <v>0</v>
      </c>
      <c r="Y319" s="10"/>
      <c r="Z319" s="9">
        <f>IF(Y319="",0,IF(Y319="優勝",[13]点数換算表!$B$15,IF(Y319="準優勝",[13]点数換算表!$C$15,IF(Y319="ベスト4",[13]点数換算表!$D$15,IF(Y319="ベスト8",[13]点数換算表!$E$15,IF(Y319="ベスト16",[13]点数換算表!$F$15,""))))))</f>
        <v>0</v>
      </c>
      <c r="AA319" s="10"/>
      <c r="AB319" s="9">
        <f>IF(AA319="",0,IF(AA319="優勝",[3]点数換算表!$B$16,IF(AA319="準優勝",[3]点数換算表!$C$16,IF(AA319="ベスト4",[3]点数換算表!$D$16,IF(AA319="ベスト8",[3]点数換算表!$E$16,IF(AA319="ベスト16",[3]点数換算表!$F$16,IF(AA319="ベスト32",[3]点数換算表!$G$16,"")))))))</f>
        <v>0</v>
      </c>
      <c r="AC319" s="10"/>
      <c r="AD319" s="9">
        <f>IF(AC319="",0,IF(AC319="優勝",[13]点数換算表!$B$17,IF(AC319="準優勝",[13]点数換算表!$C$17,IF(AC319="ベスト4",[13]点数換算表!$D$17,IF(AC319="ベスト8",[13]点数換算表!$E$17,IF(AC319="ベスト16",[13]点数換算表!$F$17,IF(AC319="ベスト32",[13]点数換算表!$G$17,"")))))))</f>
        <v>0</v>
      </c>
      <c r="AE319" s="10"/>
      <c r="AF319" s="9">
        <f>IF(AE319="",0,IF(AE319="優勝",[13]点数換算表!$B$18,IF(AE319="準優勝",[13]点数換算表!$C$18,IF(AE319="ベスト4",[13]点数換算表!$D$18,IF(AE319="ベスト8",[13]点数換算表!$E$18,[13]点数換算表!$F$18)))))</f>
        <v>0</v>
      </c>
      <c r="AG319" s="10"/>
      <c r="AH319" s="9">
        <f>IF(AG319="",0,IF(AG319="優勝",[13]点数換算表!$B$19,IF(AG319="準優勝",[13]点数換算表!$C$19,IF(AG319="ベスト4",[13]点数換算表!$D$19,IF(AG319="ベスト8",[13]点数換算表!$E$19,[13]点数換算表!$F$19)))))</f>
        <v>0</v>
      </c>
      <c r="AI319" s="9">
        <f t="shared" si="158"/>
        <v>20</v>
      </c>
      <c r="AJ319" s="77"/>
    </row>
    <row r="320" spans="1:36" x14ac:dyDescent="0.4">
      <c r="A320" s="77">
        <v>159</v>
      </c>
      <c r="B320" s="10" t="s">
        <v>642</v>
      </c>
      <c r="C320" s="10" t="s">
        <v>619</v>
      </c>
      <c r="D320" s="10">
        <v>3</v>
      </c>
      <c r="E320" s="47" t="s">
        <v>620</v>
      </c>
      <c r="F320" s="44" t="s">
        <v>814</v>
      </c>
      <c r="G320" s="10"/>
      <c r="H320" s="14">
        <f>IF(G320="",0,IF(G320="優勝",[13]点数換算表!$B$2,IF(G320="準優勝",[13]点数換算表!$C$2,IF(G320="ベスト4",[13]点数換算表!$D$2,[13]点数換算表!$E$2))))</f>
        <v>0</v>
      </c>
      <c r="I320" s="10"/>
      <c r="J320" s="9">
        <f>IF(I320="",0,IF(I320="優勝",[13]点数換算表!$B$3,IF(I320="準優勝",[13]点数換算表!$C$3,IF(I320="ベスト4",[13]点数換算表!$D$3,[13]点数換算表!$E$3))))</f>
        <v>0</v>
      </c>
      <c r="K320" s="10"/>
      <c r="L320" s="9">
        <v>0</v>
      </c>
      <c r="M320" s="10"/>
      <c r="N320" s="9">
        <f>IF(M320="",0,IF(M320="優勝",[3]点数換算表!$B$5,IF(M320="準優勝",[3]点数換算表!$C$5,IF(M320="ベスト4",[3]点数換算表!$D$5,IF(M320="ベスト8",[3]点数換算表!$E$5,IF(M320="ベスト16",[3]点数換算表!$F$5,IF(M320="ベスト32",[3]点数換算表!$G$5,"")))))))</f>
        <v>0</v>
      </c>
      <c r="O320" s="10"/>
      <c r="P320" s="9">
        <v>0</v>
      </c>
      <c r="Q320" s="10"/>
      <c r="R320" s="9">
        <v>0</v>
      </c>
      <c r="S320" s="10"/>
      <c r="T320" s="9">
        <v>0</v>
      </c>
      <c r="U320" s="10"/>
      <c r="V320" s="14">
        <v>0</v>
      </c>
      <c r="W320" s="10"/>
      <c r="X320" s="9">
        <v>0</v>
      </c>
      <c r="Y320" s="10"/>
      <c r="Z320" s="9">
        <v>0</v>
      </c>
      <c r="AA320" s="10"/>
      <c r="AB320" s="9">
        <f>IF(AA320="",0,IF(AA320="優勝",[3]点数換算表!$B$16,IF(AA320="準優勝",[3]点数換算表!$C$16,IF(AA320="ベスト4",[3]点数換算表!$D$16,IF(AA320="ベスト8",[3]点数換算表!$E$16,IF(AA320="ベスト16",[3]点数換算表!$F$16,IF(AA320="ベスト32",[3]点数換算表!$G$16,"")))))))</f>
        <v>0</v>
      </c>
      <c r="AC320" s="10"/>
      <c r="AD320" s="9">
        <v>0</v>
      </c>
      <c r="AE320" s="10"/>
      <c r="AF320" s="9">
        <v>0</v>
      </c>
      <c r="AG320" s="10"/>
      <c r="AH320" s="9">
        <v>0</v>
      </c>
      <c r="AI320" s="9">
        <f t="shared" si="158"/>
        <v>0</v>
      </c>
      <c r="AJ320" s="77">
        <f t="shared" ref="AJ320" si="173">AI320+AI321</f>
        <v>16</v>
      </c>
    </row>
    <row r="321" spans="1:36" x14ac:dyDescent="0.4">
      <c r="A321" s="77"/>
      <c r="B321" s="10" t="s">
        <v>694</v>
      </c>
      <c r="C321" s="10" t="s">
        <v>619</v>
      </c>
      <c r="D321" s="10">
        <v>3</v>
      </c>
      <c r="E321" s="47" t="s">
        <v>620</v>
      </c>
      <c r="F321" s="44" t="s">
        <v>814</v>
      </c>
      <c r="G321" s="10"/>
      <c r="H321" s="14">
        <f>IF(G321="",0,IF(G321="優勝",[13]点数換算表!$B$2,IF(G321="準優勝",[13]点数換算表!$C$2,IF(G321="ベスト4",[13]点数換算表!$D$2,[13]点数換算表!$E$2))))</f>
        <v>0</v>
      </c>
      <c r="I321" s="10"/>
      <c r="J321" s="9">
        <f>IF(I321="",0,IF(I321="優勝",[13]点数換算表!$B$3,IF(I321="準優勝",[13]点数換算表!$C$3,IF(I321="ベスト4",[13]点数換算表!$D$3,[13]点数換算表!$E$3))))</f>
        <v>0</v>
      </c>
      <c r="K321" s="10"/>
      <c r="L321" s="9">
        <f>IF(K321="",0,IF(K321="優勝",[13]点数換算表!$B$4,IF(K321="準優勝",[13]点数換算表!$C$4,IF(K321="ベスト4",[13]点数換算表!$D$4,IF(K321="ベスト8",[13]点数換算表!$E$4,IF(K321="ベスト16",[13]点数換算表!$F$4,""))))))</f>
        <v>0</v>
      </c>
      <c r="M321" s="10"/>
      <c r="N321" s="9">
        <f>IF(M321="",0,IF(M321="優勝",[3]点数換算表!$B$5,IF(M321="準優勝",[3]点数換算表!$C$5,IF(M321="ベスト4",[3]点数換算表!$D$5,IF(M321="ベスト8",[3]点数換算表!$E$5,IF(M321="ベスト16",[3]点数換算表!$F$5,IF(M321="ベスト32",[3]点数換算表!$G$5,"")))))))</f>
        <v>0</v>
      </c>
      <c r="O321" s="10"/>
      <c r="P321" s="9">
        <f>IF(O321="",0,IF(O321="優勝",[13]点数換算表!$B$6,IF(O321="準優勝",[13]点数換算表!$C$6,IF(O321="ベスト4",[13]点数換算表!$D$6,IF(O321="ベスト8",[13]点数換算表!$E$6,IF(O321="ベスト16",[13]点数換算表!$F$6,IF(O321="ベスト32",[13]点数換算表!$G$6,"")))))))</f>
        <v>0</v>
      </c>
      <c r="Q321" s="10"/>
      <c r="R321" s="9">
        <f>IF(Q321="",0,IF(Q321="優勝",[13]点数換算表!$B$7,IF(Q321="準優勝",[13]点数換算表!$C$7,IF(Q321="ベスト4",[13]点数換算表!$D$7,IF(Q321="ベスト8",[13]点数換算表!$E$7,[13]点数換算表!$F$7)))))</f>
        <v>0</v>
      </c>
      <c r="S321" s="10"/>
      <c r="T321" s="9">
        <f>IF(S321="",0,IF(S321="優勝",[13]点数換算表!$B$8,IF(S321="準優勝",[13]点数換算表!$C$8,IF(S321="ベスト4",[13]点数換算表!$D$8,IF(S321="ベスト8",[13]点数換算表!$E$8,[13]点数換算表!$F$8)))))</f>
        <v>0</v>
      </c>
      <c r="U321" s="10"/>
      <c r="V321" s="14">
        <f>IF(U321="",0,IF(U321="優勝",[13]点数換算表!$B$13,IF(U321="準優勝",[13]点数換算表!$C$13,IF(U321="ベスト4",[13]点数換算表!$D$13,[13]点数換算表!$E$13))))</f>
        <v>0</v>
      </c>
      <c r="W321" s="10"/>
      <c r="X321" s="9">
        <f>IF(W321="",0,IF(W321="優勝",[13]点数換算表!$B$14,IF(W321="準優勝",[13]点数換算表!$C$14,IF(W321="ベスト4",[13]点数換算表!$D$14,[13]点数換算表!$E$14))))</f>
        <v>0</v>
      </c>
      <c r="Y321" s="10" t="s">
        <v>7</v>
      </c>
      <c r="Z321" s="9">
        <f>IF(Y321="",0,IF(Y321="優勝",[13]点数換算表!$B$15,IF(Y321="準優勝",[13]点数換算表!$C$15,IF(Y321="ベスト4",[13]点数換算表!$D$15,IF(Y321="ベスト8",[13]点数換算表!$E$15,IF(Y321="ベスト16",[13]点数換算表!$F$15,""))))))</f>
        <v>16</v>
      </c>
      <c r="AA321" s="10"/>
      <c r="AB321" s="9">
        <f>IF(AA321="",0,IF(AA321="優勝",[3]点数換算表!$B$16,IF(AA321="準優勝",[3]点数換算表!$C$16,IF(AA321="ベスト4",[3]点数換算表!$D$16,IF(AA321="ベスト8",[3]点数換算表!$E$16,IF(AA321="ベスト16",[3]点数換算表!$F$16,IF(AA321="ベスト32",[3]点数換算表!$G$16,"")))))))</f>
        <v>0</v>
      </c>
      <c r="AC321" s="10"/>
      <c r="AD321" s="9">
        <f>IF(AC321="",0,IF(AC321="優勝",[13]点数換算表!$B$17,IF(AC321="準優勝",[13]点数換算表!$C$17,IF(AC321="ベスト4",[13]点数換算表!$D$17,IF(AC321="ベスト8",[13]点数換算表!$E$17,IF(AC321="ベスト16",[13]点数換算表!$F$17,IF(AC321="ベスト32",[13]点数換算表!$G$17,"")))))))</f>
        <v>0</v>
      </c>
      <c r="AE321" s="10"/>
      <c r="AF321" s="9">
        <f>IF(AE321="",0,IF(AE321="優勝",[13]点数換算表!$B$18,IF(AE321="準優勝",[13]点数換算表!$C$18,IF(AE321="ベスト4",[13]点数換算表!$D$18,IF(AE321="ベスト8",[13]点数換算表!$E$18,[13]点数換算表!$F$18)))))</f>
        <v>0</v>
      </c>
      <c r="AG321" s="10"/>
      <c r="AH321" s="9">
        <f>IF(AG321="",0,IF(AG321="優勝",[13]点数換算表!$B$19,IF(AG321="準優勝",[13]点数換算表!$C$19,IF(AG321="ベスト4",[13]点数換算表!$D$19,IF(AG321="ベスト8",[13]点数換算表!$E$19,[13]点数換算表!$F$19)))))</f>
        <v>0</v>
      </c>
      <c r="AI321" s="9">
        <f t="shared" si="158"/>
        <v>16</v>
      </c>
      <c r="AJ321" s="77"/>
    </row>
    <row r="322" spans="1:36" x14ac:dyDescent="0.4">
      <c r="A322" s="77">
        <v>160</v>
      </c>
      <c r="B322" s="10" t="s">
        <v>695</v>
      </c>
      <c r="C322" s="10" t="s">
        <v>626</v>
      </c>
      <c r="D322" s="10">
        <v>3</v>
      </c>
      <c r="E322" s="47" t="s">
        <v>620</v>
      </c>
      <c r="F322" s="44" t="s">
        <v>814</v>
      </c>
      <c r="G322" s="10"/>
      <c r="H322" s="14">
        <f>IF(G322="",0,IF(G322="優勝",[13]点数換算表!$B$2,IF(G322="準優勝",[13]点数換算表!$C$2,IF(G322="ベスト4",[13]点数換算表!$D$2,[13]点数換算表!$E$2))))</f>
        <v>0</v>
      </c>
      <c r="I322" s="10"/>
      <c r="J322" s="9">
        <f>IF(I322="",0,IF(I322="優勝",[13]点数換算表!$B$3,IF(I322="準優勝",[13]点数換算表!$C$3,IF(I322="ベスト4",[13]点数換算表!$D$3,[13]点数換算表!$E$3))))</f>
        <v>0</v>
      </c>
      <c r="K322" s="10"/>
      <c r="L322" s="9">
        <f>IF(K322="",0,IF(K322="優勝",[13]点数換算表!$B$4,IF(K322="準優勝",[13]点数換算表!$C$4,IF(K322="ベスト4",[13]点数換算表!$D$4,IF(K322="ベスト8",[13]点数換算表!$E$4,IF(K322="ベスト16",[13]点数換算表!$F$4,""))))))</f>
        <v>0</v>
      </c>
      <c r="M322" s="10"/>
      <c r="N322" s="9">
        <f>IF(M322="",0,IF(M322="優勝",[3]点数換算表!$B$5,IF(M322="準優勝",[3]点数換算表!$C$5,IF(M322="ベスト4",[3]点数換算表!$D$5,IF(M322="ベスト8",[3]点数換算表!$E$5,IF(M322="ベスト16",[3]点数換算表!$F$5,IF(M322="ベスト32",[3]点数換算表!$G$5,"")))))))</f>
        <v>0</v>
      </c>
      <c r="O322" s="10"/>
      <c r="P322" s="9">
        <f>IF(O322="",0,IF(O322="優勝",[13]点数換算表!$B$6,IF(O322="準優勝",[13]点数換算表!$C$6,IF(O322="ベスト4",[13]点数換算表!$D$6,IF(O322="ベスト8",[13]点数換算表!$E$6,IF(O322="ベスト16",[13]点数換算表!$F$6,IF(O322="ベスト32",[13]点数換算表!$G$6,"")))))))</f>
        <v>0</v>
      </c>
      <c r="Q322" s="10"/>
      <c r="R322" s="9">
        <f>IF(Q322="",0,IF(Q322="優勝",[13]点数換算表!$B$7,IF(Q322="準優勝",[13]点数換算表!$C$7,IF(Q322="ベスト4",[13]点数換算表!$D$7,IF(Q322="ベスト8",[13]点数換算表!$E$7,[13]点数換算表!$F$7)))))</f>
        <v>0</v>
      </c>
      <c r="S322" s="10"/>
      <c r="T322" s="9">
        <f>IF(S322="",0,IF(S322="優勝",[13]点数換算表!$B$8,IF(S322="準優勝",[13]点数換算表!$C$8,IF(S322="ベスト4",[13]点数換算表!$D$8,IF(S322="ベスト8",[13]点数換算表!$E$8,[13]点数換算表!$F$8)))))</f>
        <v>0</v>
      </c>
      <c r="U322" s="10"/>
      <c r="V322" s="14">
        <f>IF(U322="",0,IF(U322="優勝",[13]点数換算表!$B$13,IF(U322="準優勝",[13]点数換算表!$C$13,IF(U322="ベスト4",[13]点数換算表!$D$13,[13]点数換算表!$E$13))))</f>
        <v>0</v>
      </c>
      <c r="W322" s="10"/>
      <c r="X322" s="9">
        <f>IF(W322="",0,IF(W322="優勝",[13]点数換算表!$B$14,IF(W322="準優勝",[13]点数換算表!$C$14,IF(W322="ベスト4",[13]点数換算表!$D$14,[13]点数換算表!$E$14))))</f>
        <v>0</v>
      </c>
      <c r="Y322" s="10" t="s">
        <v>7</v>
      </c>
      <c r="Z322" s="9">
        <f>IF(Y322="",0,IF(Y322="優勝",[13]点数換算表!$B$15,IF(Y322="準優勝",[13]点数換算表!$C$15,IF(Y322="ベスト4",[13]点数換算表!$D$15,IF(Y322="ベスト8",[13]点数換算表!$E$15,IF(Y322="ベスト16",[13]点数換算表!$F$15,""))))))</f>
        <v>16</v>
      </c>
      <c r="AA322" s="10"/>
      <c r="AB322" s="9">
        <f>IF(AA322="",0,IF(AA322="優勝",[3]点数換算表!$B$16,IF(AA322="準優勝",[3]点数換算表!$C$16,IF(AA322="ベスト4",[3]点数換算表!$D$16,IF(AA322="ベスト8",[3]点数換算表!$E$16,IF(AA322="ベスト16",[3]点数換算表!$F$16,IF(AA322="ベスト32",[3]点数換算表!$G$16,"")))))))</f>
        <v>0</v>
      </c>
      <c r="AC322" s="10"/>
      <c r="AD322" s="9">
        <f>IF(AC322="",0,IF(AC322="優勝",[13]点数換算表!$B$17,IF(AC322="準優勝",[13]点数換算表!$C$17,IF(AC322="ベスト4",[13]点数換算表!$D$17,IF(AC322="ベスト8",[13]点数換算表!$E$17,IF(AC322="ベスト16",[13]点数換算表!$F$17,IF(AC322="ベスト32",[13]点数換算表!$G$17,"")))))))</f>
        <v>0</v>
      </c>
      <c r="AE322" s="10"/>
      <c r="AF322" s="9">
        <f>IF(AE322="",0,IF(AE322="優勝",[13]点数換算表!$B$18,IF(AE322="準優勝",[13]点数換算表!$C$18,IF(AE322="ベスト4",[13]点数換算表!$D$18,IF(AE322="ベスト8",[13]点数換算表!$E$18,[13]点数換算表!$F$18)))))</f>
        <v>0</v>
      </c>
      <c r="AG322" s="10"/>
      <c r="AH322" s="9">
        <f>IF(AG322="",0,IF(AG322="優勝",[13]点数換算表!$B$19,IF(AG322="準優勝",[13]点数換算表!$C$19,IF(AG322="ベスト4",[13]点数換算表!$D$19,IF(AG322="ベスト8",[13]点数換算表!$E$19,[13]点数換算表!$F$19)))))</f>
        <v>0</v>
      </c>
      <c r="AI322" s="9">
        <f t="shared" si="158"/>
        <v>16</v>
      </c>
      <c r="AJ322" s="77">
        <f t="shared" ref="AJ322" si="174">AI322+AI323</f>
        <v>16</v>
      </c>
    </row>
    <row r="323" spans="1:36" x14ac:dyDescent="0.4">
      <c r="A323" s="77"/>
      <c r="B323" s="10" t="s">
        <v>625</v>
      </c>
      <c r="C323" s="10" t="s">
        <v>626</v>
      </c>
      <c r="D323" s="10">
        <v>1</v>
      </c>
      <c r="E323" s="47" t="s">
        <v>620</v>
      </c>
      <c r="F323" s="44" t="s">
        <v>814</v>
      </c>
      <c r="G323" s="10"/>
      <c r="H323" s="14">
        <f>IF(G323="",0,IF(G323="優勝",[13]点数換算表!$B$2,IF(G323="準優勝",[13]点数換算表!$C$2,IF(G323="ベスト4",[13]点数換算表!$D$2,[13]点数換算表!$E$2))))</f>
        <v>0</v>
      </c>
      <c r="I323" s="10"/>
      <c r="J323" s="9">
        <f>IF(I323="",0,IF(I323="優勝",[13]点数換算表!$B$3,IF(I323="準優勝",[13]点数換算表!$C$3,IF(I323="ベスト4",[13]点数換算表!$D$3,[13]点数換算表!$E$3))))</f>
        <v>0</v>
      </c>
      <c r="K323" s="10"/>
      <c r="L323" s="9">
        <v>0</v>
      </c>
      <c r="M323" s="10"/>
      <c r="N323" s="9">
        <f>IF(M323="",0,IF(M323="優勝",[3]点数換算表!$B$5,IF(M323="準優勝",[3]点数換算表!$C$5,IF(M323="ベスト4",[3]点数換算表!$D$5,IF(M323="ベスト8",[3]点数換算表!$E$5,IF(M323="ベスト16",[3]点数換算表!$F$5,IF(M323="ベスト32",[3]点数換算表!$G$5,"")))))))</f>
        <v>0</v>
      </c>
      <c r="O323" s="10"/>
      <c r="P323" s="9">
        <v>0</v>
      </c>
      <c r="Q323" s="10"/>
      <c r="R323" s="9">
        <v>0</v>
      </c>
      <c r="S323" s="10"/>
      <c r="T323" s="9">
        <v>0</v>
      </c>
      <c r="U323" s="10"/>
      <c r="V323" s="14">
        <v>0</v>
      </c>
      <c r="W323" s="10"/>
      <c r="X323" s="9">
        <v>0</v>
      </c>
      <c r="Y323" s="10"/>
      <c r="Z323" s="9">
        <v>0</v>
      </c>
      <c r="AA323" s="10"/>
      <c r="AB323" s="9">
        <f>IF(AA323="",0,IF(AA323="優勝",[3]点数換算表!$B$16,IF(AA323="準優勝",[3]点数換算表!$C$16,IF(AA323="ベスト4",[3]点数換算表!$D$16,IF(AA323="ベスト8",[3]点数換算表!$E$16,IF(AA323="ベスト16",[3]点数換算表!$F$16,IF(AA323="ベスト32",[3]点数換算表!$G$16,"")))))))</f>
        <v>0</v>
      </c>
      <c r="AC323" s="10"/>
      <c r="AD323" s="9">
        <v>0</v>
      </c>
      <c r="AE323" s="10"/>
      <c r="AF323" s="9">
        <v>0</v>
      </c>
      <c r="AG323" s="10"/>
      <c r="AH323" s="9">
        <v>0</v>
      </c>
      <c r="AI323" s="9">
        <f t="shared" si="158"/>
        <v>0</v>
      </c>
      <c r="AJ323" s="77"/>
    </row>
    <row r="324" spans="1:36" x14ac:dyDescent="0.4">
      <c r="A324" s="77">
        <v>161</v>
      </c>
      <c r="B324" s="10" t="s">
        <v>1020</v>
      </c>
      <c r="C324" s="10" t="s">
        <v>450</v>
      </c>
      <c r="D324" s="10">
        <v>2</v>
      </c>
      <c r="E324" s="48" t="s">
        <v>451</v>
      </c>
      <c r="F324" s="43" t="s">
        <v>815</v>
      </c>
      <c r="G324" s="10"/>
      <c r="H324" s="14">
        <f>IF(G324="",0,IF(G324="優勝",[15]点数換算表!$B$2,IF(G324="準優勝",[15]点数換算表!$C$2,IF(G324="ベスト4",[15]点数換算表!$D$2,[15]点数換算表!$E$2))))</f>
        <v>0</v>
      </c>
      <c r="I324" s="10"/>
      <c r="J324" s="9">
        <f>IF(I324="",0,IF(I324="優勝",[15]点数換算表!$B$3,IF(I324="準優勝",[15]点数換算表!$C$3,IF(I324="ベスト4",[15]点数換算表!$D$3,[15]点数換算表!$E$3))))</f>
        <v>0</v>
      </c>
      <c r="K324" s="10"/>
      <c r="L324" s="9">
        <f>IF(K324="",0,IF(K324="優勝",[15]点数換算表!$B$4,IF(K324="準優勝",[15]点数換算表!$C$4,IF(K324="ベスト4",[15]点数換算表!$D$4,IF(K324="ベスト8",[15]点数換算表!$E$4,IF(K324="ベスト16",[15]点数換算表!$F$4,""))))))</f>
        <v>0</v>
      </c>
      <c r="M324" s="10"/>
      <c r="N324" s="9">
        <f>IF(M324="",0,IF(M324="優勝",[3]点数換算表!$B$5,IF(M324="準優勝",[3]点数換算表!$C$5,IF(M324="ベスト4",[3]点数換算表!$D$5,IF(M324="ベスト8",[3]点数換算表!$E$5,IF(M324="ベスト16",[3]点数換算表!$F$5,IF(M324="ベスト32",[3]点数換算表!$G$5,"")))))))</f>
        <v>0</v>
      </c>
      <c r="O324" s="10"/>
      <c r="P324" s="9">
        <f>IF(O324="",0,IF(O324="優勝",[15]点数換算表!$B$6,IF(O324="準優勝",[15]点数換算表!$C$6,IF(O324="ベスト4",[15]点数換算表!$D$6,IF(O324="ベスト8",[15]点数換算表!$E$6,IF(O324="ベスト16",[15]点数換算表!$F$6,IF(O324="ベスト32",[15]点数換算表!$G$6,"")))))))</f>
        <v>0</v>
      </c>
      <c r="Q324" s="10"/>
      <c r="R324" s="9">
        <f>IF(Q324="",0,IF(Q324="優勝",[15]点数換算表!$B$7,IF(Q324="準優勝",[15]点数換算表!$C$7,IF(Q324="ベスト4",[15]点数換算表!$D$7,IF(Q324="ベスト8",[15]点数換算表!$E$7,[15]点数換算表!$F$7)))))</f>
        <v>0</v>
      </c>
      <c r="S324" s="10"/>
      <c r="T324" s="9">
        <f>IF(S324="",0,IF(S324="優勝",[15]点数換算表!$B$8,IF(S324="準優勝",[15]点数換算表!$C$8,IF(S324="ベスト4",[15]点数換算表!$D$8,IF(S324="ベスト8",[15]点数換算表!$E$8,[15]点数換算表!$F$8)))))</f>
        <v>0</v>
      </c>
      <c r="U324" s="10"/>
      <c r="V324" s="14">
        <f>IF(U324="",0,IF(U324="優勝",[15]点数換算表!$B$13,IF(U324="準優勝",[15]点数換算表!$C$13,IF(U324="ベスト4",[15]点数換算表!$D$13,[15]点数換算表!$E$13))))</f>
        <v>0</v>
      </c>
      <c r="W324" s="10"/>
      <c r="X324" s="9">
        <f>IF(W324="",0,IF(W324="優勝",[15]点数換算表!$B$14,IF(W324="準優勝",[15]点数換算表!$C$14,IF(W324="ベスト4",[15]点数換算表!$D$14,[15]点数換算表!$E$14))))</f>
        <v>0</v>
      </c>
      <c r="Y324" s="10" t="s">
        <v>7</v>
      </c>
      <c r="Z324" s="9">
        <f>IF(Y324="",0,IF(Y324="優勝",[15]点数換算表!$B$15,IF(Y324="準優勝",[15]点数換算表!$C$15,IF(Y324="ベスト4",[15]点数換算表!$D$15,IF(Y324="ベスト8",[15]点数換算表!$E$15,IF(Y324="ベスト16",[15]点数換算表!$F$15,""))))))</f>
        <v>16</v>
      </c>
      <c r="AA324" s="10"/>
      <c r="AB324" s="9">
        <f>IF(AA324="",0,IF(AA324="優勝",[3]点数換算表!$B$16,IF(AA324="準優勝",[3]点数換算表!$C$16,IF(AA324="ベスト4",[3]点数換算表!$D$16,IF(AA324="ベスト8",[3]点数換算表!$E$16,IF(AA324="ベスト16",[3]点数換算表!$F$16,IF(AA324="ベスト32",[3]点数換算表!$G$16,"")))))))</f>
        <v>0</v>
      </c>
      <c r="AC324" s="10"/>
      <c r="AD324" s="9">
        <f>IF(AC324="",0,IF(AC324="優勝",[15]点数換算表!$B$17,IF(AC324="準優勝",[15]点数換算表!$C$17,IF(AC324="ベスト4",[15]点数換算表!$D$17,IF(AC324="ベスト8",[15]点数換算表!$E$17,IF(AC324="ベスト16",[15]点数換算表!$F$17,IF(AC324="ベスト32",[15]点数換算表!$G$17,"")))))))</f>
        <v>0</v>
      </c>
      <c r="AE324" s="10"/>
      <c r="AF324" s="9">
        <f>IF(AE324="",0,IF(AE324="優勝",[15]点数換算表!$B$18,IF(AE324="準優勝",[15]点数換算表!$C$18,IF(AE324="ベスト4",[15]点数換算表!$D$18,IF(AE324="ベスト8",[15]点数換算表!$E$18,[15]点数換算表!$F$18)))))</f>
        <v>0</v>
      </c>
      <c r="AG324" s="10"/>
      <c r="AH324" s="9">
        <f>IF(AG324="",0,IF(AG324="優勝",[15]点数換算表!$B$19,IF(AG324="準優勝",[15]点数換算表!$C$19,IF(AG324="ベスト4",[15]点数換算表!$D$19,IF(AG324="ベスト8",[15]点数換算表!$E$19,[15]点数換算表!$F$19)))))</f>
        <v>0</v>
      </c>
      <c r="AI324" s="9">
        <f t="shared" si="158"/>
        <v>16</v>
      </c>
      <c r="AJ324" s="77">
        <f t="shared" ref="AJ324" si="175">AI324+AI325</f>
        <v>16</v>
      </c>
    </row>
    <row r="325" spans="1:36" x14ac:dyDescent="0.4">
      <c r="A325" s="77"/>
      <c r="B325" s="10" t="s">
        <v>1021</v>
      </c>
      <c r="C325" s="10" t="s">
        <v>450</v>
      </c>
      <c r="D325" s="10">
        <v>3</v>
      </c>
      <c r="E325" s="48" t="s">
        <v>451</v>
      </c>
      <c r="F325" s="43" t="s">
        <v>815</v>
      </c>
      <c r="G325" s="10"/>
      <c r="H325" s="14">
        <f>IF(G325="",0,IF(G325="優勝",[15]点数換算表!$B$2,IF(G325="準優勝",[15]点数換算表!$C$2,IF(G325="ベスト4",[15]点数換算表!$D$2,[15]点数換算表!$E$2))))</f>
        <v>0</v>
      </c>
      <c r="I325" s="10"/>
      <c r="J325" s="9">
        <f>IF(I325="",0,IF(I325="優勝",[15]点数換算表!$B$3,IF(I325="準優勝",[15]点数換算表!$C$3,IF(I325="ベスト4",[15]点数換算表!$D$3,[15]点数換算表!$E$3))))</f>
        <v>0</v>
      </c>
      <c r="K325" s="10"/>
      <c r="L325" s="9">
        <f>IF(K325="",0,IF(K325="優勝",[15]点数換算表!$B$4,IF(K325="準優勝",[15]点数換算表!$C$4,IF(K325="ベスト4",[15]点数換算表!$D$4,IF(K325="ベスト8",[15]点数換算表!$E$4,IF(K325="ベスト16",[15]点数換算表!$F$4,""))))))</f>
        <v>0</v>
      </c>
      <c r="M325" s="10"/>
      <c r="N325" s="9">
        <f>IF(M325="",0,IF(M325="優勝",[3]点数換算表!$B$5,IF(M325="準優勝",[3]点数換算表!$C$5,IF(M325="ベスト4",[3]点数換算表!$D$5,IF(M325="ベスト8",[3]点数換算表!$E$5,IF(M325="ベスト16",[3]点数換算表!$F$5,IF(M325="ベスト32",[3]点数換算表!$G$5,"")))))))</f>
        <v>0</v>
      </c>
      <c r="O325" s="10"/>
      <c r="P325" s="9">
        <f>IF(O325="",0,IF(O325="優勝",[15]点数換算表!$B$6,IF(O325="準優勝",[15]点数換算表!$C$6,IF(O325="ベスト4",[15]点数換算表!$D$6,IF(O325="ベスト8",[15]点数換算表!$E$6,IF(O325="ベスト16",[15]点数換算表!$F$6,IF(O325="ベスト32",[15]点数換算表!$G$6,"")))))))</f>
        <v>0</v>
      </c>
      <c r="Q325" s="10"/>
      <c r="R325" s="9">
        <f>IF(Q325="",0,IF(Q325="優勝",[15]点数換算表!$B$7,IF(Q325="準優勝",[15]点数換算表!$C$7,IF(Q325="ベスト4",[15]点数換算表!$D$7,IF(Q325="ベスト8",[15]点数換算表!$E$7,[15]点数換算表!$F$7)))))</f>
        <v>0</v>
      </c>
      <c r="S325" s="10"/>
      <c r="T325" s="9">
        <f>IF(S325="",0,IF(S325="優勝",[15]点数換算表!$B$8,IF(S325="準優勝",[15]点数換算表!$C$8,IF(S325="ベスト4",[15]点数換算表!$D$8,IF(S325="ベスト8",[15]点数換算表!$E$8,[15]点数換算表!$F$8)))))</f>
        <v>0</v>
      </c>
      <c r="U325" s="10"/>
      <c r="V325" s="14">
        <f>IF(U325="",0,IF(U325="優勝",[15]点数換算表!$B$13,IF(U325="準優勝",[15]点数換算表!$C$13,IF(U325="ベスト4",[15]点数換算表!$D$13,[15]点数換算表!$E$13))))</f>
        <v>0</v>
      </c>
      <c r="W325" s="10"/>
      <c r="X325" s="9">
        <f>IF(W325="",0,IF(W325="優勝",[15]点数換算表!$B$14,IF(W325="準優勝",[15]点数換算表!$C$14,IF(W325="ベスト4",[15]点数換算表!$D$14,[15]点数換算表!$E$14))))</f>
        <v>0</v>
      </c>
      <c r="Y325" s="10"/>
      <c r="Z325" s="9">
        <f>IF(Y325="",0,IF(Y325="優勝",[15]点数換算表!$B$15,IF(Y325="準優勝",[15]点数換算表!$C$15,IF(Y325="ベスト4",[15]点数換算表!$D$15,IF(Y325="ベスト8",[15]点数換算表!$E$15,IF(Y325="ベスト16",[15]点数換算表!$F$15,""))))))</f>
        <v>0</v>
      </c>
      <c r="AA325" s="10"/>
      <c r="AB325" s="9">
        <f>IF(AA325="",0,IF(AA325="優勝",[3]点数換算表!$B$16,IF(AA325="準優勝",[3]点数換算表!$C$16,IF(AA325="ベスト4",[3]点数換算表!$D$16,IF(AA325="ベスト8",[3]点数換算表!$E$16,IF(AA325="ベスト16",[3]点数換算表!$F$16,IF(AA325="ベスト32",[3]点数換算表!$G$16,"")))))))</f>
        <v>0</v>
      </c>
      <c r="AC325" s="10"/>
      <c r="AD325" s="9">
        <f>IF(AC325="",0,IF(AC325="優勝",[15]点数換算表!$B$17,IF(AC325="準優勝",[15]点数換算表!$C$17,IF(AC325="ベスト4",[15]点数換算表!$D$17,IF(AC325="ベスト8",[15]点数換算表!$E$17,IF(AC325="ベスト16",[15]点数換算表!$F$17,IF(AC325="ベスト32",[15]点数換算表!$G$17,"")))))))</f>
        <v>0</v>
      </c>
      <c r="AE325" s="10"/>
      <c r="AF325" s="9">
        <f>IF(AE325="",0,IF(AE325="優勝",[15]点数換算表!$B$18,IF(AE325="準優勝",[15]点数換算表!$C$18,IF(AE325="ベスト4",[15]点数換算表!$D$18,IF(AE325="ベスト8",[15]点数換算表!$E$18,[15]点数換算表!$F$18)))))</f>
        <v>0</v>
      </c>
      <c r="AG325" s="10"/>
      <c r="AH325" s="9">
        <f>IF(AG325="",0,IF(AG325="優勝",[15]点数換算表!$B$19,IF(AG325="準優勝",[15]点数換算表!$C$19,IF(AG325="ベスト4",[15]点数換算表!$D$19,IF(AG325="ベスト8",[15]点数換算表!$E$19,[15]点数換算表!$F$19)))))</f>
        <v>0</v>
      </c>
      <c r="AI325" s="9">
        <f t="shared" si="158"/>
        <v>0</v>
      </c>
      <c r="AJ325" s="77"/>
    </row>
    <row r="326" spans="1:36" x14ac:dyDescent="0.4">
      <c r="A326" s="77">
        <v>162</v>
      </c>
      <c r="B326" s="10" t="s">
        <v>592</v>
      </c>
      <c r="C326" s="10" t="s">
        <v>545</v>
      </c>
      <c r="D326" s="10">
        <v>4</v>
      </c>
      <c r="E326" s="46" t="s">
        <v>526</v>
      </c>
      <c r="F326" s="43" t="s">
        <v>815</v>
      </c>
      <c r="G326" s="10"/>
      <c r="H326" s="14">
        <f>IF(G326="",0,IF(G326="優勝",[11]点数換算表!$B$2,IF(G326="準優勝",[11]点数換算表!$C$2,IF(G326="ベスト4",[11]点数換算表!$D$2,[11]点数換算表!$E$2))))</f>
        <v>0</v>
      </c>
      <c r="I326" s="10"/>
      <c r="J326" s="9">
        <f>IF(I326="",0,IF(I326="優勝",[11]点数換算表!$B$3,IF(I326="準優勝",[11]点数換算表!$C$3,IF(I326="ベスト4",[11]点数換算表!$D$3,[11]点数換算表!$E$3))))</f>
        <v>0</v>
      </c>
      <c r="K326" s="10"/>
      <c r="L326" s="9">
        <f>IF(K326="",0,IF(K326="優勝",[11]点数換算表!$B$4,IF(K326="準優勝",[11]点数換算表!$C$4,IF(K326="ベスト4",[11]点数換算表!$D$4,IF(K326="ベスト8",[11]点数換算表!$E$4,IF(K326="ベスト16",[11]点数換算表!$F$4,""))))))</f>
        <v>0</v>
      </c>
      <c r="M326" s="10"/>
      <c r="N326" s="9">
        <f>IF(M326="",0,IF(M326="優勝",[3]点数換算表!$B$5,IF(M326="準優勝",[3]点数換算表!$C$5,IF(M326="ベスト4",[3]点数換算表!$D$5,IF(M326="ベスト8",[3]点数換算表!$E$5,IF(M326="ベスト16",[3]点数換算表!$F$5,IF(M326="ベスト32",[3]点数換算表!$G$5,"")))))))</f>
        <v>0</v>
      </c>
      <c r="O326" s="10"/>
      <c r="P326" s="9">
        <f>IF(O326="",0,IF(O326="優勝",[11]点数換算表!$B$6,IF(O326="準優勝",[11]点数換算表!$C$6,IF(O326="ベスト4",[11]点数換算表!$D$6,IF(O326="ベスト8",[11]点数換算表!$E$6,IF(O326="ベスト16",[11]点数換算表!$F$6,IF(O326="ベスト32",[11]点数換算表!$G$6,"")))))))</f>
        <v>0</v>
      </c>
      <c r="Q326" s="10"/>
      <c r="R326" s="9">
        <f>IF(Q326="",0,IF(Q326="優勝",[11]点数換算表!$B$7,IF(Q326="準優勝",[11]点数換算表!$C$7,IF(Q326="ベスト4",[11]点数換算表!$D$7,IF(Q326="ベスト8",[11]点数換算表!$E$7,[11]点数換算表!$F$7)))))</f>
        <v>0</v>
      </c>
      <c r="S326" s="10"/>
      <c r="T326" s="9">
        <f>IF(S326="",0,IF(S326="優勝",[11]点数換算表!$B$8,IF(S326="準優勝",[11]点数換算表!$C$8,IF(S326="ベスト4",[11]点数換算表!$D$8,IF(S326="ベスト8",[11]点数換算表!$E$8,[11]点数換算表!$F$8)))))</f>
        <v>0</v>
      </c>
      <c r="U326" s="10"/>
      <c r="V326" s="14">
        <f>IF(U326="",0,IF(U326="優勝",[11]点数換算表!$B$13,IF(U326="準優勝",[11]点数換算表!$C$13,IF(U326="ベスト4",[11]点数換算表!$D$13,[11]点数換算表!$E$13))))</f>
        <v>0</v>
      </c>
      <c r="W326" s="10"/>
      <c r="X326" s="9">
        <f>IF(W326="",0,IF(W326="優勝",[11]点数換算表!$B$14,IF(W326="準優勝",[11]点数換算表!$C$14,IF(W326="ベスト4",[11]点数換算表!$D$14,[11]点数換算表!$E$14))))</f>
        <v>0</v>
      </c>
      <c r="Y326" s="10" t="s">
        <v>7</v>
      </c>
      <c r="Z326" s="9">
        <f>IF(Y326="",0,IF(Y326="優勝",[11]点数換算表!$B$15,IF(Y326="準優勝",[11]点数換算表!$C$15,IF(Y326="ベスト4",[11]点数換算表!$D$15,IF(Y326="ベスト8",[11]点数換算表!$E$15,IF(Y326="ベスト16",[11]点数換算表!$F$15,""))))))</f>
        <v>16</v>
      </c>
      <c r="AA326" s="10"/>
      <c r="AB326" s="9">
        <f>IF(AA326="",0,IF(AA326="優勝",[3]点数換算表!$B$16,IF(AA326="準優勝",[3]点数換算表!$C$16,IF(AA326="ベスト4",[3]点数換算表!$D$16,IF(AA326="ベスト8",[3]点数換算表!$E$16,IF(AA326="ベスト16",[3]点数換算表!$F$16,IF(AA326="ベスト32",[3]点数換算表!$G$16,"")))))))</f>
        <v>0</v>
      </c>
      <c r="AC326" s="10"/>
      <c r="AD326" s="9">
        <f>IF(AC326="",0,IF(AC326="優勝",[11]点数換算表!$B$17,IF(AC326="準優勝",[11]点数換算表!$C$17,IF(AC326="ベスト4",[11]点数換算表!$D$17,IF(AC326="ベスト8",[11]点数換算表!$E$17,IF(AC326="ベスト16",[11]点数換算表!$F$17,IF(AC326="ベスト32",[11]点数換算表!$G$17,"")))))))</f>
        <v>0</v>
      </c>
      <c r="AE326" s="10"/>
      <c r="AF326" s="9">
        <f>IF(AE326="",0,IF(AE326="優勝",[11]点数換算表!$B$18,IF(AE326="準優勝",[11]点数換算表!$C$18,IF(AE326="ベスト4",[11]点数換算表!$D$18,IF(AE326="ベスト8",[11]点数換算表!$E$18,[11]点数換算表!$F$18)))))</f>
        <v>0</v>
      </c>
      <c r="AG326" s="10"/>
      <c r="AH326" s="9">
        <f>IF(AG326="",0,IF(AG326="優勝",[11]点数換算表!$B$19,IF(AG326="準優勝",[11]点数換算表!$C$19,IF(AG326="ベスト4",[11]点数換算表!$D$19,IF(AG326="ベスト8",[11]点数換算表!$E$19,[11]点数換算表!$F$19)))))</f>
        <v>0</v>
      </c>
      <c r="AI326" s="9">
        <f t="shared" si="158"/>
        <v>16</v>
      </c>
      <c r="AJ326" s="77">
        <f t="shared" ref="AJ326" si="176">AI326+AI327</f>
        <v>16</v>
      </c>
    </row>
    <row r="327" spans="1:36" x14ac:dyDescent="0.4">
      <c r="A327" s="77"/>
      <c r="B327" s="10" t="s">
        <v>544</v>
      </c>
      <c r="C327" s="10" t="s">
        <v>545</v>
      </c>
      <c r="D327" s="10">
        <v>1</v>
      </c>
      <c r="E327" s="46" t="s">
        <v>526</v>
      </c>
      <c r="F327" s="43" t="s">
        <v>815</v>
      </c>
      <c r="G327" s="10"/>
      <c r="H327" s="14">
        <f>IF(G327="",0,IF(G327="優勝",[11]点数換算表!$B$2,IF(G327="準優勝",[11]点数換算表!$C$2,IF(G327="ベスト4",[11]点数換算表!$D$2,[11]点数換算表!$E$2))))</f>
        <v>0</v>
      </c>
      <c r="I327" s="10"/>
      <c r="J327" s="9">
        <f>IF(I327="",0,IF(I327="優勝",[11]点数換算表!$B$3,IF(I327="準優勝",[11]点数換算表!$C$3,IF(I327="ベスト4",[11]点数換算表!$D$3,[11]点数換算表!$E$3))))</f>
        <v>0</v>
      </c>
      <c r="K327" s="10"/>
      <c r="L327" s="9">
        <f>IF(K327="",0,IF(K327="優勝",[11]点数換算表!$B$4,IF(K327="準優勝",[11]点数換算表!$C$4,IF(K327="ベスト4",[11]点数換算表!$D$4,IF(K327="ベスト8",[11]点数換算表!$E$4,IF(K327="ベスト16",[11]点数換算表!$F$4,""))))))</f>
        <v>0</v>
      </c>
      <c r="M327" s="10"/>
      <c r="N327" s="9">
        <f>IF(M327="",0,IF(M327="優勝",[3]点数換算表!$B$5,IF(M327="準優勝",[3]点数換算表!$C$5,IF(M327="ベスト4",[3]点数換算表!$D$5,IF(M327="ベスト8",[3]点数換算表!$E$5,IF(M327="ベスト16",[3]点数換算表!$F$5,IF(M327="ベスト32",[3]点数換算表!$G$5,"")))))))</f>
        <v>0</v>
      </c>
      <c r="O327" s="10"/>
      <c r="P327" s="9">
        <f>IF(O327="",0,IF(O327="優勝",[11]点数換算表!$B$6,IF(O327="準優勝",[11]点数換算表!$C$6,IF(O327="ベスト4",[11]点数換算表!$D$6,IF(O327="ベスト8",[11]点数換算表!$E$6,IF(O327="ベスト16",[11]点数換算表!$F$6,IF(O327="ベスト32",[11]点数換算表!$G$6,"")))))))</f>
        <v>0</v>
      </c>
      <c r="Q327" s="10"/>
      <c r="R327" s="9">
        <f>IF(Q327="",0,IF(Q327="優勝",[11]点数換算表!$B$7,IF(Q327="準優勝",[11]点数換算表!$C$7,IF(Q327="ベスト4",[11]点数換算表!$D$7,IF(Q327="ベスト8",[11]点数換算表!$E$7,[11]点数換算表!$F$7)))))</f>
        <v>0</v>
      </c>
      <c r="S327" s="10"/>
      <c r="T327" s="9">
        <f>IF(S327="",0,IF(S327="優勝",[11]点数換算表!$B$8,IF(S327="準優勝",[11]点数換算表!$C$8,IF(S327="ベスト4",[11]点数換算表!$D$8,IF(S327="ベスト8",[11]点数換算表!$E$8,[11]点数換算表!$F$8)))))</f>
        <v>0</v>
      </c>
      <c r="U327" s="10"/>
      <c r="V327" s="14">
        <f>IF(U327="",0,IF(U327="優勝",[11]点数換算表!$B$13,IF(U327="準優勝",[11]点数換算表!$C$13,IF(U327="ベスト4",[11]点数換算表!$D$13,[11]点数換算表!$E$13))))</f>
        <v>0</v>
      </c>
      <c r="W327" s="10"/>
      <c r="X327" s="9">
        <f>IF(W327="",0,IF(W327="優勝",[11]点数換算表!$B$14,IF(W327="準優勝",[11]点数換算表!$C$14,IF(W327="ベスト4",[11]点数換算表!$D$14,[11]点数換算表!$E$14))))</f>
        <v>0</v>
      </c>
      <c r="Y327" s="10"/>
      <c r="Z327" s="9">
        <f>IF(Y327="",0,IF(Y327="優勝",[11]点数換算表!$B$15,IF(Y327="準優勝",[11]点数換算表!$C$15,IF(Y327="ベスト4",[11]点数換算表!$D$15,IF(Y327="ベスト8",[11]点数換算表!$E$15,IF(Y327="ベスト16",[11]点数換算表!$F$15,""))))))</f>
        <v>0</v>
      </c>
      <c r="AA327" s="10"/>
      <c r="AB327" s="9">
        <f>IF(AA327="",0,IF(AA327="優勝",[3]点数換算表!$B$16,IF(AA327="準優勝",[3]点数換算表!$C$16,IF(AA327="ベスト4",[3]点数換算表!$D$16,IF(AA327="ベスト8",[3]点数換算表!$E$16,IF(AA327="ベスト16",[3]点数換算表!$F$16,IF(AA327="ベスト32",[3]点数換算表!$G$16,"")))))))</f>
        <v>0</v>
      </c>
      <c r="AC327" s="10"/>
      <c r="AD327" s="9">
        <f>IF(AC327="",0,IF(AC327="優勝",[11]点数換算表!$B$17,IF(AC327="準優勝",[11]点数換算表!$C$17,IF(AC327="ベスト4",[11]点数換算表!$D$17,IF(AC327="ベスト8",[11]点数換算表!$E$17,IF(AC327="ベスト16",[11]点数換算表!$F$17,IF(AC327="ベスト32",[11]点数換算表!$G$17,"")))))))</f>
        <v>0</v>
      </c>
      <c r="AE327" s="10"/>
      <c r="AF327" s="9">
        <f>IF(AE327="",0,IF(AE327="優勝",[11]点数換算表!$B$18,IF(AE327="準優勝",[11]点数換算表!$C$18,IF(AE327="ベスト4",[11]点数換算表!$D$18,IF(AE327="ベスト8",[11]点数換算表!$E$18,[11]点数換算表!$F$18)))))</f>
        <v>0</v>
      </c>
      <c r="AG327" s="10"/>
      <c r="AH327" s="9">
        <f>IF(AG327="",0,IF(AG327="優勝",[11]点数換算表!$B$19,IF(AG327="準優勝",[11]点数換算表!$C$19,IF(AG327="ベスト4",[11]点数換算表!$D$19,IF(AG327="ベスト8",[11]点数換算表!$E$19,[11]点数換算表!$F$19)))))</f>
        <v>0</v>
      </c>
      <c r="AI327" s="9">
        <f t="shared" si="158"/>
        <v>0</v>
      </c>
      <c r="AJ327" s="77"/>
    </row>
    <row r="328" spans="1:36" x14ac:dyDescent="0.4">
      <c r="A328" s="77">
        <v>163</v>
      </c>
      <c r="B328" s="10" t="s">
        <v>1022</v>
      </c>
      <c r="C328" s="10" t="s">
        <v>452</v>
      </c>
      <c r="D328" s="10">
        <v>4</v>
      </c>
      <c r="E328" s="48" t="s">
        <v>451</v>
      </c>
      <c r="F328" s="43" t="s">
        <v>815</v>
      </c>
      <c r="G328" s="10"/>
      <c r="H328" s="14">
        <f>IF(G328="",0,IF(G328="優勝",[15]点数換算表!$B$2,IF(G328="準優勝",[15]点数換算表!$C$2,IF(G328="ベスト4",[15]点数換算表!$D$2,[15]点数換算表!$E$2))))</f>
        <v>0</v>
      </c>
      <c r="I328" s="10"/>
      <c r="J328" s="9">
        <f>IF(I328="",0,IF(I328="優勝",[15]点数換算表!$B$3,IF(I328="準優勝",[15]点数換算表!$C$3,IF(I328="ベスト4",[15]点数換算表!$D$3,[15]点数換算表!$E$3))))</f>
        <v>0</v>
      </c>
      <c r="K328" s="10"/>
      <c r="L328" s="9">
        <f>IF(K328="",0,IF(K328="優勝",[15]点数換算表!$B$4,IF(K328="準優勝",[15]点数換算表!$C$4,IF(K328="ベスト4",[15]点数換算表!$D$4,IF(K328="ベスト8",[15]点数換算表!$E$4,IF(K328="ベスト16",[15]点数換算表!$F$4,""))))))</f>
        <v>0</v>
      </c>
      <c r="M328" s="10"/>
      <c r="N328" s="9">
        <f>IF(M328="",0,IF(M328="優勝",[3]点数換算表!$B$5,IF(M328="準優勝",[3]点数換算表!$C$5,IF(M328="ベスト4",[3]点数換算表!$D$5,IF(M328="ベスト8",[3]点数換算表!$E$5,IF(M328="ベスト16",[3]点数換算表!$F$5,IF(M328="ベスト32",[3]点数換算表!$G$5,"")))))))</f>
        <v>0</v>
      </c>
      <c r="O328" s="10"/>
      <c r="P328" s="9">
        <f>IF(O328="",0,IF(O328="優勝",[15]点数換算表!$B$6,IF(O328="準優勝",[15]点数換算表!$C$6,IF(O328="ベスト4",[15]点数換算表!$D$6,IF(O328="ベスト8",[15]点数換算表!$E$6,IF(O328="ベスト16",[15]点数換算表!$F$6,IF(O328="ベスト32",[15]点数換算表!$G$6,"")))))))</f>
        <v>0</v>
      </c>
      <c r="Q328" s="10"/>
      <c r="R328" s="9">
        <f>IF(Q328="",0,IF(Q328="優勝",[15]点数換算表!$B$7,IF(Q328="準優勝",[15]点数換算表!$C$7,IF(Q328="ベスト4",[15]点数換算表!$D$7,IF(Q328="ベスト8",[15]点数換算表!$E$7,[15]点数換算表!$F$7)))))</f>
        <v>0</v>
      </c>
      <c r="S328" s="10"/>
      <c r="T328" s="9">
        <f>IF(S328="",0,IF(S328="優勝",[15]点数換算表!$B$8,IF(S328="準優勝",[15]点数換算表!$C$8,IF(S328="ベスト4",[15]点数換算表!$D$8,IF(S328="ベスト8",[15]点数換算表!$E$8,[15]点数換算表!$F$8)))))</f>
        <v>0</v>
      </c>
      <c r="U328" s="10"/>
      <c r="V328" s="14">
        <f>IF(U328="",0,IF(U328="優勝",[15]点数換算表!$B$13,IF(U328="準優勝",[15]点数換算表!$C$13,IF(U328="ベスト4",[15]点数換算表!$D$13,[15]点数換算表!$E$13))))</f>
        <v>0</v>
      </c>
      <c r="W328" s="10"/>
      <c r="X328" s="9">
        <f>IF(W328="",0,IF(W328="優勝",[15]点数換算表!$B$14,IF(W328="準優勝",[15]点数換算表!$C$14,IF(W328="ベスト4",[15]点数換算表!$D$14,[15]点数換算表!$E$14))))</f>
        <v>0</v>
      </c>
      <c r="Y328" s="10" t="s">
        <v>7</v>
      </c>
      <c r="Z328" s="9">
        <f>IF(Y328="",0,IF(Y328="優勝",[15]点数換算表!$B$15,IF(Y328="準優勝",[15]点数換算表!$C$15,IF(Y328="ベスト4",[15]点数換算表!$D$15,IF(Y328="ベスト8",[15]点数換算表!$E$15,IF(Y328="ベスト16",[15]点数換算表!$F$15,""))))))</f>
        <v>16</v>
      </c>
      <c r="AA328" s="10"/>
      <c r="AB328" s="9">
        <f>IF(AA328="",0,IF(AA328="優勝",[3]点数換算表!$B$16,IF(AA328="準優勝",[3]点数換算表!$C$16,IF(AA328="ベスト4",[3]点数換算表!$D$16,IF(AA328="ベスト8",[3]点数換算表!$E$16,IF(AA328="ベスト16",[3]点数換算表!$F$16,IF(AA328="ベスト32",[3]点数換算表!$G$16,"")))))))</f>
        <v>0</v>
      </c>
      <c r="AC328" s="10"/>
      <c r="AD328" s="9">
        <f>IF(AC328="",0,IF(AC328="優勝",[15]点数換算表!$B$17,IF(AC328="準優勝",[15]点数換算表!$C$17,IF(AC328="ベスト4",[15]点数換算表!$D$17,IF(AC328="ベスト8",[15]点数換算表!$E$17,IF(AC328="ベスト16",[15]点数換算表!$F$17,IF(AC328="ベスト32",[15]点数換算表!$G$17,"")))))))</f>
        <v>0</v>
      </c>
      <c r="AE328" s="10"/>
      <c r="AF328" s="9">
        <f>IF(AE328="",0,IF(AE328="優勝",[15]点数換算表!$B$18,IF(AE328="準優勝",[15]点数換算表!$C$18,IF(AE328="ベスト4",[15]点数換算表!$D$18,IF(AE328="ベスト8",[15]点数換算表!$E$18,[15]点数換算表!$F$18)))))</f>
        <v>0</v>
      </c>
      <c r="AG328" s="10"/>
      <c r="AH328" s="9">
        <f>IF(AG328="",0,IF(AG328="優勝",[15]点数換算表!$B$19,IF(AG328="準優勝",[15]点数換算表!$C$19,IF(AG328="ベスト4",[15]点数換算表!$D$19,IF(AG328="ベスト8",[15]点数換算表!$E$19,[15]点数換算表!$F$19)))))</f>
        <v>0</v>
      </c>
      <c r="AI328" s="9">
        <f t="shared" si="158"/>
        <v>16</v>
      </c>
      <c r="AJ328" s="77">
        <f t="shared" ref="AJ328" si="177">AI328+AI329</f>
        <v>16</v>
      </c>
    </row>
    <row r="329" spans="1:36" x14ac:dyDescent="0.4">
      <c r="A329" s="77"/>
      <c r="B329" s="10" t="s">
        <v>1023</v>
      </c>
      <c r="C329" s="10" t="s">
        <v>452</v>
      </c>
      <c r="D329" s="10">
        <v>1</v>
      </c>
      <c r="E329" s="48" t="s">
        <v>451</v>
      </c>
      <c r="F329" s="43" t="s">
        <v>815</v>
      </c>
      <c r="G329" s="10"/>
      <c r="H329" s="14">
        <f>IF(G329="",0,IF(G329="優勝",[15]点数換算表!$B$2,IF(G329="準優勝",[15]点数換算表!$C$2,IF(G329="ベスト4",[15]点数換算表!$D$2,[15]点数換算表!$E$2))))</f>
        <v>0</v>
      </c>
      <c r="I329" s="10"/>
      <c r="J329" s="9">
        <f>IF(I329="",0,IF(I329="優勝",[15]点数換算表!$B$3,IF(I329="準優勝",[15]点数換算表!$C$3,IF(I329="ベスト4",[15]点数換算表!$D$3,[15]点数換算表!$E$3))))</f>
        <v>0</v>
      </c>
      <c r="K329" s="10"/>
      <c r="L329" s="9">
        <f>IF(K329="",0,IF(K329="優勝",[15]点数換算表!$B$4,IF(K329="準優勝",[15]点数換算表!$C$4,IF(K329="ベスト4",[15]点数換算表!$D$4,IF(K329="ベスト8",[15]点数換算表!$E$4,IF(K329="ベスト16",[15]点数換算表!$F$4,""))))))</f>
        <v>0</v>
      </c>
      <c r="M329" s="10"/>
      <c r="N329" s="9">
        <f>IF(M329="",0,IF(M329="優勝",[3]点数換算表!$B$5,IF(M329="準優勝",[3]点数換算表!$C$5,IF(M329="ベスト4",[3]点数換算表!$D$5,IF(M329="ベスト8",[3]点数換算表!$E$5,IF(M329="ベスト16",[3]点数換算表!$F$5,IF(M329="ベスト32",[3]点数換算表!$G$5,"")))))))</f>
        <v>0</v>
      </c>
      <c r="O329" s="10"/>
      <c r="P329" s="9">
        <f>IF(O329="",0,IF(O329="優勝",[15]点数換算表!$B$6,IF(O329="準優勝",[15]点数換算表!$C$6,IF(O329="ベスト4",[15]点数換算表!$D$6,IF(O329="ベスト8",[15]点数換算表!$E$6,IF(O329="ベスト16",[15]点数換算表!$F$6,IF(O329="ベスト32",[15]点数換算表!$G$6,"")))))))</f>
        <v>0</v>
      </c>
      <c r="Q329" s="10"/>
      <c r="R329" s="9">
        <f>IF(Q329="",0,IF(Q329="優勝",[15]点数換算表!$B$7,IF(Q329="準優勝",[15]点数換算表!$C$7,IF(Q329="ベスト4",[15]点数換算表!$D$7,IF(Q329="ベスト8",[15]点数換算表!$E$7,[15]点数換算表!$F$7)))))</f>
        <v>0</v>
      </c>
      <c r="S329" s="10"/>
      <c r="T329" s="9">
        <f>IF(S329="",0,IF(S329="優勝",[15]点数換算表!$B$8,IF(S329="準優勝",[15]点数換算表!$C$8,IF(S329="ベスト4",[15]点数換算表!$D$8,IF(S329="ベスト8",[15]点数換算表!$E$8,[15]点数換算表!$F$8)))))</f>
        <v>0</v>
      </c>
      <c r="U329" s="10"/>
      <c r="V329" s="14">
        <f>IF(U329="",0,IF(U329="優勝",[15]点数換算表!$B$13,IF(U329="準優勝",[15]点数換算表!$C$13,IF(U329="ベスト4",[15]点数換算表!$D$13,[15]点数換算表!$E$13))))</f>
        <v>0</v>
      </c>
      <c r="W329" s="10"/>
      <c r="X329" s="9">
        <f>IF(W329="",0,IF(W329="優勝",[15]点数換算表!$B$14,IF(W329="準優勝",[15]点数換算表!$C$14,IF(W329="ベスト4",[15]点数換算表!$D$14,[15]点数換算表!$E$14))))</f>
        <v>0</v>
      </c>
      <c r="Y329" s="10"/>
      <c r="Z329" s="9">
        <f>IF(Y329="",0,IF(Y329="優勝",[15]点数換算表!$B$15,IF(Y329="準優勝",[15]点数換算表!$C$15,IF(Y329="ベスト4",[15]点数換算表!$D$15,IF(Y329="ベスト8",[15]点数換算表!$E$15,IF(Y329="ベスト16",[15]点数換算表!$F$15,""))))))</f>
        <v>0</v>
      </c>
      <c r="AA329" s="10"/>
      <c r="AB329" s="9">
        <f>IF(AA329="",0,IF(AA329="優勝",[3]点数換算表!$B$16,IF(AA329="準優勝",[3]点数換算表!$C$16,IF(AA329="ベスト4",[3]点数換算表!$D$16,IF(AA329="ベスト8",[3]点数換算表!$E$16,IF(AA329="ベスト16",[3]点数換算表!$F$16,IF(AA329="ベスト32",[3]点数換算表!$G$16,"")))))))</f>
        <v>0</v>
      </c>
      <c r="AC329" s="10"/>
      <c r="AD329" s="9">
        <f>IF(AC329="",0,IF(AC329="優勝",[15]点数換算表!$B$17,IF(AC329="準優勝",[15]点数換算表!$C$17,IF(AC329="ベスト4",[15]点数換算表!$D$17,IF(AC329="ベスト8",[15]点数換算表!$E$17,IF(AC329="ベスト16",[15]点数換算表!$F$17,IF(AC329="ベスト32",[15]点数換算表!$G$17,"")))))))</f>
        <v>0</v>
      </c>
      <c r="AE329" s="10"/>
      <c r="AF329" s="9">
        <f>IF(AE329="",0,IF(AE329="優勝",[15]点数換算表!$B$18,IF(AE329="準優勝",[15]点数換算表!$C$18,IF(AE329="ベスト4",[15]点数換算表!$D$18,IF(AE329="ベスト8",[15]点数換算表!$E$18,[15]点数換算表!$F$18)))))</f>
        <v>0</v>
      </c>
      <c r="AG329" s="10"/>
      <c r="AH329" s="9">
        <f>IF(AG329="",0,IF(AG329="優勝",[15]点数換算表!$B$19,IF(AG329="準優勝",[15]点数換算表!$C$19,IF(AG329="ベスト4",[15]点数換算表!$D$19,IF(AG329="ベスト8",[15]点数換算表!$E$19,[15]点数換算表!$F$19)))))</f>
        <v>0</v>
      </c>
      <c r="AI329" s="9">
        <f t="shared" si="158"/>
        <v>0</v>
      </c>
      <c r="AJ329" s="77"/>
    </row>
    <row r="330" spans="1:36" x14ac:dyDescent="0.4">
      <c r="A330" s="77">
        <v>164</v>
      </c>
      <c r="B330" s="10" t="s">
        <v>696</v>
      </c>
      <c r="C330" s="10" t="s">
        <v>622</v>
      </c>
      <c r="D330" s="10">
        <v>3</v>
      </c>
      <c r="E330" s="47" t="s">
        <v>620</v>
      </c>
      <c r="F330" s="44" t="s">
        <v>814</v>
      </c>
      <c r="G330" s="10"/>
      <c r="H330" s="14">
        <f>IF(G330="",0,IF(G330="優勝",[13]点数換算表!$B$2,IF(G330="準優勝",[13]点数換算表!$C$2,IF(G330="ベスト4",[13]点数換算表!$D$2,[13]点数換算表!$E$2))))</f>
        <v>0</v>
      </c>
      <c r="I330" s="10"/>
      <c r="J330" s="9">
        <f>IF(I330="",0,IF(I330="優勝",[13]点数換算表!$B$3,IF(I330="準優勝",[13]点数換算表!$C$3,IF(I330="ベスト4",[13]点数換算表!$D$3,[13]点数換算表!$E$3))))</f>
        <v>0</v>
      </c>
      <c r="K330" s="10"/>
      <c r="L330" s="9">
        <f>IF(K330="",0,IF(K330="優勝",[13]点数換算表!$B$4,IF(K330="準優勝",[13]点数換算表!$C$4,IF(K330="ベスト4",[13]点数換算表!$D$4,IF(K330="ベスト8",[13]点数換算表!$E$4,IF(K330="ベスト16",[13]点数換算表!$F$4,""))))))</f>
        <v>0</v>
      </c>
      <c r="M330" s="10"/>
      <c r="N330" s="9">
        <f>IF(M330="",0,IF(M330="優勝",[3]点数換算表!$B$5,IF(M330="準優勝",[3]点数換算表!$C$5,IF(M330="ベスト4",[3]点数換算表!$D$5,IF(M330="ベスト8",[3]点数換算表!$E$5,IF(M330="ベスト16",[3]点数換算表!$F$5,IF(M330="ベスト32",[3]点数換算表!$G$5,"")))))))</f>
        <v>0</v>
      </c>
      <c r="O330" s="10"/>
      <c r="P330" s="9">
        <f>IF(O330="",0,IF(O330="優勝",[13]点数換算表!$B$6,IF(O330="準優勝",[13]点数換算表!$C$6,IF(O330="ベスト4",[13]点数換算表!$D$6,IF(O330="ベスト8",[13]点数換算表!$E$6,IF(O330="ベスト16",[13]点数換算表!$F$6,IF(O330="ベスト32",[13]点数換算表!$G$6,"")))))))</f>
        <v>0</v>
      </c>
      <c r="Q330" s="10"/>
      <c r="R330" s="9">
        <f>IF(Q330="",0,IF(Q330="優勝",[13]点数換算表!$B$7,IF(Q330="準優勝",[13]点数換算表!$C$7,IF(Q330="ベスト4",[13]点数換算表!$D$7,IF(Q330="ベスト8",[13]点数換算表!$E$7,[13]点数換算表!$F$7)))))</f>
        <v>0</v>
      </c>
      <c r="S330" s="10"/>
      <c r="T330" s="9">
        <f>IF(S330="",0,IF(S330="優勝",[13]点数換算表!$B$8,IF(S330="準優勝",[13]点数換算表!$C$8,IF(S330="ベスト4",[13]点数換算表!$D$8,IF(S330="ベスト8",[13]点数換算表!$E$8,[13]点数換算表!$F$8)))))</f>
        <v>0</v>
      </c>
      <c r="U330" s="10"/>
      <c r="V330" s="14">
        <f>IF(U330="",0,IF(U330="優勝",[13]点数換算表!$B$13,IF(U330="準優勝",[13]点数換算表!$C$13,IF(U330="ベスト4",[13]点数換算表!$D$13,[13]点数換算表!$E$13))))</f>
        <v>0</v>
      </c>
      <c r="W330" s="10"/>
      <c r="X330" s="9">
        <f>IF(W330="",0,IF(W330="優勝",[13]点数換算表!$B$14,IF(W330="準優勝",[13]点数換算表!$C$14,IF(W330="ベスト4",[13]点数換算表!$D$14,[13]点数換算表!$E$14))))</f>
        <v>0</v>
      </c>
      <c r="Y330" s="10" t="s">
        <v>7</v>
      </c>
      <c r="Z330" s="9">
        <f>IF(Y330="",0,IF(Y330="優勝",[13]点数換算表!$B$15,IF(Y330="準優勝",[13]点数換算表!$C$15,IF(Y330="ベスト4",[13]点数換算表!$D$15,IF(Y330="ベスト8",[13]点数換算表!$E$15,IF(Y330="ベスト16",[13]点数換算表!$F$15,""))))))</f>
        <v>16</v>
      </c>
      <c r="AA330" s="10"/>
      <c r="AB330" s="9">
        <f>IF(AA330="",0,IF(AA330="優勝",[3]点数換算表!$B$16,IF(AA330="準優勝",[3]点数換算表!$C$16,IF(AA330="ベスト4",[3]点数換算表!$D$16,IF(AA330="ベスト8",[3]点数換算表!$E$16,IF(AA330="ベスト16",[3]点数換算表!$F$16,IF(AA330="ベスト32",[3]点数換算表!$G$16,"")))))))</f>
        <v>0</v>
      </c>
      <c r="AC330" s="10"/>
      <c r="AD330" s="9">
        <f>IF(AC330="",0,IF(AC330="優勝",[13]点数換算表!$B$17,IF(AC330="準優勝",[13]点数換算表!$C$17,IF(AC330="ベスト4",[13]点数換算表!$D$17,IF(AC330="ベスト8",[13]点数換算表!$E$17,IF(AC330="ベスト16",[13]点数換算表!$F$17,IF(AC330="ベスト32",[13]点数換算表!$G$17,"")))))))</f>
        <v>0</v>
      </c>
      <c r="AE330" s="10"/>
      <c r="AF330" s="9">
        <f>IF(AE330="",0,IF(AE330="優勝",[13]点数換算表!$B$18,IF(AE330="準優勝",[13]点数換算表!$C$18,IF(AE330="ベスト4",[13]点数換算表!$D$18,IF(AE330="ベスト8",[13]点数換算表!$E$18,[13]点数換算表!$F$18)))))</f>
        <v>0</v>
      </c>
      <c r="AG330" s="10"/>
      <c r="AH330" s="9">
        <f>IF(AG330="",0,IF(AG330="優勝",[13]点数換算表!$B$19,IF(AG330="準優勝",[13]点数換算表!$C$19,IF(AG330="ベスト4",[13]点数換算表!$D$19,IF(AG330="ベスト8",[13]点数換算表!$E$19,[13]点数換算表!$F$19)))))</f>
        <v>0</v>
      </c>
      <c r="AI330" s="9">
        <f t="shared" si="158"/>
        <v>16</v>
      </c>
      <c r="AJ330" s="77">
        <f t="shared" ref="AJ330" si="178">AI330+AI331</f>
        <v>16</v>
      </c>
    </row>
    <row r="331" spans="1:36" x14ac:dyDescent="0.4">
      <c r="A331" s="77"/>
      <c r="B331" s="10" t="s">
        <v>846</v>
      </c>
      <c r="C331" s="10" t="s">
        <v>622</v>
      </c>
      <c r="D331" s="10">
        <v>1</v>
      </c>
      <c r="E331" s="47" t="s">
        <v>620</v>
      </c>
      <c r="F331" s="44" t="s">
        <v>814</v>
      </c>
      <c r="G331" s="10"/>
      <c r="H331" s="14">
        <f>IF(G331="",0,IF(G331="優勝",[13]点数換算表!$B$2,IF(G331="準優勝",[13]点数換算表!$C$2,IF(G331="ベスト4",[13]点数換算表!$D$2,[13]点数換算表!$E$2))))</f>
        <v>0</v>
      </c>
      <c r="I331" s="10"/>
      <c r="J331" s="9">
        <f>IF(I331="",0,IF(I331="優勝",[13]点数換算表!$B$3,IF(I331="準優勝",[13]点数換算表!$C$3,IF(I331="ベスト4",[13]点数換算表!$D$3,[13]点数換算表!$E$3))))</f>
        <v>0</v>
      </c>
      <c r="K331" s="10"/>
      <c r="L331" s="9">
        <v>0</v>
      </c>
      <c r="M331" s="10"/>
      <c r="N331" s="9">
        <f>IF(M331="",0,IF(M331="優勝",[3]点数換算表!$B$5,IF(M331="準優勝",[3]点数換算表!$C$5,IF(M331="ベスト4",[3]点数換算表!$D$5,IF(M331="ベスト8",[3]点数換算表!$E$5,IF(M331="ベスト16",[3]点数換算表!$F$5,IF(M331="ベスト32",[3]点数換算表!$G$5,"")))))))</f>
        <v>0</v>
      </c>
      <c r="O331" s="10"/>
      <c r="P331" s="9">
        <v>0</v>
      </c>
      <c r="Q331" s="10"/>
      <c r="R331" s="9">
        <v>0</v>
      </c>
      <c r="S331" s="10"/>
      <c r="T331" s="9">
        <v>0</v>
      </c>
      <c r="U331" s="10"/>
      <c r="V331" s="14">
        <v>0</v>
      </c>
      <c r="W331" s="10"/>
      <c r="X331" s="9">
        <v>0</v>
      </c>
      <c r="Y331" s="10"/>
      <c r="Z331" s="9">
        <v>0</v>
      </c>
      <c r="AA331" s="10"/>
      <c r="AB331" s="9">
        <f>IF(AA331="",0,IF(AA331="優勝",[3]点数換算表!$B$16,IF(AA331="準優勝",[3]点数換算表!$C$16,IF(AA331="ベスト4",[3]点数換算表!$D$16,IF(AA331="ベスト8",[3]点数換算表!$E$16,IF(AA331="ベスト16",[3]点数換算表!$F$16,IF(AA331="ベスト32",[3]点数換算表!$G$16,"")))))))</f>
        <v>0</v>
      </c>
      <c r="AC331" s="10"/>
      <c r="AD331" s="9">
        <v>0</v>
      </c>
      <c r="AE331" s="10"/>
      <c r="AF331" s="9">
        <v>0</v>
      </c>
      <c r="AG331" s="10"/>
      <c r="AH331" s="9">
        <v>0</v>
      </c>
      <c r="AI331" s="9">
        <f t="shared" si="158"/>
        <v>0</v>
      </c>
      <c r="AJ331" s="77"/>
    </row>
    <row r="332" spans="1:36" x14ac:dyDescent="0.4">
      <c r="A332" s="77">
        <v>165</v>
      </c>
      <c r="B332" s="12"/>
      <c r="C332" s="12"/>
      <c r="D332" s="12"/>
      <c r="E332" s="11"/>
      <c r="F332" s="12"/>
      <c r="G332" s="12"/>
      <c r="H332" s="12">
        <f>IF(G332="",0,IF(G332="優勝",[12]点数換算表!$B$2,IF(G332="準優勝",[12]点数換算表!$C$2,IF(G332="ベスト4",[12]点数換算表!$D$2,[12]点数換算表!$E$2))))</f>
        <v>0</v>
      </c>
      <c r="I332" s="12"/>
      <c r="J332" s="12">
        <f>IF(I332="",0,IF(I332="優勝",[12]点数換算表!$B$3,IF(I332="準優勝",[12]点数換算表!$C$3,IF(I332="ベスト4",[12]点数換算表!$D$3,[12]点数換算表!$E$3))))</f>
        <v>0</v>
      </c>
      <c r="K332" s="12"/>
      <c r="L332" s="12">
        <f>IF(K332="",0,IF(K332="優勝",[12]点数換算表!$B$4,IF(K332="準優勝",[12]点数換算表!$C$4,IF(K332="ベスト4",[12]点数換算表!$D$4,IF(K332="ベスト8",[12]点数換算表!$E$4,IF(K332="ベスト16",[12]点数換算表!$F$4,""))))))</f>
        <v>0</v>
      </c>
      <c r="M332" s="10"/>
      <c r="N332" s="9">
        <f>IF(M332="",0,IF(M332="優勝",[3]点数換算表!$B$5,IF(M332="準優勝",[3]点数換算表!$C$5,IF(M332="ベスト4",[3]点数換算表!$D$5,IF(M332="ベスト8",[3]点数換算表!$E$5,IF(M332="ベスト16",[3]点数換算表!$F$5,IF(M332="ベスト32",[3]点数換算表!$G$5,"")))))))</f>
        <v>0</v>
      </c>
      <c r="O332" s="12"/>
      <c r="P332" s="12">
        <f>IF(O332="",0,IF(O332="優勝",[12]点数換算表!$B$6,IF(O332="準優勝",[12]点数換算表!$C$6,IF(O332="ベスト4",[12]点数換算表!$D$6,IF(O332="ベスト8",[12]点数換算表!$E$6,IF(O332="ベスト16",[12]点数換算表!$F$6,IF(O332="ベスト32",[12]点数換算表!$G$6,"")))))))</f>
        <v>0</v>
      </c>
      <c r="Q332" s="12"/>
      <c r="R332" s="12">
        <f>IF(Q332="",0,IF(Q332="優勝",[12]点数換算表!$B$7,IF(Q332="準優勝",[12]点数換算表!$C$7,IF(Q332="ベスト4",[12]点数換算表!$D$7,IF(Q332="ベスト8",[12]点数換算表!$E$7,[12]点数換算表!$F$7)))))</f>
        <v>0</v>
      </c>
      <c r="S332" s="12"/>
      <c r="T332" s="12">
        <f>IF(S332="",0,IF(S332="優勝",[12]点数換算表!$B$8,IF(S332="準優勝",[12]点数換算表!$C$8,IF(S332="ベスト4",[12]点数換算表!$D$8,IF(S332="ベスト8",[12]点数換算表!$E$8,[12]点数換算表!$F$8)))))</f>
        <v>0</v>
      </c>
      <c r="U332" s="12"/>
      <c r="V332" s="12">
        <f>IF(U332="",0,IF(U332="優勝",[12]点数換算表!$B$13,IF(U332="準優勝",[12]点数換算表!$C$13,IF(U332="ベスト4",[12]点数換算表!$D$13,[12]点数換算表!$E$13))))</f>
        <v>0</v>
      </c>
      <c r="W332" s="12"/>
      <c r="X332" s="12">
        <f>IF(W332="",0,IF(W332="優勝",[12]点数換算表!$B$14,IF(W332="準優勝",[12]点数換算表!$C$14,IF(W332="ベスト4",[12]点数換算表!$D$14,[12]点数換算表!$E$14))))</f>
        <v>0</v>
      </c>
      <c r="Y332" s="12"/>
      <c r="Z332" s="12">
        <f>IF(Y332="",0,IF(Y332="優勝",[12]点数換算表!$B$15,IF(Y332="準優勝",[12]点数換算表!$C$15,IF(Y332="ベスト4",[12]点数換算表!$D$15,IF(Y332="ベスト8",[12]点数換算表!$E$15,IF(Y332="ベスト16",[12]点数換算表!$F$15,""))))))</f>
        <v>0</v>
      </c>
      <c r="AA332" s="12"/>
      <c r="AB332" s="9">
        <f>IF(AA332="",0,IF(AA332="優勝",[3]点数換算表!$B$16,IF(AA332="準優勝",[3]点数換算表!$C$16,IF(AA332="ベスト4",[3]点数換算表!$D$16,IF(AA332="ベスト8",[3]点数換算表!$E$16,IF(AA332="ベスト16",[3]点数換算表!$F$16,IF(AA332="ベスト32",[3]点数換算表!$G$16,"")))))))</f>
        <v>0</v>
      </c>
      <c r="AC332" s="12"/>
      <c r="AD332" s="12">
        <f>IF(AC332="",0,IF(AC332="優勝",[12]点数換算表!$B$17,IF(AC332="準優勝",[12]点数換算表!$C$17,IF(AC332="ベスト4",[12]点数換算表!$D$17,IF(AC332="ベスト8",[12]点数換算表!$E$17,IF(AC332="ベスト16",[12]点数換算表!$F$17,IF(AC332="ベスト32",[12]点数換算表!$G$17,"")))))))</f>
        <v>0</v>
      </c>
      <c r="AE332" s="12"/>
      <c r="AF332" s="12">
        <f>IF(AE332="",0,IF(AE332="優勝",[12]点数換算表!$B$18,IF(AE332="準優勝",[12]点数換算表!$C$18,IF(AE332="ベスト4",[12]点数換算表!$D$18,IF(AE332="ベスト8",[12]点数換算表!$E$18,[12]点数換算表!$F$18)))))</f>
        <v>0</v>
      </c>
      <c r="AG332" s="12"/>
      <c r="AH332" s="12">
        <f>IF(AG332="",0,IF(AG332="優勝",[12]点数換算表!$B$19,IF(AG332="準優勝",[12]点数換算表!$C$19,IF(AG332="ベスト4",[12]点数換算表!$D$19,IF(AG332="ベスト8",[12]点数換算表!$E$19,[12]点数換算表!$F$19)))))</f>
        <v>0</v>
      </c>
      <c r="AI332" s="9">
        <f t="shared" ref="AI332:AI333" si="179">MAX(H332,J332)+SUM(L332:T332)+MAX(V332,X332)+SUM(Z332:AH332)</f>
        <v>0</v>
      </c>
      <c r="AJ332" s="77">
        <f t="shared" ref="AJ332" si="180">AI332+AI333</f>
        <v>0</v>
      </c>
    </row>
    <row r="333" spans="1:36" x14ac:dyDescent="0.4">
      <c r="A333" s="77"/>
      <c r="B333" s="12"/>
      <c r="C333" s="12"/>
      <c r="D333" s="12"/>
      <c r="E333" s="11"/>
      <c r="F333" s="12"/>
      <c r="G333" s="12"/>
      <c r="H333" s="12">
        <f>IF(G333="",0,IF(G333="優勝",[12]点数換算表!$B$2,IF(G333="準優勝",[12]点数換算表!$C$2,IF(G333="ベスト4",[12]点数換算表!$D$2,[12]点数換算表!$E$2))))</f>
        <v>0</v>
      </c>
      <c r="I333" s="12"/>
      <c r="J333" s="12">
        <f>IF(I333="",0,IF(I333="優勝",[12]点数換算表!$B$3,IF(I333="準優勝",[12]点数換算表!$C$3,IF(I333="ベスト4",[12]点数換算表!$D$3,[12]点数換算表!$E$3))))</f>
        <v>0</v>
      </c>
      <c r="K333" s="12"/>
      <c r="L333" s="12">
        <f>IF(K333="",0,IF(K333="優勝",[12]点数換算表!$B$4,IF(K333="準優勝",[12]点数換算表!$C$4,IF(K333="ベスト4",[12]点数換算表!$D$4,IF(K333="ベスト8",[12]点数換算表!$E$4,IF(K333="ベスト16",[12]点数換算表!$F$4,""))))))</f>
        <v>0</v>
      </c>
      <c r="M333" s="10"/>
      <c r="N333" s="9">
        <f>IF(M333="",0,IF(M333="優勝",[3]点数換算表!$B$5,IF(M333="準優勝",[3]点数換算表!$C$5,IF(M333="ベスト4",[3]点数換算表!$D$5,IF(M333="ベスト8",[3]点数換算表!$E$5,IF(M333="ベスト16",[3]点数換算表!$F$5,IF(M333="ベスト32",[3]点数換算表!$G$5,"")))))))</f>
        <v>0</v>
      </c>
      <c r="O333" s="12"/>
      <c r="P333" s="12">
        <f>IF(O333="",0,IF(O333="優勝",[12]点数換算表!$B$6,IF(O333="準優勝",[12]点数換算表!$C$6,IF(O333="ベスト4",[12]点数換算表!$D$6,IF(O333="ベスト8",[12]点数換算表!$E$6,IF(O333="ベスト16",[12]点数換算表!$F$6,IF(O333="ベスト32",[12]点数換算表!$G$6,"")))))))</f>
        <v>0</v>
      </c>
      <c r="Q333" s="12"/>
      <c r="R333" s="12">
        <f>IF(Q333="",0,IF(Q333="優勝",[12]点数換算表!$B$7,IF(Q333="準優勝",[12]点数換算表!$C$7,IF(Q333="ベスト4",[12]点数換算表!$D$7,IF(Q333="ベスト8",[12]点数換算表!$E$7,[12]点数換算表!$F$7)))))</f>
        <v>0</v>
      </c>
      <c r="S333" s="12"/>
      <c r="T333" s="12">
        <f>IF(S333="",0,IF(S333="優勝",[12]点数換算表!$B$8,IF(S333="準優勝",[12]点数換算表!$C$8,IF(S333="ベスト4",[12]点数換算表!$D$8,IF(S333="ベスト8",[12]点数換算表!$E$8,[12]点数換算表!$F$8)))))</f>
        <v>0</v>
      </c>
      <c r="U333" s="12"/>
      <c r="V333" s="12">
        <f>IF(U333="",0,IF(U333="優勝",[12]点数換算表!$B$13,IF(U333="準優勝",[12]点数換算表!$C$13,IF(U333="ベスト4",[12]点数換算表!$D$13,[12]点数換算表!$E$13))))</f>
        <v>0</v>
      </c>
      <c r="W333" s="12"/>
      <c r="X333" s="12">
        <f>IF(W333="",0,IF(W333="優勝",[12]点数換算表!$B$14,IF(W333="準優勝",[12]点数換算表!$C$14,IF(W333="ベスト4",[12]点数換算表!$D$14,[12]点数換算表!$E$14))))</f>
        <v>0</v>
      </c>
      <c r="Y333" s="12"/>
      <c r="Z333" s="12">
        <f>IF(Y333="",0,IF(Y333="優勝",[12]点数換算表!$B$15,IF(Y333="準優勝",[12]点数換算表!$C$15,IF(Y333="ベスト4",[12]点数換算表!$D$15,IF(Y333="ベスト8",[12]点数換算表!$E$15,IF(Y333="ベスト16",[12]点数換算表!$F$15,""))))))</f>
        <v>0</v>
      </c>
      <c r="AA333" s="12"/>
      <c r="AB333" s="9">
        <f>IF(AA333="",0,IF(AA333="優勝",[3]点数換算表!$B$16,IF(AA333="準優勝",[3]点数換算表!$C$16,IF(AA333="ベスト4",[3]点数換算表!$D$16,IF(AA333="ベスト8",[3]点数換算表!$E$16,IF(AA333="ベスト16",[3]点数換算表!$F$16,IF(AA333="ベスト32",[3]点数換算表!$G$16,"")))))))</f>
        <v>0</v>
      </c>
      <c r="AC333" s="12"/>
      <c r="AD333" s="12">
        <f>IF(AC333="",0,IF(AC333="優勝",[12]点数換算表!$B$17,IF(AC333="準優勝",[12]点数換算表!$C$17,IF(AC333="ベスト4",[12]点数換算表!$D$17,IF(AC333="ベスト8",[12]点数換算表!$E$17,IF(AC333="ベスト16",[12]点数換算表!$F$17,IF(AC333="ベスト32",[12]点数換算表!$G$17,"")))))))</f>
        <v>0</v>
      </c>
      <c r="AE333" s="12"/>
      <c r="AF333" s="12">
        <f>IF(AE333="",0,IF(AE333="優勝",[12]点数換算表!$B$18,IF(AE333="準優勝",[12]点数換算表!$C$18,IF(AE333="ベスト4",[12]点数換算表!$D$18,IF(AE333="ベスト8",[12]点数換算表!$E$18,[12]点数換算表!$F$18)))))</f>
        <v>0</v>
      </c>
      <c r="AG333" s="12"/>
      <c r="AH333" s="12">
        <f>IF(AG333="",0,IF(AG333="優勝",[12]点数換算表!$B$19,IF(AG333="準優勝",[12]点数換算表!$C$19,IF(AG333="ベスト4",[12]点数換算表!$D$19,IF(AG333="ベスト8",[12]点数換算表!$E$19,[12]点数換算表!$F$19)))))</f>
        <v>0</v>
      </c>
      <c r="AI333" s="9">
        <f t="shared" si="179"/>
        <v>0</v>
      </c>
      <c r="AJ333" s="77"/>
    </row>
    <row r="334" spans="1:36" x14ac:dyDescent="0.4">
      <c r="A334" s="77">
        <v>166</v>
      </c>
      <c r="B334" s="10"/>
      <c r="C334" s="10"/>
      <c r="D334" s="10"/>
      <c r="E334" s="12"/>
      <c r="F334" s="12"/>
      <c r="G334" s="10"/>
      <c r="H334" s="14">
        <f>IF(G334="",0,IF(G334="優勝",[1]点数換算表!$B$2,IF(G334="準優勝",[1]点数換算表!$C$2,IF(G334="ベスト4",[1]点数換算表!$D$2,[1]点数換算表!$E$2))))</f>
        <v>0</v>
      </c>
      <c r="I334" s="10"/>
      <c r="J334" s="9">
        <f>IF(I334="",0,IF(I334="優勝",[1]点数換算表!$B$3,IF(I334="準優勝",[1]点数換算表!$C$3,IF(I334="ベスト4",[1]点数換算表!$D$3,[1]点数換算表!$E$3))))</f>
        <v>0</v>
      </c>
      <c r="K334" s="10"/>
      <c r="L334" s="9">
        <f>IF(K334="",0,IF(K334="優勝",[7]点数換算表!$B$4,IF(K334="準優勝",[7]点数換算表!$C$4,IF(K334="ベスト4",[7]点数換算表!$D$4,IF(K334="ベスト8",[7]点数換算表!$E$4,IF(K334="ベスト16",[7]点数換算表!$F$4,""))))))</f>
        <v>0</v>
      </c>
      <c r="M334" s="10"/>
      <c r="N334" s="9">
        <f>IF(M334="",0,IF(M334="優勝",点数換算表!$B$5,IF(M334="準優勝",点数換算表!$C$5,IF(M334="ベスト4",点数換算表!$D$5,IF(M334="ベスト8",点数換算表!$E$5,IF(M334="ベスト16",点数換算表!$F$5,IF(M334="ベスト32",点数換算表!$G$5,"")))))))</f>
        <v>0</v>
      </c>
      <c r="O334" s="10"/>
      <c r="P334" s="9">
        <f>IF(O334="",0,IF(O334="優勝",[2]点数換算表!$B$6,IF(O334="準優勝",[2]点数換算表!$C$6,IF(O334="ベスト4",[2]点数換算表!$D$6,IF(O334="ベスト8",[2]点数換算表!$E$6,IF(O334="ベスト16",[2]点数換算表!$F$6,IF(O334="ベスト32",[2]点数換算表!$G$6,"")))))))</f>
        <v>0</v>
      </c>
      <c r="Q334" s="10"/>
      <c r="R334" s="9">
        <f>IF(Q334="",0,IF(Q334="優勝",[10]点数換算表!$B$7,IF(Q334="準優勝",[10]点数換算表!$C$7,IF(Q334="ベスト4",[10]点数換算表!$D$7,IF(Q334="ベスト8",[10]点数換算表!$E$7,[10]点数換算表!$F$7)))))</f>
        <v>0</v>
      </c>
      <c r="S334" s="10"/>
      <c r="T334" s="9">
        <f>IF(S334="",0,IF(S334="優勝",[10]点数換算表!$B$8,IF(S334="準優勝",[10]点数換算表!$C$8,IF(S334="ベスト4",[10]点数換算表!$D$8,IF(S334="ベスト8",[10]点数換算表!$E$8,[10]点数換算表!$F$8)))))</f>
        <v>0</v>
      </c>
      <c r="U334" s="10"/>
      <c r="V334" s="14">
        <f>IF(U334="",0,IF(U334="優勝",[10]点数換算表!$B$13,IF(U334="準優勝",[10]点数換算表!$C$13,IF(U334="ベスト4",[10]点数換算表!$D$13,[10]点数換算表!$E$13))))</f>
        <v>0</v>
      </c>
      <c r="W334" s="10"/>
      <c r="X334" s="9">
        <f>IF(W334="",0,IF(W334="優勝",[10]点数換算表!$B$14,IF(W334="準優勝",[10]点数換算表!$C$14,IF(W334="ベスト4",[10]点数換算表!$D$14,[10]点数換算表!$E$14))))</f>
        <v>0</v>
      </c>
      <c r="Y334" s="10"/>
      <c r="Z334" s="9">
        <f>IF(Y334="",0,IF(Y334="優勝",[7]点数換算表!$B$15,IF(Y334="準優勝",[7]点数換算表!$C$15,IF(Y334="ベスト4",[7]点数換算表!$D$15,IF(Y334="ベスト8",[7]点数換算表!$E$15,IF(Y334="ベスト16",[7]点数換算表!$F$15,""))))))</f>
        <v>0</v>
      </c>
      <c r="AA334" s="10"/>
      <c r="AB334" s="9">
        <f>IF(AA334="",0,IF(AA334="優勝",[2]点数換算表!$B$16,IF(AA334="準優勝",[2]点数換算表!$C$16,IF(AA334="ベスト4",[2]点数換算表!$D$16,IF(AA334="ベスト8",[2]点数換算表!$E$16,IF(AA334="ベスト16",[2]点数換算表!$F$16,IF(AA334="ベスト32",[2]点数換算表!$G$16,"")))))))</f>
        <v>0</v>
      </c>
      <c r="AC334" s="10"/>
      <c r="AD334" s="9">
        <f>IF(AC334="",0,IF(AC334="優勝",[2]点数換算表!$B$17,IF(AC334="準優勝",[2]点数換算表!$C$17,IF(AC334="ベスト4",[2]点数換算表!$D$17,IF(AC334="ベスト8",[2]点数換算表!$E$17,IF(AC334="ベスト16",[2]点数換算表!$F$17,IF(AC334="ベスト32",[2]点数換算表!$G$17,"")))))))</f>
        <v>0</v>
      </c>
      <c r="AE334" s="10"/>
      <c r="AF334" s="9">
        <f>IF(AE334="",0,IF(AE334="優勝",[2]点数換算表!$B$18,IF(AE334="準優勝",[2]点数換算表!$C$18,IF(AE334="ベスト4",[2]点数換算表!$D$18,IF(AE334="ベスト8",[2]点数換算表!$E$18,[2]点数換算表!$F$18)))))</f>
        <v>0</v>
      </c>
      <c r="AG334" s="10"/>
      <c r="AH334" s="9">
        <f>IF(AG334="",0,IF(AG334="優勝",[2]点数換算表!$B$19,IF(AG334="準優勝",[2]点数換算表!$C$19,IF(AG334="ベスト4",[2]点数換算表!$D$19,IF(AG334="ベスト8",[2]点数換算表!$E$19,[2]点数換算表!$F$19)))))</f>
        <v>0</v>
      </c>
      <c r="AI334" s="9">
        <f t="shared" ref="AI334:AI345" si="181">MAX(H334,J334)+SUM(L334:T334)+MAX(V334,X334)+SUM(Z334:AH334)</f>
        <v>0</v>
      </c>
      <c r="AJ334" s="77">
        <f t="shared" ref="AJ334" si="182">AI334+AI335</f>
        <v>0</v>
      </c>
    </row>
    <row r="335" spans="1:36" x14ac:dyDescent="0.4">
      <c r="A335" s="77"/>
      <c r="B335" s="10"/>
      <c r="C335" s="10"/>
      <c r="D335" s="10"/>
      <c r="E335" s="12"/>
      <c r="F335" s="12"/>
      <c r="G335" s="10"/>
      <c r="H335" s="14">
        <f>IF(G335="",0,IF(G335="優勝",[1]点数換算表!$B$2,IF(G335="準優勝",[1]点数換算表!$C$2,IF(G335="ベスト4",[1]点数換算表!$D$2,[1]点数換算表!$E$2))))</f>
        <v>0</v>
      </c>
      <c r="I335" s="10"/>
      <c r="J335" s="9">
        <f>IF(I335="",0,IF(I335="優勝",[1]点数換算表!$B$3,IF(I335="準優勝",[1]点数換算表!$C$3,IF(I335="ベスト4",[1]点数換算表!$D$3,[1]点数換算表!$E$3))))</f>
        <v>0</v>
      </c>
      <c r="K335" s="10"/>
      <c r="L335" s="9">
        <f>IF(K335="",0,IF(K335="優勝",[7]点数換算表!$B$4,IF(K335="準優勝",[7]点数換算表!$C$4,IF(K335="ベスト4",[7]点数換算表!$D$4,IF(K335="ベスト8",[7]点数換算表!$E$4,IF(K335="ベスト16",[7]点数換算表!$F$4,""))))))</f>
        <v>0</v>
      </c>
      <c r="M335" s="10"/>
      <c r="N335" s="9">
        <f>IF(M335="",0,IF(M335="優勝",点数換算表!$B$5,IF(M335="準優勝",点数換算表!$C$5,IF(M335="ベスト4",点数換算表!$D$5,IF(M335="ベスト8",点数換算表!$E$5,IF(M335="ベスト16",点数換算表!$F$5,IF(M335="ベスト32",点数換算表!$G$5,"")))))))</f>
        <v>0</v>
      </c>
      <c r="O335" s="10"/>
      <c r="P335" s="9">
        <f>IF(O335="",0,IF(O335="優勝",[2]点数換算表!$B$6,IF(O335="準優勝",[2]点数換算表!$C$6,IF(O335="ベスト4",[2]点数換算表!$D$6,IF(O335="ベスト8",[2]点数換算表!$E$6,IF(O335="ベスト16",[2]点数換算表!$F$6,IF(O335="ベスト32",[2]点数換算表!$G$6,"")))))))</f>
        <v>0</v>
      </c>
      <c r="Q335" s="10"/>
      <c r="R335" s="9">
        <f>IF(Q335="",0,IF(Q335="優勝",[10]点数換算表!$B$7,IF(Q335="準優勝",[10]点数換算表!$C$7,IF(Q335="ベスト4",[10]点数換算表!$D$7,IF(Q335="ベスト8",[10]点数換算表!$E$7,[10]点数換算表!$F$7)))))</f>
        <v>0</v>
      </c>
      <c r="S335" s="10"/>
      <c r="T335" s="9">
        <f>IF(S335="",0,IF(S335="優勝",[10]点数換算表!$B$8,IF(S335="準優勝",[10]点数換算表!$C$8,IF(S335="ベスト4",[10]点数換算表!$D$8,IF(S335="ベスト8",[10]点数換算表!$E$8,[10]点数換算表!$F$8)))))</f>
        <v>0</v>
      </c>
      <c r="U335" s="10"/>
      <c r="V335" s="14">
        <f>IF(U335="",0,IF(U335="優勝",[10]点数換算表!$B$13,IF(U335="準優勝",[10]点数換算表!$C$13,IF(U335="ベスト4",[10]点数換算表!$D$13,[10]点数換算表!$E$13))))</f>
        <v>0</v>
      </c>
      <c r="W335" s="10"/>
      <c r="X335" s="9">
        <f>IF(W335="",0,IF(W335="優勝",[10]点数換算表!$B$14,IF(W335="準優勝",[10]点数換算表!$C$14,IF(W335="ベスト4",[10]点数換算表!$D$14,[10]点数換算表!$E$14))))</f>
        <v>0</v>
      </c>
      <c r="Y335" s="10"/>
      <c r="Z335" s="9">
        <f>IF(Y335="",0,IF(Y335="優勝",[7]点数換算表!$B$15,IF(Y335="準優勝",[7]点数換算表!$C$15,IF(Y335="ベスト4",[7]点数換算表!$D$15,IF(Y335="ベスト8",[7]点数換算表!$E$15,IF(Y335="ベスト16",[7]点数換算表!$F$15,""))))))</f>
        <v>0</v>
      </c>
      <c r="AA335" s="10"/>
      <c r="AB335" s="9">
        <f>IF(AA335="",0,IF(AA335="優勝",[2]点数換算表!$B$16,IF(AA335="準優勝",[2]点数換算表!$C$16,IF(AA335="ベスト4",[2]点数換算表!$D$16,IF(AA335="ベスト8",[2]点数換算表!$E$16,IF(AA335="ベスト16",[2]点数換算表!$F$16,IF(AA335="ベスト32",[2]点数換算表!$G$16,"")))))))</f>
        <v>0</v>
      </c>
      <c r="AC335" s="10"/>
      <c r="AD335" s="9">
        <f>IF(AC335="",0,IF(AC335="優勝",[2]点数換算表!$B$17,IF(AC335="準優勝",[2]点数換算表!$C$17,IF(AC335="ベスト4",[2]点数換算表!$D$17,IF(AC335="ベスト8",[2]点数換算表!$E$17,IF(AC335="ベスト16",[2]点数換算表!$F$17,IF(AC335="ベスト32",[2]点数換算表!$G$17,"")))))))</f>
        <v>0</v>
      </c>
      <c r="AE335" s="10"/>
      <c r="AF335" s="9">
        <f>IF(AE335="",0,IF(AE335="優勝",[2]点数換算表!$B$18,IF(AE335="準優勝",[2]点数換算表!$C$18,IF(AE335="ベスト4",[2]点数換算表!$D$18,IF(AE335="ベスト8",[2]点数換算表!$E$18,[2]点数換算表!$F$18)))))</f>
        <v>0</v>
      </c>
      <c r="AG335" s="10"/>
      <c r="AH335" s="9">
        <f>IF(AG335="",0,IF(AG335="優勝",[2]点数換算表!$B$19,IF(AG335="準優勝",[2]点数換算表!$C$19,IF(AG335="ベスト4",[2]点数換算表!$D$19,IF(AG335="ベスト8",[2]点数換算表!$E$19,[2]点数換算表!$F$19)))))</f>
        <v>0</v>
      </c>
      <c r="AI335" s="9">
        <f t="shared" si="181"/>
        <v>0</v>
      </c>
      <c r="AJ335" s="77"/>
    </row>
    <row r="336" spans="1:36" x14ac:dyDescent="0.4">
      <c r="A336" s="77">
        <v>167</v>
      </c>
      <c r="B336" s="10"/>
      <c r="C336" s="10"/>
      <c r="D336" s="10"/>
      <c r="E336" s="12"/>
      <c r="F336" s="12"/>
      <c r="G336" s="10"/>
      <c r="H336" s="14">
        <f>IF(G336="",0,IF(G336="優勝",[1]点数換算表!$B$2,IF(G336="準優勝",[1]点数換算表!$C$2,IF(G336="ベスト4",[1]点数換算表!$D$2,[1]点数換算表!$E$2))))</f>
        <v>0</v>
      </c>
      <c r="I336" s="10"/>
      <c r="J336" s="9">
        <f>IF(I336="",0,IF(I336="優勝",[1]点数換算表!$B$3,IF(I336="準優勝",[1]点数換算表!$C$3,IF(I336="ベスト4",[1]点数換算表!$D$3,[1]点数換算表!$E$3))))</f>
        <v>0</v>
      </c>
      <c r="K336" s="10"/>
      <c r="L336" s="9">
        <f>IF(K336="",0,IF(K336="優勝",[7]点数換算表!$B$4,IF(K336="準優勝",[7]点数換算表!$C$4,IF(K336="ベスト4",[7]点数換算表!$D$4,IF(K336="ベスト8",[7]点数換算表!$E$4,IF(K336="ベスト16",[7]点数換算表!$F$4,""))))))</f>
        <v>0</v>
      </c>
      <c r="M336" s="10"/>
      <c r="N336" s="9">
        <f>IF(M336="",0,IF(M336="優勝",点数換算表!$B$5,IF(M336="準優勝",点数換算表!$C$5,IF(M336="ベスト4",点数換算表!$D$5,IF(M336="ベスト8",点数換算表!$E$5,IF(M336="ベスト16",点数換算表!$F$5,IF(M336="ベスト32",点数換算表!$G$5,"")))))))</f>
        <v>0</v>
      </c>
      <c r="O336" s="10"/>
      <c r="P336" s="9">
        <f>IF(O336="",0,IF(O336="優勝",[2]点数換算表!$B$6,IF(O336="準優勝",[2]点数換算表!$C$6,IF(O336="ベスト4",[2]点数換算表!$D$6,IF(O336="ベスト8",[2]点数換算表!$E$6,IF(O336="ベスト16",[2]点数換算表!$F$6,IF(O336="ベスト32",[2]点数換算表!$G$6,"")))))))</f>
        <v>0</v>
      </c>
      <c r="Q336" s="10"/>
      <c r="R336" s="9">
        <f>IF(Q336="",0,IF(Q336="優勝",[10]点数換算表!$B$7,IF(Q336="準優勝",[10]点数換算表!$C$7,IF(Q336="ベスト4",[10]点数換算表!$D$7,IF(Q336="ベスト8",[10]点数換算表!$E$7,[10]点数換算表!$F$7)))))</f>
        <v>0</v>
      </c>
      <c r="S336" s="10"/>
      <c r="T336" s="9">
        <f>IF(S336="",0,IF(S336="優勝",[10]点数換算表!$B$8,IF(S336="準優勝",[10]点数換算表!$C$8,IF(S336="ベスト4",[10]点数換算表!$D$8,IF(S336="ベスト8",[10]点数換算表!$E$8,[10]点数換算表!$F$8)))))</f>
        <v>0</v>
      </c>
      <c r="U336" s="10"/>
      <c r="V336" s="14">
        <f>IF(U336="",0,IF(U336="優勝",[10]点数換算表!$B$13,IF(U336="準優勝",[10]点数換算表!$C$13,IF(U336="ベスト4",[10]点数換算表!$D$13,[10]点数換算表!$E$13))))</f>
        <v>0</v>
      </c>
      <c r="W336" s="10"/>
      <c r="X336" s="9">
        <f>IF(W336="",0,IF(W336="優勝",[10]点数換算表!$B$14,IF(W336="準優勝",[10]点数換算表!$C$14,IF(W336="ベスト4",[10]点数換算表!$D$14,[10]点数換算表!$E$14))))</f>
        <v>0</v>
      </c>
      <c r="Y336" s="10"/>
      <c r="Z336" s="9">
        <f>IF(Y336="",0,IF(Y336="優勝",[7]点数換算表!$B$15,IF(Y336="準優勝",[7]点数換算表!$C$15,IF(Y336="ベスト4",[7]点数換算表!$D$15,IF(Y336="ベスト8",[7]点数換算表!$E$15,IF(Y336="ベスト16",[7]点数換算表!$F$15,""))))))</f>
        <v>0</v>
      </c>
      <c r="AA336" s="10"/>
      <c r="AB336" s="9">
        <f>IF(AA336="",0,IF(AA336="優勝",[2]点数換算表!$B$16,IF(AA336="準優勝",[2]点数換算表!$C$16,IF(AA336="ベスト4",[2]点数換算表!$D$16,IF(AA336="ベスト8",[2]点数換算表!$E$16,IF(AA336="ベスト16",[2]点数換算表!$F$16,IF(AA336="ベスト32",[2]点数換算表!$G$16,"")))))))</f>
        <v>0</v>
      </c>
      <c r="AC336" s="10"/>
      <c r="AD336" s="9">
        <f>IF(AC336="",0,IF(AC336="優勝",[2]点数換算表!$B$17,IF(AC336="準優勝",[2]点数換算表!$C$17,IF(AC336="ベスト4",[2]点数換算表!$D$17,IF(AC336="ベスト8",[2]点数換算表!$E$17,IF(AC336="ベスト16",[2]点数換算表!$F$17,IF(AC336="ベスト32",[2]点数換算表!$G$17,"")))))))</f>
        <v>0</v>
      </c>
      <c r="AE336" s="10"/>
      <c r="AF336" s="9">
        <f>IF(AE336="",0,IF(AE336="優勝",[2]点数換算表!$B$18,IF(AE336="準優勝",[2]点数換算表!$C$18,IF(AE336="ベスト4",[2]点数換算表!$D$18,IF(AE336="ベスト8",[2]点数換算表!$E$18,[2]点数換算表!$F$18)))))</f>
        <v>0</v>
      </c>
      <c r="AG336" s="10"/>
      <c r="AH336" s="9">
        <f>IF(AG336="",0,IF(AG336="優勝",[2]点数換算表!$B$19,IF(AG336="準優勝",[2]点数換算表!$C$19,IF(AG336="ベスト4",[2]点数換算表!$D$19,IF(AG336="ベスト8",[2]点数換算表!$E$19,[2]点数換算表!$F$19)))))</f>
        <v>0</v>
      </c>
      <c r="AI336" s="9">
        <f t="shared" si="181"/>
        <v>0</v>
      </c>
      <c r="AJ336" s="77">
        <f t="shared" ref="AJ336" si="183">AI336+AI337</f>
        <v>0</v>
      </c>
    </row>
    <row r="337" spans="1:36" x14ac:dyDescent="0.4">
      <c r="A337" s="77"/>
      <c r="B337" s="10"/>
      <c r="C337" s="10"/>
      <c r="D337" s="10"/>
      <c r="E337" s="12"/>
      <c r="F337" s="12"/>
      <c r="G337" s="10"/>
      <c r="H337" s="14">
        <f>IF(G337="",0,IF(G337="優勝",[1]点数換算表!$B$2,IF(G337="準優勝",[1]点数換算表!$C$2,IF(G337="ベスト4",[1]点数換算表!$D$2,[1]点数換算表!$E$2))))</f>
        <v>0</v>
      </c>
      <c r="I337" s="10"/>
      <c r="J337" s="9">
        <f>IF(I337="",0,IF(I337="優勝",[1]点数換算表!$B$3,IF(I337="準優勝",[1]点数換算表!$C$3,IF(I337="ベスト4",[1]点数換算表!$D$3,[1]点数換算表!$E$3))))</f>
        <v>0</v>
      </c>
      <c r="K337" s="10"/>
      <c r="L337" s="9">
        <f>IF(K337="",0,IF(K337="優勝",[7]点数換算表!$B$4,IF(K337="準優勝",[7]点数換算表!$C$4,IF(K337="ベスト4",[7]点数換算表!$D$4,IF(K337="ベスト8",[7]点数換算表!$E$4,IF(K337="ベスト16",[7]点数換算表!$F$4,""))))))</f>
        <v>0</v>
      </c>
      <c r="M337" s="10"/>
      <c r="N337" s="9">
        <f>IF(M337="",0,IF(M337="優勝",点数換算表!$B$5,IF(M337="準優勝",点数換算表!$C$5,IF(M337="ベスト4",点数換算表!$D$5,IF(M337="ベスト8",点数換算表!$E$5,IF(M337="ベスト16",点数換算表!$F$5,IF(M337="ベスト32",点数換算表!$G$5,"")))))))</f>
        <v>0</v>
      </c>
      <c r="O337" s="10"/>
      <c r="P337" s="9">
        <f>IF(O337="",0,IF(O337="優勝",[2]点数換算表!$B$6,IF(O337="準優勝",[2]点数換算表!$C$6,IF(O337="ベスト4",[2]点数換算表!$D$6,IF(O337="ベスト8",[2]点数換算表!$E$6,IF(O337="ベスト16",[2]点数換算表!$F$6,IF(O337="ベスト32",[2]点数換算表!$G$6,"")))))))</f>
        <v>0</v>
      </c>
      <c r="Q337" s="10"/>
      <c r="R337" s="9">
        <f>IF(Q337="",0,IF(Q337="優勝",[10]点数換算表!$B$7,IF(Q337="準優勝",[10]点数換算表!$C$7,IF(Q337="ベスト4",[10]点数換算表!$D$7,IF(Q337="ベスト8",[10]点数換算表!$E$7,[10]点数換算表!$F$7)))))</f>
        <v>0</v>
      </c>
      <c r="S337" s="10"/>
      <c r="T337" s="9">
        <f>IF(S337="",0,IF(S337="優勝",[10]点数換算表!$B$8,IF(S337="準優勝",[10]点数換算表!$C$8,IF(S337="ベスト4",[10]点数換算表!$D$8,IF(S337="ベスト8",[10]点数換算表!$E$8,[10]点数換算表!$F$8)))))</f>
        <v>0</v>
      </c>
      <c r="U337" s="10"/>
      <c r="V337" s="14">
        <f>IF(U337="",0,IF(U337="優勝",[10]点数換算表!$B$13,IF(U337="準優勝",[10]点数換算表!$C$13,IF(U337="ベスト4",[10]点数換算表!$D$13,[10]点数換算表!$E$13))))</f>
        <v>0</v>
      </c>
      <c r="W337" s="10"/>
      <c r="X337" s="9">
        <f>IF(W337="",0,IF(W337="優勝",[10]点数換算表!$B$14,IF(W337="準優勝",[10]点数換算表!$C$14,IF(W337="ベスト4",[10]点数換算表!$D$14,[10]点数換算表!$E$14))))</f>
        <v>0</v>
      </c>
      <c r="Y337" s="10"/>
      <c r="Z337" s="9">
        <f>IF(Y337="",0,IF(Y337="優勝",[7]点数換算表!$B$15,IF(Y337="準優勝",[7]点数換算表!$C$15,IF(Y337="ベスト4",[7]点数換算表!$D$15,IF(Y337="ベスト8",[7]点数換算表!$E$15,IF(Y337="ベスト16",[7]点数換算表!$F$15,""))))))</f>
        <v>0</v>
      </c>
      <c r="AA337" s="10"/>
      <c r="AB337" s="9">
        <f>IF(AA337="",0,IF(AA337="優勝",[2]点数換算表!$B$16,IF(AA337="準優勝",[2]点数換算表!$C$16,IF(AA337="ベスト4",[2]点数換算表!$D$16,IF(AA337="ベスト8",[2]点数換算表!$E$16,IF(AA337="ベスト16",[2]点数換算表!$F$16,IF(AA337="ベスト32",[2]点数換算表!$G$16,"")))))))</f>
        <v>0</v>
      </c>
      <c r="AC337" s="10"/>
      <c r="AD337" s="9">
        <f>IF(AC337="",0,IF(AC337="優勝",[2]点数換算表!$B$17,IF(AC337="準優勝",[2]点数換算表!$C$17,IF(AC337="ベスト4",[2]点数換算表!$D$17,IF(AC337="ベスト8",[2]点数換算表!$E$17,IF(AC337="ベスト16",[2]点数換算表!$F$17,IF(AC337="ベスト32",[2]点数換算表!$G$17,"")))))))</f>
        <v>0</v>
      </c>
      <c r="AE337" s="10"/>
      <c r="AF337" s="9">
        <f>IF(AE337="",0,IF(AE337="優勝",[2]点数換算表!$B$18,IF(AE337="準優勝",[2]点数換算表!$C$18,IF(AE337="ベスト4",[2]点数換算表!$D$18,IF(AE337="ベスト8",[2]点数換算表!$E$18,[2]点数換算表!$F$18)))))</f>
        <v>0</v>
      </c>
      <c r="AG337" s="10"/>
      <c r="AH337" s="9">
        <f>IF(AG337="",0,IF(AG337="優勝",[2]点数換算表!$B$19,IF(AG337="準優勝",[2]点数換算表!$C$19,IF(AG337="ベスト4",[2]点数換算表!$D$19,IF(AG337="ベスト8",[2]点数換算表!$E$19,[2]点数換算表!$F$19)))))</f>
        <v>0</v>
      </c>
      <c r="AI337" s="9">
        <f t="shared" si="181"/>
        <v>0</v>
      </c>
      <c r="AJ337" s="77"/>
    </row>
    <row r="338" spans="1:36" x14ac:dyDescent="0.4">
      <c r="A338" s="77">
        <v>168</v>
      </c>
      <c r="B338" s="10"/>
      <c r="C338" s="10"/>
      <c r="D338" s="10"/>
      <c r="E338" s="12"/>
      <c r="F338" s="12"/>
      <c r="G338" s="10"/>
      <c r="H338" s="14">
        <f>IF(G338="",0,IF(G338="優勝",[1]点数換算表!$B$2,IF(G338="準優勝",[1]点数換算表!$C$2,IF(G338="ベスト4",[1]点数換算表!$D$2,[1]点数換算表!$E$2))))</f>
        <v>0</v>
      </c>
      <c r="I338" s="10"/>
      <c r="J338" s="9">
        <f>IF(I338="",0,IF(I338="優勝",[1]点数換算表!$B$3,IF(I338="準優勝",[1]点数換算表!$C$3,IF(I338="ベスト4",[1]点数換算表!$D$3,[1]点数換算表!$E$3))))</f>
        <v>0</v>
      </c>
      <c r="K338" s="10"/>
      <c r="L338" s="9">
        <f>IF(K338="",0,IF(K338="優勝",[7]点数換算表!$B$4,IF(K338="準優勝",[7]点数換算表!$C$4,IF(K338="ベスト4",[7]点数換算表!$D$4,IF(K338="ベスト8",[7]点数換算表!$E$4,IF(K338="ベスト16",[7]点数換算表!$F$4,""))))))</f>
        <v>0</v>
      </c>
      <c r="M338" s="10"/>
      <c r="N338" s="9">
        <f>IF(M338="",0,IF(M338="優勝",点数換算表!$B$5,IF(M338="準優勝",点数換算表!$C$5,IF(M338="ベスト4",点数換算表!$D$5,IF(M338="ベスト8",点数換算表!$E$5,IF(M338="ベスト16",点数換算表!$F$5,IF(M338="ベスト32",点数換算表!$G$5,"")))))))</f>
        <v>0</v>
      </c>
      <c r="O338" s="10"/>
      <c r="P338" s="9">
        <f>IF(O338="",0,IF(O338="優勝",[2]点数換算表!$B$6,IF(O338="準優勝",[2]点数換算表!$C$6,IF(O338="ベスト4",[2]点数換算表!$D$6,IF(O338="ベスト8",[2]点数換算表!$E$6,IF(O338="ベスト16",[2]点数換算表!$F$6,IF(O338="ベスト32",[2]点数換算表!$G$6,"")))))))</f>
        <v>0</v>
      </c>
      <c r="Q338" s="10"/>
      <c r="R338" s="9">
        <f>IF(Q338="",0,IF(Q338="優勝",[10]点数換算表!$B$7,IF(Q338="準優勝",[10]点数換算表!$C$7,IF(Q338="ベスト4",[10]点数換算表!$D$7,IF(Q338="ベスト8",[10]点数換算表!$E$7,[10]点数換算表!$F$7)))))</f>
        <v>0</v>
      </c>
      <c r="S338" s="10"/>
      <c r="T338" s="9">
        <f>IF(S338="",0,IF(S338="優勝",[10]点数換算表!$B$8,IF(S338="準優勝",[10]点数換算表!$C$8,IF(S338="ベスト4",[10]点数換算表!$D$8,IF(S338="ベスト8",[10]点数換算表!$E$8,[10]点数換算表!$F$8)))))</f>
        <v>0</v>
      </c>
      <c r="U338" s="10"/>
      <c r="V338" s="14">
        <f>IF(U338="",0,IF(U338="優勝",[10]点数換算表!$B$13,IF(U338="準優勝",[10]点数換算表!$C$13,IF(U338="ベスト4",[10]点数換算表!$D$13,[10]点数換算表!$E$13))))</f>
        <v>0</v>
      </c>
      <c r="W338" s="10"/>
      <c r="X338" s="9">
        <f>IF(W338="",0,IF(W338="優勝",[10]点数換算表!$B$14,IF(W338="準優勝",[10]点数換算表!$C$14,IF(W338="ベスト4",[10]点数換算表!$D$14,[10]点数換算表!$E$14))))</f>
        <v>0</v>
      </c>
      <c r="Y338" s="10"/>
      <c r="Z338" s="9">
        <f>IF(Y338="",0,IF(Y338="優勝",[7]点数換算表!$B$15,IF(Y338="準優勝",[7]点数換算表!$C$15,IF(Y338="ベスト4",[7]点数換算表!$D$15,IF(Y338="ベスト8",[7]点数換算表!$E$15,IF(Y338="ベスト16",[7]点数換算表!$F$15,""))))))</f>
        <v>0</v>
      </c>
      <c r="AA338" s="10"/>
      <c r="AB338" s="9">
        <f>IF(AA338="",0,IF(AA338="優勝",[2]点数換算表!$B$16,IF(AA338="準優勝",[2]点数換算表!$C$16,IF(AA338="ベスト4",[2]点数換算表!$D$16,IF(AA338="ベスト8",[2]点数換算表!$E$16,IF(AA338="ベスト16",[2]点数換算表!$F$16,IF(AA338="ベスト32",[2]点数換算表!$G$16,"")))))))</f>
        <v>0</v>
      </c>
      <c r="AC338" s="10"/>
      <c r="AD338" s="9">
        <f>IF(AC338="",0,IF(AC338="優勝",[2]点数換算表!$B$17,IF(AC338="準優勝",[2]点数換算表!$C$17,IF(AC338="ベスト4",[2]点数換算表!$D$17,IF(AC338="ベスト8",[2]点数換算表!$E$17,IF(AC338="ベスト16",[2]点数換算表!$F$17,IF(AC338="ベスト32",[2]点数換算表!$G$17,"")))))))</f>
        <v>0</v>
      </c>
      <c r="AE338" s="10"/>
      <c r="AF338" s="9">
        <f>IF(AE338="",0,IF(AE338="優勝",[2]点数換算表!$B$18,IF(AE338="準優勝",[2]点数換算表!$C$18,IF(AE338="ベスト4",[2]点数換算表!$D$18,IF(AE338="ベスト8",[2]点数換算表!$E$18,[2]点数換算表!$F$18)))))</f>
        <v>0</v>
      </c>
      <c r="AG338" s="10"/>
      <c r="AH338" s="9">
        <f>IF(AG338="",0,IF(AG338="優勝",[2]点数換算表!$B$19,IF(AG338="準優勝",[2]点数換算表!$C$19,IF(AG338="ベスト4",[2]点数換算表!$D$19,IF(AG338="ベスト8",[2]点数換算表!$E$19,[2]点数換算表!$F$19)))))</f>
        <v>0</v>
      </c>
      <c r="AI338" s="9">
        <f t="shared" si="181"/>
        <v>0</v>
      </c>
      <c r="AJ338" s="77">
        <f t="shared" ref="AJ338" si="184">AI338+AI339</f>
        <v>0</v>
      </c>
    </row>
    <row r="339" spans="1:36" x14ac:dyDescent="0.4">
      <c r="A339" s="77"/>
      <c r="B339" s="10"/>
      <c r="C339" s="10"/>
      <c r="D339" s="10"/>
      <c r="E339" s="12"/>
      <c r="F339" s="12"/>
      <c r="G339" s="10"/>
      <c r="H339" s="14">
        <f>IF(G339="",0,IF(G339="優勝",[1]点数換算表!$B$2,IF(G339="準優勝",[1]点数換算表!$C$2,IF(G339="ベスト4",[1]点数換算表!$D$2,[1]点数換算表!$E$2))))</f>
        <v>0</v>
      </c>
      <c r="I339" s="10"/>
      <c r="J339" s="9">
        <f>IF(I339="",0,IF(I339="優勝",[1]点数換算表!$B$3,IF(I339="準優勝",[1]点数換算表!$C$3,IF(I339="ベスト4",[1]点数換算表!$D$3,[1]点数換算表!$E$3))))</f>
        <v>0</v>
      </c>
      <c r="K339" s="10"/>
      <c r="L339" s="9">
        <f>IF(K339="",0,IF(K339="優勝",[7]点数換算表!$B$4,IF(K339="準優勝",[7]点数換算表!$C$4,IF(K339="ベスト4",[7]点数換算表!$D$4,IF(K339="ベスト8",[7]点数換算表!$E$4,IF(K339="ベスト16",[7]点数換算表!$F$4,""))))))</f>
        <v>0</v>
      </c>
      <c r="M339" s="10"/>
      <c r="N339" s="9">
        <f>IF(M339="",0,IF(M339="優勝",点数換算表!$B$5,IF(M339="準優勝",点数換算表!$C$5,IF(M339="ベスト4",点数換算表!$D$5,IF(M339="ベスト8",点数換算表!$E$5,IF(M339="ベスト16",点数換算表!$F$5,IF(M339="ベスト32",点数換算表!$G$5,"")))))))</f>
        <v>0</v>
      </c>
      <c r="O339" s="10"/>
      <c r="P339" s="9">
        <f>IF(O339="",0,IF(O339="優勝",[2]点数換算表!$B$6,IF(O339="準優勝",[2]点数換算表!$C$6,IF(O339="ベスト4",[2]点数換算表!$D$6,IF(O339="ベスト8",[2]点数換算表!$E$6,IF(O339="ベスト16",[2]点数換算表!$F$6,IF(O339="ベスト32",[2]点数換算表!$G$6,"")))))))</f>
        <v>0</v>
      </c>
      <c r="Q339" s="10"/>
      <c r="R339" s="9">
        <f>IF(Q339="",0,IF(Q339="優勝",[10]点数換算表!$B$7,IF(Q339="準優勝",[10]点数換算表!$C$7,IF(Q339="ベスト4",[10]点数換算表!$D$7,IF(Q339="ベスト8",[10]点数換算表!$E$7,[10]点数換算表!$F$7)))))</f>
        <v>0</v>
      </c>
      <c r="S339" s="10"/>
      <c r="T339" s="9">
        <f>IF(S339="",0,IF(S339="優勝",[10]点数換算表!$B$8,IF(S339="準優勝",[10]点数換算表!$C$8,IF(S339="ベスト4",[10]点数換算表!$D$8,IF(S339="ベスト8",[10]点数換算表!$E$8,[10]点数換算表!$F$8)))))</f>
        <v>0</v>
      </c>
      <c r="U339" s="10"/>
      <c r="V339" s="14">
        <f>IF(U339="",0,IF(U339="優勝",[10]点数換算表!$B$13,IF(U339="準優勝",[10]点数換算表!$C$13,IF(U339="ベスト4",[10]点数換算表!$D$13,[10]点数換算表!$E$13))))</f>
        <v>0</v>
      </c>
      <c r="W339" s="10"/>
      <c r="X339" s="9">
        <f>IF(W339="",0,IF(W339="優勝",[10]点数換算表!$B$14,IF(W339="準優勝",[10]点数換算表!$C$14,IF(W339="ベスト4",[10]点数換算表!$D$14,[10]点数換算表!$E$14))))</f>
        <v>0</v>
      </c>
      <c r="Y339" s="10"/>
      <c r="Z339" s="9">
        <f>IF(Y339="",0,IF(Y339="優勝",[7]点数換算表!$B$15,IF(Y339="準優勝",[7]点数換算表!$C$15,IF(Y339="ベスト4",[7]点数換算表!$D$15,IF(Y339="ベスト8",[7]点数換算表!$E$15,IF(Y339="ベスト16",[7]点数換算表!$F$15,""))))))</f>
        <v>0</v>
      </c>
      <c r="AA339" s="10"/>
      <c r="AB339" s="9">
        <f>IF(AA339="",0,IF(AA339="優勝",[2]点数換算表!$B$16,IF(AA339="準優勝",[2]点数換算表!$C$16,IF(AA339="ベスト4",[2]点数換算表!$D$16,IF(AA339="ベスト8",[2]点数換算表!$E$16,IF(AA339="ベスト16",[2]点数換算表!$F$16,IF(AA339="ベスト32",[2]点数換算表!$G$16,"")))))))</f>
        <v>0</v>
      </c>
      <c r="AC339" s="10"/>
      <c r="AD339" s="9">
        <f>IF(AC339="",0,IF(AC339="優勝",[2]点数換算表!$B$17,IF(AC339="準優勝",[2]点数換算表!$C$17,IF(AC339="ベスト4",[2]点数換算表!$D$17,IF(AC339="ベスト8",[2]点数換算表!$E$17,IF(AC339="ベスト16",[2]点数換算表!$F$17,IF(AC339="ベスト32",[2]点数換算表!$G$17,"")))))))</f>
        <v>0</v>
      </c>
      <c r="AE339" s="10"/>
      <c r="AF339" s="9">
        <f>IF(AE339="",0,IF(AE339="優勝",[2]点数換算表!$B$18,IF(AE339="準優勝",[2]点数換算表!$C$18,IF(AE339="ベスト4",[2]点数換算表!$D$18,IF(AE339="ベスト8",[2]点数換算表!$E$18,[2]点数換算表!$F$18)))))</f>
        <v>0</v>
      </c>
      <c r="AG339" s="10"/>
      <c r="AH339" s="9">
        <f>IF(AG339="",0,IF(AG339="優勝",[2]点数換算表!$B$19,IF(AG339="準優勝",[2]点数換算表!$C$19,IF(AG339="ベスト4",[2]点数換算表!$D$19,IF(AG339="ベスト8",[2]点数換算表!$E$19,[2]点数換算表!$F$19)))))</f>
        <v>0</v>
      </c>
      <c r="AI339" s="9">
        <f t="shared" si="181"/>
        <v>0</v>
      </c>
      <c r="AJ339" s="77"/>
    </row>
    <row r="340" spans="1:36" x14ac:dyDescent="0.4">
      <c r="A340" s="77">
        <v>169</v>
      </c>
      <c r="B340" s="10"/>
      <c r="C340" s="10"/>
      <c r="D340" s="10"/>
      <c r="E340" s="12"/>
      <c r="F340" s="12"/>
      <c r="G340" s="10"/>
      <c r="H340" s="14">
        <f>IF(G340="",0,IF(G340="優勝",[1]点数換算表!$B$2,IF(G340="準優勝",[1]点数換算表!$C$2,IF(G340="ベスト4",[1]点数換算表!$D$2,[1]点数換算表!$E$2))))</f>
        <v>0</v>
      </c>
      <c r="I340" s="10"/>
      <c r="J340" s="9">
        <f>IF(I340="",0,IF(I340="優勝",[1]点数換算表!$B$3,IF(I340="準優勝",[1]点数換算表!$C$3,IF(I340="ベスト4",[1]点数換算表!$D$3,[1]点数換算表!$E$3))))</f>
        <v>0</v>
      </c>
      <c r="K340" s="10"/>
      <c r="L340" s="9">
        <f>IF(K340="",0,IF(K340="優勝",[7]点数換算表!$B$4,IF(K340="準優勝",[7]点数換算表!$C$4,IF(K340="ベスト4",[7]点数換算表!$D$4,IF(K340="ベスト8",[7]点数換算表!$E$4,IF(K340="ベスト16",[7]点数換算表!$F$4,""))))))</f>
        <v>0</v>
      </c>
      <c r="M340" s="10"/>
      <c r="N340" s="9">
        <f>IF(M340="",0,IF(M340="優勝",点数換算表!$B$5,IF(M340="準優勝",点数換算表!$C$5,IF(M340="ベスト4",点数換算表!$D$5,IF(M340="ベスト8",点数換算表!$E$5,IF(M340="ベスト16",点数換算表!$F$5,IF(M340="ベスト32",点数換算表!$G$5,"")))))))</f>
        <v>0</v>
      </c>
      <c r="O340" s="10"/>
      <c r="P340" s="9">
        <f>IF(O340="",0,IF(O340="優勝",[2]点数換算表!$B$6,IF(O340="準優勝",[2]点数換算表!$C$6,IF(O340="ベスト4",[2]点数換算表!$D$6,IF(O340="ベスト8",[2]点数換算表!$E$6,IF(O340="ベスト16",[2]点数換算表!$F$6,IF(O340="ベスト32",[2]点数換算表!$G$6,"")))))))</f>
        <v>0</v>
      </c>
      <c r="Q340" s="10"/>
      <c r="R340" s="9">
        <f>IF(Q340="",0,IF(Q340="優勝",[10]点数換算表!$B$7,IF(Q340="準優勝",[10]点数換算表!$C$7,IF(Q340="ベスト4",[10]点数換算表!$D$7,IF(Q340="ベスト8",[10]点数換算表!$E$7,[10]点数換算表!$F$7)))))</f>
        <v>0</v>
      </c>
      <c r="S340" s="10"/>
      <c r="T340" s="9">
        <f>IF(S340="",0,IF(S340="優勝",[10]点数換算表!$B$8,IF(S340="準優勝",[10]点数換算表!$C$8,IF(S340="ベスト4",[10]点数換算表!$D$8,IF(S340="ベスト8",[10]点数換算表!$E$8,[10]点数換算表!$F$8)))))</f>
        <v>0</v>
      </c>
      <c r="U340" s="10"/>
      <c r="V340" s="14">
        <f>IF(U340="",0,IF(U340="優勝",[10]点数換算表!$B$13,IF(U340="準優勝",[10]点数換算表!$C$13,IF(U340="ベスト4",[10]点数換算表!$D$13,[10]点数換算表!$E$13))))</f>
        <v>0</v>
      </c>
      <c r="W340" s="10"/>
      <c r="X340" s="9">
        <f>IF(W340="",0,IF(W340="優勝",[10]点数換算表!$B$14,IF(W340="準優勝",[10]点数換算表!$C$14,IF(W340="ベスト4",[10]点数換算表!$D$14,[10]点数換算表!$E$14))))</f>
        <v>0</v>
      </c>
      <c r="Y340" s="10"/>
      <c r="Z340" s="9">
        <f>IF(Y340="",0,IF(Y340="優勝",[7]点数換算表!$B$15,IF(Y340="準優勝",[7]点数換算表!$C$15,IF(Y340="ベスト4",[7]点数換算表!$D$15,IF(Y340="ベスト8",[7]点数換算表!$E$15,IF(Y340="ベスト16",[7]点数換算表!$F$15,""))))))</f>
        <v>0</v>
      </c>
      <c r="AA340" s="10"/>
      <c r="AB340" s="9">
        <f>IF(AA340="",0,IF(AA340="優勝",[2]点数換算表!$B$16,IF(AA340="準優勝",[2]点数換算表!$C$16,IF(AA340="ベスト4",[2]点数換算表!$D$16,IF(AA340="ベスト8",[2]点数換算表!$E$16,IF(AA340="ベスト16",[2]点数換算表!$F$16,IF(AA340="ベスト32",[2]点数換算表!$G$16,"")))))))</f>
        <v>0</v>
      </c>
      <c r="AC340" s="10"/>
      <c r="AD340" s="9">
        <f>IF(AC340="",0,IF(AC340="優勝",[2]点数換算表!$B$17,IF(AC340="準優勝",[2]点数換算表!$C$17,IF(AC340="ベスト4",[2]点数換算表!$D$17,IF(AC340="ベスト8",[2]点数換算表!$E$17,IF(AC340="ベスト16",[2]点数換算表!$F$17,IF(AC340="ベスト32",[2]点数換算表!$G$17,"")))))))</f>
        <v>0</v>
      </c>
      <c r="AE340" s="10"/>
      <c r="AF340" s="9">
        <f>IF(AE340="",0,IF(AE340="優勝",[2]点数換算表!$B$18,IF(AE340="準優勝",[2]点数換算表!$C$18,IF(AE340="ベスト4",[2]点数換算表!$D$18,IF(AE340="ベスト8",[2]点数換算表!$E$18,[2]点数換算表!$F$18)))))</f>
        <v>0</v>
      </c>
      <c r="AG340" s="10"/>
      <c r="AH340" s="9">
        <f>IF(AG340="",0,IF(AG340="優勝",[2]点数換算表!$B$19,IF(AG340="準優勝",[2]点数換算表!$C$19,IF(AG340="ベスト4",[2]点数換算表!$D$19,IF(AG340="ベスト8",[2]点数換算表!$E$19,[2]点数換算表!$F$19)))))</f>
        <v>0</v>
      </c>
      <c r="AI340" s="9">
        <f t="shared" si="181"/>
        <v>0</v>
      </c>
      <c r="AJ340" s="77">
        <f t="shared" ref="AJ340" si="185">AI340+AI341</f>
        <v>0</v>
      </c>
    </row>
    <row r="341" spans="1:36" x14ac:dyDescent="0.4">
      <c r="A341" s="77"/>
      <c r="B341" s="10"/>
      <c r="C341" s="10"/>
      <c r="D341" s="10"/>
      <c r="E341" s="12"/>
      <c r="F341" s="12"/>
      <c r="G341" s="10"/>
      <c r="H341" s="14">
        <f>IF(G341="",0,IF(G341="優勝",[1]点数換算表!$B$2,IF(G341="準優勝",[1]点数換算表!$C$2,IF(G341="ベスト4",[1]点数換算表!$D$2,[1]点数換算表!$E$2))))</f>
        <v>0</v>
      </c>
      <c r="I341" s="10"/>
      <c r="J341" s="9">
        <f>IF(I341="",0,IF(I341="優勝",[1]点数換算表!$B$3,IF(I341="準優勝",[1]点数換算表!$C$3,IF(I341="ベスト4",[1]点数換算表!$D$3,[1]点数換算表!$E$3))))</f>
        <v>0</v>
      </c>
      <c r="K341" s="10"/>
      <c r="L341" s="9">
        <f>IF(K341="",0,IF(K341="優勝",[7]点数換算表!$B$4,IF(K341="準優勝",[7]点数換算表!$C$4,IF(K341="ベスト4",[7]点数換算表!$D$4,IF(K341="ベスト8",[7]点数換算表!$E$4,IF(K341="ベスト16",[7]点数換算表!$F$4,""))))))</f>
        <v>0</v>
      </c>
      <c r="M341" s="10"/>
      <c r="N341" s="9">
        <f>IF(M341="",0,IF(M341="優勝",点数換算表!$B$5,IF(M341="準優勝",点数換算表!$C$5,IF(M341="ベスト4",点数換算表!$D$5,IF(M341="ベスト8",点数換算表!$E$5,IF(M341="ベスト16",点数換算表!$F$5,IF(M341="ベスト32",点数換算表!$G$5,"")))))))</f>
        <v>0</v>
      </c>
      <c r="O341" s="10"/>
      <c r="P341" s="9">
        <f>IF(O341="",0,IF(O341="優勝",[2]点数換算表!$B$6,IF(O341="準優勝",[2]点数換算表!$C$6,IF(O341="ベスト4",[2]点数換算表!$D$6,IF(O341="ベスト8",[2]点数換算表!$E$6,IF(O341="ベスト16",[2]点数換算表!$F$6,IF(O341="ベスト32",[2]点数換算表!$G$6,"")))))))</f>
        <v>0</v>
      </c>
      <c r="Q341" s="10"/>
      <c r="R341" s="9">
        <f>IF(Q341="",0,IF(Q341="優勝",[10]点数換算表!$B$7,IF(Q341="準優勝",[10]点数換算表!$C$7,IF(Q341="ベスト4",[10]点数換算表!$D$7,IF(Q341="ベスト8",[10]点数換算表!$E$7,[10]点数換算表!$F$7)))))</f>
        <v>0</v>
      </c>
      <c r="S341" s="10"/>
      <c r="T341" s="9">
        <f>IF(S341="",0,IF(S341="優勝",[10]点数換算表!$B$8,IF(S341="準優勝",[10]点数換算表!$C$8,IF(S341="ベスト4",[10]点数換算表!$D$8,IF(S341="ベスト8",[10]点数換算表!$E$8,[10]点数換算表!$F$8)))))</f>
        <v>0</v>
      </c>
      <c r="U341" s="10"/>
      <c r="V341" s="14">
        <f>IF(U341="",0,IF(U341="優勝",[10]点数換算表!$B$13,IF(U341="準優勝",[10]点数換算表!$C$13,IF(U341="ベスト4",[10]点数換算表!$D$13,[10]点数換算表!$E$13))))</f>
        <v>0</v>
      </c>
      <c r="W341" s="10"/>
      <c r="X341" s="9">
        <f>IF(W341="",0,IF(W341="優勝",[10]点数換算表!$B$14,IF(W341="準優勝",[10]点数換算表!$C$14,IF(W341="ベスト4",[10]点数換算表!$D$14,[10]点数換算表!$E$14))))</f>
        <v>0</v>
      </c>
      <c r="Y341" s="10"/>
      <c r="Z341" s="9">
        <f>IF(Y341="",0,IF(Y341="優勝",[7]点数換算表!$B$15,IF(Y341="準優勝",[7]点数換算表!$C$15,IF(Y341="ベスト4",[7]点数換算表!$D$15,IF(Y341="ベスト8",[7]点数換算表!$E$15,IF(Y341="ベスト16",[7]点数換算表!$F$15,""))))))</f>
        <v>0</v>
      </c>
      <c r="AA341" s="10"/>
      <c r="AB341" s="9">
        <f>IF(AA341="",0,IF(AA341="優勝",[2]点数換算表!$B$16,IF(AA341="準優勝",[2]点数換算表!$C$16,IF(AA341="ベスト4",[2]点数換算表!$D$16,IF(AA341="ベスト8",[2]点数換算表!$E$16,IF(AA341="ベスト16",[2]点数換算表!$F$16,IF(AA341="ベスト32",[2]点数換算表!$G$16,"")))))))</f>
        <v>0</v>
      </c>
      <c r="AC341" s="10"/>
      <c r="AD341" s="9">
        <f>IF(AC341="",0,IF(AC341="優勝",[2]点数換算表!$B$17,IF(AC341="準優勝",[2]点数換算表!$C$17,IF(AC341="ベスト4",[2]点数換算表!$D$17,IF(AC341="ベスト8",[2]点数換算表!$E$17,IF(AC341="ベスト16",[2]点数換算表!$F$17,IF(AC341="ベスト32",[2]点数換算表!$G$17,"")))))))</f>
        <v>0</v>
      </c>
      <c r="AE341" s="10"/>
      <c r="AF341" s="9">
        <f>IF(AE341="",0,IF(AE341="優勝",[2]点数換算表!$B$18,IF(AE341="準優勝",[2]点数換算表!$C$18,IF(AE341="ベスト4",[2]点数換算表!$D$18,IF(AE341="ベスト8",[2]点数換算表!$E$18,[2]点数換算表!$F$18)))))</f>
        <v>0</v>
      </c>
      <c r="AG341" s="10"/>
      <c r="AH341" s="9">
        <f>IF(AG341="",0,IF(AG341="優勝",[2]点数換算表!$B$19,IF(AG341="準優勝",[2]点数換算表!$C$19,IF(AG341="ベスト4",[2]点数換算表!$D$19,IF(AG341="ベスト8",[2]点数換算表!$E$19,[2]点数換算表!$F$19)))))</f>
        <v>0</v>
      </c>
      <c r="AI341" s="9">
        <f t="shared" si="181"/>
        <v>0</v>
      </c>
      <c r="AJ341" s="77"/>
    </row>
    <row r="342" spans="1:36" x14ac:dyDescent="0.4">
      <c r="A342" s="77">
        <v>170</v>
      </c>
      <c r="B342" s="10"/>
      <c r="C342" s="10"/>
      <c r="D342" s="10"/>
      <c r="E342" s="12"/>
      <c r="F342" s="12"/>
      <c r="G342" s="10"/>
      <c r="H342" s="14">
        <f>IF(G342="",0,IF(G342="優勝",[1]点数換算表!$B$2,IF(G342="準優勝",[1]点数換算表!$C$2,IF(G342="ベスト4",[1]点数換算表!$D$2,[1]点数換算表!$E$2))))</f>
        <v>0</v>
      </c>
      <c r="I342" s="10"/>
      <c r="J342" s="9">
        <f>IF(I342="",0,IF(I342="優勝",[1]点数換算表!$B$3,IF(I342="準優勝",[1]点数換算表!$C$3,IF(I342="ベスト4",[1]点数換算表!$D$3,[1]点数換算表!$E$3))))</f>
        <v>0</v>
      </c>
      <c r="K342" s="10"/>
      <c r="L342" s="9">
        <f>IF(K342="",0,IF(K342="優勝",[7]点数換算表!$B$4,IF(K342="準優勝",[7]点数換算表!$C$4,IF(K342="ベスト4",[7]点数換算表!$D$4,IF(K342="ベスト8",[7]点数換算表!$E$4,IF(K342="ベスト16",[7]点数換算表!$F$4,""))))))</f>
        <v>0</v>
      </c>
      <c r="M342" s="10"/>
      <c r="N342" s="9">
        <f>IF(M342="",0,IF(M342="優勝",点数換算表!$B$5,IF(M342="準優勝",点数換算表!$C$5,IF(M342="ベスト4",点数換算表!$D$5,IF(M342="ベスト8",点数換算表!$E$5,IF(M342="ベスト16",点数換算表!$F$5,IF(M342="ベスト32",点数換算表!$G$5,"")))))))</f>
        <v>0</v>
      </c>
      <c r="O342" s="10"/>
      <c r="P342" s="9">
        <f>IF(O342="",0,IF(O342="優勝",[2]点数換算表!$B$6,IF(O342="準優勝",[2]点数換算表!$C$6,IF(O342="ベスト4",[2]点数換算表!$D$6,IF(O342="ベスト8",[2]点数換算表!$E$6,IF(O342="ベスト16",[2]点数換算表!$F$6,IF(O342="ベスト32",[2]点数換算表!$G$6,"")))))))</f>
        <v>0</v>
      </c>
      <c r="Q342" s="10"/>
      <c r="R342" s="9">
        <f>IF(Q342="",0,IF(Q342="優勝",[10]点数換算表!$B$7,IF(Q342="準優勝",[10]点数換算表!$C$7,IF(Q342="ベスト4",[10]点数換算表!$D$7,IF(Q342="ベスト8",[10]点数換算表!$E$7,[10]点数換算表!$F$7)))))</f>
        <v>0</v>
      </c>
      <c r="S342" s="10"/>
      <c r="T342" s="9">
        <f>IF(S342="",0,IF(S342="優勝",[10]点数換算表!$B$8,IF(S342="準優勝",[10]点数換算表!$C$8,IF(S342="ベスト4",[10]点数換算表!$D$8,IF(S342="ベスト8",[10]点数換算表!$E$8,[10]点数換算表!$F$8)))))</f>
        <v>0</v>
      </c>
      <c r="U342" s="10"/>
      <c r="V342" s="14">
        <f>IF(U342="",0,IF(U342="優勝",[10]点数換算表!$B$13,IF(U342="準優勝",[10]点数換算表!$C$13,IF(U342="ベスト4",[10]点数換算表!$D$13,[10]点数換算表!$E$13))))</f>
        <v>0</v>
      </c>
      <c r="W342" s="10"/>
      <c r="X342" s="9">
        <f>IF(W342="",0,IF(W342="優勝",[10]点数換算表!$B$14,IF(W342="準優勝",[10]点数換算表!$C$14,IF(W342="ベスト4",[10]点数換算表!$D$14,[10]点数換算表!$E$14))))</f>
        <v>0</v>
      </c>
      <c r="Y342" s="10"/>
      <c r="Z342" s="9">
        <f>IF(Y342="",0,IF(Y342="優勝",[7]点数換算表!$B$15,IF(Y342="準優勝",[7]点数換算表!$C$15,IF(Y342="ベスト4",[7]点数換算表!$D$15,IF(Y342="ベスト8",[7]点数換算表!$E$15,IF(Y342="ベスト16",[7]点数換算表!$F$15,""))))))</f>
        <v>0</v>
      </c>
      <c r="AA342" s="10"/>
      <c r="AB342" s="9">
        <f>IF(AA342="",0,IF(AA342="優勝",[2]点数換算表!$B$16,IF(AA342="準優勝",[2]点数換算表!$C$16,IF(AA342="ベスト4",[2]点数換算表!$D$16,IF(AA342="ベスト8",[2]点数換算表!$E$16,IF(AA342="ベスト16",[2]点数換算表!$F$16,IF(AA342="ベスト32",[2]点数換算表!$G$16,"")))))))</f>
        <v>0</v>
      </c>
      <c r="AC342" s="10"/>
      <c r="AD342" s="9">
        <f>IF(AC342="",0,IF(AC342="優勝",[2]点数換算表!$B$17,IF(AC342="準優勝",[2]点数換算表!$C$17,IF(AC342="ベスト4",[2]点数換算表!$D$17,IF(AC342="ベスト8",[2]点数換算表!$E$17,IF(AC342="ベスト16",[2]点数換算表!$F$17,IF(AC342="ベスト32",[2]点数換算表!$G$17,"")))))))</f>
        <v>0</v>
      </c>
      <c r="AE342" s="10"/>
      <c r="AF342" s="9">
        <f>IF(AE342="",0,IF(AE342="優勝",[2]点数換算表!$B$18,IF(AE342="準優勝",[2]点数換算表!$C$18,IF(AE342="ベスト4",[2]点数換算表!$D$18,IF(AE342="ベスト8",[2]点数換算表!$E$18,[2]点数換算表!$F$18)))))</f>
        <v>0</v>
      </c>
      <c r="AG342" s="10"/>
      <c r="AH342" s="9">
        <f>IF(AG342="",0,IF(AG342="優勝",[2]点数換算表!$B$19,IF(AG342="準優勝",[2]点数換算表!$C$19,IF(AG342="ベスト4",[2]点数換算表!$D$19,IF(AG342="ベスト8",[2]点数換算表!$E$19,[2]点数換算表!$F$19)))))</f>
        <v>0</v>
      </c>
      <c r="AI342" s="9">
        <f t="shared" si="181"/>
        <v>0</v>
      </c>
      <c r="AJ342" s="77">
        <f t="shared" ref="AJ342" si="186">AI342+AI343</f>
        <v>0</v>
      </c>
    </row>
    <row r="343" spans="1:36" x14ac:dyDescent="0.4">
      <c r="A343" s="77"/>
      <c r="B343" s="10"/>
      <c r="C343" s="10"/>
      <c r="D343" s="10"/>
      <c r="E343" s="12"/>
      <c r="F343" s="12"/>
      <c r="G343" s="10"/>
      <c r="H343" s="14">
        <f>IF(G343="",0,IF(G343="優勝",[1]点数換算表!$B$2,IF(G343="準優勝",[1]点数換算表!$C$2,IF(G343="ベスト4",[1]点数換算表!$D$2,[1]点数換算表!$E$2))))</f>
        <v>0</v>
      </c>
      <c r="I343" s="10"/>
      <c r="J343" s="9">
        <f>IF(I343="",0,IF(I343="優勝",[1]点数換算表!$B$3,IF(I343="準優勝",[1]点数換算表!$C$3,IF(I343="ベスト4",[1]点数換算表!$D$3,[1]点数換算表!$E$3))))</f>
        <v>0</v>
      </c>
      <c r="K343" s="10"/>
      <c r="L343" s="9">
        <f>IF(K343="",0,IF(K343="優勝",[7]点数換算表!$B$4,IF(K343="準優勝",[7]点数換算表!$C$4,IF(K343="ベスト4",[7]点数換算表!$D$4,IF(K343="ベスト8",[7]点数換算表!$E$4,IF(K343="ベスト16",[7]点数換算表!$F$4,""))))))</f>
        <v>0</v>
      </c>
      <c r="M343" s="10"/>
      <c r="N343" s="9">
        <f>IF(M343="",0,IF(M343="優勝",点数換算表!$B$5,IF(M343="準優勝",点数換算表!$C$5,IF(M343="ベスト4",点数換算表!$D$5,IF(M343="ベスト8",点数換算表!$E$5,IF(M343="ベスト16",点数換算表!$F$5,IF(M343="ベスト32",点数換算表!$G$5,"")))))))</f>
        <v>0</v>
      </c>
      <c r="O343" s="10"/>
      <c r="P343" s="9">
        <f>IF(O343="",0,IF(O343="優勝",[2]点数換算表!$B$6,IF(O343="準優勝",[2]点数換算表!$C$6,IF(O343="ベスト4",[2]点数換算表!$D$6,IF(O343="ベスト8",[2]点数換算表!$E$6,IF(O343="ベスト16",[2]点数換算表!$F$6,IF(O343="ベスト32",[2]点数換算表!$G$6,"")))))))</f>
        <v>0</v>
      </c>
      <c r="Q343" s="10"/>
      <c r="R343" s="9">
        <f>IF(Q343="",0,IF(Q343="優勝",[10]点数換算表!$B$7,IF(Q343="準優勝",[10]点数換算表!$C$7,IF(Q343="ベスト4",[10]点数換算表!$D$7,IF(Q343="ベスト8",[10]点数換算表!$E$7,[10]点数換算表!$F$7)))))</f>
        <v>0</v>
      </c>
      <c r="S343" s="10"/>
      <c r="T343" s="9">
        <f>IF(S343="",0,IF(S343="優勝",[10]点数換算表!$B$8,IF(S343="準優勝",[10]点数換算表!$C$8,IF(S343="ベスト4",[10]点数換算表!$D$8,IF(S343="ベスト8",[10]点数換算表!$E$8,[10]点数換算表!$F$8)))))</f>
        <v>0</v>
      </c>
      <c r="U343" s="10"/>
      <c r="V343" s="14">
        <f>IF(U343="",0,IF(U343="優勝",[10]点数換算表!$B$13,IF(U343="準優勝",[10]点数換算表!$C$13,IF(U343="ベスト4",[10]点数換算表!$D$13,[10]点数換算表!$E$13))))</f>
        <v>0</v>
      </c>
      <c r="W343" s="10"/>
      <c r="X343" s="9">
        <f>IF(W343="",0,IF(W343="優勝",[10]点数換算表!$B$14,IF(W343="準優勝",[10]点数換算表!$C$14,IF(W343="ベスト4",[10]点数換算表!$D$14,[10]点数換算表!$E$14))))</f>
        <v>0</v>
      </c>
      <c r="Y343" s="10"/>
      <c r="Z343" s="9">
        <f>IF(Y343="",0,IF(Y343="優勝",[7]点数換算表!$B$15,IF(Y343="準優勝",[7]点数換算表!$C$15,IF(Y343="ベスト4",[7]点数換算表!$D$15,IF(Y343="ベスト8",[7]点数換算表!$E$15,IF(Y343="ベスト16",[7]点数換算表!$F$15,""))))))</f>
        <v>0</v>
      </c>
      <c r="AA343" s="10"/>
      <c r="AB343" s="9">
        <f>IF(AA343="",0,IF(AA343="優勝",[2]点数換算表!$B$16,IF(AA343="準優勝",[2]点数換算表!$C$16,IF(AA343="ベスト4",[2]点数換算表!$D$16,IF(AA343="ベスト8",[2]点数換算表!$E$16,IF(AA343="ベスト16",[2]点数換算表!$F$16,IF(AA343="ベスト32",[2]点数換算表!$G$16,"")))))))</f>
        <v>0</v>
      </c>
      <c r="AC343" s="10"/>
      <c r="AD343" s="9">
        <f>IF(AC343="",0,IF(AC343="優勝",[2]点数換算表!$B$17,IF(AC343="準優勝",[2]点数換算表!$C$17,IF(AC343="ベスト4",[2]点数換算表!$D$17,IF(AC343="ベスト8",[2]点数換算表!$E$17,IF(AC343="ベスト16",[2]点数換算表!$F$17,IF(AC343="ベスト32",[2]点数換算表!$G$17,"")))))))</f>
        <v>0</v>
      </c>
      <c r="AE343" s="10"/>
      <c r="AF343" s="9">
        <f>IF(AE343="",0,IF(AE343="優勝",[2]点数換算表!$B$18,IF(AE343="準優勝",[2]点数換算表!$C$18,IF(AE343="ベスト4",[2]点数換算表!$D$18,IF(AE343="ベスト8",[2]点数換算表!$E$18,[2]点数換算表!$F$18)))))</f>
        <v>0</v>
      </c>
      <c r="AG343" s="10"/>
      <c r="AH343" s="9">
        <f>IF(AG343="",0,IF(AG343="優勝",[2]点数換算表!$B$19,IF(AG343="準優勝",[2]点数換算表!$C$19,IF(AG343="ベスト4",[2]点数換算表!$D$19,IF(AG343="ベスト8",[2]点数換算表!$E$19,[2]点数換算表!$F$19)))))</f>
        <v>0</v>
      </c>
      <c r="AI343" s="9">
        <f t="shared" si="181"/>
        <v>0</v>
      </c>
      <c r="AJ343" s="77"/>
    </row>
    <row r="344" spans="1:36" x14ac:dyDescent="0.4">
      <c r="A344" s="77">
        <v>171</v>
      </c>
      <c r="B344" s="10"/>
      <c r="C344" s="10"/>
      <c r="D344" s="10"/>
      <c r="E344" s="12"/>
      <c r="F344" s="12"/>
      <c r="G344" s="10"/>
      <c r="H344" s="14">
        <f>IF(G344="",0,IF(G344="優勝",[1]点数換算表!$B$2,IF(G344="準優勝",[1]点数換算表!$C$2,IF(G344="ベスト4",[1]点数換算表!$D$2,[1]点数換算表!$E$2))))</f>
        <v>0</v>
      </c>
      <c r="I344" s="10"/>
      <c r="J344" s="9">
        <f>IF(I344="",0,IF(I344="優勝",[1]点数換算表!$B$3,IF(I344="準優勝",[1]点数換算表!$C$3,IF(I344="ベスト4",[1]点数換算表!$D$3,[1]点数換算表!$E$3))))</f>
        <v>0</v>
      </c>
      <c r="K344" s="10"/>
      <c r="L344" s="9">
        <f>IF(K344="",0,IF(K344="優勝",[7]点数換算表!$B$4,IF(K344="準優勝",[7]点数換算表!$C$4,IF(K344="ベスト4",[7]点数換算表!$D$4,IF(K344="ベスト8",[7]点数換算表!$E$4,IF(K344="ベスト16",[7]点数換算表!$F$4,""))))))</f>
        <v>0</v>
      </c>
      <c r="M344" s="10"/>
      <c r="N344" s="9">
        <f>IF(M344="",0,IF(M344="優勝",点数換算表!$B$5,IF(M344="準優勝",点数換算表!$C$5,IF(M344="ベスト4",点数換算表!$D$5,IF(M344="ベスト8",点数換算表!$E$5,IF(M344="ベスト16",点数換算表!$F$5,IF(M344="ベスト32",点数換算表!$G$5,"")))))))</f>
        <v>0</v>
      </c>
      <c r="O344" s="10"/>
      <c r="P344" s="9">
        <f>IF(O344="",0,IF(O344="優勝",[2]点数換算表!$B$6,IF(O344="準優勝",[2]点数換算表!$C$6,IF(O344="ベスト4",[2]点数換算表!$D$6,IF(O344="ベスト8",[2]点数換算表!$E$6,IF(O344="ベスト16",[2]点数換算表!$F$6,IF(O344="ベスト32",[2]点数換算表!$G$6,"")))))))</f>
        <v>0</v>
      </c>
      <c r="Q344" s="10"/>
      <c r="R344" s="9">
        <f>IF(Q344="",0,IF(Q344="優勝",[10]点数換算表!$B$7,IF(Q344="準優勝",[10]点数換算表!$C$7,IF(Q344="ベスト4",[10]点数換算表!$D$7,IF(Q344="ベスト8",[10]点数換算表!$E$7,[10]点数換算表!$F$7)))))</f>
        <v>0</v>
      </c>
      <c r="S344" s="10"/>
      <c r="T344" s="9">
        <f>IF(S344="",0,IF(S344="優勝",[10]点数換算表!$B$8,IF(S344="準優勝",[10]点数換算表!$C$8,IF(S344="ベスト4",[10]点数換算表!$D$8,IF(S344="ベスト8",[10]点数換算表!$E$8,[10]点数換算表!$F$8)))))</f>
        <v>0</v>
      </c>
      <c r="U344" s="10"/>
      <c r="V344" s="14">
        <f>IF(U344="",0,IF(U344="優勝",[10]点数換算表!$B$13,IF(U344="準優勝",[10]点数換算表!$C$13,IF(U344="ベスト4",[10]点数換算表!$D$13,[10]点数換算表!$E$13))))</f>
        <v>0</v>
      </c>
      <c r="W344" s="10"/>
      <c r="X344" s="9">
        <f>IF(W344="",0,IF(W344="優勝",[10]点数換算表!$B$14,IF(W344="準優勝",[10]点数換算表!$C$14,IF(W344="ベスト4",[10]点数換算表!$D$14,[10]点数換算表!$E$14))))</f>
        <v>0</v>
      </c>
      <c r="Y344" s="10"/>
      <c r="Z344" s="9">
        <f>IF(Y344="",0,IF(Y344="優勝",[7]点数換算表!$B$15,IF(Y344="準優勝",[7]点数換算表!$C$15,IF(Y344="ベスト4",[7]点数換算表!$D$15,IF(Y344="ベスト8",[7]点数換算表!$E$15,IF(Y344="ベスト16",[7]点数換算表!$F$15,""))))))</f>
        <v>0</v>
      </c>
      <c r="AA344" s="10"/>
      <c r="AB344" s="9">
        <f>IF(AA344="",0,IF(AA344="優勝",[2]点数換算表!$B$16,IF(AA344="準優勝",[2]点数換算表!$C$16,IF(AA344="ベスト4",[2]点数換算表!$D$16,IF(AA344="ベスト8",[2]点数換算表!$E$16,IF(AA344="ベスト16",[2]点数換算表!$F$16,IF(AA344="ベスト32",[2]点数換算表!$G$16,"")))))))</f>
        <v>0</v>
      </c>
      <c r="AC344" s="10"/>
      <c r="AD344" s="9">
        <f>IF(AC344="",0,IF(AC344="優勝",[2]点数換算表!$B$17,IF(AC344="準優勝",[2]点数換算表!$C$17,IF(AC344="ベスト4",[2]点数換算表!$D$17,IF(AC344="ベスト8",[2]点数換算表!$E$17,IF(AC344="ベスト16",[2]点数換算表!$F$17,IF(AC344="ベスト32",[2]点数換算表!$G$17,"")))))))</f>
        <v>0</v>
      </c>
      <c r="AE344" s="10"/>
      <c r="AF344" s="9">
        <f>IF(AE344="",0,IF(AE344="優勝",[2]点数換算表!$B$18,IF(AE344="準優勝",[2]点数換算表!$C$18,IF(AE344="ベスト4",[2]点数換算表!$D$18,IF(AE344="ベスト8",[2]点数換算表!$E$18,[2]点数換算表!$F$18)))))</f>
        <v>0</v>
      </c>
      <c r="AG344" s="10"/>
      <c r="AH344" s="9">
        <f>IF(AG344="",0,IF(AG344="優勝",[2]点数換算表!$B$19,IF(AG344="準優勝",[2]点数換算表!$C$19,IF(AG344="ベスト4",[2]点数換算表!$D$19,IF(AG344="ベスト8",[2]点数換算表!$E$19,[2]点数換算表!$F$19)))))</f>
        <v>0</v>
      </c>
      <c r="AI344" s="9">
        <f t="shared" si="181"/>
        <v>0</v>
      </c>
      <c r="AJ344" s="77">
        <f t="shared" ref="AJ344" si="187">AI344+AI345</f>
        <v>0</v>
      </c>
    </row>
    <row r="345" spans="1:36" x14ac:dyDescent="0.4">
      <c r="A345" s="77"/>
      <c r="B345" s="10"/>
      <c r="C345" s="10"/>
      <c r="D345" s="10"/>
      <c r="E345" s="12"/>
      <c r="F345" s="12"/>
      <c r="G345" s="10"/>
      <c r="H345" s="14">
        <f>IF(G345="",0,IF(G345="優勝",[1]点数換算表!$B$2,IF(G345="準優勝",[1]点数換算表!$C$2,IF(G345="ベスト4",[1]点数換算表!$D$2,[1]点数換算表!$E$2))))</f>
        <v>0</v>
      </c>
      <c r="I345" s="10"/>
      <c r="J345" s="9">
        <f>IF(I345="",0,IF(I345="優勝",[1]点数換算表!$B$3,IF(I345="準優勝",[1]点数換算表!$C$3,IF(I345="ベスト4",[1]点数換算表!$D$3,[1]点数換算表!$E$3))))</f>
        <v>0</v>
      </c>
      <c r="K345" s="10"/>
      <c r="L345" s="9">
        <f>IF(K345="",0,IF(K345="優勝",[7]点数換算表!$B$4,IF(K345="準優勝",[7]点数換算表!$C$4,IF(K345="ベスト4",[7]点数換算表!$D$4,IF(K345="ベスト8",[7]点数換算表!$E$4,IF(K345="ベスト16",[7]点数換算表!$F$4,""))))))</f>
        <v>0</v>
      </c>
      <c r="M345" s="10"/>
      <c r="N345" s="9">
        <f>IF(M345="",0,IF(M345="優勝",点数換算表!$B$5,IF(M345="準優勝",点数換算表!$C$5,IF(M345="ベスト4",点数換算表!$D$5,IF(M345="ベスト8",点数換算表!$E$5,IF(M345="ベスト16",点数換算表!$F$5,IF(M345="ベスト32",点数換算表!$G$5,"")))))))</f>
        <v>0</v>
      </c>
      <c r="O345" s="10"/>
      <c r="P345" s="9">
        <f>IF(O345="",0,IF(O345="優勝",[2]点数換算表!$B$6,IF(O345="準優勝",[2]点数換算表!$C$6,IF(O345="ベスト4",[2]点数換算表!$D$6,IF(O345="ベスト8",[2]点数換算表!$E$6,IF(O345="ベスト16",[2]点数換算表!$F$6,IF(O345="ベスト32",[2]点数換算表!$G$6,"")))))))</f>
        <v>0</v>
      </c>
      <c r="Q345" s="10"/>
      <c r="R345" s="9">
        <f>IF(Q345="",0,IF(Q345="優勝",[10]点数換算表!$B$7,IF(Q345="準優勝",[10]点数換算表!$C$7,IF(Q345="ベスト4",[10]点数換算表!$D$7,IF(Q345="ベスト8",[10]点数換算表!$E$7,[10]点数換算表!$F$7)))))</f>
        <v>0</v>
      </c>
      <c r="S345" s="10"/>
      <c r="T345" s="9">
        <f>IF(S345="",0,IF(S345="優勝",[10]点数換算表!$B$8,IF(S345="準優勝",[10]点数換算表!$C$8,IF(S345="ベスト4",[10]点数換算表!$D$8,IF(S345="ベスト8",[10]点数換算表!$E$8,[10]点数換算表!$F$8)))))</f>
        <v>0</v>
      </c>
      <c r="U345" s="10"/>
      <c r="V345" s="14">
        <f>IF(U345="",0,IF(U345="優勝",[10]点数換算表!$B$13,IF(U345="準優勝",[10]点数換算表!$C$13,IF(U345="ベスト4",[10]点数換算表!$D$13,[10]点数換算表!$E$13))))</f>
        <v>0</v>
      </c>
      <c r="W345" s="10"/>
      <c r="X345" s="9">
        <f>IF(W345="",0,IF(W345="優勝",[10]点数換算表!$B$14,IF(W345="準優勝",[10]点数換算表!$C$14,IF(W345="ベスト4",[10]点数換算表!$D$14,[10]点数換算表!$E$14))))</f>
        <v>0</v>
      </c>
      <c r="Y345" s="10"/>
      <c r="Z345" s="9">
        <f>IF(Y345="",0,IF(Y345="優勝",[7]点数換算表!$B$15,IF(Y345="準優勝",[7]点数換算表!$C$15,IF(Y345="ベスト4",[7]点数換算表!$D$15,IF(Y345="ベスト8",[7]点数換算表!$E$15,IF(Y345="ベスト16",[7]点数換算表!$F$15,""))))))</f>
        <v>0</v>
      </c>
      <c r="AA345" s="10"/>
      <c r="AB345" s="9">
        <f>IF(AA345="",0,IF(AA345="優勝",[2]点数換算表!$B$16,IF(AA345="準優勝",[2]点数換算表!$C$16,IF(AA345="ベスト4",[2]点数換算表!$D$16,IF(AA345="ベスト8",[2]点数換算表!$E$16,IF(AA345="ベスト16",[2]点数換算表!$F$16,IF(AA345="ベスト32",[2]点数換算表!$G$16,"")))))))</f>
        <v>0</v>
      </c>
      <c r="AC345" s="10"/>
      <c r="AD345" s="9">
        <f>IF(AC345="",0,IF(AC345="優勝",[2]点数換算表!$B$17,IF(AC345="準優勝",[2]点数換算表!$C$17,IF(AC345="ベスト4",[2]点数換算表!$D$17,IF(AC345="ベスト8",[2]点数換算表!$E$17,IF(AC345="ベスト16",[2]点数換算表!$F$17,IF(AC345="ベスト32",[2]点数換算表!$G$17,"")))))))</f>
        <v>0</v>
      </c>
      <c r="AE345" s="10"/>
      <c r="AF345" s="9">
        <f>IF(AE345="",0,IF(AE345="優勝",[2]点数換算表!$B$18,IF(AE345="準優勝",[2]点数換算表!$C$18,IF(AE345="ベスト4",[2]点数換算表!$D$18,IF(AE345="ベスト8",[2]点数換算表!$E$18,[2]点数換算表!$F$18)))))</f>
        <v>0</v>
      </c>
      <c r="AG345" s="10"/>
      <c r="AH345" s="9">
        <f>IF(AG345="",0,IF(AG345="優勝",[2]点数換算表!$B$19,IF(AG345="準優勝",[2]点数換算表!$C$19,IF(AG345="ベスト4",[2]点数換算表!$D$19,IF(AG345="ベスト8",[2]点数換算表!$E$19,[2]点数換算表!$F$19)))))</f>
        <v>0</v>
      </c>
      <c r="AI345" s="9">
        <f t="shared" si="181"/>
        <v>0</v>
      </c>
      <c r="AJ345" s="77"/>
    </row>
  </sheetData>
  <sheetProtection selectLockedCells="1"/>
  <autoFilter ref="A3:AJ345" xr:uid="{895255FC-3227-4644-B95F-384A00D991C9}"/>
  <mergeCells count="366">
    <mergeCell ref="A342:A343"/>
    <mergeCell ref="AJ342:AJ343"/>
    <mergeCell ref="A344:A345"/>
    <mergeCell ref="AJ344:AJ345"/>
    <mergeCell ref="A332:A333"/>
    <mergeCell ref="AJ192:AJ193"/>
    <mergeCell ref="A334:A335"/>
    <mergeCell ref="AJ334:AJ335"/>
    <mergeCell ref="A336:A337"/>
    <mergeCell ref="AJ336:AJ337"/>
    <mergeCell ref="A338:A339"/>
    <mergeCell ref="AJ338:AJ339"/>
    <mergeCell ref="A340:A341"/>
    <mergeCell ref="AJ340:AJ341"/>
    <mergeCell ref="AJ290:AJ291"/>
    <mergeCell ref="AJ242:AJ243"/>
    <mergeCell ref="AJ326:AJ327"/>
    <mergeCell ref="A216:A217"/>
    <mergeCell ref="A218:A219"/>
    <mergeCell ref="A220:A221"/>
    <mergeCell ref="A222:A223"/>
    <mergeCell ref="A224:A225"/>
    <mergeCell ref="A226:A227"/>
    <mergeCell ref="A256:A257"/>
    <mergeCell ref="AJ232:AJ233"/>
    <mergeCell ref="AJ102:AJ103"/>
    <mergeCell ref="AJ212:AJ213"/>
    <mergeCell ref="AJ220:AJ221"/>
    <mergeCell ref="AJ168:AJ169"/>
    <mergeCell ref="AJ144:AJ145"/>
    <mergeCell ref="AJ154:AJ155"/>
    <mergeCell ref="AJ162:AJ163"/>
    <mergeCell ref="AJ196:AJ197"/>
    <mergeCell ref="AJ198:AJ199"/>
    <mergeCell ref="AJ218:AJ219"/>
    <mergeCell ref="AJ190:AJ191"/>
    <mergeCell ref="AJ126:AJ127"/>
    <mergeCell ref="AJ108:AJ109"/>
    <mergeCell ref="AJ18:AJ19"/>
    <mergeCell ref="AJ68:AJ69"/>
    <mergeCell ref="AJ104:AJ105"/>
    <mergeCell ref="AJ156:AJ157"/>
    <mergeCell ref="AJ146:AJ147"/>
    <mergeCell ref="AJ36:AJ37"/>
    <mergeCell ref="AJ228:AJ229"/>
    <mergeCell ref="AJ100:AJ101"/>
    <mergeCell ref="AJ148:AJ149"/>
    <mergeCell ref="AJ106:AJ107"/>
    <mergeCell ref="AJ160:AJ161"/>
    <mergeCell ref="AJ158:AJ159"/>
    <mergeCell ref="AJ150:AJ151"/>
    <mergeCell ref="AJ138:AJ139"/>
    <mergeCell ref="AJ58:AJ59"/>
    <mergeCell ref="AJ134:AJ135"/>
    <mergeCell ref="AJ164:AJ165"/>
    <mergeCell ref="AJ90:AJ91"/>
    <mergeCell ref="AJ206:AJ207"/>
    <mergeCell ref="AJ208:AJ209"/>
    <mergeCell ref="AJ76:AJ77"/>
    <mergeCell ref="AJ94:AJ95"/>
    <mergeCell ref="AJ28:AJ29"/>
    <mergeCell ref="AJ38:AJ39"/>
    <mergeCell ref="AJ44:AJ45"/>
    <mergeCell ref="AJ74:AJ75"/>
    <mergeCell ref="AJ70:AJ71"/>
    <mergeCell ref="AJ112:AJ113"/>
    <mergeCell ref="AJ72:AJ73"/>
    <mergeCell ref="AJ124:AJ125"/>
    <mergeCell ref="AJ116:AJ117"/>
    <mergeCell ref="AJ80:AJ81"/>
    <mergeCell ref="AJ86:AJ87"/>
    <mergeCell ref="AJ118:AJ119"/>
    <mergeCell ref="AJ114:AJ115"/>
    <mergeCell ref="AJ96:AJ97"/>
    <mergeCell ref="AJ88:AJ89"/>
    <mergeCell ref="AJ122:AJ123"/>
    <mergeCell ref="AJ120:AJ121"/>
    <mergeCell ref="AJ92:AJ93"/>
    <mergeCell ref="AJ26:AJ27"/>
    <mergeCell ref="AJ30:AJ31"/>
    <mergeCell ref="AJ22:AJ23"/>
    <mergeCell ref="AJ24:AJ25"/>
    <mergeCell ref="AJ16:AJ17"/>
    <mergeCell ref="AJ20:AJ21"/>
    <mergeCell ref="AJ12:AJ13"/>
    <mergeCell ref="AJ14:AJ15"/>
    <mergeCell ref="A100:A101"/>
    <mergeCell ref="AJ64:AJ65"/>
    <mergeCell ref="AJ78:AJ79"/>
    <mergeCell ref="AJ50:AJ51"/>
    <mergeCell ref="AJ66:AJ67"/>
    <mergeCell ref="AJ56:AJ57"/>
    <mergeCell ref="AJ60:AJ61"/>
    <mergeCell ref="AJ98:AJ99"/>
    <mergeCell ref="AJ42:AJ43"/>
    <mergeCell ref="AJ54:AJ55"/>
    <mergeCell ref="AJ40:AJ41"/>
    <mergeCell ref="AJ62:AJ63"/>
    <mergeCell ref="AJ48:AJ49"/>
    <mergeCell ref="AJ32:AJ33"/>
    <mergeCell ref="AJ52:AJ53"/>
    <mergeCell ref="AJ34:AJ35"/>
    <mergeCell ref="A56:A57"/>
    <mergeCell ref="A58:A59"/>
    <mergeCell ref="A60:A61"/>
    <mergeCell ref="A38:A39"/>
    <mergeCell ref="A40:A41"/>
    <mergeCell ref="A42:A43"/>
    <mergeCell ref="A44:A45"/>
    <mergeCell ref="A46:A47"/>
    <mergeCell ref="A48:A49"/>
    <mergeCell ref="A26:A27"/>
    <mergeCell ref="A28:A29"/>
    <mergeCell ref="A30:A31"/>
    <mergeCell ref="A32:A33"/>
    <mergeCell ref="A34:A35"/>
    <mergeCell ref="A36:A37"/>
    <mergeCell ref="A14:A15"/>
    <mergeCell ref="A16:A17"/>
    <mergeCell ref="A18:A19"/>
    <mergeCell ref="A20:A21"/>
    <mergeCell ref="A22:A23"/>
    <mergeCell ref="A24:A25"/>
    <mergeCell ref="AJ1:AJ3"/>
    <mergeCell ref="AJ4:AJ5"/>
    <mergeCell ref="AJ6:AJ7"/>
    <mergeCell ref="AJ8:AJ9"/>
    <mergeCell ref="AJ10:AJ11"/>
    <mergeCell ref="A86:A87"/>
    <mergeCell ref="A88:A89"/>
    <mergeCell ref="A74:A75"/>
    <mergeCell ref="A76:A77"/>
    <mergeCell ref="A78:A79"/>
    <mergeCell ref="A80:A81"/>
    <mergeCell ref="A82:A83"/>
    <mergeCell ref="A84:A85"/>
    <mergeCell ref="A62:A63"/>
    <mergeCell ref="A64:A65"/>
    <mergeCell ref="A66:A67"/>
    <mergeCell ref="A68:A69"/>
    <mergeCell ref="A70:A71"/>
    <mergeCell ref="A72:A73"/>
    <mergeCell ref="A50:A51"/>
    <mergeCell ref="A52:A53"/>
    <mergeCell ref="A54:A55"/>
    <mergeCell ref="Y2:Z2"/>
    <mergeCell ref="AA2:AB2"/>
    <mergeCell ref="AC2:AD2"/>
    <mergeCell ref="AE2:AF2"/>
    <mergeCell ref="AG2:AH2"/>
    <mergeCell ref="A4:A5"/>
    <mergeCell ref="A6:A7"/>
    <mergeCell ref="A8:A9"/>
    <mergeCell ref="A10:A11"/>
    <mergeCell ref="A12:A13"/>
    <mergeCell ref="AI1:AI3"/>
    <mergeCell ref="G2:H2"/>
    <mergeCell ref="I2:J2"/>
    <mergeCell ref="K2:L2"/>
    <mergeCell ref="M2:N2"/>
    <mergeCell ref="O2:P2"/>
    <mergeCell ref="Q2:R2"/>
    <mergeCell ref="S2:T2"/>
    <mergeCell ref="U2:V2"/>
    <mergeCell ref="W2:X2"/>
    <mergeCell ref="A1:A3"/>
    <mergeCell ref="B1:B3"/>
    <mergeCell ref="C1:C3"/>
    <mergeCell ref="D1:D3"/>
    <mergeCell ref="G1:T1"/>
    <mergeCell ref="U1:AH1"/>
    <mergeCell ref="A110:A111"/>
    <mergeCell ref="A112:A113"/>
    <mergeCell ref="A114:A115"/>
    <mergeCell ref="A116:A117"/>
    <mergeCell ref="A104:A105"/>
    <mergeCell ref="A90:A91"/>
    <mergeCell ref="A94:A95"/>
    <mergeCell ref="A96:A97"/>
    <mergeCell ref="A98:A99"/>
    <mergeCell ref="A92:A93"/>
    <mergeCell ref="A102:A103"/>
    <mergeCell ref="AJ330:AJ331"/>
    <mergeCell ref="AJ262:AJ263"/>
    <mergeCell ref="AJ170:AJ171"/>
    <mergeCell ref="AJ214:AJ215"/>
    <mergeCell ref="AJ264:AJ265"/>
    <mergeCell ref="AJ222:AJ223"/>
    <mergeCell ref="AJ312:AJ313"/>
    <mergeCell ref="AJ314:AJ315"/>
    <mergeCell ref="AJ316:AJ317"/>
    <mergeCell ref="AJ318:AJ319"/>
    <mergeCell ref="AJ320:AJ321"/>
    <mergeCell ref="AJ322:AJ323"/>
    <mergeCell ref="AJ266:AJ267"/>
    <mergeCell ref="AJ270:AJ271"/>
    <mergeCell ref="AJ272:AJ273"/>
    <mergeCell ref="AJ274:AJ275"/>
    <mergeCell ref="AJ276:AJ277"/>
    <mergeCell ref="AJ278:AJ279"/>
    <mergeCell ref="AJ202:AJ203"/>
    <mergeCell ref="AJ176:AJ177"/>
    <mergeCell ref="AJ210:AJ211"/>
    <mergeCell ref="AJ194:AJ195"/>
    <mergeCell ref="AJ172:AJ173"/>
    <mergeCell ref="AJ200:AJ201"/>
    <mergeCell ref="A126:A127"/>
    <mergeCell ref="A258:A259"/>
    <mergeCell ref="A260:A261"/>
    <mergeCell ref="A262:A263"/>
    <mergeCell ref="A228:A229"/>
    <mergeCell ref="A230:A231"/>
    <mergeCell ref="AJ292:AJ293"/>
    <mergeCell ref="AJ294:AJ295"/>
    <mergeCell ref="A232:A233"/>
    <mergeCell ref="A234:A235"/>
    <mergeCell ref="A236:A237"/>
    <mergeCell ref="A238:A239"/>
    <mergeCell ref="A240:A241"/>
    <mergeCell ref="A242:A243"/>
    <mergeCell ref="A244:A245"/>
    <mergeCell ref="AJ288:AJ289"/>
    <mergeCell ref="AJ260:AJ261"/>
    <mergeCell ref="A136:A137"/>
    <mergeCell ref="A138:A139"/>
    <mergeCell ref="A140:A141"/>
    <mergeCell ref="AJ142:AJ143"/>
    <mergeCell ref="AJ136:AJ137"/>
    <mergeCell ref="AJ132:AJ133"/>
    <mergeCell ref="AJ128:AJ129"/>
    <mergeCell ref="A158:A159"/>
    <mergeCell ref="E1:E3"/>
    <mergeCell ref="A196:A197"/>
    <mergeCell ref="A198:A199"/>
    <mergeCell ref="A200:A201"/>
    <mergeCell ref="A202:A203"/>
    <mergeCell ref="A178:A179"/>
    <mergeCell ref="A180:A181"/>
    <mergeCell ref="A182:A183"/>
    <mergeCell ref="A184:A185"/>
    <mergeCell ref="A186:A187"/>
    <mergeCell ref="A188:A189"/>
    <mergeCell ref="A190:A191"/>
    <mergeCell ref="A192:A193"/>
    <mergeCell ref="A194:A195"/>
    <mergeCell ref="A160:A161"/>
    <mergeCell ref="A162:A163"/>
    <mergeCell ref="A164:A165"/>
    <mergeCell ref="A166:A167"/>
    <mergeCell ref="A118:A119"/>
    <mergeCell ref="A120:A121"/>
    <mergeCell ref="A122:A123"/>
    <mergeCell ref="A106:A107"/>
    <mergeCell ref="A108:A109"/>
    <mergeCell ref="A124:A125"/>
    <mergeCell ref="A128:A129"/>
    <mergeCell ref="A130:A131"/>
    <mergeCell ref="A132:A133"/>
    <mergeCell ref="A134:A135"/>
    <mergeCell ref="A208:A209"/>
    <mergeCell ref="A210:A211"/>
    <mergeCell ref="A212:A213"/>
    <mergeCell ref="A214:A215"/>
    <mergeCell ref="A168:A169"/>
    <mergeCell ref="A170:A171"/>
    <mergeCell ref="A172:A173"/>
    <mergeCell ref="A174:A175"/>
    <mergeCell ref="A204:A205"/>
    <mergeCell ref="A206:A207"/>
    <mergeCell ref="A176:A177"/>
    <mergeCell ref="A142:A143"/>
    <mergeCell ref="A144:A145"/>
    <mergeCell ref="A146:A147"/>
    <mergeCell ref="A148:A149"/>
    <mergeCell ref="A150:A151"/>
    <mergeCell ref="A152:A153"/>
    <mergeCell ref="A154:A155"/>
    <mergeCell ref="A156:A157"/>
    <mergeCell ref="AJ332:AJ333"/>
    <mergeCell ref="A246:A247"/>
    <mergeCell ref="A248:A249"/>
    <mergeCell ref="A250:A251"/>
    <mergeCell ref="A252:A253"/>
    <mergeCell ref="A254:A255"/>
    <mergeCell ref="AJ204:AJ205"/>
    <mergeCell ref="AJ268:AJ269"/>
    <mergeCell ref="AJ252:AJ253"/>
    <mergeCell ref="AJ216:AJ217"/>
    <mergeCell ref="A282:A283"/>
    <mergeCell ref="A284:A285"/>
    <mergeCell ref="A286:A287"/>
    <mergeCell ref="AJ282:AJ283"/>
    <mergeCell ref="A264:A265"/>
    <mergeCell ref="A266:A267"/>
    <mergeCell ref="A268:A269"/>
    <mergeCell ref="A270:A271"/>
    <mergeCell ref="A272:A273"/>
    <mergeCell ref="A274:A275"/>
    <mergeCell ref="A276:A277"/>
    <mergeCell ref="A278:A279"/>
    <mergeCell ref="A280:A281"/>
    <mergeCell ref="AJ306:AJ307"/>
    <mergeCell ref="A316:A317"/>
    <mergeCell ref="A318:A319"/>
    <mergeCell ref="A320:A321"/>
    <mergeCell ref="A322:A323"/>
    <mergeCell ref="A324:A325"/>
    <mergeCell ref="A326:A327"/>
    <mergeCell ref="A328:A329"/>
    <mergeCell ref="AJ300:AJ301"/>
    <mergeCell ref="AJ302:AJ303"/>
    <mergeCell ref="AJ304:AJ305"/>
    <mergeCell ref="A300:A301"/>
    <mergeCell ref="A302:A303"/>
    <mergeCell ref="A304:A305"/>
    <mergeCell ref="A306:A307"/>
    <mergeCell ref="A308:A309"/>
    <mergeCell ref="A310:A311"/>
    <mergeCell ref="F1:F3"/>
    <mergeCell ref="AJ284:AJ285"/>
    <mergeCell ref="AJ286:AJ287"/>
    <mergeCell ref="AJ152:AJ153"/>
    <mergeCell ref="AJ240:AJ241"/>
    <mergeCell ref="AJ110:AJ111"/>
    <mergeCell ref="AJ246:AJ247"/>
    <mergeCell ref="AJ248:AJ249"/>
    <mergeCell ref="AJ250:AJ251"/>
    <mergeCell ref="AJ166:AJ167"/>
    <mergeCell ref="AJ174:AJ175"/>
    <mergeCell ref="AJ226:AJ227"/>
    <mergeCell ref="AJ230:AJ231"/>
    <mergeCell ref="AJ234:AJ235"/>
    <mergeCell ref="AJ236:AJ237"/>
    <mergeCell ref="AJ244:AJ245"/>
    <mergeCell ref="AJ280:AJ281"/>
    <mergeCell ref="AJ46:AJ47"/>
    <mergeCell ref="AJ254:AJ255"/>
    <mergeCell ref="AJ256:AJ257"/>
    <mergeCell ref="AJ258:AJ259"/>
    <mergeCell ref="AJ140:AJ141"/>
    <mergeCell ref="AJ224:AJ225"/>
    <mergeCell ref="AJ238:AJ239"/>
    <mergeCell ref="A330:A331"/>
    <mergeCell ref="AJ178:AJ179"/>
    <mergeCell ref="AJ180:AJ181"/>
    <mergeCell ref="AJ182:AJ183"/>
    <mergeCell ref="AJ82:AJ83"/>
    <mergeCell ref="AJ184:AJ185"/>
    <mergeCell ref="AJ186:AJ187"/>
    <mergeCell ref="AJ188:AJ189"/>
    <mergeCell ref="AJ130:AJ131"/>
    <mergeCell ref="AJ84:AJ85"/>
    <mergeCell ref="AJ296:AJ297"/>
    <mergeCell ref="AJ298:AJ299"/>
    <mergeCell ref="AJ308:AJ309"/>
    <mergeCell ref="AJ310:AJ311"/>
    <mergeCell ref="AJ324:AJ325"/>
    <mergeCell ref="AJ328:AJ329"/>
    <mergeCell ref="A288:A289"/>
    <mergeCell ref="A290:A291"/>
    <mergeCell ref="A292:A293"/>
    <mergeCell ref="A294:A295"/>
    <mergeCell ref="A296:A297"/>
    <mergeCell ref="A298:A299"/>
    <mergeCell ref="A312:A313"/>
    <mergeCell ref="A314:A315"/>
  </mergeCells>
  <phoneticPr fontId="3"/>
  <dataValidations count="2">
    <dataValidation type="list" allowBlank="1" showErrorMessage="1" sqref="K238:K239 Y238:Y239 Q238:Q239 Q232:Q233 Y232:Y233 K232:K233 Q252:Q279 Y252:Y279 K252:K279 Q242:Q243 Y242:Y243 K242:K243 Q228:Q229 K228:K229 Y228:Y229 K4:K165 K168:K225 Y4:Y165 Y168:Y225 Q4:Q165 Q168:Q225 K290:K331 K334:K345 Y290:Y331 Y334:Y345 Q290:Q331 Q334:Q345" xr:uid="{37747D35-4152-484E-88E3-06FF3941A68B}">
      <formula1>"優勝,準優勝,ベスト4,ベスト8,ベスト16,海外遠征による不参加"</formula1>
    </dataValidation>
    <dataValidation type="list" allowBlank="1" showErrorMessage="1" sqref="O238:O239 AA238:AA239 AC238:AC239 AC232:AC233 AA232:AA233 O232:O233 AC252:AC279 AA252:AA279 O252:O279 AC242:AC243 AA242:AA243 O242:O243 AA228:AA229 O228:O229 AC228:AC229 M228:M229 M232:M303 M4:M225 O4:O165 O168:O225 AA4:AA165 AA168:AA225 AC4:AC165 AC168:AC225 M308:M345 O290:O331 O334:O345 AA290:AA331 AA334:AA345 AC290:AC331 AC334:AC345" xr:uid="{236E41F7-AF80-4E15-AD8A-D597A19A40D6}">
      <formula1>"優勝,準優勝,ベスト4,ベスト8,ベスト16,ベスト32,海外遠征による不参加"</formula1>
    </dataValidation>
  </dataValidations>
  <pageMargins left="0.25" right="0.25" top="0.75" bottom="0.75" header="0.3" footer="0.3"/>
  <pageSetup paperSize="9" scale="45" fitToHeight="0" orientation="landscape" r:id="rId1"/>
  <extLst>
    <ext xmlns:x14="http://schemas.microsoft.com/office/spreadsheetml/2009/9/main" uri="{CCE6A557-97BC-4b89-ADB6-D9C93CAAB3DF}">
      <x14:dataValidations xmlns:xm="http://schemas.microsoft.com/office/excel/2006/main" count="2">
        <x14:dataValidation type="list" allowBlank="1" showErrorMessage="1" xr:uid="{8DC86156-8A20-4A05-8A3E-0E45A58B6269}">
          <x14:formula1>
            <xm:f>点数換算表!$B$1:$F$1</xm:f>
          </x14:formula1>
          <xm:sqref>S238:S239 AE238:AE239 AG238:AG239 AG232:AG233 AE232:AE233 S232:S233 AG252:AG279 AE252:AE279 S252:S279 AG242:AG243 AE242:AE243 S242:S243 AG228:AG229 S228:S229 AE228:AE229 S4:S165 S168:S225 AE4:AE165 AE168:AE225 AG4:AG165 AG168:AG225 S290:S331 S334:S345 AE290:AE331 AE334:AE345 AG290:AG331 AG334:AG345</xm:sqref>
        </x14:dataValidation>
        <x14:dataValidation type="list" allowBlank="1" showErrorMessage="1" xr:uid="{CDE5D1AE-1C4B-4FFF-BAB0-591D463CA651}">
          <x14:formula1>
            <xm:f>点数換算表!$B$1:$E$1</xm:f>
          </x14:formula1>
          <xm:sqref>U238:U239 W238:W239 I238:I239 G238:G239 G232:G233 I232:I233 W232:W233 U232:U233 G252:G279 I252:I279 W252:W279 U252:U279 G242:G243 I242:I243 W242:W243 U242:U243 G228:G229 U228:U229 W228:W229 I228:I229 U4:U165 U168:U225 W4:W165 W168:W225 I4:I165 I168:I225 G4:G165 G168:G225 U290:U331 U334:U345 W290:W331 W334:W345 I290:I331 I334:I345 G290:G331 G334:G345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F987A-0960-4012-81FF-DD822C60A92E}">
  <sheetPr>
    <pageSetUpPr fitToPage="1"/>
  </sheetPr>
  <dimension ref="A1:AJ307"/>
  <sheetViews>
    <sheetView zoomScale="50" zoomScaleNormal="50" workbookViewId="0">
      <pane xSplit="4" ySplit="3" topLeftCell="E4" activePane="bottomRight" state="frozen"/>
      <selection pane="topRight" activeCell="E1" sqref="E1"/>
      <selection pane="bottomLeft" activeCell="A4" sqref="A4"/>
      <selection pane="bottomRight" activeCell="K278" sqref="K278"/>
    </sheetView>
  </sheetViews>
  <sheetFormatPr defaultColWidth="8.5" defaultRowHeight="19.5" x14ac:dyDescent="0.4"/>
  <cols>
    <col min="1" max="1" width="7.875" style="13" bestFit="1" customWidth="1"/>
    <col min="2" max="2" width="14.375" style="13" bestFit="1" customWidth="1"/>
    <col min="3" max="3" width="19" style="13" bestFit="1" customWidth="1"/>
    <col min="4" max="4" width="5.875" style="13" bestFit="1" customWidth="1"/>
    <col min="5" max="6" width="7.375" style="13" bestFit="1" customWidth="1"/>
    <col min="7" max="7" width="9" style="13" bestFit="1" customWidth="1"/>
    <col min="8" max="8" width="5.5" style="13" bestFit="1" customWidth="1"/>
    <col min="9" max="9" width="9" style="13" bestFit="1" customWidth="1"/>
    <col min="10" max="10" width="5.5" style="13" bestFit="1" customWidth="1"/>
    <col min="11" max="11" width="10.125" style="13" bestFit="1" customWidth="1"/>
    <col min="12" max="12" width="5.5" style="13" bestFit="1" customWidth="1"/>
    <col min="13" max="13" width="10.125" style="13" bestFit="1" customWidth="1"/>
    <col min="14" max="14" width="5.5" style="13" bestFit="1" customWidth="1"/>
    <col min="15" max="15" width="10.125" style="13" bestFit="1" customWidth="1"/>
    <col min="16" max="16" width="5.5" style="13" bestFit="1" customWidth="1"/>
    <col min="17" max="17" width="10.125" style="13" bestFit="1" customWidth="1"/>
    <col min="18" max="18" width="5.5" style="13" bestFit="1" customWidth="1"/>
    <col min="19" max="19" width="10.125" style="13" bestFit="1" customWidth="1"/>
    <col min="20" max="20" width="5.5" style="13" bestFit="1" customWidth="1"/>
    <col min="21" max="21" width="9" style="13" bestFit="1" customWidth="1"/>
    <col min="22" max="22" width="5.5" style="13" bestFit="1" customWidth="1"/>
    <col min="23" max="23" width="9" style="13" bestFit="1" customWidth="1"/>
    <col min="24" max="24" width="5.5" style="13" bestFit="1" customWidth="1"/>
    <col min="25" max="25" width="10.125" style="13" bestFit="1" customWidth="1"/>
    <col min="26" max="26" width="5.5" style="13" bestFit="1" customWidth="1"/>
    <col min="27" max="27" width="10.125" style="13" bestFit="1" customWidth="1"/>
    <col min="28" max="28" width="5.5" style="13" bestFit="1" customWidth="1"/>
    <col min="29" max="29" width="10.125" style="13" bestFit="1" customWidth="1"/>
    <col min="30" max="30" width="5.5" style="13" bestFit="1" customWidth="1"/>
    <col min="31" max="31" width="10.125" style="13" bestFit="1" customWidth="1"/>
    <col min="32" max="32" width="5.5" style="13" bestFit="1" customWidth="1"/>
    <col min="33" max="33" width="10.125" style="13" bestFit="1" customWidth="1"/>
    <col min="34" max="34" width="5.5" style="13" bestFit="1" customWidth="1"/>
    <col min="35" max="35" width="6.5" style="13" bestFit="1" customWidth="1"/>
    <col min="36" max="36" width="8.375" style="13" bestFit="1" customWidth="1"/>
    <col min="37" max="16384" width="8.5" style="13"/>
  </cols>
  <sheetData>
    <row r="1" spans="1:36" x14ac:dyDescent="0.4">
      <c r="A1" s="80" t="s">
        <v>123</v>
      </c>
      <c r="B1" s="78" t="s">
        <v>0</v>
      </c>
      <c r="C1" s="78" t="s">
        <v>1</v>
      </c>
      <c r="D1" s="78" t="s">
        <v>2</v>
      </c>
      <c r="E1" s="78" t="s">
        <v>268</v>
      </c>
      <c r="F1" s="78" t="s">
        <v>268</v>
      </c>
      <c r="G1" s="78" t="s">
        <v>19</v>
      </c>
      <c r="H1" s="78"/>
      <c r="I1" s="78"/>
      <c r="J1" s="78"/>
      <c r="K1" s="78"/>
      <c r="L1" s="78"/>
      <c r="M1" s="78"/>
      <c r="N1" s="78"/>
      <c r="O1" s="78"/>
      <c r="P1" s="78"/>
      <c r="Q1" s="78"/>
      <c r="R1" s="78"/>
      <c r="S1" s="78"/>
      <c r="T1" s="78"/>
      <c r="U1" s="78" t="s">
        <v>20</v>
      </c>
      <c r="V1" s="78"/>
      <c r="W1" s="78"/>
      <c r="X1" s="78"/>
      <c r="Y1" s="78"/>
      <c r="Z1" s="78"/>
      <c r="AA1" s="78"/>
      <c r="AB1" s="78"/>
      <c r="AC1" s="78"/>
      <c r="AD1" s="78"/>
      <c r="AE1" s="78"/>
      <c r="AF1" s="78"/>
      <c r="AG1" s="78"/>
      <c r="AH1" s="78"/>
      <c r="AI1" s="80" t="s">
        <v>3</v>
      </c>
      <c r="AJ1" s="80" t="s">
        <v>24</v>
      </c>
    </row>
    <row r="2" spans="1:36" x14ac:dyDescent="0.4">
      <c r="A2" s="78"/>
      <c r="B2" s="78"/>
      <c r="C2" s="78"/>
      <c r="D2" s="78"/>
      <c r="E2" s="78"/>
      <c r="F2" s="78"/>
      <c r="G2" s="74" t="s">
        <v>256</v>
      </c>
      <c r="H2" s="74"/>
      <c r="I2" s="74" t="s">
        <v>257</v>
      </c>
      <c r="J2" s="72"/>
      <c r="K2" s="74" t="s">
        <v>804</v>
      </c>
      <c r="L2" s="72"/>
      <c r="M2" s="74" t="s">
        <v>1237</v>
      </c>
      <c r="N2" s="72"/>
      <c r="O2" s="74" t="s">
        <v>260</v>
      </c>
      <c r="P2" s="72"/>
      <c r="Q2" s="74" t="s">
        <v>261</v>
      </c>
      <c r="R2" s="72"/>
      <c r="S2" s="74" t="s">
        <v>262</v>
      </c>
      <c r="T2" s="72"/>
      <c r="U2" s="74" t="s">
        <v>263</v>
      </c>
      <c r="V2" s="74"/>
      <c r="W2" s="74" t="s">
        <v>264</v>
      </c>
      <c r="X2" s="72"/>
      <c r="Y2" s="74" t="s">
        <v>258</v>
      </c>
      <c r="Z2" s="72"/>
      <c r="AA2" s="74" t="s">
        <v>259</v>
      </c>
      <c r="AB2" s="72"/>
      <c r="AC2" s="74" t="s">
        <v>265</v>
      </c>
      <c r="AD2" s="72"/>
      <c r="AE2" s="74" t="s">
        <v>266</v>
      </c>
      <c r="AF2" s="72"/>
      <c r="AG2" s="74" t="s">
        <v>267</v>
      </c>
      <c r="AH2" s="72"/>
      <c r="AI2" s="78"/>
      <c r="AJ2" s="78"/>
    </row>
    <row r="3" spans="1:36" x14ac:dyDescent="0.4">
      <c r="A3" s="78"/>
      <c r="B3" s="78"/>
      <c r="C3" s="78"/>
      <c r="D3" s="78"/>
      <c r="E3" s="78"/>
      <c r="F3" s="78"/>
      <c r="G3" s="21" t="s">
        <v>4</v>
      </c>
      <c r="H3" s="21" t="s">
        <v>5</v>
      </c>
      <c r="I3" s="21" t="s">
        <v>4</v>
      </c>
      <c r="J3" s="21" t="s">
        <v>5</v>
      </c>
      <c r="K3" s="21" t="s">
        <v>4</v>
      </c>
      <c r="L3" s="21" t="s">
        <v>5</v>
      </c>
      <c r="M3" s="21" t="s">
        <v>4</v>
      </c>
      <c r="N3" s="21" t="s">
        <v>5</v>
      </c>
      <c r="O3" s="21" t="s">
        <v>4</v>
      </c>
      <c r="P3" s="21" t="s">
        <v>5</v>
      </c>
      <c r="Q3" s="21" t="s">
        <v>4</v>
      </c>
      <c r="R3" s="21" t="s">
        <v>5</v>
      </c>
      <c r="S3" s="21" t="s">
        <v>4</v>
      </c>
      <c r="T3" s="21" t="s">
        <v>5</v>
      </c>
      <c r="U3" s="21" t="s">
        <v>4</v>
      </c>
      <c r="V3" s="21" t="s">
        <v>5</v>
      </c>
      <c r="W3" s="21" t="s">
        <v>4</v>
      </c>
      <c r="X3" s="21" t="s">
        <v>5</v>
      </c>
      <c r="Y3" s="21" t="s">
        <v>4</v>
      </c>
      <c r="Z3" s="21" t="s">
        <v>5</v>
      </c>
      <c r="AA3" s="21" t="s">
        <v>4</v>
      </c>
      <c r="AB3" s="21" t="s">
        <v>5</v>
      </c>
      <c r="AC3" s="21" t="s">
        <v>4</v>
      </c>
      <c r="AD3" s="21" t="s">
        <v>5</v>
      </c>
      <c r="AE3" s="21" t="s">
        <v>4</v>
      </c>
      <c r="AF3" s="21" t="s">
        <v>5</v>
      </c>
      <c r="AG3" s="21" t="s">
        <v>4</v>
      </c>
      <c r="AH3" s="21" t="s">
        <v>5</v>
      </c>
      <c r="AI3" s="78"/>
      <c r="AJ3" s="78"/>
    </row>
    <row r="4" spans="1:36" x14ac:dyDescent="0.4">
      <c r="A4" s="78">
        <v>1</v>
      </c>
      <c r="B4" s="15" t="s">
        <v>313</v>
      </c>
      <c r="C4" s="15" t="s">
        <v>271</v>
      </c>
      <c r="D4" s="15">
        <v>3</v>
      </c>
      <c r="E4" s="25" t="s">
        <v>272</v>
      </c>
      <c r="F4" s="36" t="s">
        <v>815</v>
      </c>
      <c r="G4" s="11"/>
      <c r="H4" s="12">
        <f>IF(G4="",0,IF(G4="優勝",[3]点数換算表!$B$2,IF(G4="準優勝",[3]点数換算表!$C$2,IF(G4="ベスト4",[3]点数換算表!$D$2,[3]点数換算表!$E$2))))</f>
        <v>0</v>
      </c>
      <c r="I4" s="11"/>
      <c r="J4" s="12">
        <f>IF(I4="",0,IF(I4="優勝",[3]点数換算表!$B$3,IF(I4="準優勝",[3]点数換算表!$C$3,IF(I4="ベスト4",[3]点数換算表!$D$3,[3]点数換算表!$E$3))))</f>
        <v>0</v>
      </c>
      <c r="K4" s="15" t="s">
        <v>6</v>
      </c>
      <c r="L4" s="12">
        <f>IF(K4="",0,IF(K4="優勝",[3]点数換算表!$B$4,IF(K4="準優勝",[3]点数換算表!$C$4,IF(K4="ベスト4",[3]点数換算表!$D$4,IF(K4="ベスト8",[3]点数換算表!$E$4,IF(K4="ベスト16",[3]点数換算表!$F$4,""))))))</f>
        <v>60</v>
      </c>
      <c r="M4" s="15" t="s">
        <v>10</v>
      </c>
      <c r="N4" s="12">
        <f>IF(M4="",0,IF(M4="優勝",[3]点数換算表!$B$5,IF(M4="準優勝",[3]点数換算表!$C$5,IF(M4="ベスト4",[3]点数換算表!$D$5,IF(M4="ベスト8",[3]点数換算表!$E$5,IF(M4="ベスト16",[3]点数換算表!$F$5,IF(M4="ベスト32",[3]点数換算表!$G$5,"")))))))</f>
        <v>300</v>
      </c>
      <c r="O4" s="15" t="s">
        <v>10</v>
      </c>
      <c r="P4" s="12">
        <f>IF(O4="",0,IF(O4="優勝",[3]点数換算表!$B$6,IF(O4="準優勝",[3]点数換算表!$C$6,IF(O4="ベスト4",[3]点数換算表!$D$6,IF(O4="ベスト8",[3]点数換算表!$E$6,IF(O4="ベスト16",[3]点数換算表!$F$6,IF(O4="ベスト32",[3]点数換算表!$G$6,"")))))))</f>
        <v>600</v>
      </c>
      <c r="Q4" s="11"/>
      <c r="R4" s="12">
        <f>IF(Q4="",0,IF(Q4="優勝",[3]点数換算表!$B$7,IF(Q4="準優勝",[3]点数換算表!$C$7,IF(Q4="ベスト4",[3]点数換算表!$D$7,IF(Q4="ベスト8",[3]点数換算表!$E$7,[3]点数換算表!$F$7)))))</f>
        <v>0</v>
      </c>
      <c r="S4" s="11" t="s">
        <v>7</v>
      </c>
      <c r="T4" s="12">
        <f>IF(S4="",0,IF(S4="優勝",[3]点数換算表!$B$8,IF(S4="準優勝",[3]点数換算表!$C$8,IF(S4="ベスト4",[3]点数換算表!$D$8,IF(S4="ベスト8",[3]点数換算表!$E$8,[3]点数換算表!$F$8)))))</f>
        <v>50</v>
      </c>
      <c r="U4" s="11"/>
      <c r="V4" s="12">
        <f>IF(U4="",0,IF(U4="優勝",[3]点数換算表!$B$13,IF(U4="準優勝",[3]点数換算表!$C$13,IF(U4="ベスト4",[3]点数換算表!$D$13,[3]点数換算表!$E$13))))</f>
        <v>0</v>
      </c>
      <c r="W4" s="11"/>
      <c r="X4" s="12">
        <f>IF(W4="",0,IF(W4="優勝",[3]点数換算表!$B$14,IF(W4="準優勝",[3]点数換算表!$C$14,IF(W4="ベスト4",[3]点数換算表!$D$14,[3]点数換算表!$E$14))))</f>
        <v>0</v>
      </c>
      <c r="Y4" s="15" t="s">
        <v>6</v>
      </c>
      <c r="Z4" s="12">
        <f>IF(Y4="",0,IF(Y4="優勝",[3]点数換算表!$B$15,IF(Y4="準優勝",[3]点数換算表!$C$15,IF(Y4="ベスト4",[3]点数換算表!$D$15,IF(Y4="ベスト8",[3]点数換算表!$E$15,IF(Y4="ベスト16",[3]点数換算表!$F$15,""))))))</f>
        <v>48</v>
      </c>
      <c r="AA4" s="15" t="s">
        <v>10</v>
      </c>
      <c r="AB4" s="12">
        <f>IF(AA4="",0,IF(AA4="優勝",[3]点数換算表!$B$16,IF(AA4="準優勝",[3]点数換算表!$C$16,IF(AA4="ベスト4",[3]点数換算表!$D$16,IF(AA4="ベスト8",[3]点数換算表!$E$16,IF(AA4="ベスト16",[3]点数換算表!$F$16,IF(AA4="ベスト32",[3]点数換算表!$G$16,"")))))))</f>
        <v>240</v>
      </c>
      <c r="AC4" s="15" t="s">
        <v>9</v>
      </c>
      <c r="AD4" s="12">
        <f>IF(AC4="",0,IF(AC4="優勝",[3]点数換算表!$B$17,IF(AC4="準優勝",[3]点数換算表!$C$17,IF(AC4="ベスト4",[3]点数換算表!$D$17,IF(AC4="ベスト8",[3]点数換算表!$E$17,IF(AC4="ベスト16",[3]点数換算表!$F$17,IF(AC4="ベスト32",[3]点数換算表!$G$17,"")))))))</f>
        <v>240</v>
      </c>
      <c r="AE4" s="11"/>
      <c r="AF4" s="12">
        <f>IF(AE4="",0,IF(AE4="優勝",[3]点数換算表!$B$18,IF(AE4="準優勝",[3]点数換算表!$C$18,IF(AE4="ベスト4",[3]点数換算表!$D$18,IF(AE4="ベスト8",[3]点数換算表!$E$18,[3]点数換算表!$F$18)))))</f>
        <v>0</v>
      </c>
      <c r="AG4" s="11"/>
      <c r="AH4" s="12">
        <f>IF(AG4="",0,IF(AG4="優勝",[3]点数換算表!$B$19,IF(AG4="準優勝",[3]点数換算表!$C$19,IF(AG4="ベスト4",[3]点数換算表!$D$19,IF(AG4="ベスト8",[3]点数換算表!$E$19,[3]点数換算表!$F$19)))))</f>
        <v>0</v>
      </c>
      <c r="AI4" s="12">
        <f t="shared" ref="AI4:AI101" si="0">MAX(H4,J4)+SUM(L4:T4)+MAX(V4,X4)+SUM(Z4:AH4)</f>
        <v>1538</v>
      </c>
      <c r="AJ4" s="78">
        <f>AI4+AI5</f>
        <v>3076</v>
      </c>
    </row>
    <row r="5" spans="1:36" x14ac:dyDescent="0.4">
      <c r="A5" s="78"/>
      <c r="B5" s="15" t="s">
        <v>358</v>
      </c>
      <c r="C5" s="15" t="s">
        <v>271</v>
      </c>
      <c r="D5" s="15">
        <v>3</v>
      </c>
      <c r="E5" s="25" t="s">
        <v>272</v>
      </c>
      <c r="F5" s="36" t="s">
        <v>815</v>
      </c>
      <c r="G5" s="11"/>
      <c r="H5" s="12">
        <f>IF(G5="",0,IF(G5="優勝",[3]点数換算表!$B$2,IF(G5="準優勝",[3]点数換算表!$C$2,IF(G5="ベスト4",[3]点数換算表!$D$2,[3]点数換算表!$E$2))))</f>
        <v>0</v>
      </c>
      <c r="I5" s="11"/>
      <c r="J5" s="12">
        <f>IF(I5="",0,IF(I5="優勝",[3]点数換算表!$B$3,IF(I5="準優勝",[3]点数換算表!$C$3,IF(I5="ベスト4",[3]点数換算表!$D$3,[3]点数換算表!$E$3))))</f>
        <v>0</v>
      </c>
      <c r="K5" s="15" t="s">
        <v>6</v>
      </c>
      <c r="L5" s="12">
        <f>IF(K5="",0,IF(K5="優勝",[3]点数換算表!$B$4,IF(K5="準優勝",[3]点数換算表!$C$4,IF(K5="ベスト4",[3]点数換算表!$D$4,IF(K5="ベスト8",[3]点数換算表!$E$4,IF(K5="ベスト16",[3]点数換算表!$F$4,""))))))</f>
        <v>60</v>
      </c>
      <c r="M5" s="15" t="s">
        <v>10</v>
      </c>
      <c r="N5" s="12">
        <f>IF(M5="",0,IF(M5="優勝",[3]点数換算表!$B$5,IF(M5="準優勝",[3]点数換算表!$C$5,IF(M5="ベスト4",[3]点数換算表!$D$5,IF(M5="ベスト8",[3]点数換算表!$E$5,IF(M5="ベスト16",[3]点数換算表!$F$5,IF(M5="ベスト32",[3]点数換算表!$G$5,"")))))))</f>
        <v>300</v>
      </c>
      <c r="O5" s="15" t="s">
        <v>10</v>
      </c>
      <c r="P5" s="12">
        <f>IF(O5="",0,IF(O5="優勝",[3]点数換算表!$B$6,IF(O5="準優勝",[3]点数換算表!$C$6,IF(O5="ベスト4",[3]点数換算表!$D$6,IF(O5="ベスト8",[3]点数換算表!$E$6,IF(O5="ベスト16",[3]点数換算表!$F$6,IF(O5="ベスト32",[3]点数換算表!$G$6,"")))))))</f>
        <v>600</v>
      </c>
      <c r="Q5" s="11"/>
      <c r="R5" s="12">
        <f>IF(Q5="",0,IF(Q5="優勝",[3]点数換算表!$B$7,IF(Q5="準優勝",[3]点数換算表!$C$7,IF(Q5="ベスト4",[3]点数換算表!$D$7,IF(Q5="ベスト8",[3]点数換算表!$E$7,[3]点数換算表!$F$7)))))</f>
        <v>0</v>
      </c>
      <c r="S5" s="11" t="s">
        <v>7</v>
      </c>
      <c r="T5" s="12">
        <f>IF(S5="",0,IF(S5="優勝",[3]点数換算表!$B$8,IF(S5="準優勝",[3]点数換算表!$C$8,IF(S5="ベスト4",[3]点数換算表!$D$8,IF(S5="ベスト8",[3]点数換算表!$E$8,[3]点数換算表!$F$8)))))</f>
        <v>50</v>
      </c>
      <c r="U5" s="11"/>
      <c r="V5" s="12">
        <f>IF(U5="",0,IF(U5="優勝",[3]点数換算表!$B$13,IF(U5="準優勝",[3]点数換算表!$C$13,IF(U5="ベスト4",[3]点数換算表!$D$13,[3]点数換算表!$E$13))))</f>
        <v>0</v>
      </c>
      <c r="W5" s="11"/>
      <c r="X5" s="12">
        <f>IF(W5="",0,IF(W5="優勝",[3]点数換算表!$B$14,IF(W5="準優勝",[3]点数換算表!$C$14,IF(W5="ベスト4",[3]点数換算表!$D$14,[3]点数換算表!$E$14))))</f>
        <v>0</v>
      </c>
      <c r="Y5" s="15" t="s">
        <v>6</v>
      </c>
      <c r="Z5" s="12">
        <f>IF(Y5="",0,IF(Y5="優勝",[3]点数換算表!$B$15,IF(Y5="準優勝",[3]点数換算表!$C$15,IF(Y5="ベスト4",[3]点数換算表!$D$15,IF(Y5="ベスト8",[3]点数換算表!$E$15,IF(Y5="ベスト16",[3]点数換算表!$F$15,""))))))</f>
        <v>48</v>
      </c>
      <c r="AA5" s="15" t="s">
        <v>10</v>
      </c>
      <c r="AB5" s="12">
        <f>IF(AA5="",0,IF(AA5="優勝",[3]点数換算表!$B$16,IF(AA5="準優勝",[3]点数換算表!$C$16,IF(AA5="ベスト4",[3]点数換算表!$D$16,IF(AA5="ベスト8",[3]点数換算表!$E$16,IF(AA5="ベスト16",[3]点数換算表!$F$16,IF(AA5="ベスト32",[3]点数換算表!$G$16,"")))))))</f>
        <v>240</v>
      </c>
      <c r="AC5" s="15" t="s">
        <v>9</v>
      </c>
      <c r="AD5" s="12">
        <f>IF(AC5="",0,IF(AC5="優勝",[3]点数換算表!$B$17,IF(AC5="準優勝",[3]点数換算表!$C$17,IF(AC5="ベスト4",[3]点数換算表!$D$17,IF(AC5="ベスト8",[3]点数換算表!$E$17,IF(AC5="ベスト16",[3]点数換算表!$F$17,IF(AC5="ベスト32",[3]点数換算表!$G$17,"")))))))</f>
        <v>240</v>
      </c>
      <c r="AE5" s="11"/>
      <c r="AF5" s="12">
        <f>IF(AE5="",0,IF(AE5="優勝",[3]点数換算表!$B$18,IF(AE5="準優勝",[3]点数換算表!$C$18,IF(AE5="ベスト4",[3]点数換算表!$D$18,IF(AE5="ベスト8",[3]点数換算表!$E$18,[3]点数換算表!$F$18)))))</f>
        <v>0</v>
      </c>
      <c r="AG5" s="11"/>
      <c r="AH5" s="12">
        <f>IF(AG5="",0,IF(AG5="優勝",[3]点数換算表!$B$19,IF(AG5="準優勝",[3]点数換算表!$C$19,IF(AG5="ベスト4",[3]点数換算表!$D$19,IF(AG5="ベスト8",[3]点数換算表!$E$19,[3]点数換算表!$F$19)))))</f>
        <v>0</v>
      </c>
      <c r="AI5" s="12">
        <f t="shared" si="0"/>
        <v>1538</v>
      </c>
      <c r="AJ5" s="78"/>
    </row>
    <row r="6" spans="1:36" x14ac:dyDescent="0.4">
      <c r="A6" s="78">
        <v>2</v>
      </c>
      <c r="B6" s="12" t="s">
        <v>1093</v>
      </c>
      <c r="C6" s="12" t="s">
        <v>218</v>
      </c>
      <c r="D6" s="12">
        <v>4</v>
      </c>
      <c r="E6" s="24" t="s">
        <v>269</v>
      </c>
      <c r="F6" s="41" t="s">
        <v>814</v>
      </c>
      <c r="G6" s="11"/>
      <c r="H6" s="12">
        <v>0</v>
      </c>
      <c r="I6" s="11"/>
      <c r="J6" s="12">
        <v>0</v>
      </c>
      <c r="K6" s="15"/>
      <c r="L6" s="12">
        <v>0</v>
      </c>
      <c r="M6" s="15" t="s">
        <v>9</v>
      </c>
      <c r="N6" s="12">
        <f>IF(M6="",0,IF(M6="優勝",[3]点数換算表!$B$5,IF(M6="準優勝",[3]点数換算表!$C$5,IF(M6="ベスト4",[3]点数換算表!$D$5,IF(M6="ベスト8",[3]点数換算表!$E$5,IF(M6="ベスト16",[3]点数換算表!$F$5,IF(M6="ベスト32",[3]点数換算表!$G$5,"")))))))</f>
        <v>150</v>
      </c>
      <c r="O6" s="15" t="s">
        <v>6</v>
      </c>
      <c r="P6" s="12">
        <v>400</v>
      </c>
      <c r="Q6" s="11" t="s">
        <v>9</v>
      </c>
      <c r="R6" s="12">
        <v>300</v>
      </c>
      <c r="S6" s="11"/>
      <c r="T6" s="12">
        <v>0</v>
      </c>
      <c r="U6" s="11"/>
      <c r="V6" s="12">
        <v>0</v>
      </c>
      <c r="W6" s="11"/>
      <c r="X6" s="12">
        <v>0</v>
      </c>
      <c r="Y6" s="15"/>
      <c r="Z6" s="12">
        <v>0</v>
      </c>
      <c r="AA6" s="15"/>
      <c r="AB6" s="12">
        <f>IF(AA6="",0,IF(AA6="優勝",[3]点数換算表!$B$16,IF(AA6="準優勝",[3]点数換算表!$C$16,IF(AA6="ベスト4",[3]点数換算表!$D$16,IF(AA6="ベスト8",[3]点数換算表!$E$16,IF(AA6="ベスト16",[3]点数換算表!$F$16,IF(AA6="ベスト32",[3]点数換算表!$G$16,"")))))))</f>
        <v>0</v>
      </c>
      <c r="AC6" s="15" t="s">
        <v>8</v>
      </c>
      <c r="AD6" s="12">
        <v>400</v>
      </c>
      <c r="AE6" s="11" t="s">
        <v>7</v>
      </c>
      <c r="AF6" s="12">
        <v>80</v>
      </c>
      <c r="AG6" s="11" t="s">
        <v>7</v>
      </c>
      <c r="AH6" s="12">
        <v>40</v>
      </c>
      <c r="AI6" s="12">
        <f t="shared" si="0"/>
        <v>1370</v>
      </c>
      <c r="AJ6" s="78">
        <f t="shared" ref="AJ6" si="1">AI6+AI7</f>
        <v>2740</v>
      </c>
    </row>
    <row r="7" spans="1:36" x14ac:dyDescent="0.4">
      <c r="A7" s="78"/>
      <c r="B7" s="12" t="s">
        <v>1094</v>
      </c>
      <c r="C7" s="12" t="s">
        <v>218</v>
      </c>
      <c r="D7" s="12">
        <v>4</v>
      </c>
      <c r="E7" s="24" t="s">
        <v>269</v>
      </c>
      <c r="F7" s="41" t="s">
        <v>814</v>
      </c>
      <c r="G7" s="11"/>
      <c r="H7" s="12">
        <v>0</v>
      </c>
      <c r="I7" s="11"/>
      <c r="J7" s="12">
        <v>0</v>
      </c>
      <c r="K7" s="15"/>
      <c r="L7" s="12">
        <v>0</v>
      </c>
      <c r="M7" s="15" t="s">
        <v>9</v>
      </c>
      <c r="N7" s="12">
        <f>IF(M7="",0,IF(M7="優勝",[3]点数換算表!$B$5,IF(M7="準優勝",[3]点数換算表!$C$5,IF(M7="ベスト4",[3]点数換算表!$D$5,IF(M7="ベスト8",[3]点数換算表!$E$5,IF(M7="ベスト16",[3]点数換算表!$F$5,IF(M7="ベスト32",[3]点数換算表!$G$5,"")))))))</f>
        <v>150</v>
      </c>
      <c r="O7" s="15" t="s">
        <v>6</v>
      </c>
      <c r="P7" s="12">
        <v>400</v>
      </c>
      <c r="Q7" s="11" t="s">
        <v>9</v>
      </c>
      <c r="R7" s="12">
        <v>300</v>
      </c>
      <c r="S7" s="11"/>
      <c r="T7" s="12">
        <v>0</v>
      </c>
      <c r="U7" s="11"/>
      <c r="V7" s="12">
        <v>0</v>
      </c>
      <c r="W7" s="11"/>
      <c r="X7" s="12">
        <v>0</v>
      </c>
      <c r="Y7" s="15"/>
      <c r="Z7" s="12">
        <v>0</v>
      </c>
      <c r="AA7" s="15"/>
      <c r="AB7" s="12">
        <f>IF(AA7="",0,IF(AA7="優勝",[3]点数換算表!$B$16,IF(AA7="準優勝",[3]点数換算表!$C$16,IF(AA7="ベスト4",[3]点数換算表!$D$16,IF(AA7="ベスト8",[3]点数換算表!$E$16,IF(AA7="ベスト16",[3]点数換算表!$F$16,IF(AA7="ベスト32",[3]点数換算表!$G$16,"")))))))</f>
        <v>0</v>
      </c>
      <c r="AC7" s="15" t="s">
        <v>8</v>
      </c>
      <c r="AD7" s="12">
        <v>400</v>
      </c>
      <c r="AE7" s="11" t="s">
        <v>7</v>
      </c>
      <c r="AF7" s="12">
        <v>80</v>
      </c>
      <c r="AG7" s="11" t="s">
        <v>7</v>
      </c>
      <c r="AH7" s="12">
        <v>40</v>
      </c>
      <c r="AI7" s="12">
        <f t="shared" si="0"/>
        <v>1370</v>
      </c>
      <c r="AJ7" s="78"/>
    </row>
    <row r="8" spans="1:36" x14ac:dyDescent="0.4">
      <c r="A8" s="78">
        <v>3</v>
      </c>
      <c r="B8" s="12" t="s">
        <v>94</v>
      </c>
      <c r="C8" s="12" t="s">
        <v>218</v>
      </c>
      <c r="D8" s="12">
        <v>3</v>
      </c>
      <c r="E8" s="24" t="s">
        <v>269</v>
      </c>
      <c r="F8" s="41" t="s">
        <v>814</v>
      </c>
      <c r="G8" s="11"/>
      <c r="H8" s="12">
        <f>IF(G8="",0,IF(G8="優勝",[17]点数換算表!$B$2,IF(G8="準優勝",[17]点数換算表!$C$2,IF(G8="ベスト4",[17]点数換算表!$D$2,[17]点数換算表!$E$2))))</f>
        <v>0</v>
      </c>
      <c r="I8" s="11"/>
      <c r="J8" s="12">
        <f>IF(I8="",0,IF(I8="優勝",[17]点数換算表!$B$3,IF(I8="準優勝",[17]点数換算表!$C$3,IF(I8="ベスト4",[17]点数換算表!$D$3,[17]点数換算表!$E$3))))</f>
        <v>0</v>
      </c>
      <c r="K8" s="15" t="s">
        <v>9</v>
      </c>
      <c r="L8" s="12">
        <f>IF(K8="",0,IF(K8="優勝",[17]点数換算表!$B$4,IF(K8="準優勝",[17]点数換算表!$C$4,IF(K8="ベスト4",[17]点数換算表!$D$4,IF(K8="ベスト8",[17]点数換算表!$E$4,IF(K8="ベスト16",[17]点数換算表!$F$4,""))))))</f>
        <v>40</v>
      </c>
      <c r="M8" s="15" t="s">
        <v>10</v>
      </c>
      <c r="N8" s="12">
        <f>IF(M8="",0,IF(M8="優勝",[3]点数換算表!$B$5,IF(M8="準優勝",[3]点数換算表!$C$5,IF(M8="ベスト4",[3]点数換算表!$D$5,IF(M8="ベスト8",[3]点数換算表!$E$5,IF(M8="ベスト16",[3]点数換算表!$F$5,IF(M8="ベスト32",[3]点数換算表!$G$5,"")))))))</f>
        <v>300</v>
      </c>
      <c r="O8" s="15" t="s">
        <v>214</v>
      </c>
      <c r="P8" s="12">
        <f>IF(O8="",0,IF(O8="優勝",[17]点数換算表!$B$6,IF(O8="準優勝",[17]点数換算表!$C$6,IF(O8="ベスト4",[17]点数換算表!$D$6,IF(O8="ベスト8",[17]点数換算表!$E$6,IF(O8="ベスト16",[17]点数換算表!$F$6,IF(O8="ベスト32",[17]点数換算表!$G$6,"")))))))</f>
        <v>100</v>
      </c>
      <c r="Q8" s="11"/>
      <c r="R8" s="12">
        <f>IF(Q8="",0,IF(Q8="優勝",[17]点数換算表!$B$7,IF(Q8="準優勝",[17]点数換算表!$C$7,IF(Q8="ベスト4",[17]点数換算表!$D$7,IF(Q8="ベスト8",[17]点数換算表!$E$7,[17]点数換算表!$F$7)))))</f>
        <v>0</v>
      </c>
      <c r="S8" s="11"/>
      <c r="T8" s="12">
        <f>IF(S8="",0,IF(S8="優勝",[17]点数換算表!$B$8,IF(S8="準優勝",[17]点数換算表!$C$8,IF(S8="ベスト4",[17]点数換算表!$D$8,IF(S8="ベスト8",[17]点数換算表!$E$8,[17]点数換算表!$F$8)))))</f>
        <v>0</v>
      </c>
      <c r="U8" s="11"/>
      <c r="V8" s="12">
        <f>IF(U8="",0,IF(U8="優勝",[17]点数換算表!$B$13,IF(U8="準優勝",[17]点数換算表!$C$13,IF(U8="ベスト4",[17]点数換算表!$D$13,[17]点数換算表!$E$13))))</f>
        <v>0</v>
      </c>
      <c r="W8" s="11"/>
      <c r="X8" s="12">
        <f>IF(W8="",0,IF(W8="優勝",[17]点数換算表!$B$14,IF(W8="準優勝",[17]点数換算表!$C$14,IF(W8="ベスト4",[17]点数換算表!$D$14,[17]点数換算表!$E$14))))</f>
        <v>0</v>
      </c>
      <c r="Y8" s="15"/>
      <c r="Z8" s="12">
        <f>IF(Y8="",0,IF(Y8="優勝",[17]点数換算表!$B$15,IF(Y8="準優勝",[17]点数換算表!$C$15,IF(Y8="ベスト4",[17]点数換算表!$D$15,IF(Y8="ベスト8",[17]点数換算表!$E$15,IF(Y8="ベスト16",[17]点数換算表!$F$15,""))))))</f>
        <v>0</v>
      </c>
      <c r="AA8" s="15" t="s">
        <v>214</v>
      </c>
      <c r="AB8" s="12">
        <f>IF(AA8="",0,IF(AA8="優勝",[3]点数換算表!$B$16,IF(AA8="準優勝",[3]点数換算表!$C$16,IF(AA8="ベスト4",[3]点数換算表!$D$16,IF(AA8="ベスト8",[3]点数換算表!$E$16,IF(AA8="ベスト16",[3]点数換算表!$F$16,IF(AA8="ベスト32",[3]点数換算表!$G$16,"")))))))</f>
        <v>40</v>
      </c>
      <c r="AC8" s="15" t="s">
        <v>6</v>
      </c>
      <c r="AD8" s="12">
        <f>IF(AC8="",0,IF(AC8="優勝",[17]点数換算表!$B$17,IF(AC8="準優勝",[17]点数換算表!$C$17,IF(AC8="ベスト4",[17]点数換算表!$D$17,IF(AC8="ベスト8",[17]点数換算表!$E$17,IF(AC8="ベスト16",[17]点数換算表!$F$17,IF(AC8="ベスト32",[17]点数換算表!$G$17,"")))))))</f>
        <v>320</v>
      </c>
      <c r="AE8" s="11"/>
      <c r="AF8" s="12">
        <f>IF(AE8="",0,IF(AE8="優勝",[17]点数換算表!$B$18,IF(AE8="準優勝",[17]点数換算表!$C$18,IF(AE8="ベスト4",[17]点数換算表!$D$18,IF(AE8="ベスト8",[17]点数換算表!$E$18,[17]点数換算表!$F$18)))))</f>
        <v>0</v>
      </c>
      <c r="AG8" s="11"/>
      <c r="AH8" s="12">
        <f>IF(AG8="",0,IF(AG8="優勝",[17]点数換算表!$B$19,IF(AG8="準優勝",[17]点数換算表!$C$19,IF(AG8="ベスト4",[17]点数換算表!$D$19,IF(AG8="ベスト8",[17]点数換算表!$E$19,[17]点数換算表!$F$19)))))</f>
        <v>0</v>
      </c>
      <c r="AI8" s="12">
        <f>MAX(H8,J8)+SUM(L8:T8)+MAX(V8,X8)+SUM(Z8:AH8)</f>
        <v>800</v>
      </c>
      <c r="AJ8" s="78">
        <f t="shared" ref="AJ8" si="2">AI8+AI9</f>
        <v>1600</v>
      </c>
    </row>
    <row r="9" spans="1:36" x14ac:dyDescent="0.4">
      <c r="A9" s="78"/>
      <c r="B9" s="12" t="s">
        <v>1095</v>
      </c>
      <c r="C9" s="12" t="s">
        <v>218</v>
      </c>
      <c r="D9" s="12">
        <v>3</v>
      </c>
      <c r="E9" s="24" t="s">
        <v>269</v>
      </c>
      <c r="F9" s="41" t="s">
        <v>814</v>
      </c>
      <c r="G9" s="11"/>
      <c r="H9" s="12">
        <f>IF(G9="",0,IF(G9="優勝",[17]点数換算表!$B$2,IF(G9="準優勝",[17]点数換算表!$C$2,IF(G9="ベスト4",[17]点数換算表!$D$2,[17]点数換算表!$E$2))))</f>
        <v>0</v>
      </c>
      <c r="I9" s="11"/>
      <c r="J9" s="12">
        <f>IF(I9="",0,IF(I9="優勝",[17]点数換算表!$B$3,IF(I9="準優勝",[17]点数換算表!$C$3,IF(I9="ベスト4",[17]点数換算表!$D$3,[17]点数換算表!$E$3))))</f>
        <v>0</v>
      </c>
      <c r="K9" s="15" t="s">
        <v>9</v>
      </c>
      <c r="L9" s="12">
        <f>IF(K9="",0,IF(K9="優勝",[17]点数換算表!$B$4,IF(K9="準優勝",[17]点数換算表!$C$4,IF(K9="ベスト4",[17]点数換算表!$D$4,IF(K9="ベスト8",[17]点数換算表!$E$4,IF(K9="ベスト16",[17]点数換算表!$F$4,""))))))</f>
        <v>40</v>
      </c>
      <c r="M9" s="15" t="s">
        <v>10</v>
      </c>
      <c r="N9" s="12">
        <f>IF(M9="",0,IF(M9="優勝",[3]点数換算表!$B$5,IF(M9="準優勝",[3]点数換算表!$C$5,IF(M9="ベスト4",[3]点数換算表!$D$5,IF(M9="ベスト8",[3]点数換算表!$E$5,IF(M9="ベスト16",[3]点数換算表!$F$5,IF(M9="ベスト32",[3]点数換算表!$G$5,"")))))))</f>
        <v>300</v>
      </c>
      <c r="O9" s="15" t="s">
        <v>214</v>
      </c>
      <c r="P9" s="12">
        <f>IF(O9="",0,IF(O9="優勝",[17]点数換算表!$B$6,IF(O9="準優勝",[17]点数換算表!$C$6,IF(O9="ベスト4",[17]点数換算表!$D$6,IF(O9="ベスト8",[17]点数換算表!$E$6,IF(O9="ベスト16",[17]点数換算表!$F$6,IF(O9="ベスト32",[17]点数換算表!$G$6,"")))))))</f>
        <v>100</v>
      </c>
      <c r="Q9" s="11"/>
      <c r="R9" s="12">
        <f>IF(Q9="",0,IF(Q9="優勝",[17]点数換算表!$B$7,IF(Q9="準優勝",[17]点数換算表!$C$7,IF(Q9="ベスト4",[17]点数換算表!$D$7,IF(Q9="ベスト8",[17]点数換算表!$E$7,[17]点数換算表!$F$7)))))</f>
        <v>0</v>
      </c>
      <c r="S9" s="11"/>
      <c r="T9" s="12">
        <f>IF(S9="",0,IF(S9="優勝",[17]点数換算表!$B$8,IF(S9="準優勝",[17]点数換算表!$C$8,IF(S9="ベスト4",[17]点数換算表!$D$8,IF(S9="ベスト8",[17]点数換算表!$E$8,[17]点数換算表!$F$8)))))</f>
        <v>0</v>
      </c>
      <c r="U9" s="11"/>
      <c r="V9" s="12">
        <f>IF(U9="",0,IF(U9="優勝",[17]点数換算表!$B$13,IF(U9="準優勝",[17]点数換算表!$C$13,IF(U9="ベスト4",[17]点数換算表!$D$13,[17]点数換算表!$E$13))))</f>
        <v>0</v>
      </c>
      <c r="W9" s="11"/>
      <c r="X9" s="12">
        <f>IF(W9="",0,IF(W9="優勝",[17]点数換算表!$B$14,IF(W9="準優勝",[17]点数換算表!$C$14,IF(W9="ベスト4",[17]点数換算表!$D$14,[17]点数換算表!$E$14))))</f>
        <v>0</v>
      </c>
      <c r="Y9" s="15"/>
      <c r="Z9" s="12">
        <f>IF(Y9="",0,IF(Y9="優勝",[17]点数換算表!$B$15,IF(Y9="準優勝",[17]点数換算表!$C$15,IF(Y9="ベスト4",[17]点数換算表!$D$15,IF(Y9="ベスト8",[17]点数換算表!$E$15,IF(Y9="ベスト16",[17]点数換算表!$F$15,""))))))</f>
        <v>0</v>
      </c>
      <c r="AA9" s="15" t="s">
        <v>214</v>
      </c>
      <c r="AB9" s="12">
        <f>IF(AA9="",0,IF(AA9="優勝",[3]点数換算表!$B$16,IF(AA9="準優勝",[3]点数換算表!$C$16,IF(AA9="ベスト4",[3]点数換算表!$D$16,IF(AA9="ベスト8",[3]点数換算表!$E$16,IF(AA9="ベスト16",[3]点数換算表!$F$16,IF(AA9="ベスト32",[3]点数換算表!$G$16,"")))))))</f>
        <v>40</v>
      </c>
      <c r="AC9" s="15" t="s">
        <v>6</v>
      </c>
      <c r="AD9" s="12">
        <f>IF(AC9="",0,IF(AC9="優勝",[17]点数換算表!$B$17,IF(AC9="準優勝",[17]点数換算表!$C$17,IF(AC9="ベスト4",[17]点数換算表!$D$17,IF(AC9="ベスト8",[17]点数換算表!$E$17,IF(AC9="ベスト16",[17]点数換算表!$F$17,IF(AC9="ベスト32",[17]点数換算表!$G$17,"")))))))</f>
        <v>320</v>
      </c>
      <c r="AE9" s="11"/>
      <c r="AF9" s="12">
        <f>IF(AE9="",0,IF(AE9="優勝",[17]点数換算表!$B$18,IF(AE9="準優勝",[17]点数換算表!$C$18,IF(AE9="ベスト4",[17]点数換算表!$D$18,IF(AE9="ベスト8",[17]点数換算表!$E$18,[17]点数換算表!$F$18)))))</f>
        <v>0</v>
      </c>
      <c r="AG9" s="11"/>
      <c r="AH9" s="12">
        <f>IF(AG9="",0,IF(AG9="優勝",[17]点数換算表!$B$19,IF(AG9="準優勝",[17]点数換算表!$C$19,IF(AG9="ベスト4",[17]点数換算表!$D$19,IF(AG9="ベスト8",[17]点数換算表!$E$19,[17]点数換算表!$F$19)))))</f>
        <v>0</v>
      </c>
      <c r="AI9" s="12">
        <f>MAX(H9,J9)+SUM(L9:T9)+MAX(V9,X9)+SUM(Z9:AH9)</f>
        <v>800</v>
      </c>
      <c r="AJ9" s="78"/>
    </row>
    <row r="10" spans="1:36" x14ac:dyDescent="0.4">
      <c r="A10" s="78">
        <v>4</v>
      </c>
      <c r="B10" s="15" t="s">
        <v>351</v>
      </c>
      <c r="C10" s="15" t="s">
        <v>311</v>
      </c>
      <c r="D10" s="15">
        <v>4</v>
      </c>
      <c r="E10" s="25" t="s">
        <v>272</v>
      </c>
      <c r="F10" s="36" t="s">
        <v>815</v>
      </c>
      <c r="G10" s="11"/>
      <c r="H10" s="12">
        <v>0</v>
      </c>
      <c r="I10" s="11"/>
      <c r="J10" s="12">
        <v>0</v>
      </c>
      <c r="K10" s="15" t="s">
        <v>10</v>
      </c>
      <c r="L10" s="12">
        <v>100</v>
      </c>
      <c r="M10" s="15" t="s">
        <v>8</v>
      </c>
      <c r="N10" s="12">
        <f>IF(M10="",0,IF(M10="優勝",[3]点数換算表!$B$5,IF(M10="準優勝",[3]点数換算表!$C$5,IF(M10="ベスト4",[3]点数換算表!$D$5,IF(M10="ベスト8",[3]点数換算表!$E$5,IF(M10="ベスト16",[3]点数換算表!$F$5,IF(M10="ベスト32",[3]点数換算表!$G$5,"")))))))</f>
        <v>250</v>
      </c>
      <c r="O10" s="15" t="s">
        <v>7</v>
      </c>
      <c r="P10" s="12">
        <v>200</v>
      </c>
      <c r="Q10" s="11"/>
      <c r="R10" s="12">
        <v>0</v>
      </c>
      <c r="S10" s="11"/>
      <c r="T10" s="12">
        <v>0</v>
      </c>
      <c r="U10" s="11"/>
      <c r="V10" s="12">
        <v>0</v>
      </c>
      <c r="W10" s="11"/>
      <c r="X10" s="12">
        <v>0</v>
      </c>
      <c r="Y10" s="15" t="s">
        <v>10</v>
      </c>
      <c r="Z10" s="12">
        <v>80</v>
      </c>
      <c r="AA10" s="15" t="s">
        <v>6</v>
      </c>
      <c r="AB10" s="12">
        <f>IF(AA10="",0,IF(AA10="優勝",[3]点数換算表!$B$16,IF(AA10="準優勝",[3]点数換算表!$C$16,IF(AA10="ベスト4",[3]点数換算表!$D$16,IF(AA10="ベスト8",[3]点数換算表!$E$16,IF(AA10="ベスト16",[3]点数換算表!$F$16,IF(AA10="ベスト32",[3]点数換算表!$G$16,"")))))))</f>
        <v>160</v>
      </c>
      <c r="AC10" s="15"/>
      <c r="AD10" s="12">
        <v>0</v>
      </c>
      <c r="AE10" s="11"/>
      <c r="AF10" s="12">
        <v>0</v>
      </c>
      <c r="AG10" s="11"/>
      <c r="AH10" s="12">
        <v>0</v>
      </c>
      <c r="AI10" s="12">
        <f>MAX(H10,J10)+SUM(L10:T10)+MAX(V10,X10)+SUM(Z10:AH10)</f>
        <v>790</v>
      </c>
      <c r="AJ10" s="78">
        <f t="shared" ref="AJ10" si="3">AI10+AI11</f>
        <v>1576</v>
      </c>
    </row>
    <row r="11" spans="1:36" x14ac:dyDescent="0.4">
      <c r="A11" s="78"/>
      <c r="B11" s="15" t="s">
        <v>352</v>
      </c>
      <c r="C11" s="15" t="s">
        <v>311</v>
      </c>
      <c r="D11" s="15">
        <v>3</v>
      </c>
      <c r="E11" s="25" t="s">
        <v>272</v>
      </c>
      <c r="F11" s="36" t="s">
        <v>815</v>
      </c>
      <c r="G11" s="11"/>
      <c r="H11" s="12">
        <v>0</v>
      </c>
      <c r="I11" s="11"/>
      <c r="J11" s="12">
        <v>0</v>
      </c>
      <c r="K11" s="15" t="s">
        <v>10</v>
      </c>
      <c r="L11" s="12">
        <v>100</v>
      </c>
      <c r="M11" s="15" t="s">
        <v>8</v>
      </c>
      <c r="N11" s="12">
        <f>IF(M11="",0,IF(M11="優勝",[3]点数換算表!$B$5,IF(M11="準優勝",[3]点数換算表!$C$5,IF(M11="ベスト4",[3]点数換算表!$D$5,IF(M11="ベスト8",[3]点数換算表!$E$5,IF(M11="ベスト16",[3]点数換算表!$F$5,IF(M11="ベスト32",[3]点数換算表!$G$5,"")))))))</f>
        <v>250</v>
      </c>
      <c r="O11" s="15" t="s">
        <v>9</v>
      </c>
      <c r="P11" s="12">
        <v>300</v>
      </c>
      <c r="Q11" s="11"/>
      <c r="R11" s="12">
        <v>0</v>
      </c>
      <c r="S11" s="11"/>
      <c r="T11" s="12">
        <v>0</v>
      </c>
      <c r="U11" s="11"/>
      <c r="V11" s="12">
        <v>0</v>
      </c>
      <c r="W11" s="11"/>
      <c r="X11" s="12">
        <v>0</v>
      </c>
      <c r="Y11" s="15" t="s">
        <v>7</v>
      </c>
      <c r="Z11" s="12">
        <v>16</v>
      </c>
      <c r="AA11" s="15" t="s">
        <v>9</v>
      </c>
      <c r="AB11" s="12">
        <f>IF(AA11="",0,IF(AA11="優勝",[3]点数換算表!$B$16,IF(AA11="準優勝",[3]点数換算表!$C$16,IF(AA11="ベスト4",[3]点数換算表!$D$16,IF(AA11="ベスト8",[3]点数換算表!$E$16,IF(AA11="ベスト16",[3]点数換算表!$F$16,IF(AA11="ベスト32",[3]点数換算表!$G$16,"")))))))</f>
        <v>120</v>
      </c>
      <c r="AC11" s="15"/>
      <c r="AD11" s="12">
        <v>0</v>
      </c>
      <c r="AE11" s="11"/>
      <c r="AF11" s="12">
        <v>0</v>
      </c>
      <c r="AG11" s="11"/>
      <c r="AH11" s="12">
        <v>0</v>
      </c>
      <c r="AI11" s="12">
        <f>MAX(H11,J11)+SUM(L11:T11)+MAX(V11,X11)+SUM(Z11:AH11)</f>
        <v>786</v>
      </c>
      <c r="AJ11" s="78"/>
    </row>
    <row r="12" spans="1:36" x14ac:dyDescent="0.4">
      <c r="A12" s="78">
        <v>5</v>
      </c>
      <c r="B12" s="15" t="s">
        <v>319</v>
      </c>
      <c r="C12" s="15" t="s">
        <v>277</v>
      </c>
      <c r="D12" s="15">
        <v>4</v>
      </c>
      <c r="E12" s="25" t="s">
        <v>272</v>
      </c>
      <c r="F12" s="36" t="s">
        <v>815</v>
      </c>
      <c r="G12" s="11"/>
      <c r="H12" s="12">
        <f>IF(G12="",0,IF(G12="優勝",[3]点数換算表!$B$2,IF(G12="準優勝",[3]点数換算表!$C$2,IF(G12="ベスト4",[3]点数換算表!$D$2,[3]点数換算表!$E$2))))</f>
        <v>0</v>
      </c>
      <c r="I12" s="11"/>
      <c r="J12" s="12">
        <f>IF(I12="",0,IF(I12="優勝",[3]点数換算表!$B$3,IF(I12="準優勝",[3]点数換算表!$C$3,IF(I12="ベスト4",[3]点数換算表!$D$3,[3]点数換算表!$E$3))))</f>
        <v>0</v>
      </c>
      <c r="K12" s="15" t="s">
        <v>6</v>
      </c>
      <c r="L12" s="12">
        <f>IF(K12="",0,IF(K12="優勝",[3]点数換算表!$B$4,IF(K12="準優勝",[3]点数換算表!$C$4,IF(K12="ベスト4",[3]点数換算表!$D$4,IF(K12="ベスト8",[3]点数換算表!$E$4,IF(K12="ベスト16",[3]点数換算表!$F$4,""))))))</f>
        <v>60</v>
      </c>
      <c r="M12" s="15" t="s">
        <v>6</v>
      </c>
      <c r="N12" s="12">
        <f>IF(M12="",0,IF(M12="優勝",[3]点数換算表!$B$5,IF(M12="準優勝",[3]点数換算表!$C$5,IF(M12="ベスト4",[3]点数換算表!$D$5,IF(M12="ベスト8",[3]点数換算表!$E$5,IF(M12="ベスト16",[3]点数換算表!$F$5,IF(M12="ベスト32",[3]点数換算表!$G$5,"")))))))</f>
        <v>200</v>
      </c>
      <c r="O12" s="15" t="s">
        <v>214</v>
      </c>
      <c r="P12" s="12">
        <f>IF(O12="",0,IF(O12="優勝",[3]点数換算表!$B$6,IF(O12="準優勝",[3]点数換算表!$C$6,IF(O12="ベスト4",[3]点数換算表!$D$6,IF(O12="ベスト8",[3]点数換算表!$E$6,IF(O12="ベスト16",[3]点数換算表!$F$6,IF(O12="ベスト32",[3]点数換算表!$G$6,"")))))))</f>
        <v>100</v>
      </c>
      <c r="Q12" s="11" t="s">
        <v>7</v>
      </c>
      <c r="R12" s="12">
        <f>IF(Q12="",0,IF(Q12="優勝",[3]点数換算表!$B$7,IF(Q12="準優勝",[3]点数換算表!$C$7,IF(Q12="ベスト4",[3]点数換算表!$D$7,IF(Q12="ベスト8",[3]点数換算表!$E$7,[3]点数換算表!$F$7)))))</f>
        <v>100</v>
      </c>
      <c r="S12" s="11"/>
      <c r="T12" s="12">
        <f>IF(S12="",0,IF(S12="優勝",[3]点数換算表!$B$8,IF(S12="準優勝",[3]点数換算表!$C$8,IF(S12="ベスト4",[3]点数換算表!$D$8,IF(S12="ベスト8",[3]点数換算表!$E$8,[3]点数換算表!$F$8)))))</f>
        <v>0</v>
      </c>
      <c r="U12" s="11"/>
      <c r="V12" s="12">
        <f>IF(U12="",0,IF(U12="優勝",[3]点数換算表!$B$13,IF(U12="準優勝",[3]点数換算表!$C$13,IF(U12="ベスト4",[3]点数換算表!$D$13,[3]点数換算表!$E$13))))</f>
        <v>0</v>
      </c>
      <c r="W12" s="11"/>
      <c r="X12" s="12">
        <f>IF(W12="",0,IF(W12="優勝",[3]点数換算表!$B$14,IF(W12="準優勝",[3]点数換算表!$C$14,IF(W12="ベスト4",[3]点数換算表!$D$14,[3]点数換算表!$E$14))))</f>
        <v>0</v>
      </c>
      <c r="Y12" s="15" t="s">
        <v>8</v>
      </c>
      <c r="Z12" s="12">
        <f>IF(Y12="",0,IF(Y12="優勝",[3]点数換算表!$B$15,IF(Y12="準優勝",[3]点数換算表!$C$15,IF(Y12="ベスト4",[3]点数換算表!$D$15,IF(Y12="ベスト8",[3]点数換算表!$E$15,IF(Y12="ベスト16",[3]点数換算表!$F$15,""))))))</f>
        <v>64</v>
      </c>
      <c r="AA12" s="15" t="s">
        <v>6</v>
      </c>
      <c r="AB12" s="12">
        <f>IF(AA12="",0,IF(AA12="優勝",[3]点数換算表!$B$16,IF(AA12="準優勝",[3]点数換算表!$C$16,IF(AA12="ベスト4",[3]点数換算表!$D$16,IF(AA12="ベスト8",[3]点数換算表!$E$16,IF(AA12="ベスト16",[3]点数換算表!$F$16,IF(AA12="ベスト32",[3]点数換算表!$G$16,"")))))))</f>
        <v>160</v>
      </c>
      <c r="AC12" s="15" t="s">
        <v>214</v>
      </c>
      <c r="AD12" s="12">
        <f>IF(AC12="",0,IF(AC12="優勝",[3]点数換算表!$B$17,IF(AC12="準優勝",[3]点数換算表!$C$17,IF(AC12="ベスト4",[3]点数換算表!$D$17,IF(AC12="ベスト8",[3]点数換算表!$E$17,IF(AC12="ベスト16",[3]点数換算表!$F$17,IF(AC12="ベスト32",[3]点数換算表!$G$17,"")))))))</f>
        <v>80</v>
      </c>
      <c r="AE12" s="11"/>
      <c r="AF12" s="12">
        <f>IF(AE12="",0,IF(AE12="優勝",[3]点数換算表!$B$18,IF(AE12="準優勝",[3]点数換算表!$C$18,IF(AE12="ベスト4",[3]点数換算表!$D$18,IF(AE12="ベスト8",[3]点数換算表!$E$18,[3]点数換算表!$F$18)))))</f>
        <v>0</v>
      </c>
      <c r="AG12" s="11"/>
      <c r="AH12" s="12">
        <f>IF(AG12="",0,IF(AG12="優勝",[3]点数換算表!$B$19,IF(AG12="準優勝",[3]点数換算表!$C$19,IF(AG12="ベスト4",[3]点数換算表!$D$19,IF(AG12="ベスト8",[3]点数換算表!$E$19,[3]点数換算表!$F$19)))))</f>
        <v>0</v>
      </c>
      <c r="AI12" s="12">
        <f t="shared" si="0"/>
        <v>764</v>
      </c>
      <c r="AJ12" s="78">
        <f t="shared" ref="AJ12" si="4">AI12+AI13</f>
        <v>1528</v>
      </c>
    </row>
    <row r="13" spans="1:36" x14ac:dyDescent="0.4">
      <c r="A13" s="78"/>
      <c r="B13" s="15" t="s">
        <v>315</v>
      </c>
      <c r="C13" s="15" t="s">
        <v>277</v>
      </c>
      <c r="D13" s="15">
        <v>4</v>
      </c>
      <c r="E13" s="25" t="s">
        <v>272</v>
      </c>
      <c r="F13" s="36" t="s">
        <v>815</v>
      </c>
      <c r="G13" s="11"/>
      <c r="H13" s="12">
        <f>IF(G13="",0,IF(G13="優勝",[3]点数換算表!$B$2,IF(G13="準優勝",[3]点数換算表!$C$2,IF(G13="ベスト4",[3]点数換算表!$D$2,[3]点数換算表!$E$2))))</f>
        <v>0</v>
      </c>
      <c r="I13" s="11"/>
      <c r="J13" s="12">
        <f>IF(I13="",0,IF(I13="優勝",[3]点数換算表!$B$3,IF(I13="準優勝",[3]点数換算表!$C$3,IF(I13="ベスト4",[3]点数換算表!$D$3,[3]点数換算表!$E$3))))</f>
        <v>0</v>
      </c>
      <c r="K13" s="15" t="s">
        <v>6</v>
      </c>
      <c r="L13" s="12">
        <f>IF(K13="",0,IF(K13="優勝",[3]点数換算表!$B$4,IF(K13="準優勝",[3]点数換算表!$C$4,IF(K13="ベスト4",[3]点数換算表!$D$4,IF(K13="ベスト8",[3]点数換算表!$E$4,IF(K13="ベスト16",[3]点数換算表!$F$4,""))))))</f>
        <v>60</v>
      </c>
      <c r="M13" s="15" t="s">
        <v>6</v>
      </c>
      <c r="N13" s="12">
        <f>IF(M13="",0,IF(M13="優勝",[3]点数換算表!$B$5,IF(M13="準優勝",[3]点数換算表!$C$5,IF(M13="ベスト4",[3]点数換算表!$D$5,IF(M13="ベスト8",[3]点数換算表!$E$5,IF(M13="ベスト16",[3]点数換算表!$F$5,IF(M13="ベスト32",[3]点数換算表!$G$5,"")))))))</f>
        <v>200</v>
      </c>
      <c r="O13" s="15" t="s">
        <v>214</v>
      </c>
      <c r="P13" s="12">
        <f>IF(O13="",0,IF(O13="優勝",[3]点数換算表!$B$6,IF(O13="準優勝",[3]点数換算表!$C$6,IF(O13="ベスト4",[3]点数換算表!$D$6,IF(O13="ベスト8",[3]点数換算表!$E$6,IF(O13="ベスト16",[3]点数換算表!$F$6,IF(O13="ベスト32",[3]点数換算表!$G$6,"")))))))</f>
        <v>100</v>
      </c>
      <c r="Q13" s="11" t="s">
        <v>7</v>
      </c>
      <c r="R13" s="12">
        <f>IF(Q13="",0,IF(Q13="優勝",[3]点数換算表!$B$7,IF(Q13="準優勝",[3]点数換算表!$C$7,IF(Q13="ベスト4",[3]点数換算表!$D$7,IF(Q13="ベスト8",[3]点数換算表!$E$7,[3]点数換算表!$F$7)))))</f>
        <v>100</v>
      </c>
      <c r="S13" s="11"/>
      <c r="T13" s="12">
        <f>IF(S13="",0,IF(S13="優勝",[3]点数換算表!$B$8,IF(S13="準優勝",[3]点数換算表!$C$8,IF(S13="ベスト4",[3]点数換算表!$D$8,IF(S13="ベスト8",[3]点数換算表!$E$8,[3]点数換算表!$F$8)))))</f>
        <v>0</v>
      </c>
      <c r="U13" s="11"/>
      <c r="V13" s="12">
        <f>IF(U13="",0,IF(U13="優勝",[3]点数換算表!$B$13,IF(U13="準優勝",[3]点数換算表!$C$13,IF(U13="ベスト4",[3]点数換算表!$D$13,[3]点数換算表!$E$13))))</f>
        <v>0</v>
      </c>
      <c r="W13" s="11"/>
      <c r="X13" s="12">
        <f>IF(W13="",0,IF(W13="優勝",[3]点数換算表!$B$14,IF(W13="準優勝",[3]点数換算表!$C$14,IF(W13="ベスト4",[3]点数換算表!$D$14,[3]点数換算表!$E$14))))</f>
        <v>0</v>
      </c>
      <c r="Y13" s="15" t="s">
        <v>8</v>
      </c>
      <c r="Z13" s="12">
        <f>IF(Y13="",0,IF(Y13="優勝",[3]点数換算表!$B$15,IF(Y13="準優勝",[3]点数換算表!$C$15,IF(Y13="ベスト4",[3]点数換算表!$D$15,IF(Y13="ベスト8",[3]点数換算表!$E$15,IF(Y13="ベスト16",[3]点数換算表!$F$15,""))))))</f>
        <v>64</v>
      </c>
      <c r="AA13" s="15" t="s">
        <v>6</v>
      </c>
      <c r="AB13" s="12">
        <f>IF(AA13="",0,IF(AA13="優勝",[3]点数換算表!$B$16,IF(AA13="準優勝",[3]点数換算表!$C$16,IF(AA13="ベスト4",[3]点数換算表!$D$16,IF(AA13="ベスト8",[3]点数換算表!$E$16,IF(AA13="ベスト16",[3]点数換算表!$F$16,IF(AA13="ベスト32",[3]点数換算表!$G$16,"")))))))</f>
        <v>160</v>
      </c>
      <c r="AC13" s="15" t="s">
        <v>214</v>
      </c>
      <c r="AD13" s="12">
        <f>IF(AC13="",0,IF(AC13="優勝",[3]点数換算表!$B$17,IF(AC13="準優勝",[3]点数換算表!$C$17,IF(AC13="ベスト4",[3]点数換算表!$D$17,IF(AC13="ベスト8",[3]点数換算表!$E$17,IF(AC13="ベスト16",[3]点数換算表!$F$17,IF(AC13="ベスト32",[3]点数換算表!$G$17,"")))))))</f>
        <v>80</v>
      </c>
      <c r="AE13" s="11"/>
      <c r="AF13" s="12">
        <f>IF(AE13="",0,IF(AE13="優勝",[3]点数換算表!$B$18,IF(AE13="準優勝",[3]点数換算表!$C$18,IF(AE13="ベスト4",[3]点数換算表!$D$18,IF(AE13="ベスト8",[3]点数換算表!$E$18,[3]点数換算表!$F$18)))))</f>
        <v>0</v>
      </c>
      <c r="AG13" s="11"/>
      <c r="AH13" s="12">
        <f>IF(AG13="",0,IF(AG13="優勝",[3]点数換算表!$B$19,IF(AG13="準優勝",[3]点数換算表!$C$19,IF(AG13="ベスト4",[3]点数換算表!$D$19,IF(AG13="ベスト8",[3]点数換算表!$E$19,[3]点数換算表!$F$19)))))</f>
        <v>0</v>
      </c>
      <c r="AI13" s="12">
        <f t="shared" si="0"/>
        <v>764</v>
      </c>
      <c r="AJ13" s="78"/>
    </row>
    <row r="14" spans="1:36" x14ac:dyDescent="0.4">
      <c r="A14" s="78">
        <v>6</v>
      </c>
      <c r="B14" s="15" t="s">
        <v>743</v>
      </c>
      <c r="C14" s="15" t="s">
        <v>716</v>
      </c>
      <c r="D14" s="15">
        <v>4</v>
      </c>
      <c r="E14" s="33" t="s">
        <v>717</v>
      </c>
      <c r="F14" s="41" t="s">
        <v>814</v>
      </c>
      <c r="G14" s="11"/>
      <c r="H14" s="12">
        <f>IF(G14="",0,IF(G14="優勝",[5]点数換算表!$B$2,IF(G14="準優勝",[5]点数換算表!$C$2,IF(G14="ベスト4",[5]点数換算表!$D$2,[5]点数換算表!$E$2))))</f>
        <v>0</v>
      </c>
      <c r="I14" s="11"/>
      <c r="J14" s="12">
        <f>IF(I14="",0,IF(I14="優勝",[5]点数換算表!$B$3,IF(I14="準優勝",[5]点数換算表!$C$3,IF(I14="ベスト4",[5]点数換算表!$D$3,[5]点数換算表!$E$3))))</f>
        <v>0</v>
      </c>
      <c r="K14" s="15" t="s">
        <v>10</v>
      </c>
      <c r="L14" s="12">
        <f>IF(K14="",0,IF(K14="優勝",[5]点数換算表!$B$4,IF(K14="準優勝",[5]点数換算表!$C$4,IF(K14="ベスト4",[5]点数換算表!$D$4,IF(K14="ベスト8",[5]点数換算表!$E$4,IF(K14="ベスト16",[5]点数換算表!$F$4,""))))))</f>
        <v>100</v>
      </c>
      <c r="M14" s="15" t="s">
        <v>6</v>
      </c>
      <c r="N14" s="12">
        <f>IF(M14="",0,IF(M14="優勝",[3]点数換算表!$B$5,IF(M14="準優勝",[3]点数換算表!$C$5,IF(M14="ベスト4",[3]点数換算表!$D$5,IF(M14="ベスト8",[3]点数換算表!$E$5,IF(M14="ベスト16",[3]点数換算表!$F$5,IF(M14="ベスト32",[3]点数換算表!$G$5,"")))))))</f>
        <v>200</v>
      </c>
      <c r="O14" s="15" t="s">
        <v>214</v>
      </c>
      <c r="P14" s="12">
        <f>IF(O14="",0,IF(O14="優勝",[5]点数換算表!$B$6,IF(O14="準優勝",[5]点数換算表!$C$6,IF(O14="ベスト4",[5]点数換算表!$D$6,IF(O14="ベスト8",[5]点数換算表!$E$6,IF(O14="ベスト16",[5]点数換算表!$F$6,IF(O14="ベスト32",[5]点数換算表!$G$6,"")))))))</f>
        <v>100</v>
      </c>
      <c r="Q14" s="11"/>
      <c r="R14" s="12">
        <f>IF(Q14="",0,IF(Q14="優勝",[5]点数換算表!$B$7,IF(Q14="準優勝",[5]点数換算表!$C$7,IF(Q14="ベスト4",[5]点数換算表!$D$7,IF(Q14="ベスト8",[5]点数換算表!$E$7,[5]点数換算表!$F$7)))))</f>
        <v>0</v>
      </c>
      <c r="S14" s="11"/>
      <c r="T14" s="12">
        <f>IF(S14="",0,IF(S14="優勝",[5]点数換算表!$B$8,IF(S14="準優勝",[5]点数換算表!$C$8,IF(S14="ベスト4",[5]点数換算表!$D$8,IF(S14="ベスト8",[5]点数換算表!$E$8,[5]点数換算表!$F$8)))))</f>
        <v>0</v>
      </c>
      <c r="U14" s="11"/>
      <c r="V14" s="12">
        <f>IF(U14="",0,IF(U14="優勝",[5]点数換算表!$B$13,IF(U14="準優勝",[5]点数換算表!$C$13,IF(U14="ベスト4",[5]点数換算表!$D$13,[5]点数換算表!$E$13))))</f>
        <v>0</v>
      </c>
      <c r="W14" s="11"/>
      <c r="X14" s="12">
        <f>IF(W14="",0,IF(W14="優勝",[5]点数換算表!$B$14,IF(W14="準優勝",[5]点数換算表!$C$14,IF(W14="ベスト4",[5]点数換算表!$D$14,[5]点数換算表!$E$14))))</f>
        <v>0</v>
      </c>
      <c r="Y14" s="15" t="s">
        <v>10</v>
      </c>
      <c r="Z14" s="12">
        <f>IF(Y14="",0,IF(Y14="優勝",[5]点数換算表!$B$15,IF(Y14="準優勝",[5]点数換算表!$C$15,IF(Y14="ベスト4",[5]点数換算表!$D$15,IF(Y14="ベスト8",[5]点数換算表!$E$15,IF(Y14="ベスト16",[5]点数換算表!$F$15,""))))))</f>
        <v>80</v>
      </c>
      <c r="AA14" s="15" t="s">
        <v>7</v>
      </c>
      <c r="AB14" s="12">
        <f>IF(AA14="",0,IF(AA14="優勝",[3]点数換算表!$B$16,IF(AA14="準優勝",[3]点数換算表!$C$16,IF(AA14="ベスト4",[3]点数換算表!$D$16,IF(AA14="ベスト8",[3]点数換算表!$E$16,IF(AA14="ベスト16",[3]点数換算表!$F$16,IF(AA14="ベスト32",[3]点数換算表!$G$16,"")))))))</f>
        <v>80</v>
      </c>
      <c r="AC14" s="15" t="s">
        <v>214</v>
      </c>
      <c r="AD14" s="12">
        <f>IF(AC14="",0,IF(AC14="優勝",[5]点数換算表!$B$17,IF(AC14="準優勝",[5]点数換算表!$C$17,IF(AC14="ベスト4",[5]点数換算表!$D$17,IF(AC14="ベスト8",[5]点数換算表!$E$17,IF(AC14="ベスト16",[5]点数換算表!$F$17,IF(AC14="ベスト32",[5]点数換算表!$G$17,"")))))))</f>
        <v>80</v>
      </c>
      <c r="AE14" s="11"/>
      <c r="AF14" s="12">
        <f>IF(AE14="",0,IF(AE14="優勝",[5]点数換算表!$B$18,IF(AE14="準優勝",[5]点数換算表!$C$18,IF(AE14="ベスト4",[5]点数換算表!$D$18,IF(AE14="ベスト8",[5]点数換算表!$E$18,[5]点数換算表!$F$18)))))</f>
        <v>0</v>
      </c>
      <c r="AG14" s="11"/>
      <c r="AH14" s="12">
        <f>IF(AG14="",0,IF(AG14="優勝",[5]点数換算表!$B$19,IF(AG14="準優勝",[5]点数換算表!$C$19,IF(AG14="ベスト4",[5]点数換算表!$D$19,IF(AG14="ベスト8",[5]点数換算表!$E$19,[5]点数換算表!$F$19)))))</f>
        <v>0</v>
      </c>
      <c r="AI14" s="12">
        <f>MAX(H14,J14)+SUM(L14:T14)+MAX(V14,X14)+SUM(Z14:AH14)</f>
        <v>640</v>
      </c>
      <c r="AJ14" s="78">
        <f>AI14+AI15</f>
        <v>1332</v>
      </c>
    </row>
    <row r="15" spans="1:36" x14ac:dyDescent="0.4">
      <c r="A15" s="78"/>
      <c r="B15" s="15" t="s">
        <v>741</v>
      </c>
      <c r="C15" s="15" t="s">
        <v>716</v>
      </c>
      <c r="D15" s="15">
        <v>2</v>
      </c>
      <c r="E15" s="33" t="s">
        <v>717</v>
      </c>
      <c r="F15" s="41" t="s">
        <v>814</v>
      </c>
      <c r="G15" s="11"/>
      <c r="H15" s="12">
        <f>IF(G15="",0,IF(G15="優勝",[5]点数換算表!$B$2,IF(G15="準優勝",[5]点数換算表!$C$2,IF(G15="ベスト4",[5]点数換算表!$D$2,[5]点数換算表!$E$2))))</f>
        <v>0</v>
      </c>
      <c r="I15" s="11"/>
      <c r="J15" s="12">
        <f>IF(I15="",0,IF(I15="優勝",[5]点数換算表!$B$3,IF(I15="準優勝",[5]点数換算表!$C$3,IF(I15="ベスト4",[5]点数換算表!$D$3,[5]点数換算表!$E$3))))</f>
        <v>0</v>
      </c>
      <c r="K15" s="15" t="s">
        <v>10</v>
      </c>
      <c r="L15" s="12">
        <f>IF(K15="",0,IF(K15="優勝",[5]点数換算表!$B$4,IF(K15="準優勝",[5]点数換算表!$C$4,IF(K15="ベスト4",[5]点数換算表!$D$4,IF(K15="ベスト8",[5]点数換算表!$E$4,IF(K15="ベスト16",[5]点数換算表!$F$4,""))))))</f>
        <v>100</v>
      </c>
      <c r="M15" s="15" t="s">
        <v>6</v>
      </c>
      <c r="N15" s="12">
        <f>IF(M15="",0,IF(M15="優勝",[3]点数換算表!$B$5,IF(M15="準優勝",[3]点数換算表!$C$5,IF(M15="ベスト4",[3]点数換算表!$D$5,IF(M15="ベスト8",[3]点数換算表!$E$5,IF(M15="ベスト16",[3]点数換算表!$F$5,IF(M15="ベスト32",[3]点数換算表!$G$5,"")))))))</f>
        <v>200</v>
      </c>
      <c r="O15" s="15" t="s">
        <v>7</v>
      </c>
      <c r="P15" s="12">
        <f>IF(O15="",0,IF(O15="優勝",[5]点数換算表!$B$6,IF(O15="準優勝",[5]点数換算表!$C$6,IF(O15="ベスト4",[5]点数換算表!$D$6,IF(O15="ベスト8",[5]点数換算表!$E$6,IF(O15="ベスト16",[5]点数換算表!$F$6,IF(O15="ベスト32",[5]点数換算表!$G$6,"")))))))</f>
        <v>200</v>
      </c>
      <c r="Q15" s="11"/>
      <c r="R15" s="12">
        <f>IF(Q15="",0,IF(Q15="優勝",[5]点数換算表!$B$7,IF(Q15="準優勝",[5]点数換算表!$C$7,IF(Q15="ベスト4",[5]点数換算表!$D$7,IF(Q15="ベスト8",[5]点数換算表!$E$7,[5]点数換算表!$F$7)))))</f>
        <v>0</v>
      </c>
      <c r="S15" s="11"/>
      <c r="T15" s="12">
        <f>IF(S15="",0,IF(S15="優勝",[5]点数換算表!$B$8,IF(S15="準優勝",[5]点数換算表!$C$8,IF(S15="ベスト4",[5]点数換算表!$D$8,IF(S15="ベスト8",[5]点数換算表!$E$8,[5]点数換算表!$F$8)))))</f>
        <v>0</v>
      </c>
      <c r="U15" s="11"/>
      <c r="V15" s="12">
        <f>IF(U15="",0,IF(U15="優勝",[5]点数換算表!$B$13,IF(U15="準優勝",[5]点数換算表!$C$13,IF(U15="ベスト4",[5]点数換算表!$D$13,[5]点数換算表!$E$13))))</f>
        <v>0</v>
      </c>
      <c r="W15" s="11" t="s">
        <v>6</v>
      </c>
      <c r="X15" s="12">
        <f>IF(W15="",0,IF(W15="優勝",[5]点数換算表!$B$14,IF(W15="準優勝",[5]点数換算表!$C$14,IF(W15="ベスト4",[5]点数換算表!$D$14,[5]点数換算表!$E$14))))</f>
        <v>80</v>
      </c>
      <c r="Y15" s="15" t="s">
        <v>9</v>
      </c>
      <c r="Z15" s="12">
        <f>IF(Y15="",0,IF(Y15="優勝",[5]点数換算表!$B$15,IF(Y15="準優勝",[5]点数換算表!$C$15,IF(Y15="ベスト4",[5]点数換算表!$D$15,IF(Y15="ベスト8",[5]点数換算表!$E$15,IF(Y15="ベスト16",[5]点数換算表!$F$15,""))))))</f>
        <v>32</v>
      </c>
      <c r="AA15" s="15" t="s">
        <v>7</v>
      </c>
      <c r="AB15" s="12">
        <f>IF(AA15="",0,IF(AA15="優勝",[3]点数換算表!$B$16,IF(AA15="準優勝",[3]点数換算表!$C$16,IF(AA15="ベスト4",[3]点数換算表!$D$16,IF(AA15="ベスト8",[3]点数換算表!$E$16,IF(AA15="ベスト16",[3]点数換算表!$F$16,IF(AA15="ベスト32",[3]点数換算表!$G$16,"")))))))</f>
        <v>80</v>
      </c>
      <c r="AC15" s="15"/>
      <c r="AD15" s="12">
        <f>IF(AC15="",0,IF(AC15="優勝",[5]点数換算表!$B$17,IF(AC15="準優勝",[5]点数換算表!$C$17,IF(AC15="ベスト4",[5]点数換算表!$D$17,IF(AC15="ベスト8",[5]点数換算表!$E$17,IF(AC15="ベスト16",[5]点数換算表!$F$17,IF(AC15="ベスト32",[5]点数換算表!$G$17,"")))))))</f>
        <v>0</v>
      </c>
      <c r="AE15" s="11"/>
      <c r="AF15" s="12">
        <f>IF(AE15="",0,IF(AE15="優勝",[5]点数換算表!$B$18,IF(AE15="準優勝",[5]点数換算表!$C$18,IF(AE15="ベスト4",[5]点数換算表!$D$18,IF(AE15="ベスト8",[5]点数換算表!$E$18,[5]点数換算表!$F$18)))))</f>
        <v>0</v>
      </c>
      <c r="AG15" s="11"/>
      <c r="AH15" s="12">
        <f>IF(AG15="",0,IF(AG15="優勝",[5]点数換算表!$B$19,IF(AG15="準優勝",[5]点数換算表!$C$19,IF(AG15="ベスト4",[5]点数換算表!$D$19,IF(AG15="ベスト8",[5]点数換算表!$E$19,[5]点数換算表!$F$19)))))</f>
        <v>0</v>
      </c>
      <c r="AI15" s="12">
        <f>MAX(H15,J15)+SUM(L15:T15)+MAX(V15,X15)+SUM(Z15:AH15)</f>
        <v>692</v>
      </c>
      <c r="AJ15" s="78"/>
    </row>
    <row r="16" spans="1:36" x14ac:dyDescent="0.4">
      <c r="A16" s="78">
        <v>7</v>
      </c>
      <c r="B16" s="12" t="s">
        <v>399</v>
      </c>
      <c r="C16" s="12" t="s">
        <v>381</v>
      </c>
      <c r="D16" s="12">
        <v>4</v>
      </c>
      <c r="E16" s="27" t="s">
        <v>382</v>
      </c>
      <c r="F16" s="36" t="s">
        <v>815</v>
      </c>
      <c r="G16" s="11"/>
      <c r="H16" s="12">
        <v>0</v>
      </c>
      <c r="I16" s="11"/>
      <c r="J16" s="12">
        <v>0</v>
      </c>
      <c r="K16" s="15" t="s">
        <v>10</v>
      </c>
      <c r="L16" s="12">
        <v>100</v>
      </c>
      <c r="M16" s="15" t="s">
        <v>7</v>
      </c>
      <c r="N16" s="12">
        <f>IF(M16="",0,IF(M16="優勝",[3]点数換算表!$B$5,IF(M16="準優勝",[3]点数換算表!$C$5,IF(M16="ベスト4",[3]点数換算表!$D$5,IF(M16="ベスト8",[3]点数換算表!$E$5,IF(M16="ベスト16",[3]点数換算表!$F$5,IF(M16="ベスト32",[3]点数換算表!$G$5,"")))))))</f>
        <v>100</v>
      </c>
      <c r="O16" s="15" t="s">
        <v>214</v>
      </c>
      <c r="P16" s="12">
        <v>100</v>
      </c>
      <c r="Q16" s="11"/>
      <c r="R16" s="12">
        <v>0</v>
      </c>
      <c r="S16" s="11"/>
      <c r="T16" s="12">
        <v>0</v>
      </c>
      <c r="U16" s="11"/>
      <c r="V16" s="12">
        <v>0</v>
      </c>
      <c r="W16" s="11"/>
      <c r="X16" s="12">
        <v>0</v>
      </c>
      <c r="Y16" s="15" t="s">
        <v>8</v>
      </c>
      <c r="Z16" s="12">
        <v>64</v>
      </c>
      <c r="AA16" s="15" t="s">
        <v>8</v>
      </c>
      <c r="AB16" s="12">
        <f>IF(AA16="",0,IF(AA16="優勝",[3]点数換算表!$B$16,IF(AA16="準優勝",[3]点数換算表!$C$16,IF(AA16="ベスト4",[3]点数換算表!$D$16,IF(AA16="ベスト8",[3]点数換算表!$E$16,IF(AA16="ベスト16",[3]点数換算表!$F$16,IF(AA16="ベスト32",[3]点数換算表!$G$16,"")))))))</f>
        <v>200</v>
      </c>
      <c r="AC16" s="15"/>
      <c r="AD16" s="12">
        <v>0</v>
      </c>
      <c r="AE16" s="11"/>
      <c r="AF16" s="12">
        <v>0</v>
      </c>
      <c r="AG16" s="11"/>
      <c r="AH16" s="12">
        <v>0</v>
      </c>
      <c r="AI16" s="12">
        <f t="shared" si="0"/>
        <v>564</v>
      </c>
      <c r="AJ16" s="81">
        <f t="shared" ref="AJ16" si="5">AI16+AI17</f>
        <v>1128</v>
      </c>
    </row>
    <row r="17" spans="1:36" x14ac:dyDescent="0.4">
      <c r="A17" s="78"/>
      <c r="B17" s="12" t="s">
        <v>401</v>
      </c>
      <c r="C17" s="12" t="s">
        <v>381</v>
      </c>
      <c r="D17" s="12">
        <v>4</v>
      </c>
      <c r="E17" s="27" t="s">
        <v>382</v>
      </c>
      <c r="F17" s="36" t="s">
        <v>815</v>
      </c>
      <c r="G17" s="11"/>
      <c r="H17" s="12">
        <v>0</v>
      </c>
      <c r="I17" s="11"/>
      <c r="J17" s="12">
        <v>0</v>
      </c>
      <c r="K17" s="15" t="s">
        <v>10</v>
      </c>
      <c r="L17" s="12">
        <v>100</v>
      </c>
      <c r="M17" s="15" t="s">
        <v>7</v>
      </c>
      <c r="N17" s="12">
        <f>IF(M17="",0,IF(M17="優勝",[3]点数換算表!$B$5,IF(M17="準優勝",[3]点数換算表!$C$5,IF(M17="ベスト4",[3]点数換算表!$D$5,IF(M17="ベスト8",[3]点数換算表!$E$5,IF(M17="ベスト16",[3]点数換算表!$F$5,IF(M17="ベスト32",[3]点数換算表!$G$5,"")))))))</f>
        <v>100</v>
      </c>
      <c r="O17" s="15" t="s">
        <v>214</v>
      </c>
      <c r="P17" s="12">
        <v>100</v>
      </c>
      <c r="Q17" s="11"/>
      <c r="R17" s="12">
        <v>0</v>
      </c>
      <c r="S17" s="11"/>
      <c r="T17" s="12">
        <v>0</v>
      </c>
      <c r="U17" s="11"/>
      <c r="V17" s="12">
        <v>0</v>
      </c>
      <c r="W17" s="11"/>
      <c r="X17" s="12">
        <v>0</v>
      </c>
      <c r="Y17" s="15" t="s">
        <v>8</v>
      </c>
      <c r="Z17" s="12">
        <v>64</v>
      </c>
      <c r="AA17" s="15" t="s">
        <v>8</v>
      </c>
      <c r="AB17" s="12">
        <f>IF(AA17="",0,IF(AA17="優勝",[3]点数換算表!$B$16,IF(AA17="準優勝",[3]点数換算表!$C$16,IF(AA17="ベスト4",[3]点数換算表!$D$16,IF(AA17="ベスト8",[3]点数換算表!$E$16,IF(AA17="ベスト16",[3]点数換算表!$F$16,IF(AA17="ベスト32",[3]点数換算表!$G$16,"")))))))</f>
        <v>200</v>
      </c>
      <c r="AC17" s="15"/>
      <c r="AD17" s="12">
        <v>0</v>
      </c>
      <c r="AE17" s="11"/>
      <c r="AF17" s="12">
        <v>0</v>
      </c>
      <c r="AG17" s="11"/>
      <c r="AH17" s="12">
        <v>0</v>
      </c>
      <c r="AI17" s="12">
        <f t="shared" si="0"/>
        <v>564</v>
      </c>
      <c r="AJ17" s="82"/>
    </row>
    <row r="18" spans="1:36" x14ac:dyDescent="0.4">
      <c r="A18" s="78">
        <v>8</v>
      </c>
      <c r="B18" s="12" t="s">
        <v>1104</v>
      </c>
      <c r="C18" s="12" t="s">
        <v>218</v>
      </c>
      <c r="D18" s="12">
        <v>2</v>
      </c>
      <c r="E18" s="24" t="s">
        <v>269</v>
      </c>
      <c r="F18" s="41" t="s">
        <v>814</v>
      </c>
      <c r="G18" s="12"/>
      <c r="H18" s="12">
        <f>IF(G18="",0,IF(G18="優勝",[17]点数換算表!$B$2,IF(G18="準優勝",[17]点数換算表!$C$2,IF(G18="ベスト4",[17]点数換算表!$D$2,[17]点数換算表!$E$2))))</f>
        <v>0</v>
      </c>
      <c r="I18" s="12"/>
      <c r="J18" s="12">
        <f>IF(I18="",0,IF(I18="優勝",[17]点数換算表!$B$3,IF(I18="準優勝",[17]点数換算表!$C$3,IF(I18="ベスト4",[17]点数換算表!$D$3,[17]点数換算表!$E$3))))</f>
        <v>0</v>
      </c>
      <c r="K18" s="12" t="s">
        <v>10</v>
      </c>
      <c r="L18" s="12">
        <f>IF(K18="",0,IF(K18="優勝",[17]点数換算表!$B$4,IF(K18="準優勝",[17]点数換算表!$C$4,IF(K18="ベスト4",[17]点数換算表!$D$4,IF(K18="ベスト8",[17]点数換算表!$E$4,IF(K18="ベスト16",[17]点数換算表!$F$4,""))))))</f>
        <v>100</v>
      </c>
      <c r="M18" s="15" t="s">
        <v>8</v>
      </c>
      <c r="N18" s="12">
        <f>IF(M18="",0,IF(M18="優勝",[3]点数換算表!$B$5,IF(M18="準優勝",[3]点数換算表!$C$5,IF(M18="ベスト4",[3]点数換算表!$D$5,IF(M18="ベスト8",[3]点数換算表!$E$5,IF(M18="ベスト16",[3]点数換算表!$F$5,IF(M18="ベスト32",[3]点数換算表!$G$5,"")))))))</f>
        <v>250</v>
      </c>
      <c r="O18" s="12" t="s">
        <v>214</v>
      </c>
      <c r="P18" s="12">
        <f>IF(O18="",0,IF(O18="優勝",[17]点数換算表!$B$6,IF(O18="準優勝",[17]点数換算表!$C$6,IF(O18="ベスト4",[17]点数換算表!$D$6,IF(O18="ベスト8",[17]点数換算表!$E$6,IF(O18="ベスト16",[17]点数換算表!$F$6,IF(O18="ベスト32",[17]点数換算表!$G$6,"")))))))</f>
        <v>100</v>
      </c>
      <c r="Q18" s="12"/>
      <c r="R18" s="12">
        <f>IF(Q18="",0,IF(Q18="優勝",[17]点数換算表!$B$7,IF(Q18="準優勝",[17]点数換算表!$C$7,IF(Q18="ベスト4",[17]点数換算表!$D$7,IF(Q18="ベスト8",[17]点数換算表!$E$7,[17]点数換算表!$F$7)))))</f>
        <v>0</v>
      </c>
      <c r="S18" s="12"/>
      <c r="T18" s="12">
        <f>IF(S18="",0,IF(S18="優勝",[17]点数換算表!$B$8,IF(S18="準優勝",[17]点数換算表!$C$8,IF(S18="ベスト4",[17]点数換算表!$D$8,IF(S18="ベスト8",[17]点数換算表!$E$8,[17]点数換算表!$F$8)))))</f>
        <v>0</v>
      </c>
      <c r="U18" s="12" t="s">
        <v>9</v>
      </c>
      <c r="V18" s="12">
        <f>IF(U18="",0,IF(U18="優勝",[17]点数換算表!$B$13,IF(U18="準優勝",[17]点数換算表!$C$13,IF(U18="ベスト4",[17]点数換算表!$D$13,[17]点数換算表!$E$13))))</f>
        <v>16</v>
      </c>
      <c r="W18" s="12"/>
      <c r="X18" s="12">
        <f>IF(W18="",0,IF(W18="優勝",[17]点数換算表!$B$14,IF(W18="準優勝",[17]点数換算表!$C$14,IF(W18="ベスト4",[17]点数換算表!$D$14,[17]点数換算表!$E$14))))</f>
        <v>0</v>
      </c>
      <c r="Y18" s="12" t="s">
        <v>7</v>
      </c>
      <c r="Z18" s="12">
        <f>IF(Y18="",0,IF(Y18="優勝",[17]点数換算表!$B$15,IF(Y18="準優勝",[17]点数換算表!$C$15,IF(Y18="ベスト4",[17]点数換算表!$D$15,IF(Y18="ベスト8",[17]点数換算表!$E$15,IF(Y18="ベスト16",[17]点数換算表!$F$15,""))))))</f>
        <v>16</v>
      </c>
      <c r="AA18" s="12"/>
      <c r="AB18" s="12">
        <f>IF(AA18="",0,IF(AA18="優勝",[3]点数換算表!$B$16,IF(AA18="準優勝",[3]点数換算表!$C$16,IF(AA18="ベスト4",[3]点数換算表!$D$16,IF(AA18="ベスト8",[3]点数換算表!$E$16,IF(AA18="ベスト16",[3]点数換算表!$F$16,IF(AA18="ベスト32",[3]点数換算表!$G$16,"")))))))</f>
        <v>0</v>
      </c>
      <c r="AC18" s="12"/>
      <c r="AD18" s="12">
        <f>IF(AC18="",0,IF(AC18="優勝",[17]点数換算表!$B$17,IF(AC18="準優勝",[17]点数換算表!$C$17,IF(AC18="ベスト4",[17]点数換算表!$D$17,IF(AC18="ベスト8",[17]点数換算表!$E$17,IF(AC18="ベスト16",[17]点数換算表!$F$17,IF(AC18="ベスト32",[17]点数換算表!$G$17,"")))))))</f>
        <v>0</v>
      </c>
      <c r="AE18" s="12"/>
      <c r="AF18" s="12">
        <f>IF(AE18="",0,IF(AE18="優勝",[17]点数換算表!$B$18,IF(AE18="準優勝",[17]点数換算表!$C$18,IF(AE18="ベスト4",[17]点数換算表!$D$18,IF(AE18="ベスト8",[17]点数換算表!$E$18,[17]点数換算表!$F$18)))))</f>
        <v>0</v>
      </c>
      <c r="AG18" s="12"/>
      <c r="AH18" s="12">
        <f>IF(AG18="",0,IF(AG18="優勝",[17]点数換算表!$B$19,IF(AG18="準優勝",[17]点数換算表!$C$19,IF(AG18="ベスト4",[17]点数換算表!$D$19,IF(AG18="ベスト8",[17]点数換算表!$E$19,[17]点数換算表!$F$19)))))</f>
        <v>0</v>
      </c>
      <c r="AI18" s="12">
        <f t="shared" ref="AI18:AI27" si="6">MAX(H18,J18)+SUM(L18:T18)+MAX(V18,X18)+SUM(Z18:AH18)</f>
        <v>482</v>
      </c>
      <c r="AJ18" s="78">
        <f t="shared" ref="AJ18" si="7">AI18+AI19</f>
        <v>1028</v>
      </c>
    </row>
    <row r="19" spans="1:36" x14ac:dyDescent="0.4">
      <c r="A19" s="78"/>
      <c r="B19" s="12" t="s">
        <v>1105</v>
      </c>
      <c r="C19" s="12" t="s">
        <v>218</v>
      </c>
      <c r="D19" s="12">
        <v>3</v>
      </c>
      <c r="E19" s="24" t="s">
        <v>269</v>
      </c>
      <c r="F19" s="41" t="s">
        <v>814</v>
      </c>
      <c r="G19" s="12"/>
      <c r="H19" s="12">
        <f>IF(G19="",0,IF(G19="優勝",[17]点数換算表!$B$2,IF(G19="準優勝",[17]点数換算表!$C$2,IF(G19="ベスト4",[17]点数換算表!$D$2,[17]点数換算表!$E$2))))</f>
        <v>0</v>
      </c>
      <c r="I19" s="12"/>
      <c r="J19" s="12">
        <f>IF(I19="",0,IF(I19="優勝",[17]点数換算表!$B$3,IF(I19="準優勝",[17]点数換算表!$C$3,IF(I19="ベスト4",[17]点数換算表!$D$3,[17]点数換算表!$E$3))))</f>
        <v>0</v>
      </c>
      <c r="K19" s="12" t="s">
        <v>10</v>
      </c>
      <c r="L19" s="12">
        <f>IF(K19="",0,IF(K19="優勝",[17]点数換算表!$B$4,IF(K19="準優勝",[17]点数換算表!$C$4,IF(K19="ベスト4",[17]点数換算表!$D$4,IF(K19="ベスト8",[17]点数換算表!$E$4,IF(K19="ベスト16",[17]点数換算表!$F$4,""))))))</f>
        <v>100</v>
      </c>
      <c r="M19" s="15" t="s">
        <v>8</v>
      </c>
      <c r="N19" s="12">
        <f>IF(M19="",0,IF(M19="優勝",[3]点数換算表!$B$5,IF(M19="準優勝",[3]点数換算表!$C$5,IF(M19="ベスト4",[3]点数換算表!$D$5,IF(M19="ベスト8",[3]点数換算表!$E$5,IF(M19="ベスト16",[3]点数換算表!$F$5,IF(M19="ベスト32",[3]点数換算表!$G$5,"")))))))</f>
        <v>250</v>
      </c>
      <c r="O19" s="12" t="s">
        <v>214</v>
      </c>
      <c r="P19" s="12">
        <f>IF(O19="",0,IF(O19="優勝",[17]点数換算表!$B$6,IF(O19="準優勝",[17]点数換算表!$C$6,IF(O19="ベスト4",[17]点数換算表!$D$6,IF(O19="ベスト8",[17]点数換算表!$E$6,IF(O19="ベスト16",[17]点数換算表!$F$6,IF(O19="ベスト32",[17]点数換算表!$G$6,"")))))))</f>
        <v>100</v>
      </c>
      <c r="Q19" s="12"/>
      <c r="R19" s="12">
        <f>IF(Q19="",0,IF(Q19="優勝",[17]点数換算表!$B$7,IF(Q19="準優勝",[17]点数換算表!$C$7,IF(Q19="ベスト4",[17]点数換算表!$D$7,IF(Q19="ベスト8",[17]点数換算表!$E$7,[17]点数換算表!$F$7)))))</f>
        <v>0</v>
      </c>
      <c r="S19" s="12"/>
      <c r="T19" s="12">
        <f>IF(S19="",0,IF(S19="優勝",[17]点数換算表!$B$8,IF(S19="準優勝",[17]点数換算表!$C$8,IF(S19="ベスト4",[17]点数換算表!$D$8,IF(S19="ベスト8",[17]点数換算表!$E$8,[17]点数換算表!$F$8)))))</f>
        <v>0</v>
      </c>
      <c r="U19" s="12"/>
      <c r="V19" s="12">
        <f>IF(U19="",0,IF(U19="優勝",[17]点数換算表!$B$13,IF(U19="準優勝",[17]点数換算表!$C$13,IF(U19="ベスト4",[17]点数換算表!$D$13,[17]点数換算表!$E$13))))</f>
        <v>0</v>
      </c>
      <c r="W19" s="12"/>
      <c r="X19" s="12">
        <f>IF(W19="",0,IF(W19="優勝",[17]点数換算表!$B$14,IF(W19="準優勝",[17]点数換算表!$C$14,IF(W19="ベスト4",[17]点数換算表!$D$14,[17]点数換算表!$E$14))))</f>
        <v>0</v>
      </c>
      <c r="Y19" s="12" t="s">
        <v>7</v>
      </c>
      <c r="Z19" s="12">
        <f>IF(Y19="",0,IF(Y19="優勝",[17]点数換算表!$B$15,IF(Y19="準優勝",[17]点数換算表!$C$15,IF(Y19="ベスト4",[17]点数換算表!$D$15,IF(Y19="ベスト8",[17]点数換算表!$E$15,IF(Y19="ベスト16",[17]点数換算表!$F$15,""))))))</f>
        <v>16</v>
      </c>
      <c r="AA19" s="12"/>
      <c r="AB19" s="12">
        <f>IF(AA19="",0,IF(AA19="優勝",[3]点数換算表!$B$16,IF(AA19="準優勝",[3]点数換算表!$C$16,IF(AA19="ベスト4",[3]点数換算表!$D$16,IF(AA19="ベスト8",[3]点数換算表!$E$16,IF(AA19="ベスト16",[3]点数換算表!$F$16,IF(AA19="ベスト32",[3]点数換算表!$G$16,"")))))))</f>
        <v>0</v>
      </c>
      <c r="AC19" s="12" t="s">
        <v>214</v>
      </c>
      <c r="AD19" s="12">
        <f>IF(AC19="",0,IF(AC19="優勝",[17]点数換算表!$B$17,IF(AC19="準優勝",[17]点数換算表!$C$17,IF(AC19="ベスト4",[17]点数換算表!$D$17,IF(AC19="ベスト8",[17]点数換算表!$E$17,IF(AC19="ベスト16",[17]点数換算表!$F$17,IF(AC19="ベスト32",[17]点数換算表!$G$17,"")))))))</f>
        <v>80</v>
      </c>
      <c r="AE19" s="12"/>
      <c r="AF19" s="12">
        <f>IF(AE19="",0,IF(AE19="優勝",[17]点数換算表!$B$18,IF(AE19="準優勝",[17]点数換算表!$C$18,IF(AE19="ベスト4",[17]点数換算表!$D$18,IF(AE19="ベスト8",[17]点数換算表!$E$18,[17]点数換算表!$F$18)))))</f>
        <v>0</v>
      </c>
      <c r="AG19" s="12"/>
      <c r="AH19" s="12">
        <f>IF(AG19="",0,IF(AG19="優勝",[17]点数換算表!$B$19,IF(AG19="準優勝",[17]点数換算表!$C$19,IF(AG19="ベスト4",[17]点数換算表!$D$19,IF(AG19="ベスト8",[17]点数換算表!$E$19,[17]点数換算表!$F$19)))))</f>
        <v>0</v>
      </c>
      <c r="AI19" s="12">
        <f t="shared" si="6"/>
        <v>546</v>
      </c>
      <c r="AJ19" s="78"/>
    </row>
    <row r="20" spans="1:36" x14ac:dyDescent="0.4">
      <c r="A20" s="78">
        <v>9</v>
      </c>
      <c r="B20" s="12" t="s">
        <v>1098</v>
      </c>
      <c r="C20" s="12" t="s">
        <v>813</v>
      </c>
      <c r="D20" s="12">
        <v>4</v>
      </c>
      <c r="E20" s="24" t="s">
        <v>269</v>
      </c>
      <c r="F20" s="41" t="s">
        <v>814</v>
      </c>
      <c r="G20" s="11"/>
      <c r="H20" s="12">
        <f>IF(G20="",0,IF(G20="優勝",[17]点数換算表!$B$2,IF(G20="準優勝",[17]点数換算表!$C$2,IF(G20="ベスト4",[17]点数換算表!$D$2,[17]点数換算表!$E$2))))</f>
        <v>0</v>
      </c>
      <c r="I20" s="11"/>
      <c r="J20" s="12">
        <f>IF(I20="",0,IF(I20="優勝",[17]点数換算表!$B$3,IF(I20="準優勝",[17]点数換算表!$C$3,IF(I20="ベスト4",[17]点数換算表!$D$3,[17]点数換算表!$E$3))))</f>
        <v>0</v>
      </c>
      <c r="K20" s="15" t="s">
        <v>9</v>
      </c>
      <c r="L20" s="12">
        <f>IF(K20="",0,IF(K20="優勝",[17]点数換算表!$B$4,IF(K20="準優勝",[17]点数換算表!$C$4,IF(K20="ベスト4",[17]点数換算表!$D$4,IF(K20="ベスト8",[17]点数換算表!$E$4,IF(K20="ベスト16",[17]点数換算表!$F$4,""))))))</f>
        <v>40</v>
      </c>
      <c r="M20" s="15" t="s">
        <v>7</v>
      </c>
      <c r="N20" s="12">
        <f>IF(M20="",0,IF(M20="優勝",[3]点数換算表!$B$5,IF(M20="準優勝",[3]点数換算表!$C$5,IF(M20="ベスト4",[3]点数換算表!$D$5,IF(M20="ベスト8",[3]点数換算表!$E$5,IF(M20="ベスト16",[3]点数換算表!$F$5,IF(M20="ベスト32",[3]点数換算表!$G$5,"")))))))</f>
        <v>100</v>
      </c>
      <c r="O20" s="15" t="s">
        <v>7</v>
      </c>
      <c r="P20" s="12">
        <f>IF(O20="",0,IF(O20="優勝",[17]点数換算表!$B$6,IF(O20="準優勝",[17]点数換算表!$C$6,IF(O20="ベスト4",[17]点数換算表!$D$6,IF(O20="ベスト8",[17]点数換算表!$E$6,IF(O20="ベスト16",[17]点数換算表!$F$6,IF(O20="ベスト32",[17]点数換算表!$G$6,"")))))))</f>
        <v>200</v>
      </c>
      <c r="Q20" s="11"/>
      <c r="R20" s="12">
        <f>IF(Q20="",0,IF(Q20="優勝",[17]点数換算表!$B$7,IF(Q20="準優勝",[17]点数換算表!$C$7,IF(Q20="ベスト4",[17]点数換算表!$D$7,IF(Q20="ベスト8",[17]点数換算表!$E$7,[17]点数換算表!$F$7)))))</f>
        <v>0</v>
      </c>
      <c r="S20" s="11"/>
      <c r="T20" s="12">
        <f>IF(S20="",0,IF(S20="優勝",[17]点数換算表!$B$8,IF(S20="準優勝",[17]点数換算表!$C$8,IF(S20="ベスト4",[17]点数換算表!$D$8,IF(S20="ベスト8",[17]点数換算表!$E$8,[17]点数換算表!$F$8)))))</f>
        <v>0</v>
      </c>
      <c r="U20" s="11"/>
      <c r="V20" s="12">
        <f>IF(U20="",0,IF(U20="優勝",[17]点数換算表!$B$13,IF(U20="準優勝",[17]点数換算表!$C$13,IF(U20="ベスト4",[17]点数換算表!$D$13,[17]点数換算表!$E$13))))</f>
        <v>0</v>
      </c>
      <c r="W20" s="11"/>
      <c r="X20" s="12">
        <f>IF(W20="",0,IF(W20="優勝",[17]点数換算表!$B$14,IF(W20="準優勝",[17]点数換算表!$C$14,IF(W20="ベスト4",[17]点数換算表!$D$14,[17]点数換算表!$E$14))))</f>
        <v>0</v>
      </c>
      <c r="Y20" s="15" t="s">
        <v>10</v>
      </c>
      <c r="Z20" s="12">
        <f>IF(Y20="",0,IF(Y20="優勝",[17]点数換算表!$B$15,IF(Y20="準優勝",[17]点数換算表!$C$15,IF(Y20="ベスト4",[17]点数換算表!$D$15,IF(Y20="ベスト8",[17]点数換算表!$E$15,IF(Y20="ベスト16",[17]点数換算表!$F$15,""))))))</f>
        <v>80</v>
      </c>
      <c r="AA20" s="15" t="s">
        <v>10</v>
      </c>
      <c r="AB20" s="12">
        <f>IF(AA20="",0,IF(AA20="優勝",[3]点数換算表!$B$16,IF(AA20="準優勝",[3]点数換算表!$C$16,IF(AA20="ベスト4",[3]点数換算表!$D$16,IF(AA20="ベスト8",[3]点数換算表!$E$16,IF(AA20="ベスト16",[3]点数換算表!$F$16,IF(AA20="ベスト32",[3]点数換算表!$G$16,"")))))))</f>
        <v>240</v>
      </c>
      <c r="AC20" s="15" t="s">
        <v>214</v>
      </c>
      <c r="AD20" s="12">
        <f>IF(AC20="",0,IF(AC20="優勝",[17]点数換算表!$B$17,IF(AC20="準優勝",[17]点数換算表!$C$17,IF(AC20="ベスト4",[17]点数換算表!$D$17,IF(AC20="ベスト8",[17]点数換算表!$E$17,IF(AC20="ベスト16",[17]点数換算表!$F$17,IF(AC20="ベスト32",[17]点数換算表!$G$17,"")))))))</f>
        <v>80</v>
      </c>
      <c r="AE20" s="11"/>
      <c r="AF20" s="12">
        <f>IF(AE20="",0,IF(AE20="優勝",[17]点数換算表!$B$18,IF(AE20="準優勝",[17]点数換算表!$C$18,IF(AE20="ベスト4",[17]点数換算表!$D$18,IF(AE20="ベスト8",[17]点数換算表!$E$18,[17]点数換算表!$F$18)))))</f>
        <v>0</v>
      </c>
      <c r="AG20" s="11"/>
      <c r="AH20" s="12">
        <f>IF(AG20="",0,IF(AG20="優勝",[17]点数換算表!$B$19,IF(AG20="準優勝",[17]点数換算表!$C$19,IF(AG20="ベスト4",[17]点数換算表!$D$19,IF(AG20="ベスト8",[17]点数換算表!$E$19,[17]点数換算表!$F$19)))))</f>
        <v>0</v>
      </c>
      <c r="AI20" s="12">
        <f t="shared" si="6"/>
        <v>740</v>
      </c>
      <c r="AJ20" s="78">
        <f t="shared" ref="AJ20" si="8">AI20+AI21</f>
        <v>896</v>
      </c>
    </row>
    <row r="21" spans="1:36" x14ac:dyDescent="0.4">
      <c r="A21" s="78"/>
      <c r="B21" s="12" t="s">
        <v>1099</v>
      </c>
      <c r="C21" s="12" t="s">
        <v>813</v>
      </c>
      <c r="D21" s="12">
        <v>4</v>
      </c>
      <c r="E21" s="24" t="s">
        <v>269</v>
      </c>
      <c r="F21" s="41" t="s">
        <v>814</v>
      </c>
      <c r="G21" s="11"/>
      <c r="H21" s="12">
        <f>IF(G21="",0,IF(G21="優勝",[17]点数換算表!$B$2,IF(G21="準優勝",[17]点数換算表!$C$2,IF(G21="ベスト4",[17]点数換算表!$D$2,[17]点数換算表!$E$2))))</f>
        <v>0</v>
      </c>
      <c r="I21" s="11"/>
      <c r="J21" s="12">
        <f>IF(I21="",0,IF(I21="優勝",[17]点数換算表!$B$3,IF(I21="準優勝",[17]点数換算表!$C$3,IF(I21="ベスト4",[17]点数換算表!$D$3,[17]点数換算表!$E$3))))</f>
        <v>0</v>
      </c>
      <c r="K21" s="15" t="s">
        <v>9</v>
      </c>
      <c r="L21" s="12">
        <f>IF(K21="",0,IF(K21="優勝",[17]点数換算表!$B$4,IF(K21="準優勝",[17]点数換算表!$C$4,IF(K21="ベスト4",[17]点数換算表!$D$4,IF(K21="ベスト8",[17]点数換算表!$E$4,IF(K21="ベスト16",[17]点数換算表!$F$4,""))))))</f>
        <v>40</v>
      </c>
      <c r="M21" s="15" t="s">
        <v>7</v>
      </c>
      <c r="N21" s="12">
        <f>IF(M21="",0,IF(M21="優勝",[3]点数換算表!$B$5,IF(M21="準優勝",[3]点数換算表!$C$5,IF(M21="ベスト4",[3]点数換算表!$D$5,IF(M21="ベスト8",[3]点数換算表!$E$5,IF(M21="ベスト16",[3]点数換算表!$F$5,IF(M21="ベスト32",[3]点数換算表!$G$5,"")))))))</f>
        <v>100</v>
      </c>
      <c r="O21" s="15"/>
      <c r="P21" s="12">
        <f>IF(O21="",0,IF(O21="優勝",[17]点数換算表!$B$6,IF(O21="準優勝",[17]点数換算表!$C$6,IF(O21="ベスト4",[17]点数換算表!$D$6,IF(O21="ベスト8",[17]点数換算表!$E$6,IF(O21="ベスト16",[17]点数換算表!$F$6,IF(O21="ベスト32",[17]点数換算表!$G$6,"")))))))</f>
        <v>0</v>
      </c>
      <c r="Q21" s="11"/>
      <c r="R21" s="12">
        <f>IF(Q21="",0,IF(Q21="優勝",[17]点数換算表!$B$7,IF(Q21="準優勝",[17]点数換算表!$C$7,IF(Q21="ベスト4",[17]点数換算表!$D$7,IF(Q21="ベスト8",[17]点数換算表!$E$7,[17]点数換算表!$F$7)))))</f>
        <v>0</v>
      </c>
      <c r="S21" s="11"/>
      <c r="T21" s="12">
        <f>IF(S21="",0,IF(S21="優勝",[17]点数換算表!$B$8,IF(S21="準優勝",[17]点数換算表!$C$8,IF(S21="ベスト4",[17]点数換算表!$D$8,IF(S21="ベスト8",[17]点数換算表!$E$8,[17]点数換算表!$F$8)))))</f>
        <v>0</v>
      </c>
      <c r="U21" s="11"/>
      <c r="V21" s="12">
        <f>IF(U21="",0,IF(U21="優勝",[17]点数換算表!$B$13,IF(U21="準優勝",[17]点数換算表!$C$13,IF(U21="ベスト4",[17]点数換算表!$D$13,[17]点数換算表!$E$13))))</f>
        <v>0</v>
      </c>
      <c r="W21" s="11"/>
      <c r="X21" s="12">
        <f>IF(W21="",0,IF(W21="優勝",[17]点数換算表!$B$14,IF(W21="準優勝",[17]点数換算表!$C$14,IF(W21="ベスト4",[17]点数換算表!$D$14,[17]点数換算表!$E$14))))</f>
        <v>0</v>
      </c>
      <c r="Y21" s="15" t="s">
        <v>7</v>
      </c>
      <c r="Z21" s="12">
        <f>IF(Y21="",0,IF(Y21="優勝",[17]点数換算表!$B$15,IF(Y21="準優勝",[17]点数換算表!$C$15,IF(Y21="ベスト4",[17]点数換算表!$D$15,IF(Y21="ベスト8",[17]点数換算表!$E$15,IF(Y21="ベスト16",[17]点数換算表!$F$15,""))))))</f>
        <v>16</v>
      </c>
      <c r="AA21" s="15"/>
      <c r="AB21" s="12">
        <f>IF(AA21="",0,IF(AA21="優勝",[3]点数換算表!$B$16,IF(AA21="準優勝",[3]点数換算表!$C$16,IF(AA21="ベスト4",[3]点数換算表!$D$16,IF(AA21="ベスト8",[3]点数換算表!$E$16,IF(AA21="ベスト16",[3]点数換算表!$F$16,IF(AA21="ベスト32",[3]点数換算表!$G$16,"")))))))</f>
        <v>0</v>
      </c>
      <c r="AC21" s="15"/>
      <c r="AD21" s="12">
        <f>IF(AC21="",0,IF(AC21="優勝",[17]点数換算表!$B$17,IF(AC21="準優勝",[17]点数換算表!$C$17,IF(AC21="ベスト4",[17]点数換算表!$D$17,IF(AC21="ベスト8",[17]点数換算表!$E$17,IF(AC21="ベスト16",[17]点数換算表!$F$17,IF(AC21="ベスト32",[17]点数換算表!$G$17,"")))))))</f>
        <v>0</v>
      </c>
      <c r="AE21" s="11"/>
      <c r="AF21" s="12">
        <f>IF(AE21="",0,IF(AE21="優勝",[17]点数換算表!$B$18,IF(AE21="準優勝",[17]点数換算表!$C$18,IF(AE21="ベスト4",[17]点数換算表!$D$18,IF(AE21="ベスト8",[17]点数換算表!$E$18,[17]点数換算表!$F$18)))))</f>
        <v>0</v>
      </c>
      <c r="AG21" s="11"/>
      <c r="AH21" s="12">
        <f>IF(AG21="",0,IF(AG21="優勝",[17]点数換算表!$B$19,IF(AG21="準優勝",[17]点数換算表!$C$19,IF(AG21="ベスト4",[17]点数換算表!$D$19,IF(AG21="ベスト8",[17]点数換算表!$E$19,[17]点数換算表!$F$19)))))</f>
        <v>0</v>
      </c>
      <c r="AI21" s="12">
        <f t="shared" si="6"/>
        <v>156</v>
      </c>
      <c r="AJ21" s="78"/>
    </row>
    <row r="22" spans="1:36" x14ac:dyDescent="0.4">
      <c r="A22" s="78">
        <v>10</v>
      </c>
      <c r="B22" s="12" t="s">
        <v>1103</v>
      </c>
      <c r="C22" s="12" t="s">
        <v>839</v>
      </c>
      <c r="D22" s="12">
        <v>4</v>
      </c>
      <c r="E22" s="24" t="s">
        <v>269</v>
      </c>
      <c r="F22" s="41" t="s">
        <v>814</v>
      </c>
      <c r="G22" s="12"/>
      <c r="H22" s="12">
        <f>IF(G22="",0,IF(G22="優勝",[17]点数換算表!$B$2,IF(G22="準優勝",[17]点数換算表!$C$2,IF(G22="ベスト4",[17]点数換算表!$D$2,[17]点数換算表!$E$2))))</f>
        <v>0</v>
      </c>
      <c r="I22" s="12"/>
      <c r="J22" s="12">
        <f>IF(I22="",0,IF(I22="優勝",[17]点数換算表!$B$3,IF(I22="準優勝",[17]点数換算表!$C$3,IF(I22="ベスト4",[17]点数換算表!$D$3,[17]点数換算表!$E$3))))</f>
        <v>0</v>
      </c>
      <c r="K22" s="12" t="s">
        <v>7</v>
      </c>
      <c r="L22" s="12">
        <f>IF(K22="",0,IF(K22="優勝",[17]点数換算表!$B$4,IF(K22="準優勝",[17]点数換算表!$C$4,IF(K22="ベスト4",[17]点数換算表!$D$4,IF(K22="ベスト8",[17]点数換算表!$E$4,IF(K22="ベスト16",[17]点数換算表!$F$4,""))))))</f>
        <v>20</v>
      </c>
      <c r="M22" s="15" t="s">
        <v>7</v>
      </c>
      <c r="N22" s="12">
        <f>IF(M22="",0,IF(M22="優勝",[3]点数換算表!$B$5,IF(M22="準優勝",[3]点数換算表!$C$5,IF(M22="ベスト4",[3]点数換算表!$D$5,IF(M22="ベスト8",[3]点数換算表!$E$5,IF(M22="ベスト16",[3]点数換算表!$F$5,IF(M22="ベスト32",[3]点数換算表!$G$5,"")))))))</f>
        <v>100</v>
      </c>
      <c r="O22" s="12" t="s">
        <v>9</v>
      </c>
      <c r="P22" s="12">
        <f>IF(O22="",0,IF(O22="優勝",[17]点数換算表!$B$6,IF(O22="準優勝",[17]点数換算表!$C$6,IF(O22="ベスト4",[17]点数換算表!$D$6,IF(O22="ベスト8",[17]点数換算表!$E$6,IF(O22="ベスト16",[17]点数換算表!$F$6,IF(O22="ベスト32",[17]点数換算表!$G$6,"")))))))</f>
        <v>300</v>
      </c>
      <c r="Q22" s="12"/>
      <c r="R22" s="12">
        <f>IF(Q22="",0,IF(Q22="優勝",[17]点数換算表!$B$7,IF(Q22="準優勝",[17]点数換算表!$C$7,IF(Q22="ベスト4",[17]点数換算表!$D$7,IF(Q22="ベスト8",[17]点数換算表!$E$7,[17]点数換算表!$F$7)))))</f>
        <v>0</v>
      </c>
      <c r="S22" s="12"/>
      <c r="T22" s="12">
        <f>IF(S22="",0,IF(S22="優勝",[17]点数換算表!$B$8,IF(S22="準優勝",[17]点数換算表!$C$8,IF(S22="ベスト4",[17]点数換算表!$D$8,IF(S22="ベスト8",[17]点数換算表!$E$8,[17]点数換算表!$F$8)))))</f>
        <v>0</v>
      </c>
      <c r="U22" s="12"/>
      <c r="V22" s="12">
        <f>IF(U22="",0,IF(U22="優勝",[17]点数換算表!$B$13,IF(U22="準優勝",[17]点数換算表!$C$13,IF(U22="ベスト4",[17]点数換算表!$D$13,[17]点数換算表!$E$13))))</f>
        <v>0</v>
      </c>
      <c r="W22" s="12"/>
      <c r="X22" s="12">
        <f>IF(W22="",0,IF(W22="優勝",[17]点数換算表!$B$14,IF(W22="準優勝",[17]点数換算表!$C$14,IF(W22="ベスト4",[17]点数換算表!$D$14,[17]点数換算表!$E$14))))</f>
        <v>0</v>
      </c>
      <c r="Y22" s="12" t="s">
        <v>7</v>
      </c>
      <c r="Z22" s="12">
        <f>IF(Y22="",0,IF(Y22="優勝",[17]点数換算表!$B$15,IF(Y22="準優勝",[17]点数換算表!$C$15,IF(Y22="ベスト4",[17]点数換算表!$D$15,IF(Y22="ベスト8",[17]点数換算表!$E$15,IF(Y22="ベスト16",[17]点数換算表!$F$15,""))))))</f>
        <v>16</v>
      </c>
      <c r="AA22" s="12" t="s">
        <v>214</v>
      </c>
      <c r="AB22" s="12">
        <f>IF(AA22="",0,IF(AA22="優勝",[3]点数換算表!$B$16,IF(AA22="準優勝",[3]点数換算表!$C$16,IF(AA22="ベスト4",[3]点数換算表!$D$16,IF(AA22="ベスト8",[3]点数換算表!$E$16,IF(AA22="ベスト16",[3]点数換算表!$F$16,IF(AA22="ベスト32",[3]点数換算表!$G$16,"")))))))</f>
        <v>40</v>
      </c>
      <c r="AC22" s="12" t="s">
        <v>9</v>
      </c>
      <c r="AD22" s="12">
        <f>IF(AC22="",0,IF(AC22="優勝",[17]点数換算表!$B$17,IF(AC22="準優勝",[17]点数換算表!$C$17,IF(AC22="ベスト4",[17]点数換算表!$D$17,IF(AC22="ベスト8",[17]点数換算表!$E$17,IF(AC22="ベスト16",[17]点数換算表!$F$17,IF(AC22="ベスト32",[17]点数換算表!$G$17,"")))))))</f>
        <v>240</v>
      </c>
      <c r="AE22" s="12"/>
      <c r="AF22" s="12">
        <f>IF(AE22="",0,IF(AE22="優勝",[17]点数換算表!$B$18,IF(AE22="準優勝",[17]点数換算表!$C$18,IF(AE22="ベスト4",[17]点数換算表!$D$18,IF(AE22="ベスト8",[17]点数換算表!$E$18,[17]点数換算表!$F$18)))))</f>
        <v>0</v>
      </c>
      <c r="AG22" s="12"/>
      <c r="AH22" s="12">
        <f>IF(AG22="",0,IF(AG22="優勝",[17]点数換算表!$B$19,IF(AG22="準優勝",[17]点数換算表!$C$19,IF(AG22="ベスト4",[17]点数換算表!$D$19,IF(AG22="ベスト8",[17]点数換算表!$E$19,[17]点数換算表!$F$19)))))</f>
        <v>0</v>
      </c>
      <c r="AI22" s="12">
        <f t="shared" si="6"/>
        <v>716</v>
      </c>
      <c r="AJ22" s="78">
        <f t="shared" ref="AJ22" si="9">AI22+AI23</f>
        <v>836</v>
      </c>
    </row>
    <row r="23" spans="1:36" x14ac:dyDescent="0.4">
      <c r="A23" s="78"/>
      <c r="B23" s="12" t="s">
        <v>837</v>
      </c>
      <c r="C23" s="12" t="s">
        <v>839</v>
      </c>
      <c r="D23" s="12">
        <v>1</v>
      </c>
      <c r="E23" s="24" t="s">
        <v>269</v>
      </c>
      <c r="F23" s="41" t="s">
        <v>814</v>
      </c>
      <c r="G23" s="12"/>
      <c r="H23" s="12">
        <f>IF(G23="",0,IF(G23="優勝",[17]点数換算表!$B$2,IF(G23="準優勝",[17]点数換算表!$C$2,IF(G23="ベスト4",[17]点数換算表!$D$2,[17]点数換算表!$E$2))))</f>
        <v>0</v>
      </c>
      <c r="I23" s="12"/>
      <c r="J23" s="12">
        <f>IF(I23="",0,IF(I23="優勝",[17]点数換算表!$B$3,IF(I23="準優勝",[17]点数換算表!$C$3,IF(I23="ベスト4",[17]点数換算表!$D$3,[17]点数換算表!$E$3))))</f>
        <v>0</v>
      </c>
      <c r="K23" s="12" t="s">
        <v>7</v>
      </c>
      <c r="L23" s="12">
        <f>IF(K23="",0,IF(K23="優勝",[17]点数換算表!$B$4,IF(K23="準優勝",[17]点数換算表!$C$4,IF(K23="ベスト4",[17]点数換算表!$D$4,IF(K23="ベスト8",[17]点数換算表!$E$4,IF(K23="ベスト16",[17]点数換算表!$F$4,""))))))</f>
        <v>20</v>
      </c>
      <c r="M23" s="15" t="s">
        <v>7</v>
      </c>
      <c r="N23" s="12">
        <f>IF(M23="",0,IF(M23="優勝",[3]点数換算表!$B$5,IF(M23="準優勝",[3]点数換算表!$C$5,IF(M23="ベスト4",[3]点数換算表!$D$5,IF(M23="ベスト8",[3]点数換算表!$E$5,IF(M23="ベスト16",[3]点数換算表!$F$5,IF(M23="ベスト32",[3]点数換算表!$G$5,"")))))))</f>
        <v>100</v>
      </c>
      <c r="O23" s="12"/>
      <c r="P23" s="12">
        <f>IF(O23="",0,IF(O23="優勝",[17]点数換算表!$B$6,IF(O23="準優勝",[17]点数換算表!$C$6,IF(O23="ベスト4",[17]点数換算表!$D$6,IF(O23="ベスト8",[17]点数換算表!$E$6,IF(O23="ベスト16",[17]点数換算表!$F$6,IF(O23="ベスト32",[17]点数換算表!$G$6,"")))))))</f>
        <v>0</v>
      </c>
      <c r="Q23" s="12"/>
      <c r="R23" s="12">
        <f>IF(Q23="",0,IF(Q23="優勝",[17]点数換算表!$B$7,IF(Q23="準優勝",[17]点数換算表!$C$7,IF(Q23="ベスト4",[17]点数換算表!$D$7,IF(Q23="ベスト8",[17]点数換算表!$E$7,[17]点数換算表!$F$7)))))</f>
        <v>0</v>
      </c>
      <c r="S23" s="12"/>
      <c r="T23" s="12">
        <f>IF(S23="",0,IF(S23="優勝",[17]点数換算表!$B$8,IF(S23="準優勝",[17]点数換算表!$C$8,IF(S23="ベスト4",[17]点数換算表!$D$8,IF(S23="ベスト8",[17]点数換算表!$E$8,[17]点数換算表!$F$8)))))</f>
        <v>0</v>
      </c>
      <c r="U23" s="12"/>
      <c r="V23" s="12">
        <f>IF(U23="",0,IF(U23="優勝",[17]点数換算表!$B$13,IF(U23="準優勝",[17]点数換算表!$C$13,IF(U23="ベスト4",[17]点数換算表!$D$13,[17]点数換算表!$E$13))))</f>
        <v>0</v>
      </c>
      <c r="W23" s="12"/>
      <c r="X23" s="12">
        <f>IF(W23="",0,IF(W23="優勝",[17]点数換算表!$B$14,IF(W23="準優勝",[17]点数換算表!$C$14,IF(W23="ベスト4",[17]点数換算表!$D$14,[17]点数換算表!$E$14))))</f>
        <v>0</v>
      </c>
      <c r="Y23" s="12"/>
      <c r="Z23" s="12">
        <f>IF(Y23="",0,IF(Y23="優勝",[17]点数換算表!$B$15,IF(Y23="準優勝",[17]点数換算表!$C$15,IF(Y23="ベスト4",[17]点数換算表!$D$15,IF(Y23="ベスト8",[17]点数換算表!$E$15,IF(Y23="ベスト16",[17]点数換算表!$F$15,""))))))</f>
        <v>0</v>
      </c>
      <c r="AA23" s="12"/>
      <c r="AB23" s="12">
        <f>IF(AA23="",0,IF(AA23="優勝",[3]点数換算表!$B$16,IF(AA23="準優勝",[3]点数換算表!$C$16,IF(AA23="ベスト4",[3]点数換算表!$D$16,IF(AA23="ベスト8",[3]点数換算表!$E$16,IF(AA23="ベスト16",[3]点数換算表!$F$16,IF(AA23="ベスト32",[3]点数換算表!$G$16,"")))))))</f>
        <v>0</v>
      </c>
      <c r="AC23" s="12"/>
      <c r="AD23" s="12">
        <f>IF(AC23="",0,IF(AC23="優勝",[17]点数換算表!$B$17,IF(AC23="準優勝",[17]点数換算表!$C$17,IF(AC23="ベスト4",[17]点数換算表!$D$17,IF(AC23="ベスト8",[17]点数換算表!$E$17,IF(AC23="ベスト16",[17]点数換算表!$F$17,IF(AC23="ベスト32",[17]点数換算表!$G$17,"")))))))</f>
        <v>0</v>
      </c>
      <c r="AE23" s="12"/>
      <c r="AF23" s="12">
        <f>IF(AE23="",0,IF(AE23="優勝",[17]点数換算表!$B$18,IF(AE23="準優勝",[17]点数換算表!$C$18,IF(AE23="ベスト4",[17]点数換算表!$D$18,IF(AE23="ベスト8",[17]点数換算表!$E$18,[17]点数換算表!$F$18)))))</f>
        <v>0</v>
      </c>
      <c r="AG23" s="12"/>
      <c r="AH23" s="12">
        <f>IF(AG23="",0,IF(AG23="優勝",[17]点数換算表!$B$19,IF(AG23="準優勝",[17]点数換算表!$C$19,IF(AG23="ベスト4",[17]点数換算表!$D$19,IF(AG23="ベスト8",[17]点数換算表!$E$19,[17]点数換算表!$F$19)))))</f>
        <v>0</v>
      </c>
      <c r="AI23" s="12">
        <f t="shared" si="6"/>
        <v>120</v>
      </c>
      <c r="AJ23" s="78"/>
    </row>
    <row r="24" spans="1:36" x14ac:dyDescent="0.4">
      <c r="A24" s="78">
        <v>11</v>
      </c>
      <c r="B24" s="12" t="s">
        <v>306</v>
      </c>
      <c r="C24" s="12" t="s">
        <v>285</v>
      </c>
      <c r="D24" s="12">
        <v>4</v>
      </c>
      <c r="E24" s="25" t="s">
        <v>272</v>
      </c>
      <c r="F24" s="36" t="s">
        <v>815</v>
      </c>
      <c r="G24" s="11"/>
      <c r="H24" s="12">
        <f>IF(G24="",0,IF(G24="優勝",[3]点数換算表!$B$2,IF(G24="準優勝",[3]点数換算表!$C$2,IF(G24="ベスト4",[3]点数換算表!$D$2,[3]点数換算表!$E$2))))</f>
        <v>0</v>
      </c>
      <c r="I24" s="11"/>
      <c r="J24" s="12">
        <f>IF(I24="",0,IF(I24="優勝",[3]点数換算表!$B$3,IF(I24="準優勝",[3]点数換算表!$C$3,IF(I24="ベスト4",[3]点数換算表!$D$3,[3]点数換算表!$E$3))))</f>
        <v>0</v>
      </c>
      <c r="K24" s="15" t="s">
        <v>8</v>
      </c>
      <c r="L24" s="12">
        <f>IF(K24="",0,IF(K24="優勝",[3]点数換算表!$B$4,IF(K24="準優勝",[3]点数換算表!$C$4,IF(K24="ベスト4",[3]点数換算表!$D$4,IF(K24="ベスト8",[3]点数換算表!$E$4,IF(K24="ベスト16",[3]点数換算表!$F$4,""))))))</f>
        <v>80</v>
      </c>
      <c r="M24" s="15" t="s">
        <v>7</v>
      </c>
      <c r="N24" s="12">
        <f>IF(M24="",0,IF(M24="優勝",[3]点数換算表!$B$5,IF(M24="準優勝",[3]点数換算表!$C$5,IF(M24="ベスト4",[3]点数換算表!$D$5,IF(M24="ベスト8",[3]点数換算表!$E$5,IF(M24="ベスト16",[3]点数換算表!$F$5,IF(M24="ベスト32",[3]点数換算表!$G$5,"")))))))</f>
        <v>100</v>
      </c>
      <c r="O24" s="15" t="s">
        <v>7</v>
      </c>
      <c r="P24" s="12">
        <f>IF(O24="",0,IF(O24="優勝",[3]点数換算表!$B$6,IF(O24="準優勝",[3]点数換算表!$C$6,IF(O24="ベスト4",[3]点数換算表!$D$6,IF(O24="ベスト8",[3]点数換算表!$E$6,IF(O24="ベスト16",[3]点数換算表!$F$6,IF(O24="ベスト32",[3]点数換算表!$G$6,"")))))))</f>
        <v>200</v>
      </c>
      <c r="Q24" s="11"/>
      <c r="R24" s="12">
        <f>IF(Q24="",0,IF(Q24="優勝",[3]点数換算表!$B$7,IF(Q24="準優勝",[3]点数換算表!$C$7,IF(Q24="ベスト4",[3]点数換算表!$D$7,IF(Q24="ベスト8",[3]点数換算表!$E$7,[3]点数換算表!$F$7)))))</f>
        <v>0</v>
      </c>
      <c r="S24" s="11"/>
      <c r="T24" s="12">
        <f>IF(S24="",0,IF(S24="優勝",[3]点数換算表!$B$8,IF(S24="準優勝",[3]点数換算表!$C$8,IF(S24="ベスト4",[3]点数換算表!$D$8,IF(S24="ベスト8",[3]点数換算表!$E$8,[3]点数換算表!$F$8)))))</f>
        <v>0</v>
      </c>
      <c r="U24" s="11"/>
      <c r="V24" s="12">
        <f>IF(U24="",0,IF(U24="優勝",[3]点数換算表!$B$13,IF(U24="準優勝",[3]点数換算表!$C$13,IF(U24="ベスト4",[3]点数換算表!$D$13,[3]点数換算表!$E$13))))</f>
        <v>0</v>
      </c>
      <c r="W24" s="11"/>
      <c r="X24" s="12">
        <f>IF(W24="",0,IF(W24="優勝",[3]点数換算表!$B$14,IF(W24="準優勝",[3]点数換算表!$C$14,IF(W24="ベスト4",[3]点数換算表!$D$14,[3]点数換算表!$E$14))))</f>
        <v>0</v>
      </c>
      <c r="Y24" s="15" t="s">
        <v>9</v>
      </c>
      <c r="Z24" s="12">
        <f>IF(Y24="",0,IF(Y24="優勝",[3]点数換算表!$B$15,IF(Y24="準優勝",[3]点数換算表!$C$15,IF(Y24="ベスト4",[3]点数換算表!$D$15,IF(Y24="ベスト8",[3]点数換算表!$E$15,IF(Y24="ベスト16",[3]点数換算表!$F$15,""))))))</f>
        <v>32</v>
      </c>
      <c r="AA24" s="15"/>
      <c r="AB24" s="12">
        <f>IF(AA24="",0,IF(AA24="優勝",[3]点数換算表!$B$16,IF(AA24="準優勝",[3]点数換算表!$C$16,IF(AA24="ベスト4",[3]点数換算表!$D$16,IF(AA24="ベスト8",[3]点数換算表!$E$16,IF(AA24="ベスト16",[3]点数換算表!$F$16,IF(AA24="ベスト32",[3]点数換算表!$G$16,"")))))))</f>
        <v>0</v>
      </c>
      <c r="AC24" s="15"/>
      <c r="AD24" s="12">
        <f>IF(AC24="",0,IF(AC24="優勝",[3]点数換算表!$B$17,IF(AC24="準優勝",[3]点数換算表!$C$17,IF(AC24="ベスト4",[3]点数換算表!$D$17,IF(AC24="ベスト8",[3]点数換算表!$E$17,IF(AC24="ベスト16",[3]点数換算表!$F$17,IF(AC24="ベスト32",[3]点数換算表!$G$17,"")))))))</f>
        <v>0</v>
      </c>
      <c r="AE24" s="11"/>
      <c r="AF24" s="12">
        <f>IF(AE24="",0,IF(AE24="優勝",[3]点数換算表!$B$18,IF(AE24="準優勝",[3]点数換算表!$C$18,IF(AE24="ベスト4",[3]点数換算表!$D$18,IF(AE24="ベスト8",[3]点数換算表!$E$18,[3]点数換算表!$F$18)))))</f>
        <v>0</v>
      </c>
      <c r="AG24" s="11"/>
      <c r="AH24" s="12">
        <f>IF(AG24="",0,IF(AG24="優勝",[3]点数換算表!$B$19,IF(AG24="準優勝",[3]点数換算表!$C$19,IF(AG24="ベスト4",[3]点数換算表!$D$19,IF(AG24="ベスト8",[3]点数換算表!$E$19,[3]点数換算表!$F$19)))))</f>
        <v>0</v>
      </c>
      <c r="AI24" s="12">
        <f t="shared" si="6"/>
        <v>412</v>
      </c>
      <c r="AJ24" s="78">
        <f t="shared" ref="AJ24" si="10">AI24+AI25</f>
        <v>824</v>
      </c>
    </row>
    <row r="25" spans="1:36" x14ac:dyDescent="0.4">
      <c r="A25" s="78"/>
      <c r="B25" s="12" t="s">
        <v>303</v>
      </c>
      <c r="C25" s="12" t="s">
        <v>285</v>
      </c>
      <c r="D25" s="12">
        <v>3</v>
      </c>
      <c r="E25" s="25" t="s">
        <v>272</v>
      </c>
      <c r="F25" s="36" t="s">
        <v>815</v>
      </c>
      <c r="G25" s="11"/>
      <c r="H25" s="12">
        <f>IF(G25="",0,IF(G25="優勝",[3]点数換算表!$B$2,IF(G25="準優勝",[3]点数換算表!$C$2,IF(G25="ベスト4",[3]点数換算表!$D$2,[3]点数換算表!$E$2))))</f>
        <v>0</v>
      </c>
      <c r="I25" s="11"/>
      <c r="J25" s="12">
        <f>IF(I25="",0,IF(I25="優勝",[3]点数換算表!$B$3,IF(I25="準優勝",[3]点数換算表!$C$3,IF(I25="ベスト4",[3]点数換算表!$D$3,[3]点数換算表!$E$3))))</f>
        <v>0</v>
      </c>
      <c r="K25" s="15" t="s">
        <v>8</v>
      </c>
      <c r="L25" s="12">
        <f>IF(K25="",0,IF(K25="優勝",[3]点数換算表!$B$4,IF(K25="準優勝",[3]点数換算表!$C$4,IF(K25="ベスト4",[3]点数換算表!$D$4,IF(K25="ベスト8",[3]点数換算表!$E$4,IF(K25="ベスト16",[3]点数換算表!$F$4,""))))))</f>
        <v>80</v>
      </c>
      <c r="M25" s="15" t="s">
        <v>7</v>
      </c>
      <c r="N25" s="12">
        <f>IF(M25="",0,IF(M25="優勝",[3]点数換算表!$B$5,IF(M25="準優勝",[3]点数換算表!$C$5,IF(M25="ベスト4",[3]点数換算表!$D$5,IF(M25="ベスト8",[3]点数換算表!$E$5,IF(M25="ベスト16",[3]点数換算表!$F$5,IF(M25="ベスト32",[3]点数換算表!$G$5,"")))))))</f>
        <v>100</v>
      </c>
      <c r="O25" s="15" t="s">
        <v>7</v>
      </c>
      <c r="P25" s="12">
        <f>IF(O25="",0,IF(O25="優勝",[3]点数換算表!$B$6,IF(O25="準優勝",[3]点数換算表!$C$6,IF(O25="ベスト4",[3]点数換算表!$D$6,IF(O25="ベスト8",[3]点数換算表!$E$6,IF(O25="ベスト16",[3]点数換算表!$F$6,IF(O25="ベスト32",[3]点数換算表!$G$6,"")))))))</f>
        <v>200</v>
      </c>
      <c r="Q25" s="11"/>
      <c r="R25" s="12">
        <f>IF(Q25="",0,IF(Q25="優勝",[3]点数換算表!$B$7,IF(Q25="準優勝",[3]点数換算表!$C$7,IF(Q25="ベスト4",[3]点数換算表!$D$7,IF(Q25="ベスト8",[3]点数換算表!$E$7,[3]点数換算表!$F$7)))))</f>
        <v>0</v>
      </c>
      <c r="S25" s="11"/>
      <c r="T25" s="12">
        <f>IF(S25="",0,IF(S25="優勝",[3]点数換算表!$B$8,IF(S25="準優勝",[3]点数換算表!$C$8,IF(S25="ベスト4",[3]点数換算表!$D$8,IF(S25="ベスト8",[3]点数換算表!$E$8,[3]点数換算表!$F$8)))))</f>
        <v>0</v>
      </c>
      <c r="U25" s="11"/>
      <c r="V25" s="12">
        <f>IF(U25="",0,IF(U25="優勝",[3]点数換算表!$B$13,IF(U25="準優勝",[3]点数換算表!$C$13,IF(U25="ベスト4",[3]点数換算表!$D$13,[3]点数換算表!$E$13))))</f>
        <v>0</v>
      </c>
      <c r="W25" s="11"/>
      <c r="X25" s="12">
        <f>IF(W25="",0,IF(W25="優勝",[3]点数換算表!$B$14,IF(W25="準優勝",[3]点数換算表!$C$14,IF(W25="ベスト4",[3]点数換算表!$D$14,[3]点数換算表!$E$14))))</f>
        <v>0</v>
      </c>
      <c r="Y25" s="15" t="s">
        <v>9</v>
      </c>
      <c r="Z25" s="12">
        <f>IF(Y25="",0,IF(Y25="優勝",[3]点数換算表!$B$15,IF(Y25="準優勝",[3]点数換算表!$C$15,IF(Y25="ベスト4",[3]点数換算表!$D$15,IF(Y25="ベスト8",[3]点数換算表!$E$15,IF(Y25="ベスト16",[3]点数換算表!$F$15,""))))))</f>
        <v>32</v>
      </c>
      <c r="AA25" s="15"/>
      <c r="AB25" s="12">
        <f>IF(AA25="",0,IF(AA25="優勝",[3]点数換算表!$B$16,IF(AA25="準優勝",[3]点数換算表!$C$16,IF(AA25="ベスト4",[3]点数換算表!$D$16,IF(AA25="ベスト8",[3]点数換算表!$E$16,IF(AA25="ベスト16",[3]点数換算表!$F$16,IF(AA25="ベスト32",[3]点数換算表!$G$16,"")))))))</f>
        <v>0</v>
      </c>
      <c r="AC25" s="15"/>
      <c r="AD25" s="12">
        <f>IF(AC25="",0,IF(AC25="優勝",[3]点数換算表!$B$17,IF(AC25="準優勝",[3]点数換算表!$C$17,IF(AC25="ベスト4",[3]点数換算表!$D$17,IF(AC25="ベスト8",[3]点数換算表!$E$17,IF(AC25="ベスト16",[3]点数換算表!$F$17,IF(AC25="ベスト32",[3]点数換算表!$G$17,"")))))))</f>
        <v>0</v>
      </c>
      <c r="AE25" s="11"/>
      <c r="AF25" s="12">
        <f>IF(AE25="",0,IF(AE25="優勝",[3]点数換算表!$B$18,IF(AE25="準優勝",[3]点数換算表!$C$18,IF(AE25="ベスト4",[3]点数換算表!$D$18,IF(AE25="ベスト8",[3]点数換算表!$E$18,[3]点数換算表!$F$18)))))</f>
        <v>0</v>
      </c>
      <c r="AG25" s="11"/>
      <c r="AH25" s="12">
        <f>IF(AG25="",0,IF(AG25="優勝",[3]点数換算表!$B$19,IF(AG25="準優勝",[3]点数換算表!$C$19,IF(AG25="ベスト4",[3]点数換算表!$D$19,IF(AG25="ベスト8",[3]点数換算表!$E$19,[3]点数換算表!$F$19)))))</f>
        <v>0</v>
      </c>
      <c r="AI25" s="12">
        <f t="shared" si="6"/>
        <v>412</v>
      </c>
      <c r="AJ25" s="78"/>
    </row>
    <row r="26" spans="1:36" x14ac:dyDescent="0.4">
      <c r="A26" s="78">
        <v>12</v>
      </c>
      <c r="B26" s="12" t="s">
        <v>1100</v>
      </c>
      <c r="C26" s="12" t="s">
        <v>223</v>
      </c>
      <c r="D26" s="12">
        <v>4</v>
      </c>
      <c r="E26" s="24" t="s">
        <v>269</v>
      </c>
      <c r="F26" s="41" t="s">
        <v>814</v>
      </c>
      <c r="G26" s="11"/>
      <c r="H26" s="12">
        <f>IF(G26="",0,IF(G26="優勝",[17]点数換算表!$B$2,IF(G26="準優勝",[17]点数換算表!$C$2,IF(G26="ベスト4",[17]点数換算表!$D$2,[17]点数換算表!$E$2))))</f>
        <v>0</v>
      </c>
      <c r="I26" s="11"/>
      <c r="J26" s="12">
        <f>IF(I26="",0,IF(I26="優勝",[17]点数換算表!$B$3,IF(I26="準優勝",[17]点数換算表!$C$3,IF(I26="ベスト4",[17]点数換算表!$D$3,[17]点数換算表!$E$3))))</f>
        <v>0</v>
      </c>
      <c r="K26" s="15" t="s">
        <v>7</v>
      </c>
      <c r="L26" s="12">
        <f>IF(K26="",0,IF(K26="優勝",[17]点数換算表!$B$4,IF(K26="準優勝",[17]点数換算表!$C$4,IF(K26="ベスト4",[17]点数換算表!$D$4,IF(K26="ベスト8",[17]点数換算表!$E$4,IF(K26="ベスト16",[17]点数換算表!$F$4,""))))))</f>
        <v>20</v>
      </c>
      <c r="M26" s="15" t="s">
        <v>7</v>
      </c>
      <c r="N26" s="12">
        <f>IF(M26="",0,IF(M26="優勝",[3]点数換算表!$B$5,IF(M26="準優勝",[3]点数換算表!$C$5,IF(M26="ベスト4",[3]点数換算表!$D$5,IF(M26="ベスト8",[3]点数換算表!$E$5,IF(M26="ベスト16",[3]点数換算表!$F$5,IF(M26="ベスト32",[3]点数換算表!$G$5,"")))))))</f>
        <v>100</v>
      </c>
      <c r="O26" s="15" t="s">
        <v>7</v>
      </c>
      <c r="P26" s="12">
        <f>IF(O26="",0,IF(O26="優勝",[17]点数換算表!$B$6,IF(O26="準優勝",[17]点数換算表!$C$6,IF(O26="ベスト4",[17]点数換算表!$D$6,IF(O26="ベスト8",[17]点数換算表!$E$6,IF(O26="ベスト16",[17]点数換算表!$F$6,IF(O26="ベスト32",[17]点数換算表!$G$6,"")))))))</f>
        <v>200</v>
      </c>
      <c r="Q26" s="11"/>
      <c r="R26" s="12">
        <f>IF(Q26="",0,IF(Q26="優勝",[17]点数換算表!$B$7,IF(Q26="準優勝",[17]点数換算表!$C$7,IF(Q26="ベスト4",[17]点数換算表!$D$7,IF(Q26="ベスト8",[17]点数換算表!$E$7,[17]点数換算表!$F$7)))))</f>
        <v>0</v>
      </c>
      <c r="S26" s="11"/>
      <c r="T26" s="12">
        <f>IF(S26="",0,IF(S26="優勝",[17]点数換算表!$B$8,IF(S26="準優勝",[17]点数換算表!$C$8,IF(S26="ベスト4",[17]点数換算表!$D$8,IF(S26="ベスト8",[17]点数換算表!$E$8,[17]点数換算表!$F$8)))))</f>
        <v>0</v>
      </c>
      <c r="U26" s="11"/>
      <c r="V26" s="12">
        <f>IF(U26="",0,IF(U26="優勝",[17]点数換算表!$B$13,IF(U26="準優勝",[17]点数換算表!$C$13,IF(U26="ベスト4",[17]点数換算表!$D$13,[17]点数換算表!$E$13))))</f>
        <v>0</v>
      </c>
      <c r="W26" s="11"/>
      <c r="X26" s="12">
        <f>IF(W26="",0,IF(W26="優勝",[17]点数換算表!$B$14,IF(W26="準優勝",[17]点数換算表!$C$14,IF(W26="ベスト4",[17]点数換算表!$D$14,[17]点数換算表!$E$14))))</f>
        <v>0</v>
      </c>
      <c r="Y26" s="15" t="s">
        <v>7</v>
      </c>
      <c r="Z26" s="12">
        <f>IF(Y26="",0,IF(Y26="優勝",[17]点数換算表!$B$15,IF(Y26="準優勝",[17]点数換算表!$C$15,IF(Y26="ベスト4",[17]点数換算表!$D$15,IF(Y26="ベスト8",[17]点数換算表!$E$15,IF(Y26="ベスト16",[17]点数換算表!$F$15,""))))))</f>
        <v>16</v>
      </c>
      <c r="AA26" s="15" t="s">
        <v>8</v>
      </c>
      <c r="AB26" s="12">
        <f>IF(AA26="",0,IF(AA26="優勝",[3]点数換算表!$B$16,IF(AA26="準優勝",[3]点数換算表!$C$16,IF(AA26="ベスト4",[3]点数換算表!$D$16,IF(AA26="ベスト8",[3]点数換算表!$E$16,IF(AA26="ベスト16",[3]点数換算表!$F$16,IF(AA26="ベスト32",[3]点数換算表!$G$16,"")))))))</f>
        <v>200</v>
      </c>
      <c r="AC26" s="15" t="s">
        <v>7</v>
      </c>
      <c r="AD26" s="12">
        <f>IF(AC26="",0,IF(AC26="優勝",[17]点数換算表!$B$17,IF(AC26="準優勝",[17]点数換算表!$C$17,IF(AC26="ベスト4",[17]点数換算表!$D$17,IF(AC26="ベスト8",[17]点数換算表!$E$17,IF(AC26="ベスト16",[17]点数換算表!$F$17,IF(AC26="ベスト32",[17]点数換算表!$G$17,"")))))))</f>
        <v>160</v>
      </c>
      <c r="AE26" s="11"/>
      <c r="AF26" s="12">
        <f>IF(AE26="",0,IF(AE26="優勝",[17]点数換算表!$B$18,IF(AE26="準優勝",[17]点数換算表!$C$18,IF(AE26="ベスト4",[17]点数換算表!$D$18,IF(AE26="ベスト8",[17]点数換算表!$E$18,[17]点数換算表!$F$18)))))</f>
        <v>0</v>
      </c>
      <c r="AG26" s="11"/>
      <c r="AH26" s="12">
        <f>IF(AG26="",0,IF(AG26="優勝",[17]点数換算表!$B$19,IF(AG26="準優勝",[17]点数換算表!$C$19,IF(AG26="ベスト4",[17]点数換算表!$D$19,IF(AG26="ベスト8",[17]点数換算表!$E$19,[17]点数換算表!$F$19)))))</f>
        <v>0</v>
      </c>
      <c r="AI26" s="12">
        <f t="shared" si="6"/>
        <v>696</v>
      </c>
      <c r="AJ26" s="78">
        <f t="shared" ref="AJ26" si="11">AI26+AI27</f>
        <v>816</v>
      </c>
    </row>
    <row r="27" spans="1:36" x14ac:dyDescent="0.4">
      <c r="A27" s="78"/>
      <c r="B27" s="12" t="s">
        <v>107</v>
      </c>
      <c r="C27" s="12" t="s">
        <v>223</v>
      </c>
      <c r="D27" s="12">
        <v>3</v>
      </c>
      <c r="E27" s="24" t="s">
        <v>269</v>
      </c>
      <c r="F27" s="41" t="s">
        <v>814</v>
      </c>
      <c r="G27" s="11"/>
      <c r="H27" s="12">
        <f>IF(G27="",0,IF(G27="優勝",[17]点数換算表!$B$2,IF(G27="準優勝",[17]点数換算表!$C$2,IF(G27="ベスト4",[17]点数換算表!$D$2,[17]点数換算表!$E$2))))</f>
        <v>0</v>
      </c>
      <c r="I27" s="11"/>
      <c r="J27" s="12">
        <f>IF(I27="",0,IF(I27="優勝",[17]点数換算表!$B$3,IF(I27="準優勝",[17]点数換算表!$C$3,IF(I27="ベスト4",[17]点数換算表!$D$3,[17]点数換算表!$E$3))))</f>
        <v>0</v>
      </c>
      <c r="K27" s="15" t="s">
        <v>7</v>
      </c>
      <c r="L27" s="12">
        <f>IF(K27="",0,IF(K27="優勝",[17]点数換算表!$B$4,IF(K27="準優勝",[17]点数換算表!$C$4,IF(K27="ベスト4",[17]点数換算表!$D$4,IF(K27="ベスト8",[17]点数換算表!$E$4,IF(K27="ベスト16",[17]点数換算表!$F$4,""))))))</f>
        <v>20</v>
      </c>
      <c r="M27" s="15" t="s">
        <v>7</v>
      </c>
      <c r="N27" s="12">
        <f>IF(M27="",0,IF(M27="優勝",[3]点数換算表!$B$5,IF(M27="準優勝",[3]点数換算表!$C$5,IF(M27="ベスト4",[3]点数換算表!$D$5,IF(M27="ベスト8",[3]点数換算表!$E$5,IF(M27="ベスト16",[3]点数換算表!$F$5,IF(M27="ベスト32",[3]点数換算表!$G$5,"")))))))</f>
        <v>100</v>
      </c>
      <c r="O27" s="15"/>
      <c r="P27" s="12">
        <f>IF(O27="",0,IF(O27="優勝",[17]点数換算表!$B$6,IF(O27="準優勝",[17]点数換算表!$C$6,IF(O27="ベスト4",[17]点数換算表!$D$6,IF(O27="ベスト8",[17]点数換算表!$E$6,IF(O27="ベスト16",[17]点数換算表!$F$6,IF(O27="ベスト32",[17]点数換算表!$G$6,"")))))))</f>
        <v>0</v>
      </c>
      <c r="Q27" s="11"/>
      <c r="R27" s="12">
        <f>IF(Q27="",0,IF(Q27="優勝",[17]点数換算表!$B$7,IF(Q27="準優勝",[17]点数換算表!$C$7,IF(Q27="ベスト4",[17]点数換算表!$D$7,IF(Q27="ベスト8",[17]点数換算表!$E$7,[17]点数換算表!$F$7)))))</f>
        <v>0</v>
      </c>
      <c r="S27" s="11"/>
      <c r="T27" s="12">
        <f>IF(S27="",0,IF(S27="優勝",[17]点数換算表!$B$8,IF(S27="準優勝",[17]点数換算表!$C$8,IF(S27="ベスト4",[17]点数換算表!$D$8,IF(S27="ベスト8",[17]点数換算表!$E$8,[17]点数換算表!$F$8)))))</f>
        <v>0</v>
      </c>
      <c r="U27" s="11"/>
      <c r="V27" s="12">
        <f>IF(U27="",0,IF(U27="優勝",[17]点数換算表!$B$13,IF(U27="準優勝",[17]点数換算表!$C$13,IF(U27="ベスト4",[17]点数換算表!$D$13,[17]点数換算表!$E$13))))</f>
        <v>0</v>
      </c>
      <c r="W27" s="11"/>
      <c r="X27" s="12">
        <f>IF(W27="",0,IF(W27="優勝",[17]点数換算表!$B$14,IF(W27="準優勝",[17]点数換算表!$C$14,IF(W27="ベスト4",[17]点数換算表!$D$14,[17]点数換算表!$E$14))))</f>
        <v>0</v>
      </c>
      <c r="Y27" s="15"/>
      <c r="Z27" s="12">
        <f>IF(Y27="",0,IF(Y27="優勝",[17]点数換算表!$B$15,IF(Y27="準優勝",[17]点数換算表!$C$15,IF(Y27="ベスト4",[17]点数換算表!$D$15,IF(Y27="ベスト8",[17]点数換算表!$E$15,IF(Y27="ベスト16",[17]点数換算表!$F$15,""))))))</f>
        <v>0</v>
      </c>
      <c r="AA27" s="15"/>
      <c r="AB27" s="12">
        <f>IF(AA27="",0,IF(AA27="優勝",[3]点数換算表!$B$16,IF(AA27="準優勝",[3]点数換算表!$C$16,IF(AA27="ベスト4",[3]点数換算表!$D$16,IF(AA27="ベスト8",[3]点数換算表!$E$16,IF(AA27="ベスト16",[3]点数換算表!$F$16,IF(AA27="ベスト32",[3]点数換算表!$G$16,"")))))))</f>
        <v>0</v>
      </c>
      <c r="AC27" s="15"/>
      <c r="AD27" s="12">
        <f>IF(AC27="",0,IF(AC27="優勝",[17]点数換算表!$B$17,IF(AC27="準優勝",[17]点数換算表!$C$17,IF(AC27="ベスト4",[17]点数換算表!$D$17,IF(AC27="ベスト8",[17]点数換算表!$E$17,IF(AC27="ベスト16",[17]点数換算表!$F$17,IF(AC27="ベスト32",[17]点数換算表!$G$17,"")))))))</f>
        <v>0</v>
      </c>
      <c r="AE27" s="11"/>
      <c r="AF27" s="12">
        <f>IF(AE27="",0,IF(AE27="優勝",[17]点数換算表!$B$18,IF(AE27="準優勝",[17]点数換算表!$C$18,IF(AE27="ベスト4",[17]点数換算表!$D$18,IF(AE27="ベスト8",[17]点数換算表!$E$18,[17]点数換算表!$F$18)))))</f>
        <v>0</v>
      </c>
      <c r="AG27" s="11"/>
      <c r="AH27" s="12">
        <f>IF(AG27="",0,IF(AG27="優勝",[17]点数換算表!$B$19,IF(AG27="準優勝",[17]点数換算表!$C$19,IF(AG27="ベスト4",[17]点数換算表!$D$19,IF(AG27="ベスト8",[17]点数換算表!$E$19,[17]点数換算表!$F$19)))))</f>
        <v>0</v>
      </c>
      <c r="AI27" s="12">
        <f t="shared" si="6"/>
        <v>120</v>
      </c>
      <c r="AJ27" s="78"/>
    </row>
    <row r="28" spans="1:36" x14ac:dyDescent="0.4">
      <c r="A28" s="78">
        <v>13</v>
      </c>
      <c r="B28" s="12" t="s">
        <v>1096</v>
      </c>
      <c r="C28" s="12" t="s">
        <v>219</v>
      </c>
      <c r="D28" s="12">
        <v>4</v>
      </c>
      <c r="E28" s="24" t="s">
        <v>269</v>
      </c>
      <c r="F28" s="41" t="s">
        <v>814</v>
      </c>
      <c r="G28" s="11"/>
      <c r="H28" s="12">
        <f>IF(G28="",0,IF(G28="優勝",[17]点数換算表!$B$2,IF(G28="準優勝",[17]点数換算表!$C$2,IF(G28="ベスト4",[17]点数換算表!$D$2,[17]点数換算表!$E$2))))</f>
        <v>0</v>
      </c>
      <c r="I28" s="11"/>
      <c r="J28" s="12">
        <f>IF(I28="",0,IF(I28="優勝",[17]点数換算表!$B$3,IF(I28="準優勝",[17]点数換算表!$C$3,IF(I28="ベスト4",[17]点数換算表!$D$3,[17]点数換算表!$E$3))))</f>
        <v>0</v>
      </c>
      <c r="K28" s="15" t="s">
        <v>9</v>
      </c>
      <c r="L28" s="12">
        <f>IF(K28="",0,IF(K28="優勝",[17]点数換算表!$B$4,IF(K28="準優勝",[17]点数換算表!$C$4,IF(K28="ベスト4",[17]点数換算表!$D$4,IF(K28="ベスト8",[17]点数換算表!$E$4,IF(K28="ベスト16",[17]点数換算表!$F$4,""))))))</f>
        <v>40</v>
      </c>
      <c r="M28" s="15" t="s">
        <v>214</v>
      </c>
      <c r="N28" s="12">
        <f>IF(M28="",0,IF(M28="優勝",[3]点数換算表!$B$5,IF(M28="準優勝",[3]点数換算表!$C$5,IF(M28="ベスト4",[3]点数換算表!$D$5,IF(M28="ベスト8",[3]点数換算表!$E$5,IF(M28="ベスト16",[3]点数換算表!$F$5,IF(M28="ベスト32",[3]点数換算表!$G$5,"")))))))</f>
        <v>50</v>
      </c>
      <c r="O28" s="15" t="s">
        <v>6</v>
      </c>
      <c r="P28" s="12">
        <f>IF(O28="",0,IF(O28="優勝",[17]点数換算表!$B$6,IF(O28="準優勝",[17]点数換算表!$C$6,IF(O28="ベスト4",[17]点数換算表!$D$6,IF(O28="ベスト8",[17]点数換算表!$E$6,IF(O28="ベスト16",[17]点数換算表!$F$6,IF(O28="ベスト32",[17]点数換算表!$G$6,"")))))))</f>
        <v>400</v>
      </c>
      <c r="Q28" s="11"/>
      <c r="R28" s="12">
        <f>IF(Q28="",0,IF(Q28="優勝",[17]点数換算表!$B$7,IF(Q28="準優勝",[17]点数換算表!$C$7,IF(Q28="ベスト4",[17]点数換算表!$D$7,IF(Q28="ベスト8",[17]点数換算表!$E$7,[17]点数換算表!$F$7)))))</f>
        <v>0</v>
      </c>
      <c r="S28" s="11"/>
      <c r="T28" s="12">
        <f>IF(S28="",0,IF(S28="優勝",[17]点数換算表!$B$8,IF(S28="準優勝",[17]点数換算表!$C$8,IF(S28="ベスト4",[17]点数換算表!$D$8,IF(S28="ベスト8",[17]点数換算表!$E$8,[17]点数換算表!$F$8)))))</f>
        <v>0</v>
      </c>
      <c r="U28" s="11"/>
      <c r="V28" s="12">
        <f>IF(U28="",0,IF(U28="優勝",[17]点数換算表!$B$13,IF(U28="準優勝",[17]点数換算表!$C$13,IF(U28="ベスト4",[17]点数換算表!$D$13,[17]点数換算表!$E$13))))</f>
        <v>0</v>
      </c>
      <c r="W28" s="11"/>
      <c r="X28" s="12">
        <f>IF(W28="",0,IF(W28="優勝",[17]点数換算表!$B$14,IF(W28="準優勝",[17]点数換算表!$C$14,IF(W28="ベスト4",[17]点数換算表!$D$14,[17]点数換算表!$E$14))))</f>
        <v>0</v>
      </c>
      <c r="Y28" s="15" t="s">
        <v>6</v>
      </c>
      <c r="Z28" s="12">
        <f>IF(Y28="",0,IF(Y28="優勝",[17]点数換算表!$B$15,IF(Y28="準優勝",[17]点数換算表!$C$15,IF(Y28="ベスト4",[17]点数換算表!$D$15,IF(Y28="ベスト8",[17]点数換算表!$E$15,IF(Y28="ベスト16",[17]点数換算表!$F$15,""))))))</f>
        <v>48</v>
      </c>
      <c r="AA28" s="15" t="s">
        <v>9</v>
      </c>
      <c r="AB28" s="12">
        <f>IF(AA28="",0,IF(AA28="優勝",[3]点数換算表!$B$16,IF(AA28="準優勝",[3]点数換算表!$C$16,IF(AA28="ベスト4",[3]点数換算表!$D$16,IF(AA28="ベスト8",[3]点数換算表!$E$16,IF(AA28="ベスト16",[3]点数換算表!$F$16,IF(AA28="ベスト32",[3]点数換算表!$G$16,"")))))))</f>
        <v>120</v>
      </c>
      <c r="AC28" s="15"/>
      <c r="AD28" s="12">
        <f>IF(AC28="",0,IF(AC28="優勝",[17]点数換算表!$B$17,IF(AC28="準優勝",[17]点数換算表!$C$17,IF(AC28="ベスト4",[17]点数換算表!$D$17,IF(AC28="ベスト8",[17]点数換算表!$E$17,IF(AC28="ベスト16",[17]点数換算表!$F$17,IF(AC28="ベスト32",[17]点数換算表!$G$17,"")))))))</f>
        <v>0</v>
      </c>
      <c r="AE28" s="11"/>
      <c r="AF28" s="12">
        <f>IF(AE28="",0,IF(AE28="優勝",[17]点数換算表!$B$18,IF(AE28="準優勝",[17]点数換算表!$C$18,IF(AE28="ベスト4",[17]点数換算表!$D$18,IF(AE28="ベスト8",[17]点数換算表!$E$18,[17]点数換算表!$F$18)))))</f>
        <v>0</v>
      </c>
      <c r="AG28" s="11"/>
      <c r="AH28" s="12">
        <f>IF(AG28="",0,IF(AG28="優勝",[17]点数換算表!$B$19,IF(AG28="準優勝",[17]点数換算表!$C$19,IF(AG28="ベスト4",[17]点数換算表!$D$19,IF(AG28="ベスト8",[17]点数換算表!$E$19,[17]点数換算表!$F$19)))))</f>
        <v>0</v>
      </c>
      <c r="AI28" s="12">
        <f t="shared" si="0"/>
        <v>658</v>
      </c>
      <c r="AJ28" s="78">
        <f t="shared" ref="AJ28" si="12">AI28+AI29</f>
        <v>788</v>
      </c>
    </row>
    <row r="29" spans="1:36" x14ac:dyDescent="0.4">
      <c r="A29" s="78"/>
      <c r="B29" s="12" t="s">
        <v>1097</v>
      </c>
      <c r="C29" s="12" t="s">
        <v>219</v>
      </c>
      <c r="D29" s="12">
        <v>2</v>
      </c>
      <c r="E29" s="24" t="s">
        <v>269</v>
      </c>
      <c r="F29" s="41" t="s">
        <v>814</v>
      </c>
      <c r="G29" s="11"/>
      <c r="H29" s="12">
        <f>IF(G29="",0,IF(G29="優勝",[17]点数換算表!$B$2,IF(G29="準優勝",[17]点数換算表!$C$2,IF(G29="ベスト4",[17]点数換算表!$D$2,[17]点数換算表!$E$2))))</f>
        <v>0</v>
      </c>
      <c r="I29" s="11"/>
      <c r="J29" s="12">
        <f>IF(I29="",0,IF(I29="優勝",[17]点数換算表!$B$3,IF(I29="準優勝",[17]点数換算表!$C$3,IF(I29="ベスト4",[17]点数換算表!$D$3,[17]点数換算表!$E$3))))</f>
        <v>0</v>
      </c>
      <c r="K29" s="15" t="s">
        <v>9</v>
      </c>
      <c r="L29" s="12">
        <f>IF(K29="",0,IF(K29="優勝",[17]点数換算表!$B$4,IF(K29="準優勝",[17]点数換算表!$C$4,IF(K29="ベスト4",[17]点数換算表!$D$4,IF(K29="ベスト8",[17]点数換算表!$E$4,IF(K29="ベスト16",[17]点数換算表!$F$4,""))))))</f>
        <v>40</v>
      </c>
      <c r="M29" s="15" t="s">
        <v>214</v>
      </c>
      <c r="N29" s="12">
        <f>IF(M29="",0,IF(M29="優勝",[3]点数換算表!$B$5,IF(M29="準優勝",[3]点数換算表!$C$5,IF(M29="ベスト4",[3]点数換算表!$D$5,IF(M29="ベスト8",[3]点数換算表!$E$5,IF(M29="ベスト16",[3]点数換算表!$F$5,IF(M29="ベスト32",[3]点数換算表!$G$5,"")))))))</f>
        <v>50</v>
      </c>
      <c r="O29" s="15"/>
      <c r="P29" s="12">
        <f>IF(O29="",0,IF(O29="優勝",[17]点数換算表!$B$6,IF(O29="準優勝",[17]点数換算表!$C$6,IF(O29="ベスト4",[17]点数換算表!$D$6,IF(O29="ベスト8",[17]点数換算表!$E$6,IF(O29="ベスト16",[17]点数換算表!$F$6,IF(O29="ベスト32",[17]点数換算表!$G$6,"")))))))</f>
        <v>0</v>
      </c>
      <c r="Q29" s="11"/>
      <c r="R29" s="12">
        <f>IF(Q29="",0,IF(Q29="優勝",[17]点数換算表!$B$7,IF(Q29="準優勝",[17]点数換算表!$C$7,IF(Q29="ベスト4",[17]点数換算表!$D$7,IF(Q29="ベスト8",[17]点数換算表!$E$7,[17]点数換算表!$F$7)))))</f>
        <v>0</v>
      </c>
      <c r="S29" s="11"/>
      <c r="T29" s="12">
        <f>IF(S29="",0,IF(S29="優勝",[17]点数換算表!$B$8,IF(S29="準優勝",[17]点数換算表!$C$8,IF(S29="ベスト4",[17]点数換算表!$D$8,IF(S29="ベスト8",[17]点数換算表!$E$8,[17]点数換算表!$F$8)))))</f>
        <v>0</v>
      </c>
      <c r="U29" s="11" t="s">
        <v>6</v>
      </c>
      <c r="V29" s="12">
        <f>IF(U29="",0,IF(U29="優勝",[17]点数換算表!$B$13,IF(U29="準優勝",[17]点数換算表!$C$13,IF(U29="ベスト4",[17]点数換算表!$D$13,[17]点数換算表!$E$13))))</f>
        <v>40</v>
      </c>
      <c r="W29" s="11"/>
      <c r="X29" s="12">
        <f>IF(W29="",0,IF(W29="優勝",[17]点数換算表!$B$14,IF(W29="準優勝",[17]点数換算表!$C$14,IF(W29="ベスト4",[17]点数換算表!$D$14,[17]点数換算表!$E$14))))</f>
        <v>0</v>
      </c>
      <c r="Y29" s="15"/>
      <c r="Z29" s="12">
        <f>IF(Y29="",0,IF(Y29="優勝",[17]点数換算表!$B$15,IF(Y29="準優勝",[17]点数換算表!$C$15,IF(Y29="ベスト4",[17]点数換算表!$D$15,IF(Y29="ベスト8",[17]点数換算表!$E$15,IF(Y29="ベスト16",[17]点数換算表!$F$15,""))))))</f>
        <v>0</v>
      </c>
      <c r="AA29" s="15"/>
      <c r="AB29" s="12">
        <f>IF(AA29="",0,IF(AA29="優勝",[3]点数換算表!$B$16,IF(AA29="準優勝",[3]点数換算表!$C$16,IF(AA29="ベスト4",[3]点数換算表!$D$16,IF(AA29="ベスト8",[3]点数換算表!$E$16,IF(AA29="ベスト16",[3]点数換算表!$F$16,IF(AA29="ベスト32",[3]点数換算表!$G$16,"")))))))</f>
        <v>0</v>
      </c>
      <c r="AC29" s="15"/>
      <c r="AD29" s="12">
        <f>IF(AC29="",0,IF(AC29="優勝",[17]点数換算表!$B$17,IF(AC29="準優勝",[17]点数換算表!$C$17,IF(AC29="ベスト4",[17]点数換算表!$D$17,IF(AC29="ベスト8",[17]点数換算表!$E$17,IF(AC29="ベスト16",[17]点数換算表!$F$17,IF(AC29="ベスト32",[17]点数換算表!$G$17,"")))))))</f>
        <v>0</v>
      </c>
      <c r="AE29" s="11"/>
      <c r="AF29" s="12">
        <f>IF(AE29="",0,IF(AE29="優勝",[17]点数換算表!$B$18,IF(AE29="準優勝",[17]点数換算表!$C$18,IF(AE29="ベスト4",[17]点数換算表!$D$18,IF(AE29="ベスト8",[17]点数換算表!$E$18,[17]点数換算表!$F$18)))))</f>
        <v>0</v>
      </c>
      <c r="AG29" s="11"/>
      <c r="AH29" s="12">
        <f>IF(AG29="",0,IF(AG29="優勝",[17]点数換算表!$B$19,IF(AG29="準優勝",[17]点数換算表!$C$19,IF(AG29="ベスト4",[17]点数換算表!$D$19,IF(AG29="ベスト8",[17]点数換算表!$E$19,[17]点数換算表!$F$19)))))</f>
        <v>0</v>
      </c>
      <c r="AI29" s="12">
        <f t="shared" si="0"/>
        <v>130</v>
      </c>
      <c r="AJ29" s="78"/>
    </row>
    <row r="30" spans="1:36" x14ac:dyDescent="0.4">
      <c r="A30" s="78">
        <v>14</v>
      </c>
      <c r="B30" s="12" t="s">
        <v>1110</v>
      </c>
      <c r="C30" s="12" t="s">
        <v>813</v>
      </c>
      <c r="D30" s="12">
        <v>4</v>
      </c>
      <c r="E30" s="24" t="s">
        <v>269</v>
      </c>
      <c r="F30" s="41" t="s">
        <v>814</v>
      </c>
      <c r="G30" s="12"/>
      <c r="H30" s="12">
        <f>IF(G30="",0,IF(G30="優勝",[17]点数換算表!$B$2,IF(G30="準優勝",[17]点数換算表!$C$2,IF(G30="ベスト4",[17]点数換算表!$D$2,[17]点数換算表!$E$2))))</f>
        <v>0</v>
      </c>
      <c r="I30" s="12"/>
      <c r="J30" s="12">
        <f>IF(I30="",0,IF(I30="優勝",[17]点数換算表!$B$3,IF(I30="準優勝",[17]点数換算表!$C$3,IF(I30="ベスト4",[17]点数換算表!$D$3,[17]点数換算表!$E$3))))</f>
        <v>0</v>
      </c>
      <c r="K30" s="12" t="s">
        <v>7</v>
      </c>
      <c r="L30" s="12">
        <f>IF(K30="",0,IF(K30="優勝",[17]点数換算表!$B$4,IF(K30="準優勝",[17]点数換算表!$C$4,IF(K30="ベスト4",[17]点数換算表!$D$4,IF(K30="ベスト8",[17]点数換算表!$E$4,IF(K30="ベスト16",[17]点数換算表!$F$4,""))))))</f>
        <v>20</v>
      </c>
      <c r="M30" s="15" t="s">
        <v>9</v>
      </c>
      <c r="N30" s="12">
        <f>IF(M30="",0,IF(M30="優勝",[3]点数換算表!$B$5,IF(M30="準優勝",[3]点数換算表!$C$5,IF(M30="ベスト4",[3]点数換算表!$D$5,IF(M30="ベスト8",[3]点数換算表!$E$5,IF(M30="ベスト16",[3]点数換算表!$F$5,IF(M30="ベスト32",[3]点数換算表!$G$5,"")))))))</f>
        <v>150</v>
      </c>
      <c r="O30" s="12" t="s">
        <v>214</v>
      </c>
      <c r="P30" s="12">
        <f>IF(O30="",0,IF(O30="優勝",[17]点数換算表!$B$6,IF(O30="準優勝",[17]点数換算表!$C$6,IF(O30="ベスト4",[17]点数換算表!$D$6,IF(O30="ベスト8",[17]点数換算表!$E$6,IF(O30="ベスト16",[17]点数換算表!$F$6,IF(O30="ベスト32",[17]点数換算表!$G$6,"")))))))</f>
        <v>100</v>
      </c>
      <c r="Q30" s="12"/>
      <c r="R30" s="12">
        <f>IF(Q30="",0,IF(Q30="優勝",[17]点数換算表!$B$7,IF(Q30="準優勝",[17]点数換算表!$C$7,IF(Q30="ベスト4",[17]点数換算表!$D$7,IF(Q30="ベスト8",[17]点数換算表!$E$7,[17]点数換算表!$F$7)))))</f>
        <v>0</v>
      </c>
      <c r="S30" s="12"/>
      <c r="T30" s="12">
        <f>IF(S30="",0,IF(S30="優勝",[17]点数換算表!$B$8,IF(S30="準優勝",[17]点数換算表!$C$8,IF(S30="ベスト4",[17]点数換算表!$D$8,IF(S30="ベスト8",[17]点数換算表!$E$8,[17]点数換算表!$F$8)))))</f>
        <v>0</v>
      </c>
      <c r="U30" s="12"/>
      <c r="V30" s="12">
        <f>IF(U30="",0,IF(U30="優勝",[17]点数換算表!$B$13,IF(U30="準優勝",[17]点数換算表!$C$13,IF(U30="ベスト4",[17]点数換算表!$D$13,[17]点数換算表!$E$13))))</f>
        <v>0</v>
      </c>
      <c r="W30" s="12"/>
      <c r="X30" s="12">
        <f>IF(W30="",0,IF(W30="優勝",[17]点数換算表!$B$14,IF(W30="準優勝",[17]点数換算表!$C$14,IF(W30="ベスト4",[17]点数換算表!$D$14,[17]点数換算表!$E$14))))</f>
        <v>0</v>
      </c>
      <c r="Y30" s="12" t="s">
        <v>7</v>
      </c>
      <c r="Z30" s="12">
        <f>IF(Y30="",0,IF(Y30="優勝",[17]点数換算表!$B$15,IF(Y30="準優勝",[17]点数換算表!$C$15,IF(Y30="ベスト4",[17]点数換算表!$D$15,IF(Y30="ベスト8",[17]点数換算表!$E$15,IF(Y30="ベスト16",[17]点数換算表!$F$15,""))))))</f>
        <v>16</v>
      </c>
      <c r="AA30" s="12" t="s">
        <v>7</v>
      </c>
      <c r="AB30" s="12">
        <f>IF(AA30="",0,IF(AA30="優勝",[3]点数換算表!$B$16,IF(AA30="準優勝",[3]点数換算表!$C$16,IF(AA30="ベスト4",[3]点数換算表!$D$16,IF(AA30="ベスト8",[3]点数換算表!$E$16,IF(AA30="ベスト16",[3]点数換算表!$F$16,IF(AA30="ベスト32",[3]点数換算表!$G$16,"")))))))</f>
        <v>80</v>
      </c>
      <c r="AC30" s="12" t="s">
        <v>9</v>
      </c>
      <c r="AD30" s="12">
        <f>IF(AC30="",0,IF(AC30="優勝",[17]点数換算表!$B$17,IF(AC30="準優勝",[17]点数換算表!$C$17,IF(AC30="ベスト4",[17]点数換算表!$D$17,IF(AC30="ベスト8",[17]点数換算表!$E$17,IF(AC30="ベスト16",[17]点数換算表!$F$17,IF(AC30="ベスト32",[17]点数換算表!$G$17,"")))))))</f>
        <v>240</v>
      </c>
      <c r="AE30" s="12"/>
      <c r="AF30" s="12">
        <f>IF(AE30="",0,IF(AE30="優勝",[17]点数換算表!$B$18,IF(AE30="準優勝",[17]点数換算表!$C$18,IF(AE30="ベスト4",[17]点数換算表!$D$18,IF(AE30="ベスト8",[17]点数換算表!$E$18,[17]点数換算表!$F$18)))))</f>
        <v>0</v>
      </c>
      <c r="AG30" s="12"/>
      <c r="AH30" s="12">
        <f>IF(AG30="",0,IF(AG30="優勝",[17]点数換算表!$B$19,IF(AG30="準優勝",[17]点数換算表!$C$19,IF(AG30="ベスト4",[17]点数換算表!$D$19,IF(AG30="ベスト8",[17]点数換算表!$E$19,[17]点数換算表!$F$19)))))</f>
        <v>0</v>
      </c>
      <c r="AI30" s="12">
        <f t="shared" ref="AI30:AI49" si="13">MAX(H30,J30)+SUM(L30:T30)+MAX(V30,X30)+SUM(Z30:AH30)</f>
        <v>606</v>
      </c>
      <c r="AJ30" s="78">
        <f t="shared" ref="AJ30" si="14">AI30+AI31</f>
        <v>776</v>
      </c>
    </row>
    <row r="31" spans="1:36" x14ac:dyDescent="0.4">
      <c r="A31" s="78"/>
      <c r="B31" s="12" t="s">
        <v>831</v>
      </c>
      <c r="C31" s="12" t="s">
        <v>813</v>
      </c>
      <c r="D31" s="12">
        <v>4</v>
      </c>
      <c r="E31" s="24" t="s">
        <v>269</v>
      </c>
      <c r="F31" s="41" t="s">
        <v>814</v>
      </c>
      <c r="G31" s="12"/>
      <c r="H31" s="12">
        <f>IF(G31="",0,IF(G31="優勝",[17]点数換算表!$B$2,IF(G31="準優勝",[17]点数換算表!$C$2,IF(G31="ベスト4",[17]点数換算表!$D$2,[17]点数換算表!$E$2))))</f>
        <v>0</v>
      </c>
      <c r="I31" s="12"/>
      <c r="J31" s="12">
        <f>IF(I31="",0,IF(I31="優勝",[17]点数換算表!$B$3,IF(I31="準優勝",[17]点数換算表!$C$3,IF(I31="ベスト4",[17]点数換算表!$D$3,[17]点数換算表!$E$3))))</f>
        <v>0</v>
      </c>
      <c r="K31" s="12" t="s">
        <v>7</v>
      </c>
      <c r="L31" s="12">
        <f>IF(K31="",0,IF(K31="優勝",[17]点数換算表!$B$4,IF(K31="準優勝",[17]点数換算表!$C$4,IF(K31="ベスト4",[17]点数換算表!$D$4,IF(K31="ベスト8",[17]点数換算表!$E$4,IF(K31="ベスト16",[17]点数換算表!$F$4,""))))))</f>
        <v>20</v>
      </c>
      <c r="M31" s="15" t="s">
        <v>9</v>
      </c>
      <c r="N31" s="12">
        <f>IF(M31="",0,IF(M31="優勝",[3]点数換算表!$B$5,IF(M31="準優勝",[3]点数換算表!$C$5,IF(M31="ベスト4",[3]点数換算表!$D$5,IF(M31="ベスト8",[3]点数換算表!$E$5,IF(M31="ベスト16",[3]点数換算表!$F$5,IF(M31="ベスト32",[3]点数換算表!$G$5,"")))))))</f>
        <v>150</v>
      </c>
      <c r="O31" s="12"/>
      <c r="P31" s="12">
        <f>IF(O31="",0,IF(O31="優勝",[17]点数換算表!$B$6,IF(O31="準優勝",[17]点数換算表!$C$6,IF(O31="ベスト4",[17]点数換算表!$D$6,IF(O31="ベスト8",[17]点数換算表!$E$6,IF(O31="ベスト16",[17]点数換算表!$F$6,IF(O31="ベスト32",[17]点数換算表!$G$6,"")))))))</f>
        <v>0</v>
      </c>
      <c r="Q31" s="12"/>
      <c r="R31" s="12">
        <f>IF(Q31="",0,IF(Q31="優勝",[17]点数換算表!$B$7,IF(Q31="準優勝",[17]点数換算表!$C$7,IF(Q31="ベスト4",[17]点数換算表!$D$7,IF(Q31="ベスト8",[17]点数換算表!$E$7,[17]点数換算表!$F$7)))))</f>
        <v>0</v>
      </c>
      <c r="S31" s="12"/>
      <c r="T31" s="12">
        <f>IF(S31="",0,IF(S31="優勝",[17]点数換算表!$B$8,IF(S31="準優勝",[17]点数換算表!$C$8,IF(S31="ベスト4",[17]点数換算表!$D$8,IF(S31="ベスト8",[17]点数換算表!$E$8,[17]点数換算表!$F$8)))))</f>
        <v>0</v>
      </c>
      <c r="U31" s="12"/>
      <c r="V31" s="12">
        <f>IF(U31="",0,IF(U31="優勝",[17]点数換算表!$B$13,IF(U31="準優勝",[17]点数換算表!$C$13,IF(U31="ベスト4",[17]点数換算表!$D$13,[17]点数換算表!$E$13))))</f>
        <v>0</v>
      </c>
      <c r="W31" s="12"/>
      <c r="X31" s="12">
        <f>IF(W31="",0,IF(W31="優勝",[17]点数換算表!$B$14,IF(W31="準優勝",[17]点数換算表!$C$14,IF(W31="ベスト4",[17]点数換算表!$D$14,[17]点数換算表!$E$14))))</f>
        <v>0</v>
      </c>
      <c r="Y31" s="12"/>
      <c r="Z31" s="12">
        <f>IF(Y31="",0,IF(Y31="優勝",[17]点数換算表!$B$15,IF(Y31="準優勝",[17]点数換算表!$C$15,IF(Y31="ベスト4",[17]点数換算表!$D$15,IF(Y31="ベスト8",[17]点数換算表!$E$15,IF(Y31="ベスト16",[17]点数換算表!$F$15,""))))))</f>
        <v>0</v>
      </c>
      <c r="AA31" s="12"/>
      <c r="AB31" s="12">
        <f>IF(AA31="",0,IF(AA31="優勝",[3]点数換算表!$B$16,IF(AA31="準優勝",[3]点数換算表!$C$16,IF(AA31="ベスト4",[3]点数換算表!$D$16,IF(AA31="ベスト8",[3]点数換算表!$E$16,IF(AA31="ベスト16",[3]点数換算表!$F$16,IF(AA31="ベスト32",[3]点数換算表!$G$16,"")))))))</f>
        <v>0</v>
      </c>
      <c r="AC31" s="12"/>
      <c r="AD31" s="12">
        <f>IF(AC31="",0,IF(AC31="優勝",[17]点数換算表!$B$17,IF(AC31="準優勝",[17]点数換算表!$C$17,IF(AC31="ベスト4",[17]点数換算表!$D$17,IF(AC31="ベスト8",[17]点数換算表!$E$17,IF(AC31="ベスト16",[17]点数換算表!$F$17,IF(AC31="ベスト32",[17]点数換算表!$G$17,"")))))))</f>
        <v>0</v>
      </c>
      <c r="AE31" s="12"/>
      <c r="AF31" s="12">
        <f>IF(AE31="",0,IF(AE31="優勝",[17]点数換算表!$B$18,IF(AE31="準優勝",[17]点数換算表!$C$18,IF(AE31="ベスト4",[17]点数換算表!$D$18,IF(AE31="ベスト8",[17]点数換算表!$E$18,[17]点数換算表!$F$18)))))</f>
        <v>0</v>
      </c>
      <c r="AG31" s="12"/>
      <c r="AH31" s="12">
        <f>IF(AG31="",0,IF(AG31="優勝",[17]点数換算表!$B$19,IF(AG31="準優勝",[17]点数換算表!$C$19,IF(AG31="ベスト4",[17]点数換算表!$D$19,IF(AG31="ベスト8",[17]点数換算表!$E$19,[17]点数換算表!$F$19)))))</f>
        <v>0</v>
      </c>
      <c r="AI31" s="12">
        <f t="shared" si="13"/>
        <v>170</v>
      </c>
      <c r="AJ31" s="78"/>
    </row>
    <row r="32" spans="1:36" x14ac:dyDescent="0.4">
      <c r="A32" s="78">
        <v>15</v>
      </c>
      <c r="B32" s="15" t="s">
        <v>367</v>
      </c>
      <c r="C32" s="15" t="s">
        <v>277</v>
      </c>
      <c r="D32" s="15">
        <v>2</v>
      </c>
      <c r="E32" s="25" t="s">
        <v>272</v>
      </c>
      <c r="F32" s="36" t="s">
        <v>815</v>
      </c>
      <c r="G32" s="11"/>
      <c r="H32" s="12">
        <v>0</v>
      </c>
      <c r="I32" s="11"/>
      <c r="J32" s="12">
        <v>0</v>
      </c>
      <c r="K32" s="15" t="s">
        <v>7</v>
      </c>
      <c r="L32" s="12">
        <v>20</v>
      </c>
      <c r="M32" s="15" t="s">
        <v>9</v>
      </c>
      <c r="N32" s="12">
        <f>IF(M32="",0,IF(M32="優勝",[3]点数換算表!$B$5,IF(M32="準優勝",[3]点数換算表!$C$5,IF(M32="ベスト4",[3]点数換算表!$D$5,IF(M32="ベスト8",[3]点数換算表!$E$5,IF(M32="ベスト16",[3]点数換算表!$F$5,IF(M32="ベスト32",[3]点数換算表!$G$5,"")))))))</f>
        <v>150</v>
      </c>
      <c r="O32" s="15" t="s">
        <v>214</v>
      </c>
      <c r="P32" s="12">
        <v>100</v>
      </c>
      <c r="Q32" s="11"/>
      <c r="R32" s="12">
        <v>0</v>
      </c>
      <c r="S32" s="11"/>
      <c r="T32" s="12">
        <v>0</v>
      </c>
      <c r="U32" s="11"/>
      <c r="V32" s="12">
        <v>0</v>
      </c>
      <c r="W32" s="11" t="s">
        <v>6</v>
      </c>
      <c r="X32" s="12">
        <v>80</v>
      </c>
      <c r="Y32" s="15"/>
      <c r="Z32" s="12">
        <v>0</v>
      </c>
      <c r="AA32" s="15" t="s">
        <v>7</v>
      </c>
      <c r="AB32" s="12">
        <f>IF(AA32="",0,IF(AA32="優勝",[3]点数換算表!$B$16,IF(AA32="準優勝",[3]点数換算表!$C$16,IF(AA32="ベスト4",[3]点数換算表!$D$16,IF(AA32="ベスト8",[3]点数換算表!$E$16,IF(AA32="ベスト16",[3]点数換算表!$F$16,IF(AA32="ベスト32",[3]点数換算表!$G$16,"")))))))</f>
        <v>80</v>
      </c>
      <c r="AC32" s="15"/>
      <c r="AD32" s="12">
        <v>0</v>
      </c>
      <c r="AE32" s="11"/>
      <c r="AF32" s="12">
        <v>0</v>
      </c>
      <c r="AG32" s="11"/>
      <c r="AH32" s="12">
        <v>0</v>
      </c>
      <c r="AI32" s="12">
        <f t="shared" si="13"/>
        <v>430</v>
      </c>
      <c r="AJ32" s="78">
        <f t="shared" ref="AJ32" si="15">AI32+AI33</f>
        <v>760</v>
      </c>
    </row>
    <row r="33" spans="1:36" x14ac:dyDescent="0.4">
      <c r="A33" s="78"/>
      <c r="B33" s="15" t="s">
        <v>316</v>
      </c>
      <c r="C33" s="15" t="s">
        <v>277</v>
      </c>
      <c r="D33" s="15">
        <v>2</v>
      </c>
      <c r="E33" s="25" t="s">
        <v>272</v>
      </c>
      <c r="F33" s="36" t="s">
        <v>815</v>
      </c>
      <c r="G33" s="11"/>
      <c r="H33" s="12">
        <v>0</v>
      </c>
      <c r="I33" s="11"/>
      <c r="J33" s="12">
        <v>0</v>
      </c>
      <c r="K33" s="15" t="s">
        <v>7</v>
      </c>
      <c r="L33" s="12">
        <v>20</v>
      </c>
      <c r="M33" s="15" t="s">
        <v>9</v>
      </c>
      <c r="N33" s="12">
        <f>IF(M33="",0,IF(M33="優勝",[3]点数換算表!$B$5,IF(M33="準優勝",[3]点数換算表!$C$5,IF(M33="ベスト4",[3]点数換算表!$D$5,IF(M33="ベスト8",[3]点数換算表!$E$5,IF(M33="ベスト16",[3]点数換算表!$F$5,IF(M33="ベスト32",[3]点数換算表!$G$5,"")))))))</f>
        <v>150</v>
      </c>
      <c r="O33" s="15"/>
      <c r="P33" s="12">
        <v>0</v>
      </c>
      <c r="Q33" s="11"/>
      <c r="R33" s="12">
        <v>0</v>
      </c>
      <c r="S33" s="11"/>
      <c r="T33" s="12">
        <v>0</v>
      </c>
      <c r="U33" s="11"/>
      <c r="V33" s="12">
        <v>0</v>
      </c>
      <c r="W33" s="11" t="s">
        <v>9</v>
      </c>
      <c r="X33" s="12">
        <v>40</v>
      </c>
      <c r="Y33" s="15"/>
      <c r="Z33" s="12">
        <v>0</v>
      </c>
      <c r="AA33" s="15" t="s">
        <v>9</v>
      </c>
      <c r="AB33" s="12">
        <f>IF(AA33="",0,IF(AA33="優勝",[3]点数換算表!$B$16,IF(AA33="準優勝",[3]点数換算表!$C$16,IF(AA33="ベスト4",[3]点数換算表!$D$16,IF(AA33="ベスト8",[3]点数換算表!$E$16,IF(AA33="ベスト16",[3]点数換算表!$F$16,IF(AA33="ベスト32",[3]点数換算表!$G$16,"")))))))</f>
        <v>120</v>
      </c>
      <c r="AC33" s="15"/>
      <c r="AD33" s="12">
        <v>0</v>
      </c>
      <c r="AE33" s="11"/>
      <c r="AF33" s="12">
        <v>0</v>
      </c>
      <c r="AG33" s="11"/>
      <c r="AH33" s="12">
        <v>0</v>
      </c>
      <c r="AI33" s="12">
        <f t="shared" si="13"/>
        <v>330</v>
      </c>
      <c r="AJ33" s="78"/>
    </row>
    <row r="34" spans="1:36" x14ac:dyDescent="0.4">
      <c r="A34" s="78">
        <v>16</v>
      </c>
      <c r="B34" s="12" t="s">
        <v>1106</v>
      </c>
      <c r="C34" s="12" t="s">
        <v>807</v>
      </c>
      <c r="D34" s="12">
        <v>4</v>
      </c>
      <c r="E34" s="24" t="s">
        <v>269</v>
      </c>
      <c r="F34" s="41" t="s">
        <v>814</v>
      </c>
      <c r="G34" s="12"/>
      <c r="H34" s="12">
        <f>IF(G34="",0,IF(G34="優勝",[17]点数換算表!$B$2,IF(G34="準優勝",[17]点数換算表!$C$2,IF(G34="ベスト4",[17]点数換算表!$D$2,[17]点数換算表!$E$2))))</f>
        <v>0</v>
      </c>
      <c r="I34" s="12"/>
      <c r="J34" s="12">
        <f>IF(I34="",0,IF(I34="優勝",[17]点数換算表!$B$3,IF(I34="準優勝",[17]点数換算表!$C$3,IF(I34="ベスト4",[17]点数換算表!$D$3,[17]点数換算表!$E$3))))</f>
        <v>0</v>
      </c>
      <c r="K34" s="12"/>
      <c r="L34" s="12">
        <f>IF(K34="",0,IF(K34="優勝",[17]点数換算表!$B$4,IF(K34="準優勝",[17]点数換算表!$C$4,IF(K34="ベスト4",[17]点数換算表!$D$4,IF(K34="ベスト8",[17]点数換算表!$E$4,IF(K34="ベスト16",[17]点数換算表!$F$4,""))))))</f>
        <v>0</v>
      </c>
      <c r="M34" s="15" t="s">
        <v>7</v>
      </c>
      <c r="N34" s="12">
        <f>IF(M34="",0,IF(M34="優勝",[3]点数換算表!$B$5,IF(M34="準優勝",[3]点数換算表!$C$5,IF(M34="ベスト4",[3]点数換算表!$D$5,IF(M34="ベスト8",[3]点数換算表!$E$5,IF(M34="ベスト16",[3]点数換算表!$F$5,IF(M34="ベスト32",[3]点数換算表!$G$5,"")))))))</f>
        <v>100</v>
      </c>
      <c r="O34" s="12" t="s">
        <v>7</v>
      </c>
      <c r="P34" s="12">
        <f>IF(O34="",0,IF(O34="優勝",[17]点数換算表!$B$6,IF(O34="準優勝",[17]点数換算表!$C$6,IF(O34="ベスト4",[17]点数換算表!$D$6,IF(O34="ベスト8",[17]点数換算表!$E$6,IF(O34="ベスト16",[17]点数換算表!$F$6,IF(O34="ベスト32",[17]点数換算表!$G$6,"")))))))</f>
        <v>200</v>
      </c>
      <c r="Q34" s="12"/>
      <c r="R34" s="12">
        <f>IF(Q34="",0,IF(Q34="優勝",[17]点数換算表!$B$7,IF(Q34="準優勝",[17]点数換算表!$C$7,IF(Q34="ベスト4",[17]点数換算表!$D$7,IF(Q34="ベスト8",[17]点数換算表!$E$7,[17]点数換算表!$F$7)))))</f>
        <v>0</v>
      </c>
      <c r="S34" s="12"/>
      <c r="T34" s="12">
        <f>IF(S34="",0,IF(S34="優勝",[17]点数換算表!$B$8,IF(S34="準優勝",[17]点数換算表!$C$8,IF(S34="ベスト4",[17]点数換算表!$D$8,IF(S34="ベスト8",[17]点数換算表!$E$8,[17]点数換算表!$F$8)))))</f>
        <v>0</v>
      </c>
      <c r="U34" s="12"/>
      <c r="V34" s="12">
        <f>IF(U34="",0,IF(U34="優勝",[17]点数換算表!$B$13,IF(U34="準優勝",[17]点数換算表!$C$13,IF(U34="ベスト4",[17]点数換算表!$D$13,[17]点数換算表!$E$13))))</f>
        <v>0</v>
      </c>
      <c r="W34" s="12"/>
      <c r="X34" s="12">
        <f>IF(W34="",0,IF(W34="優勝",[17]点数換算表!$B$14,IF(W34="準優勝",[17]点数換算表!$C$14,IF(W34="ベスト4",[17]点数換算表!$D$14,[17]点数換算表!$E$14))))</f>
        <v>0</v>
      </c>
      <c r="Y34" s="12" t="s">
        <v>8</v>
      </c>
      <c r="Z34" s="12">
        <f>IF(Y34="",0,IF(Y34="優勝",[17]点数換算表!$B$15,IF(Y34="準優勝",[17]点数換算表!$C$15,IF(Y34="ベスト4",[17]点数換算表!$D$15,IF(Y34="ベスト8",[17]点数換算表!$E$15,IF(Y34="ベスト16",[17]点数換算表!$F$15,""))))))</f>
        <v>64</v>
      </c>
      <c r="AA34" s="12" t="s">
        <v>9</v>
      </c>
      <c r="AB34" s="12">
        <f>IF(AA34="",0,IF(AA34="優勝",[3]点数換算表!$B$16,IF(AA34="準優勝",[3]点数換算表!$C$16,IF(AA34="ベスト4",[3]点数換算表!$D$16,IF(AA34="ベスト8",[3]点数換算表!$E$16,IF(AA34="ベスト16",[3]点数換算表!$F$16,IF(AA34="ベスト32",[3]点数換算表!$G$16,"")))))))</f>
        <v>120</v>
      </c>
      <c r="AC34" s="12" t="s">
        <v>7</v>
      </c>
      <c r="AD34" s="12">
        <f>IF(AC34="",0,IF(AC34="優勝",[17]点数換算表!$B$17,IF(AC34="準優勝",[17]点数換算表!$C$17,IF(AC34="ベスト4",[17]点数換算表!$D$17,IF(AC34="ベスト8",[17]点数換算表!$E$17,IF(AC34="ベスト16",[17]点数換算表!$F$17,IF(AC34="ベスト32",[17]点数換算表!$G$17,"")))))))</f>
        <v>160</v>
      </c>
      <c r="AE34" s="12"/>
      <c r="AF34" s="12">
        <f>IF(AE34="",0,IF(AE34="優勝",[17]点数換算表!$B$18,IF(AE34="準優勝",[17]点数換算表!$C$18,IF(AE34="ベスト4",[17]点数換算表!$D$18,IF(AE34="ベスト8",[17]点数換算表!$E$18,[17]点数換算表!$F$18)))))</f>
        <v>0</v>
      </c>
      <c r="AG34" s="12"/>
      <c r="AH34" s="12">
        <f>IF(AG34="",0,IF(AG34="優勝",[17]点数換算表!$B$19,IF(AG34="準優勝",[17]点数換算表!$C$19,IF(AG34="ベスト4",[17]点数換算表!$D$19,IF(AG34="ベスト8",[17]点数換算表!$E$19,[17]点数換算表!$F$19)))))</f>
        <v>0</v>
      </c>
      <c r="AI34" s="12">
        <f t="shared" si="13"/>
        <v>644</v>
      </c>
      <c r="AJ34" s="78">
        <f t="shared" ref="AJ34" si="16">AI34+AI35</f>
        <v>744</v>
      </c>
    </row>
    <row r="35" spans="1:36" x14ac:dyDescent="0.4">
      <c r="A35" s="78"/>
      <c r="B35" s="12" t="s">
        <v>1107</v>
      </c>
      <c r="C35" s="12" t="s">
        <v>807</v>
      </c>
      <c r="D35" s="12">
        <v>3</v>
      </c>
      <c r="E35" s="24" t="s">
        <v>269</v>
      </c>
      <c r="F35" s="41" t="s">
        <v>814</v>
      </c>
      <c r="G35" s="12"/>
      <c r="H35" s="12">
        <f>IF(G35="",0,IF(G35="優勝",[17]点数換算表!$B$2,IF(G35="準優勝",[17]点数換算表!$C$2,IF(G35="ベスト4",[17]点数換算表!$D$2,[17]点数換算表!$E$2))))</f>
        <v>0</v>
      </c>
      <c r="I35" s="12"/>
      <c r="J35" s="12">
        <f>IF(I35="",0,IF(I35="優勝",[17]点数換算表!$B$3,IF(I35="準優勝",[17]点数換算表!$C$3,IF(I35="ベスト4",[17]点数換算表!$D$3,[17]点数換算表!$E$3))))</f>
        <v>0</v>
      </c>
      <c r="K35" s="12"/>
      <c r="L35" s="12">
        <f>IF(K35="",0,IF(K35="優勝",[17]点数換算表!$B$4,IF(K35="準優勝",[17]点数換算表!$C$4,IF(K35="ベスト4",[17]点数換算表!$D$4,IF(K35="ベスト8",[17]点数換算表!$E$4,IF(K35="ベスト16",[17]点数換算表!$F$4,""))))))</f>
        <v>0</v>
      </c>
      <c r="M35" s="15" t="s">
        <v>7</v>
      </c>
      <c r="N35" s="12">
        <f>IF(M35="",0,IF(M35="優勝",[3]点数換算表!$B$5,IF(M35="準優勝",[3]点数換算表!$C$5,IF(M35="ベスト4",[3]点数換算表!$D$5,IF(M35="ベスト8",[3]点数換算表!$E$5,IF(M35="ベスト16",[3]点数換算表!$F$5,IF(M35="ベスト32",[3]点数換算表!$G$5,"")))))))</f>
        <v>100</v>
      </c>
      <c r="O35" s="12"/>
      <c r="P35" s="12">
        <f>IF(O35="",0,IF(O35="優勝",[17]点数換算表!$B$6,IF(O35="準優勝",[17]点数換算表!$C$6,IF(O35="ベスト4",[17]点数換算表!$D$6,IF(O35="ベスト8",[17]点数換算表!$E$6,IF(O35="ベスト16",[17]点数換算表!$F$6,IF(O35="ベスト32",[17]点数換算表!$G$6,"")))))))</f>
        <v>0</v>
      </c>
      <c r="Q35" s="12"/>
      <c r="R35" s="12">
        <f>IF(Q35="",0,IF(Q35="優勝",[17]点数換算表!$B$7,IF(Q35="準優勝",[17]点数換算表!$C$7,IF(Q35="ベスト4",[17]点数換算表!$D$7,IF(Q35="ベスト8",[17]点数換算表!$E$7,[17]点数換算表!$F$7)))))</f>
        <v>0</v>
      </c>
      <c r="S35" s="12"/>
      <c r="T35" s="12">
        <f>IF(S35="",0,IF(S35="優勝",[17]点数換算表!$B$8,IF(S35="準優勝",[17]点数換算表!$C$8,IF(S35="ベスト4",[17]点数換算表!$D$8,IF(S35="ベスト8",[17]点数換算表!$E$8,[17]点数換算表!$F$8)))))</f>
        <v>0</v>
      </c>
      <c r="U35" s="12"/>
      <c r="V35" s="12">
        <f>IF(U35="",0,IF(U35="優勝",[17]点数換算表!$B$13,IF(U35="準優勝",[17]点数換算表!$C$13,IF(U35="ベスト4",[17]点数換算表!$D$13,[17]点数換算表!$E$13))))</f>
        <v>0</v>
      </c>
      <c r="W35" s="12"/>
      <c r="X35" s="12">
        <f>IF(W35="",0,IF(W35="優勝",[17]点数換算表!$B$14,IF(W35="準優勝",[17]点数換算表!$C$14,IF(W35="ベスト4",[17]点数換算表!$D$14,[17]点数換算表!$E$14))))</f>
        <v>0</v>
      </c>
      <c r="Y35" s="12"/>
      <c r="Z35" s="12">
        <f>IF(Y35="",0,IF(Y35="優勝",[17]点数換算表!$B$15,IF(Y35="準優勝",[17]点数換算表!$C$15,IF(Y35="ベスト4",[17]点数換算表!$D$15,IF(Y35="ベスト8",[17]点数換算表!$E$15,IF(Y35="ベスト16",[17]点数換算表!$F$15,""))))))</f>
        <v>0</v>
      </c>
      <c r="AA35" s="12"/>
      <c r="AB35" s="12">
        <f>IF(AA35="",0,IF(AA35="優勝",[3]点数換算表!$B$16,IF(AA35="準優勝",[3]点数換算表!$C$16,IF(AA35="ベスト4",[3]点数換算表!$D$16,IF(AA35="ベスト8",[3]点数換算表!$E$16,IF(AA35="ベスト16",[3]点数換算表!$F$16,IF(AA35="ベスト32",[3]点数換算表!$G$16,"")))))))</f>
        <v>0</v>
      </c>
      <c r="AC35" s="12"/>
      <c r="AD35" s="12">
        <f>IF(AC35="",0,IF(AC35="優勝",[17]点数換算表!$B$17,IF(AC35="準優勝",[17]点数換算表!$C$17,IF(AC35="ベスト4",[17]点数換算表!$D$17,IF(AC35="ベスト8",[17]点数換算表!$E$17,IF(AC35="ベスト16",[17]点数換算表!$F$17,IF(AC35="ベスト32",[17]点数換算表!$G$17,"")))))))</f>
        <v>0</v>
      </c>
      <c r="AE35" s="12"/>
      <c r="AF35" s="12">
        <f>IF(AE35="",0,IF(AE35="優勝",[17]点数換算表!$B$18,IF(AE35="準優勝",[17]点数換算表!$C$18,IF(AE35="ベスト4",[17]点数換算表!$D$18,IF(AE35="ベスト8",[17]点数換算表!$E$18,[17]点数換算表!$F$18)))))</f>
        <v>0</v>
      </c>
      <c r="AG35" s="12"/>
      <c r="AH35" s="12">
        <f>IF(AG35="",0,IF(AG35="優勝",[17]点数換算表!$B$19,IF(AG35="準優勝",[17]点数換算表!$C$19,IF(AG35="ベスト4",[17]点数換算表!$D$19,IF(AG35="ベスト8",[17]点数換算表!$E$19,[17]点数換算表!$F$19)))))</f>
        <v>0</v>
      </c>
      <c r="AI35" s="12">
        <f t="shared" si="13"/>
        <v>100</v>
      </c>
      <c r="AJ35" s="78"/>
    </row>
    <row r="36" spans="1:36" x14ac:dyDescent="0.4">
      <c r="A36" s="78">
        <v>17</v>
      </c>
      <c r="B36" s="12" t="s">
        <v>1108</v>
      </c>
      <c r="C36" s="12" t="s">
        <v>252</v>
      </c>
      <c r="D36" s="12">
        <v>3</v>
      </c>
      <c r="E36" s="24" t="s">
        <v>269</v>
      </c>
      <c r="F36" s="41" t="s">
        <v>814</v>
      </c>
      <c r="G36" s="12"/>
      <c r="H36" s="12">
        <f>IF(G36="",0,IF(G36="優勝",[17]点数換算表!$B$2,IF(G36="準優勝",[17]点数換算表!$C$2,IF(G36="ベスト4",[17]点数換算表!$D$2,[17]点数換算表!$E$2))))</f>
        <v>0</v>
      </c>
      <c r="I36" s="12"/>
      <c r="J36" s="12">
        <f>IF(I36="",0,IF(I36="優勝",[17]点数換算表!$B$3,IF(I36="準優勝",[17]点数換算表!$C$3,IF(I36="ベスト4",[17]点数換算表!$D$3,[17]点数換算表!$E$3))))</f>
        <v>0</v>
      </c>
      <c r="K36" s="12" t="s">
        <v>8</v>
      </c>
      <c r="L36" s="12">
        <f>IF(K36="",0,IF(K36="優勝",[17]点数換算表!$B$4,IF(K36="準優勝",[17]点数換算表!$C$4,IF(K36="ベスト4",[17]点数換算表!$D$4,IF(K36="ベスト8",[17]点数換算表!$E$4,IF(K36="ベスト16",[17]点数換算表!$F$4,""))))))</f>
        <v>80</v>
      </c>
      <c r="M36" s="15" t="s">
        <v>9</v>
      </c>
      <c r="N36" s="12">
        <f>IF(M36="",0,IF(M36="優勝",[3]点数換算表!$B$5,IF(M36="準優勝",[3]点数換算表!$C$5,IF(M36="ベスト4",[3]点数換算表!$D$5,IF(M36="ベスト8",[3]点数換算表!$E$5,IF(M36="ベスト16",[3]点数換算表!$F$5,IF(M36="ベスト32",[3]点数換算表!$G$5,"")))))))</f>
        <v>150</v>
      </c>
      <c r="O36" s="12"/>
      <c r="P36" s="12">
        <f>IF(O36="",0,IF(O36="優勝",[17]点数換算表!$B$6,IF(O36="準優勝",[17]点数換算表!$C$6,IF(O36="ベスト4",[17]点数換算表!$D$6,IF(O36="ベスト8",[17]点数換算表!$E$6,IF(O36="ベスト16",[17]点数換算表!$F$6,IF(O36="ベスト32",[17]点数換算表!$G$6,"")))))))</f>
        <v>0</v>
      </c>
      <c r="Q36" s="12"/>
      <c r="R36" s="12">
        <f>IF(Q36="",0,IF(Q36="優勝",[17]点数換算表!$B$7,IF(Q36="準優勝",[17]点数換算表!$C$7,IF(Q36="ベスト4",[17]点数換算表!$D$7,IF(Q36="ベスト8",[17]点数換算表!$E$7,[17]点数換算表!$F$7)))))</f>
        <v>0</v>
      </c>
      <c r="S36" s="12"/>
      <c r="T36" s="12">
        <f>IF(S36="",0,IF(S36="優勝",[17]点数換算表!$B$8,IF(S36="準優勝",[17]点数換算表!$C$8,IF(S36="ベスト4",[17]点数換算表!$D$8,IF(S36="ベスト8",[17]点数換算表!$E$8,[17]点数換算表!$F$8)))))</f>
        <v>0</v>
      </c>
      <c r="U36" s="12"/>
      <c r="V36" s="12">
        <f>IF(U36="",0,IF(U36="優勝",[17]点数換算表!$B$13,IF(U36="準優勝",[17]点数換算表!$C$13,IF(U36="ベスト4",[17]点数換算表!$D$13,[17]点数換算表!$E$13))))</f>
        <v>0</v>
      </c>
      <c r="W36" s="12"/>
      <c r="X36" s="12">
        <f>IF(W36="",0,IF(W36="優勝",[17]点数換算表!$B$14,IF(W36="準優勝",[17]点数換算表!$C$14,IF(W36="ベスト4",[17]点数換算表!$D$14,[17]点数換算表!$E$14))))</f>
        <v>0</v>
      </c>
      <c r="Y36" s="12"/>
      <c r="Z36" s="12">
        <f>IF(Y36="",0,IF(Y36="優勝",[17]点数換算表!$B$15,IF(Y36="準優勝",[17]点数換算表!$C$15,IF(Y36="ベスト4",[17]点数換算表!$D$15,IF(Y36="ベスト8",[17]点数換算表!$E$15,IF(Y36="ベスト16",[17]点数換算表!$F$15,""))))))</f>
        <v>0</v>
      </c>
      <c r="AA36" s="12"/>
      <c r="AB36" s="12">
        <f>IF(AA36="",0,IF(AA36="優勝",[3]点数換算表!$B$16,IF(AA36="準優勝",[3]点数換算表!$C$16,IF(AA36="ベスト4",[3]点数換算表!$D$16,IF(AA36="ベスト8",[3]点数換算表!$E$16,IF(AA36="ベスト16",[3]点数換算表!$F$16,IF(AA36="ベスト32",[3]点数換算表!$G$16,"")))))))</f>
        <v>0</v>
      </c>
      <c r="AC36" s="12" t="s">
        <v>7</v>
      </c>
      <c r="AD36" s="12">
        <f>IF(AC36="",0,IF(AC36="優勝",[17]点数換算表!$B$17,IF(AC36="準優勝",[17]点数換算表!$C$17,IF(AC36="ベスト4",[17]点数換算表!$D$17,IF(AC36="ベスト8",[17]点数換算表!$E$17,IF(AC36="ベスト16",[17]点数換算表!$F$17,IF(AC36="ベスト32",[17]点数換算表!$G$17,"")))))))</f>
        <v>160</v>
      </c>
      <c r="AE36" s="12"/>
      <c r="AF36" s="12">
        <f>IF(AE36="",0,IF(AE36="優勝",[17]点数換算表!$B$18,IF(AE36="準優勝",[17]点数換算表!$C$18,IF(AE36="ベスト4",[17]点数換算表!$D$18,IF(AE36="ベスト8",[17]点数換算表!$E$18,[17]点数換算表!$F$18)))))</f>
        <v>0</v>
      </c>
      <c r="AG36" s="12"/>
      <c r="AH36" s="12">
        <f>IF(AG36="",0,IF(AG36="優勝",[17]点数換算表!$B$19,IF(AG36="準優勝",[17]点数換算表!$C$19,IF(AG36="ベスト4",[17]点数換算表!$D$19,IF(AG36="ベスト8",[17]点数換算表!$E$19,[17]点数換算表!$F$19)))))</f>
        <v>0</v>
      </c>
      <c r="AI36" s="12">
        <f t="shared" si="13"/>
        <v>390</v>
      </c>
      <c r="AJ36" s="78">
        <f t="shared" ref="AJ36" si="17">AI36+AI37</f>
        <v>732</v>
      </c>
    </row>
    <row r="37" spans="1:36" x14ac:dyDescent="0.4">
      <c r="A37" s="78"/>
      <c r="B37" s="12" t="s">
        <v>1109</v>
      </c>
      <c r="C37" s="12" t="s">
        <v>252</v>
      </c>
      <c r="D37" s="12">
        <v>2</v>
      </c>
      <c r="E37" s="24" t="s">
        <v>269</v>
      </c>
      <c r="F37" s="41" t="s">
        <v>814</v>
      </c>
      <c r="G37" s="12"/>
      <c r="H37" s="12">
        <f>IF(G37="",0,IF(G37="優勝",[17]点数換算表!$B$2,IF(G37="準優勝",[17]点数換算表!$C$2,IF(G37="ベスト4",[17]点数換算表!$D$2,[17]点数換算表!$E$2))))</f>
        <v>0</v>
      </c>
      <c r="I37" s="12"/>
      <c r="J37" s="12">
        <f>IF(I37="",0,IF(I37="優勝",[17]点数換算表!$B$3,IF(I37="準優勝",[17]点数換算表!$C$3,IF(I37="ベスト4",[17]点数換算表!$D$3,[17]点数換算表!$E$3))))</f>
        <v>0</v>
      </c>
      <c r="K37" s="12" t="s">
        <v>8</v>
      </c>
      <c r="L37" s="12">
        <f>IF(K37="",0,IF(K37="優勝",[17]点数換算表!$B$4,IF(K37="準優勝",[17]点数換算表!$C$4,IF(K37="ベスト4",[17]点数換算表!$D$4,IF(K37="ベスト8",[17]点数換算表!$E$4,IF(K37="ベスト16",[17]点数換算表!$F$4,""))))))</f>
        <v>80</v>
      </c>
      <c r="M37" s="15" t="s">
        <v>9</v>
      </c>
      <c r="N37" s="12">
        <f>IF(M37="",0,IF(M37="優勝",[3]点数換算表!$B$5,IF(M37="準優勝",[3]点数換算表!$C$5,IF(M37="ベスト4",[3]点数換算表!$D$5,IF(M37="ベスト8",[3]点数換算表!$E$5,IF(M37="ベスト16",[3]点数換算表!$F$5,IF(M37="ベスト32",[3]点数換算表!$G$5,"")))))))</f>
        <v>150</v>
      </c>
      <c r="O37" s="12"/>
      <c r="P37" s="12">
        <f>IF(O37="",0,IF(O37="優勝",[17]点数換算表!$B$6,IF(O37="準優勝",[17]点数換算表!$C$6,IF(O37="ベスト4",[17]点数換算表!$D$6,IF(O37="ベスト8",[17]点数換算表!$E$6,IF(O37="ベスト16",[17]点数換算表!$F$6,IF(O37="ベスト32",[17]点数換算表!$G$6,"")))))))</f>
        <v>0</v>
      </c>
      <c r="Q37" s="12"/>
      <c r="R37" s="12">
        <f>IF(Q37="",0,IF(Q37="優勝",[17]点数換算表!$B$7,IF(Q37="準優勝",[17]点数換算表!$C$7,IF(Q37="ベスト4",[17]点数換算表!$D$7,IF(Q37="ベスト8",[17]点数換算表!$E$7,[17]点数換算表!$F$7)))))</f>
        <v>0</v>
      </c>
      <c r="S37" s="12"/>
      <c r="T37" s="12">
        <f>IF(S37="",0,IF(S37="優勝",[17]点数換算表!$B$8,IF(S37="準優勝",[17]点数換算表!$C$8,IF(S37="ベスト4",[17]点数換算表!$D$8,IF(S37="ベスト8",[17]点数換算表!$E$8,[17]点数換算表!$F$8)))))</f>
        <v>0</v>
      </c>
      <c r="U37" s="12" t="s">
        <v>9</v>
      </c>
      <c r="V37" s="12">
        <f>IF(U37="",0,IF(U37="優勝",[17]点数換算表!$B$13,IF(U37="準優勝",[17]点数換算表!$C$13,IF(U37="ベスト4",[17]点数換算表!$D$13,[17]点数換算表!$E$13))))</f>
        <v>16</v>
      </c>
      <c r="W37" s="12"/>
      <c r="X37" s="12">
        <f>IF(W37="",0,IF(W37="優勝",[17]点数換算表!$B$14,IF(W37="準優勝",[17]点数換算表!$C$14,IF(W37="ベスト4",[17]点数換算表!$D$14,[17]点数換算表!$E$14))))</f>
        <v>0</v>
      </c>
      <c r="Y37" s="12" t="s">
        <v>7</v>
      </c>
      <c r="Z37" s="12">
        <f>IF(Y37="",0,IF(Y37="優勝",[17]点数換算表!$B$15,IF(Y37="準優勝",[17]点数換算表!$C$15,IF(Y37="ベスト4",[17]点数換算表!$D$15,IF(Y37="ベスト8",[17]点数換算表!$E$15,IF(Y37="ベスト16",[17]点数換算表!$F$15,""))))))</f>
        <v>16</v>
      </c>
      <c r="AA37" s="12" t="s">
        <v>7</v>
      </c>
      <c r="AB37" s="12">
        <f>IF(AA37="",0,IF(AA37="優勝",[3]点数換算表!$B$16,IF(AA37="準優勝",[3]点数換算表!$C$16,IF(AA37="ベスト4",[3]点数換算表!$D$16,IF(AA37="ベスト8",[3]点数換算表!$E$16,IF(AA37="ベスト16",[3]点数換算表!$F$16,IF(AA37="ベスト32",[3]点数換算表!$G$16,"")))))))</f>
        <v>80</v>
      </c>
      <c r="AC37" s="12"/>
      <c r="AD37" s="12">
        <f>IF(AC37="",0,IF(AC37="優勝",[17]点数換算表!$B$17,IF(AC37="準優勝",[17]点数換算表!$C$17,IF(AC37="ベスト4",[17]点数換算表!$D$17,IF(AC37="ベスト8",[17]点数換算表!$E$17,IF(AC37="ベスト16",[17]点数換算表!$F$17,IF(AC37="ベスト32",[17]点数換算表!$G$17,"")))))))</f>
        <v>0</v>
      </c>
      <c r="AE37" s="12"/>
      <c r="AF37" s="12">
        <f>IF(AE37="",0,IF(AE37="優勝",[17]点数換算表!$B$18,IF(AE37="準優勝",[17]点数換算表!$C$18,IF(AE37="ベスト4",[17]点数換算表!$D$18,IF(AE37="ベスト8",[17]点数換算表!$E$18,[17]点数換算表!$F$18)))))</f>
        <v>0</v>
      </c>
      <c r="AG37" s="12"/>
      <c r="AH37" s="12">
        <f>IF(AG37="",0,IF(AG37="優勝",[17]点数換算表!$B$19,IF(AG37="準優勝",[17]点数換算表!$C$19,IF(AG37="ベスト4",[17]点数換算表!$D$19,IF(AG37="ベスト8",[17]点数換算表!$E$19,[17]点数換算表!$F$19)))))</f>
        <v>0</v>
      </c>
      <c r="AI37" s="12">
        <f t="shared" si="13"/>
        <v>342</v>
      </c>
      <c r="AJ37" s="78"/>
    </row>
    <row r="38" spans="1:36" x14ac:dyDescent="0.4">
      <c r="A38" s="78">
        <v>18</v>
      </c>
      <c r="B38" s="12" t="s">
        <v>400</v>
      </c>
      <c r="C38" s="12" t="s">
        <v>381</v>
      </c>
      <c r="D38" s="12">
        <v>4</v>
      </c>
      <c r="E38" s="27" t="s">
        <v>382</v>
      </c>
      <c r="F38" s="36" t="s">
        <v>815</v>
      </c>
      <c r="G38" s="11"/>
      <c r="H38" s="12">
        <v>0</v>
      </c>
      <c r="I38" s="11"/>
      <c r="J38" s="12">
        <v>0</v>
      </c>
      <c r="K38" s="15" t="s">
        <v>8</v>
      </c>
      <c r="L38" s="12">
        <v>80</v>
      </c>
      <c r="M38" s="15" t="s">
        <v>6</v>
      </c>
      <c r="N38" s="12">
        <f>IF(M38="",0,IF(M38="優勝",[3]点数換算表!$B$5,IF(M38="準優勝",[3]点数換算表!$C$5,IF(M38="ベスト4",[3]点数換算表!$D$5,IF(M38="ベスト8",[3]点数換算表!$E$5,IF(M38="ベスト16",[3]点数換算表!$F$5,IF(M38="ベスト32",[3]点数換算表!$G$5,"")))))))</f>
        <v>200</v>
      </c>
      <c r="O38" s="15"/>
      <c r="P38" s="12">
        <v>0</v>
      </c>
      <c r="Q38" s="11"/>
      <c r="R38" s="12">
        <v>0</v>
      </c>
      <c r="S38" s="11"/>
      <c r="T38" s="12">
        <v>0</v>
      </c>
      <c r="U38" s="11"/>
      <c r="V38" s="12">
        <v>0</v>
      </c>
      <c r="W38" s="11"/>
      <c r="X38" s="12">
        <v>0</v>
      </c>
      <c r="Y38" s="15" t="s">
        <v>10</v>
      </c>
      <c r="Z38" s="12">
        <v>80</v>
      </c>
      <c r="AA38" s="15"/>
      <c r="AB38" s="12">
        <f>IF(AA38="",0,IF(AA38="優勝",[3]点数換算表!$B$16,IF(AA38="準優勝",[3]点数換算表!$C$16,IF(AA38="ベスト4",[3]点数換算表!$D$16,IF(AA38="ベスト8",[3]点数換算表!$E$16,IF(AA38="ベスト16",[3]点数換算表!$F$16,IF(AA38="ベスト32",[3]点数換算表!$G$16,"")))))))</f>
        <v>0</v>
      </c>
      <c r="AC38" s="15"/>
      <c r="AD38" s="12">
        <v>0</v>
      </c>
      <c r="AE38" s="11"/>
      <c r="AF38" s="12">
        <v>0</v>
      </c>
      <c r="AG38" s="11"/>
      <c r="AH38" s="12">
        <v>0</v>
      </c>
      <c r="AI38" s="12">
        <f t="shared" si="13"/>
        <v>360</v>
      </c>
      <c r="AJ38" s="78">
        <f t="shared" ref="AJ38" si="18">AI38+AI39</f>
        <v>720</v>
      </c>
    </row>
    <row r="39" spans="1:36" x14ac:dyDescent="0.4">
      <c r="A39" s="78"/>
      <c r="B39" s="12" t="s">
        <v>403</v>
      </c>
      <c r="C39" s="12" t="s">
        <v>381</v>
      </c>
      <c r="D39" s="12">
        <v>3</v>
      </c>
      <c r="E39" s="27" t="s">
        <v>382</v>
      </c>
      <c r="F39" s="36" t="s">
        <v>815</v>
      </c>
      <c r="G39" s="11"/>
      <c r="H39" s="12">
        <v>0</v>
      </c>
      <c r="I39" s="11"/>
      <c r="J39" s="12">
        <v>0</v>
      </c>
      <c r="K39" s="15" t="s">
        <v>8</v>
      </c>
      <c r="L39" s="12">
        <v>80</v>
      </c>
      <c r="M39" s="15" t="s">
        <v>6</v>
      </c>
      <c r="N39" s="12">
        <f>IF(M39="",0,IF(M39="優勝",[3]点数換算表!$B$5,IF(M39="準優勝",[3]点数換算表!$C$5,IF(M39="ベスト4",[3]点数換算表!$D$5,IF(M39="ベスト8",[3]点数換算表!$E$5,IF(M39="ベスト16",[3]点数換算表!$F$5,IF(M39="ベスト32",[3]点数換算表!$G$5,"")))))))</f>
        <v>200</v>
      </c>
      <c r="O39" s="15"/>
      <c r="P39" s="12">
        <v>0</v>
      </c>
      <c r="Q39" s="11"/>
      <c r="R39" s="12">
        <v>0</v>
      </c>
      <c r="S39" s="11"/>
      <c r="T39" s="12">
        <v>0</v>
      </c>
      <c r="U39" s="11"/>
      <c r="V39" s="12">
        <v>0</v>
      </c>
      <c r="W39" s="11"/>
      <c r="X39" s="12">
        <v>0</v>
      </c>
      <c r="Y39" s="15" t="s">
        <v>10</v>
      </c>
      <c r="Z39" s="12">
        <v>80</v>
      </c>
      <c r="AA39" s="15"/>
      <c r="AB39" s="12">
        <f>IF(AA39="",0,IF(AA39="優勝",[3]点数換算表!$B$16,IF(AA39="準優勝",[3]点数換算表!$C$16,IF(AA39="ベスト4",[3]点数換算表!$D$16,IF(AA39="ベスト8",[3]点数換算表!$E$16,IF(AA39="ベスト16",[3]点数換算表!$F$16,IF(AA39="ベスト32",[3]点数換算表!$G$16,"")))))))</f>
        <v>0</v>
      </c>
      <c r="AC39" s="15"/>
      <c r="AD39" s="12">
        <v>0</v>
      </c>
      <c r="AE39" s="11"/>
      <c r="AF39" s="12">
        <v>0</v>
      </c>
      <c r="AG39" s="11"/>
      <c r="AH39" s="12">
        <v>0</v>
      </c>
      <c r="AI39" s="12">
        <f t="shared" si="13"/>
        <v>360</v>
      </c>
      <c r="AJ39" s="78"/>
    </row>
    <row r="40" spans="1:36" x14ac:dyDescent="0.4">
      <c r="A40" s="78">
        <v>19</v>
      </c>
      <c r="B40" s="15" t="s">
        <v>309</v>
      </c>
      <c r="C40" s="15" t="s">
        <v>289</v>
      </c>
      <c r="D40" s="15">
        <v>4</v>
      </c>
      <c r="E40" s="25" t="s">
        <v>272</v>
      </c>
      <c r="F40" s="36" t="s">
        <v>815</v>
      </c>
      <c r="G40" s="11"/>
      <c r="H40" s="12">
        <f>IF(G40="",0,IF(G40="優勝",[3]点数換算表!$B$2,IF(G40="準優勝",[3]点数換算表!$C$2,IF(G40="ベスト4",[3]点数換算表!$D$2,[3]点数換算表!$E$2))))</f>
        <v>0</v>
      </c>
      <c r="I40" s="11"/>
      <c r="J40" s="12">
        <f>IF(I40="",0,IF(I40="優勝",[3]点数換算表!$B$3,IF(I40="準優勝",[3]点数換算表!$C$3,IF(I40="ベスト4",[3]点数換算表!$D$3,[3]点数換算表!$E$3))))</f>
        <v>0</v>
      </c>
      <c r="K40" s="15" t="s">
        <v>9</v>
      </c>
      <c r="L40" s="12">
        <f>IF(K40="",0,IF(K40="優勝",[3]点数換算表!$B$4,IF(K40="準優勝",[3]点数換算表!$C$4,IF(K40="ベスト4",[3]点数換算表!$D$4,IF(K40="ベスト8",[3]点数換算表!$E$4,IF(K40="ベスト16",[3]点数換算表!$F$4,""))))))</f>
        <v>40</v>
      </c>
      <c r="M40" s="15" t="s">
        <v>7</v>
      </c>
      <c r="N40" s="12">
        <f>IF(M40="",0,IF(M40="優勝",[3]点数換算表!$B$5,IF(M40="準優勝",[3]点数換算表!$C$5,IF(M40="ベスト4",[3]点数換算表!$D$5,IF(M40="ベスト8",[3]点数換算表!$E$5,IF(M40="ベスト16",[3]点数換算表!$F$5,IF(M40="ベスト32",[3]点数換算表!$G$5,"")))))))</f>
        <v>100</v>
      </c>
      <c r="O40" s="15" t="s">
        <v>214</v>
      </c>
      <c r="P40" s="12">
        <f>IF(O40="",0,IF(O40="優勝",[3]点数換算表!$B$6,IF(O40="準優勝",[3]点数換算表!$C$6,IF(O40="ベスト4",[3]点数換算表!$D$6,IF(O40="ベスト8",[3]点数換算表!$E$6,IF(O40="ベスト16",[3]点数換算表!$F$6,IF(O40="ベスト32",[3]点数換算表!$G$6,"")))))))</f>
        <v>100</v>
      </c>
      <c r="Q40" s="11"/>
      <c r="R40" s="12">
        <f>IF(Q40="",0,IF(Q40="優勝",[3]点数換算表!$B$7,IF(Q40="準優勝",[3]点数換算表!$C$7,IF(Q40="ベスト4",[3]点数換算表!$D$7,IF(Q40="ベスト8",[3]点数換算表!$E$7,[3]点数換算表!$F$7)))))</f>
        <v>0</v>
      </c>
      <c r="S40" s="11"/>
      <c r="T40" s="12">
        <f>IF(S40="",0,IF(S40="優勝",[3]点数換算表!$B$8,IF(S40="準優勝",[3]点数換算表!$C$8,IF(S40="ベスト4",[3]点数換算表!$D$8,IF(S40="ベスト8",[3]点数換算表!$E$8,[3]点数換算表!$F$8)))))</f>
        <v>0</v>
      </c>
      <c r="U40" s="11"/>
      <c r="V40" s="12">
        <f>IF(U40="",0,IF(U40="優勝",[3]点数換算表!$B$13,IF(U40="準優勝",[3]点数換算表!$C$13,IF(U40="ベスト4",[3]点数換算表!$D$13,[3]点数換算表!$E$13))))</f>
        <v>0</v>
      </c>
      <c r="W40" s="11"/>
      <c r="X40" s="12">
        <f>IF(W40="",0,IF(W40="優勝",[3]点数換算表!$B$14,IF(W40="準優勝",[3]点数換算表!$C$14,IF(W40="ベスト4",[3]点数換算表!$D$14,[3]点数換算表!$E$14))))</f>
        <v>0</v>
      </c>
      <c r="Y40" s="15" t="s">
        <v>9</v>
      </c>
      <c r="Z40" s="12">
        <f>IF(Y40="",0,IF(Y40="優勝",[3]点数換算表!$B$15,IF(Y40="準優勝",[3]点数換算表!$C$15,IF(Y40="ベスト4",[3]点数換算表!$D$15,IF(Y40="ベスト8",[3]点数換算表!$E$15,IF(Y40="ベスト16",[3]点数換算表!$F$15,""))))))</f>
        <v>32</v>
      </c>
      <c r="AA40" s="15" t="s">
        <v>7</v>
      </c>
      <c r="AB40" s="12">
        <f>IF(AA40="",0,IF(AA40="優勝",[3]点数換算表!$B$16,IF(AA40="準優勝",[3]点数換算表!$C$16,IF(AA40="ベスト4",[3]点数換算表!$D$16,IF(AA40="ベスト8",[3]点数換算表!$E$16,IF(AA40="ベスト16",[3]点数換算表!$F$16,IF(AA40="ベスト32",[3]点数換算表!$G$16,"")))))))</f>
        <v>80</v>
      </c>
      <c r="AC40" s="15"/>
      <c r="AD40" s="12">
        <f>IF(AC40="",0,IF(AC40="優勝",[3]点数換算表!$B$17,IF(AC40="準優勝",[3]点数換算表!$C$17,IF(AC40="ベスト4",[3]点数換算表!$D$17,IF(AC40="ベスト8",[3]点数換算表!$E$17,IF(AC40="ベスト16",[3]点数換算表!$F$17,IF(AC40="ベスト32",[3]点数換算表!$G$17,"")))))))</f>
        <v>0</v>
      </c>
      <c r="AE40" s="11"/>
      <c r="AF40" s="12">
        <f>IF(AE40="",0,IF(AE40="優勝",[3]点数換算表!$B$18,IF(AE40="準優勝",[3]点数換算表!$C$18,IF(AE40="ベスト4",[3]点数換算表!$D$18,IF(AE40="ベスト8",[3]点数換算表!$E$18,[3]点数換算表!$F$18)))))</f>
        <v>0</v>
      </c>
      <c r="AG40" s="11"/>
      <c r="AH40" s="12">
        <f>IF(AG40="",0,IF(AG40="優勝",[3]点数換算表!$B$19,IF(AG40="準優勝",[3]点数換算表!$C$19,IF(AG40="ベスト4",[3]点数換算表!$D$19,IF(AG40="ベスト8",[3]点数換算表!$E$19,[3]点数換算表!$F$19)))))</f>
        <v>0</v>
      </c>
      <c r="AI40" s="12">
        <f t="shared" si="13"/>
        <v>352</v>
      </c>
      <c r="AJ40" s="78">
        <f t="shared" ref="AJ40" si="19">AI40+AI41</f>
        <v>704</v>
      </c>
    </row>
    <row r="41" spans="1:36" x14ac:dyDescent="0.4">
      <c r="A41" s="78"/>
      <c r="B41" s="15" t="s">
        <v>356</v>
      </c>
      <c r="C41" s="15" t="s">
        <v>289</v>
      </c>
      <c r="D41" s="15">
        <v>4</v>
      </c>
      <c r="E41" s="25" t="s">
        <v>272</v>
      </c>
      <c r="F41" s="36" t="s">
        <v>815</v>
      </c>
      <c r="G41" s="11"/>
      <c r="H41" s="12">
        <f>IF(G41="",0,IF(G41="優勝",[3]点数換算表!$B$2,IF(G41="準優勝",[3]点数換算表!$C$2,IF(G41="ベスト4",[3]点数換算表!$D$2,[3]点数換算表!$E$2))))</f>
        <v>0</v>
      </c>
      <c r="I41" s="11"/>
      <c r="J41" s="12">
        <f>IF(I41="",0,IF(I41="優勝",[3]点数換算表!$B$3,IF(I41="準優勝",[3]点数換算表!$C$3,IF(I41="ベスト4",[3]点数換算表!$D$3,[3]点数換算表!$E$3))))</f>
        <v>0</v>
      </c>
      <c r="K41" s="15" t="s">
        <v>9</v>
      </c>
      <c r="L41" s="12">
        <f>IF(K41="",0,IF(K41="優勝",[3]点数換算表!$B$4,IF(K41="準優勝",[3]点数換算表!$C$4,IF(K41="ベスト4",[3]点数換算表!$D$4,IF(K41="ベスト8",[3]点数換算表!$E$4,IF(K41="ベスト16",[3]点数換算表!$F$4,""))))))</f>
        <v>40</v>
      </c>
      <c r="M41" s="15" t="s">
        <v>7</v>
      </c>
      <c r="N41" s="12">
        <f>IF(M41="",0,IF(M41="優勝",[3]点数換算表!$B$5,IF(M41="準優勝",[3]点数換算表!$C$5,IF(M41="ベスト4",[3]点数換算表!$D$5,IF(M41="ベスト8",[3]点数換算表!$E$5,IF(M41="ベスト16",[3]点数換算表!$F$5,IF(M41="ベスト32",[3]点数換算表!$G$5,"")))))))</f>
        <v>100</v>
      </c>
      <c r="O41" s="15" t="s">
        <v>214</v>
      </c>
      <c r="P41" s="12">
        <f>IF(O41="",0,IF(O41="優勝",[3]点数換算表!$B$6,IF(O41="準優勝",[3]点数換算表!$C$6,IF(O41="ベスト4",[3]点数換算表!$D$6,IF(O41="ベスト8",[3]点数換算表!$E$6,IF(O41="ベスト16",[3]点数換算表!$F$6,IF(O41="ベスト32",[3]点数換算表!$G$6,"")))))))</f>
        <v>100</v>
      </c>
      <c r="Q41" s="11"/>
      <c r="R41" s="12">
        <f>IF(Q41="",0,IF(Q41="優勝",[3]点数換算表!$B$7,IF(Q41="準優勝",[3]点数換算表!$C$7,IF(Q41="ベスト4",[3]点数換算表!$D$7,IF(Q41="ベスト8",[3]点数換算表!$E$7,[3]点数換算表!$F$7)))))</f>
        <v>0</v>
      </c>
      <c r="S41" s="11"/>
      <c r="T41" s="12">
        <f>IF(S41="",0,IF(S41="優勝",[3]点数換算表!$B$8,IF(S41="準優勝",[3]点数換算表!$C$8,IF(S41="ベスト4",[3]点数換算表!$D$8,IF(S41="ベスト8",[3]点数換算表!$E$8,[3]点数換算表!$F$8)))))</f>
        <v>0</v>
      </c>
      <c r="U41" s="11"/>
      <c r="V41" s="12">
        <f>IF(U41="",0,IF(U41="優勝",[3]点数換算表!$B$13,IF(U41="準優勝",[3]点数換算表!$C$13,IF(U41="ベスト4",[3]点数換算表!$D$13,[3]点数換算表!$E$13))))</f>
        <v>0</v>
      </c>
      <c r="W41" s="11"/>
      <c r="X41" s="12">
        <f>IF(W41="",0,IF(W41="優勝",[3]点数換算表!$B$14,IF(W41="準優勝",[3]点数換算表!$C$14,IF(W41="ベスト4",[3]点数換算表!$D$14,[3]点数換算表!$E$14))))</f>
        <v>0</v>
      </c>
      <c r="Y41" s="15" t="s">
        <v>9</v>
      </c>
      <c r="Z41" s="12">
        <f>IF(Y41="",0,IF(Y41="優勝",[3]点数換算表!$B$15,IF(Y41="準優勝",[3]点数換算表!$C$15,IF(Y41="ベスト4",[3]点数換算表!$D$15,IF(Y41="ベスト8",[3]点数換算表!$E$15,IF(Y41="ベスト16",[3]点数換算表!$F$15,""))))))</f>
        <v>32</v>
      </c>
      <c r="AA41" s="15" t="s">
        <v>7</v>
      </c>
      <c r="AB41" s="12">
        <f>IF(AA41="",0,IF(AA41="優勝",[3]点数換算表!$B$16,IF(AA41="準優勝",[3]点数換算表!$C$16,IF(AA41="ベスト4",[3]点数換算表!$D$16,IF(AA41="ベスト8",[3]点数換算表!$E$16,IF(AA41="ベスト16",[3]点数換算表!$F$16,IF(AA41="ベスト32",[3]点数換算表!$G$16,"")))))))</f>
        <v>80</v>
      </c>
      <c r="AC41" s="15"/>
      <c r="AD41" s="12">
        <f>IF(AC41="",0,IF(AC41="優勝",[3]点数換算表!$B$17,IF(AC41="準優勝",[3]点数換算表!$C$17,IF(AC41="ベスト4",[3]点数換算表!$D$17,IF(AC41="ベスト8",[3]点数換算表!$E$17,IF(AC41="ベスト16",[3]点数換算表!$F$17,IF(AC41="ベスト32",[3]点数換算表!$G$17,"")))))))</f>
        <v>0</v>
      </c>
      <c r="AE41" s="11"/>
      <c r="AF41" s="12">
        <f>IF(AE41="",0,IF(AE41="優勝",[3]点数換算表!$B$18,IF(AE41="準優勝",[3]点数換算表!$C$18,IF(AE41="ベスト4",[3]点数換算表!$D$18,IF(AE41="ベスト8",[3]点数換算表!$E$18,[3]点数換算表!$F$18)))))</f>
        <v>0</v>
      </c>
      <c r="AG41" s="11"/>
      <c r="AH41" s="12">
        <f>IF(AG41="",0,IF(AG41="優勝",[3]点数換算表!$B$19,IF(AG41="準優勝",[3]点数換算表!$C$19,IF(AG41="ベスト4",[3]点数換算表!$D$19,IF(AG41="ベスト8",[3]点数換算表!$E$19,[3]点数換算表!$F$19)))))</f>
        <v>0</v>
      </c>
      <c r="AI41" s="12">
        <f t="shared" si="13"/>
        <v>352</v>
      </c>
      <c r="AJ41" s="78"/>
    </row>
    <row r="42" spans="1:36" x14ac:dyDescent="0.4">
      <c r="A42" s="78">
        <v>20</v>
      </c>
      <c r="B42" s="12" t="s">
        <v>552</v>
      </c>
      <c r="C42" s="12" t="s">
        <v>525</v>
      </c>
      <c r="D42" s="12">
        <v>3</v>
      </c>
      <c r="E42" s="29" t="s">
        <v>526</v>
      </c>
      <c r="F42" s="36" t="s">
        <v>815</v>
      </c>
      <c r="G42" s="11"/>
      <c r="H42" s="12">
        <f>IF(G42="",0,IF(G42="優勝",[8]点数換算表!$B$2,IF(G42="準優勝",[8]点数換算表!$C$2,IF(G42="ベスト4",[8]点数換算表!$D$2,[8]点数換算表!$E$2))))</f>
        <v>0</v>
      </c>
      <c r="I42" s="11"/>
      <c r="J42" s="12">
        <f>IF(I42="",0,IF(I42="優勝",[8]点数換算表!$B$3,IF(I42="準優勝",[8]点数換算表!$C$3,IF(I42="ベスト4",[8]点数換算表!$D$3,[8]点数換算表!$E$3))))</f>
        <v>0</v>
      </c>
      <c r="K42" s="15" t="s">
        <v>10</v>
      </c>
      <c r="L42" s="12">
        <f>IF(K42="",0,IF(K42="優勝",[8]点数換算表!$B$4,IF(K42="準優勝",[8]点数換算表!$C$4,IF(K42="ベスト4",[8]点数換算表!$D$4,IF(K42="ベスト8",[8]点数換算表!$E$4,IF(K42="ベスト16",[8]点数換算表!$F$4,""))))))</f>
        <v>100</v>
      </c>
      <c r="M42" s="15" t="s">
        <v>9</v>
      </c>
      <c r="N42" s="12">
        <f>IF(M42="",0,IF(M42="優勝",[3]点数換算表!$B$5,IF(M42="準優勝",[3]点数換算表!$C$5,IF(M42="ベスト4",[3]点数換算表!$D$5,IF(M42="ベスト8",[3]点数換算表!$E$5,IF(M42="ベスト16",[3]点数換算表!$F$5,IF(M42="ベスト32",[3]点数換算表!$G$5,"")))))))</f>
        <v>150</v>
      </c>
      <c r="O42" s="15"/>
      <c r="P42" s="12">
        <f>IF(O42="",0,IF(O42="優勝",[8]点数換算表!$B$6,IF(O42="準優勝",[8]点数換算表!$C$6,IF(O42="ベスト4",[8]点数換算表!$D$6,IF(O42="ベスト8",[8]点数換算表!$E$6,IF(O42="ベスト16",[8]点数換算表!$F$6,IF(O42="ベスト32",[8]点数換算表!$G$6,"")))))))</f>
        <v>0</v>
      </c>
      <c r="Q42" s="11"/>
      <c r="R42" s="12">
        <f>IF(Q42="",0,IF(Q42="優勝",[8]点数換算表!$B$7,IF(Q42="準優勝",[8]点数換算表!$C$7,IF(Q42="ベスト4",[8]点数換算表!$D$7,IF(Q42="ベスト8",[8]点数換算表!$E$7,[8]点数換算表!$F$7)))))</f>
        <v>0</v>
      </c>
      <c r="S42" s="11"/>
      <c r="T42" s="12">
        <f>IF(S42="",0,IF(S42="優勝",[8]点数換算表!$B$8,IF(S42="準優勝",[8]点数換算表!$C$8,IF(S42="ベスト4",[8]点数換算表!$D$8,IF(S42="ベスト8",[8]点数換算表!$E$8,[8]点数換算表!$F$8)))))</f>
        <v>0</v>
      </c>
      <c r="U42" s="11"/>
      <c r="V42" s="12">
        <f>IF(U42="",0,IF(U42="優勝",[8]点数換算表!$B$13,IF(U42="準優勝",[8]点数換算表!$C$13,IF(U42="ベスト4",[8]点数換算表!$D$13,[8]点数換算表!$E$13))))</f>
        <v>0</v>
      </c>
      <c r="W42" s="11"/>
      <c r="X42" s="12">
        <f>IF(W42="",0,IF(W42="優勝",[8]点数換算表!$B$14,IF(W42="準優勝",[8]点数換算表!$C$14,IF(W42="ベスト4",[8]点数換算表!$D$14,[8]点数換算表!$E$14))))</f>
        <v>0</v>
      </c>
      <c r="Y42" s="15" t="s">
        <v>10</v>
      </c>
      <c r="Z42" s="12">
        <f>IF(Y42="",0,IF(Y42="優勝",[8]点数換算表!$B$15,IF(Y42="準優勝",[8]点数換算表!$C$15,IF(Y42="ベスト4",[8]点数換算表!$D$15,IF(Y42="ベスト8",[8]点数換算表!$E$15,IF(Y42="ベスト16",[8]点数換算表!$F$15,""))))))</f>
        <v>80</v>
      </c>
      <c r="AA42" s="15"/>
      <c r="AB42" s="12">
        <f>IF(AA42="",0,IF(AA42="優勝",[3]点数換算表!$B$16,IF(AA42="準優勝",[3]点数換算表!$C$16,IF(AA42="ベスト4",[3]点数換算表!$D$16,IF(AA42="ベスト8",[3]点数換算表!$E$16,IF(AA42="ベスト16",[3]点数換算表!$F$16,IF(AA42="ベスト32",[3]点数換算表!$G$16,"")))))))</f>
        <v>0</v>
      </c>
      <c r="AC42" s="15"/>
      <c r="AD42" s="12">
        <f>IF(AC42="",0,IF(AC42="優勝",[8]点数換算表!$B$17,IF(AC42="準優勝",[8]点数換算表!$C$17,IF(AC42="ベスト4",[8]点数換算表!$D$17,IF(AC42="ベスト8",[8]点数換算表!$E$17,IF(AC42="ベスト16",[8]点数換算表!$F$17,IF(AC42="ベスト32",[8]点数換算表!$G$17,"")))))))</f>
        <v>0</v>
      </c>
      <c r="AE42" s="11"/>
      <c r="AF42" s="12">
        <f>IF(AE42="",0,IF(AE42="優勝",[8]点数換算表!$B$18,IF(AE42="準優勝",[8]点数換算表!$C$18,IF(AE42="ベスト4",[8]点数換算表!$D$18,IF(AE42="ベスト8",[8]点数換算表!$E$18,[8]点数換算表!$F$18)))))</f>
        <v>0</v>
      </c>
      <c r="AG42" s="11"/>
      <c r="AH42" s="12">
        <f>IF(AG42="",0,IF(AG42="優勝",[8]点数換算表!$B$19,IF(AG42="準優勝",[8]点数換算表!$C$19,IF(AG42="ベスト4",[8]点数換算表!$D$19,IF(AG42="ベスト8",[8]点数換算表!$E$19,[8]点数換算表!$F$19)))))</f>
        <v>0</v>
      </c>
      <c r="AI42" s="12">
        <f t="shared" si="13"/>
        <v>330</v>
      </c>
      <c r="AJ42" s="78">
        <f t="shared" ref="AJ42" si="20">AI42+AI43</f>
        <v>660</v>
      </c>
    </row>
    <row r="43" spans="1:36" x14ac:dyDescent="0.4">
      <c r="A43" s="78"/>
      <c r="B43" s="12" t="s">
        <v>559</v>
      </c>
      <c r="C43" s="12" t="s">
        <v>525</v>
      </c>
      <c r="D43" s="12">
        <v>3</v>
      </c>
      <c r="E43" s="29" t="s">
        <v>526</v>
      </c>
      <c r="F43" s="36" t="s">
        <v>815</v>
      </c>
      <c r="G43" s="11"/>
      <c r="H43" s="12">
        <f>IF(G43="",0,IF(G43="優勝",[8]点数換算表!$B$2,IF(G43="準優勝",[8]点数換算表!$C$2,IF(G43="ベスト4",[8]点数換算表!$D$2,[8]点数換算表!$E$2))))</f>
        <v>0</v>
      </c>
      <c r="I43" s="11"/>
      <c r="J43" s="12">
        <f>IF(I43="",0,IF(I43="優勝",[8]点数換算表!$B$3,IF(I43="準優勝",[8]点数換算表!$C$3,IF(I43="ベスト4",[8]点数換算表!$D$3,[8]点数換算表!$E$3))))</f>
        <v>0</v>
      </c>
      <c r="K43" s="15" t="s">
        <v>10</v>
      </c>
      <c r="L43" s="12">
        <f>IF(K43="",0,IF(K43="優勝",[8]点数換算表!$B$4,IF(K43="準優勝",[8]点数換算表!$C$4,IF(K43="ベスト4",[8]点数換算表!$D$4,IF(K43="ベスト8",[8]点数換算表!$E$4,IF(K43="ベスト16",[8]点数換算表!$F$4,""))))))</f>
        <v>100</v>
      </c>
      <c r="M43" s="15" t="s">
        <v>9</v>
      </c>
      <c r="N43" s="12">
        <f>IF(M43="",0,IF(M43="優勝",[3]点数換算表!$B$5,IF(M43="準優勝",[3]点数換算表!$C$5,IF(M43="ベスト4",[3]点数換算表!$D$5,IF(M43="ベスト8",[3]点数換算表!$E$5,IF(M43="ベスト16",[3]点数換算表!$F$5,IF(M43="ベスト32",[3]点数換算表!$G$5,"")))))))</f>
        <v>150</v>
      </c>
      <c r="O43" s="15"/>
      <c r="P43" s="12">
        <f>IF(O43="",0,IF(O43="優勝",[8]点数換算表!$B$6,IF(O43="準優勝",[8]点数換算表!$C$6,IF(O43="ベスト4",[8]点数換算表!$D$6,IF(O43="ベスト8",[8]点数換算表!$E$6,IF(O43="ベスト16",[8]点数換算表!$F$6,IF(O43="ベスト32",[8]点数換算表!$G$6,"")))))))</f>
        <v>0</v>
      </c>
      <c r="Q43" s="11"/>
      <c r="R43" s="12">
        <f>IF(Q43="",0,IF(Q43="優勝",[8]点数換算表!$B$7,IF(Q43="準優勝",[8]点数換算表!$C$7,IF(Q43="ベスト4",[8]点数換算表!$D$7,IF(Q43="ベスト8",[8]点数換算表!$E$7,[8]点数換算表!$F$7)))))</f>
        <v>0</v>
      </c>
      <c r="S43" s="11"/>
      <c r="T43" s="12">
        <f>IF(S43="",0,IF(S43="優勝",[8]点数換算表!$B$8,IF(S43="準優勝",[8]点数換算表!$C$8,IF(S43="ベスト4",[8]点数換算表!$D$8,IF(S43="ベスト8",[8]点数換算表!$E$8,[8]点数換算表!$F$8)))))</f>
        <v>0</v>
      </c>
      <c r="U43" s="11"/>
      <c r="V43" s="12">
        <f>IF(U43="",0,IF(U43="優勝",[8]点数換算表!$B$13,IF(U43="準優勝",[8]点数換算表!$C$13,IF(U43="ベスト4",[8]点数換算表!$D$13,[8]点数換算表!$E$13))))</f>
        <v>0</v>
      </c>
      <c r="W43" s="11"/>
      <c r="X43" s="12">
        <f>IF(W43="",0,IF(W43="優勝",[8]点数換算表!$B$14,IF(W43="準優勝",[8]点数換算表!$C$14,IF(W43="ベスト4",[8]点数換算表!$D$14,[8]点数換算表!$E$14))))</f>
        <v>0</v>
      </c>
      <c r="Y43" s="15" t="s">
        <v>10</v>
      </c>
      <c r="Z43" s="12">
        <f>IF(Y43="",0,IF(Y43="優勝",[8]点数換算表!$B$15,IF(Y43="準優勝",[8]点数換算表!$C$15,IF(Y43="ベスト4",[8]点数換算表!$D$15,IF(Y43="ベスト8",[8]点数換算表!$E$15,IF(Y43="ベスト16",[8]点数換算表!$F$15,""))))))</f>
        <v>80</v>
      </c>
      <c r="AA43" s="15"/>
      <c r="AB43" s="12">
        <f>IF(AA43="",0,IF(AA43="優勝",[3]点数換算表!$B$16,IF(AA43="準優勝",[3]点数換算表!$C$16,IF(AA43="ベスト4",[3]点数換算表!$D$16,IF(AA43="ベスト8",[3]点数換算表!$E$16,IF(AA43="ベスト16",[3]点数換算表!$F$16,IF(AA43="ベスト32",[3]点数換算表!$G$16,"")))))))</f>
        <v>0</v>
      </c>
      <c r="AC43" s="15"/>
      <c r="AD43" s="12">
        <f>IF(AC43="",0,IF(AC43="優勝",[8]点数換算表!$B$17,IF(AC43="準優勝",[8]点数換算表!$C$17,IF(AC43="ベスト4",[8]点数換算表!$D$17,IF(AC43="ベスト8",[8]点数換算表!$E$17,IF(AC43="ベスト16",[8]点数換算表!$F$17,IF(AC43="ベスト32",[8]点数換算表!$G$17,"")))))))</f>
        <v>0</v>
      </c>
      <c r="AE43" s="11"/>
      <c r="AF43" s="12">
        <f>IF(AE43="",0,IF(AE43="優勝",[8]点数換算表!$B$18,IF(AE43="準優勝",[8]点数換算表!$C$18,IF(AE43="ベスト4",[8]点数換算表!$D$18,IF(AE43="ベスト8",[8]点数換算表!$E$18,[8]点数換算表!$F$18)))))</f>
        <v>0</v>
      </c>
      <c r="AG43" s="11"/>
      <c r="AH43" s="12">
        <f>IF(AG43="",0,IF(AG43="優勝",[8]点数換算表!$B$19,IF(AG43="準優勝",[8]点数換算表!$C$19,IF(AG43="ベスト4",[8]点数換算表!$D$19,IF(AG43="ベスト8",[8]点数換算表!$E$19,[8]点数換算表!$F$19)))))</f>
        <v>0</v>
      </c>
      <c r="AI43" s="12">
        <f t="shared" si="13"/>
        <v>330</v>
      </c>
      <c r="AJ43" s="78"/>
    </row>
    <row r="44" spans="1:36" x14ac:dyDescent="0.4">
      <c r="A44" s="78">
        <v>21</v>
      </c>
      <c r="B44" s="15" t="s">
        <v>363</v>
      </c>
      <c r="C44" s="15" t="s">
        <v>311</v>
      </c>
      <c r="D44" s="15">
        <v>2</v>
      </c>
      <c r="E44" s="25" t="s">
        <v>272</v>
      </c>
      <c r="F44" s="36" t="s">
        <v>815</v>
      </c>
      <c r="G44" s="11"/>
      <c r="H44" s="12">
        <v>0</v>
      </c>
      <c r="I44" s="11"/>
      <c r="J44" s="12">
        <v>0</v>
      </c>
      <c r="K44" s="15" t="s">
        <v>7</v>
      </c>
      <c r="L44" s="12">
        <v>20</v>
      </c>
      <c r="M44" s="15" t="s">
        <v>214</v>
      </c>
      <c r="N44" s="12">
        <f>IF(M44="",0,IF(M44="優勝",[3]点数換算表!$B$5,IF(M44="準優勝",[3]点数換算表!$C$5,IF(M44="ベスト4",[3]点数換算表!$D$5,IF(M44="ベスト8",[3]点数換算表!$E$5,IF(M44="ベスト16",[3]点数換算表!$F$5,IF(M44="ベスト32",[3]点数換算表!$G$5,"")))))))</f>
        <v>50</v>
      </c>
      <c r="O44" s="15" t="s">
        <v>9</v>
      </c>
      <c r="P44" s="12">
        <v>300</v>
      </c>
      <c r="Q44" s="11"/>
      <c r="R44" s="12">
        <v>0</v>
      </c>
      <c r="S44" s="11"/>
      <c r="T44" s="12">
        <v>0</v>
      </c>
      <c r="U44" s="11"/>
      <c r="V44" s="12">
        <v>0</v>
      </c>
      <c r="W44" s="11"/>
      <c r="X44" s="12">
        <v>0</v>
      </c>
      <c r="Y44" s="15" t="s">
        <v>7</v>
      </c>
      <c r="Z44" s="12">
        <v>16</v>
      </c>
      <c r="AA44" s="15" t="s">
        <v>9</v>
      </c>
      <c r="AB44" s="12">
        <f>IF(AA44="",0,IF(AA44="優勝",[3]点数換算表!$B$16,IF(AA44="準優勝",[3]点数換算表!$C$16,IF(AA44="ベスト4",[3]点数換算表!$D$16,IF(AA44="ベスト8",[3]点数換算表!$E$16,IF(AA44="ベスト16",[3]点数換算表!$F$16,IF(AA44="ベスト32",[3]点数換算表!$G$16,"")))))))</f>
        <v>120</v>
      </c>
      <c r="AC44" s="15"/>
      <c r="AD44" s="12">
        <v>0</v>
      </c>
      <c r="AE44" s="11"/>
      <c r="AF44" s="12">
        <v>0</v>
      </c>
      <c r="AG44" s="11"/>
      <c r="AH44" s="12">
        <v>0</v>
      </c>
      <c r="AI44" s="12">
        <f t="shared" si="13"/>
        <v>506</v>
      </c>
      <c r="AJ44" s="78">
        <f t="shared" ref="AJ44" si="21">AI44+AI45</f>
        <v>656</v>
      </c>
    </row>
    <row r="45" spans="1:36" x14ac:dyDescent="0.4">
      <c r="A45" s="78"/>
      <c r="B45" s="15" t="s">
        <v>310</v>
      </c>
      <c r="C45" s="15" t="s">
        <v>311</v>
      </c>
      <c r="D45" s="15">
        <v>3</v>
      </c>
      <c r="E45" s="25" t="s">
        <v>272</v>
      </c>
      <c r="F45" s="36" t="s">
        <v>815</v>
      </c>
      <c r="G45" s="11"/>
      <c r="H45" s="12">
        <v>0</v>
      </c>
      <c r="I45" s="11"/>
      <c r="J45" s="12">
        <v>0</v>
      </c>
      <c r="K45" s="15" t="s">
        <v>7</v>
      </c>
      <c r="L45" s="12">
        <v>20</v>
      </c>
      <c r="M45" s="15" t="s">
        <v>214</v>
      </c>
      <c r="N45" s="12">
        <f>IF(M45="",0,IF(M45="優勝",[3]点数換算表!$B$5,IF(M45="準優勝",[3]点数換算表!$C$5,IF(M45="ベスト4",[3]点数換算表!$D$5,IF(M45="ベスト8",[3]点数換算表!$E$5,IF(M45="ベスト16",[3]点数換算表!$F$5,IF(M45="ベスト32",[3]点数換算表!$G$5,"")))))))</f>
        <v>50</v>
      </c>
      <c r="O45" s="15"/>
      <c r="P45" s="12">
        <v>0</v>
      </c>
      <c r="Q45" s="11"/>
      <c r="R45" s="12">
        <v>0</v>
      </c>
      <c r="S45" s="11"/>
      <c r="T45" s="12">
        <v>0</v>
      </c>
      <c r="U45" s="11"/>
      <c r="V45" s="12">
        <v>0</v>
      </c>
      <c r="W45" s="11"/>
      <c r="X45" s="12">
        <v>0</v>
      </c>
      <c r="Y45" s="15"/>
      <c r="Z45" s="12">
        <v>0</v>
      </c>
      <c r="AA45" s="15" t="s">
        <v>7</v>
      </c>
      <c r="AB45" s="12">
        <f>IF(AA45="",0,IF(AA45="優勝",[3]点数換算表!$B$16,IF(AA45="準優勝",[3]点数換算表!$C$16,IF(AA45="ベスト4",[3]点数換算表!$D$16,IF(AA45="ベスト8",[3]点数換算表!$E$16,IF(AA45="ベスト16",[3]点数換算表!$F$16,IF(AA45="ベスト32",[3]点数換算表!$G$16,"")))))))</f>
        <v>80</v>
      </c>
      <c r="AC45" s="15"/>
      <c r="AD45" s="12">
        <v>0</v>
      </c>
      <c r="AE45" s="11"/>
      <c r="AF45" s="12">
        <v>0</v>
      </c>
      <c r="AG45" s="11"/>
      <c r="AH45" s="12">
        <v>0</v>
      </c>
      <c r="AI45" s="12">
        <f t="shared" si="13"/>
        <v>150</v>
      </c>
      <c r="AJ45" s="78"/>
    </row>
    <row r="46" spans="1:36" x14ac:dyDescent="0.4">
      <c r="A46" s="78">
        <v>22</v>
      </c>
      <c r="B46" s="15" t="s">
        <v>314</v>
      </c>
      <c r="C46" s="15" t="s">
        <v>271</v>
      </c>
      <c r="D46" s="15">
        <v>3</v>
      </c>
      <c r="E46" s="25" t="s">
        <v>272</v>
      </c>
      <c r="F46" s="36" t="s">
        <v>815</v>
      </c>
      <c r="G46" s="11"/>
      <c r="H46" s="12">
        <v>0</v>
      </c>
      <c r="I46" s="11"/>
      <c r="J46" s="12">
        <v>0</v>
      </c>
      <c r="K46" s="15"/>
      <c r="L46" s="12">
        <v>0</v>
      </c>
      <c r="M46" s="15" t="s">
        <v>9</v>
      </c>
      <c r="N46" s="12">
        <f>IF(M46="",0,IF(M46="優勝",[3]点数換算表!$B$5,IF(M46="準優勝",[3]点数換算表!$C$5,IF(M46="ベスト4",[3]点数換算表!$D$5,IF(M46="ベスト8",[3]点数換算表!$E$5,IF(M46="ベスト16",[3]点数換算表!$F$5,IF(M46="ベスト32",[3]点数換算表!$G$5,"")))))))</f>
        <v>150</v>
      </c>
      <c r="O46" s="15" t="s">
        <v>7</v>
      </c>
      <c r="P46" s="12">
        <v>200</v>
      </c>
      <c r="Q46" s="11"/>
      <c r="R46" s="12">
        <v>0</v>
      </c>
      <c r="S46" s="11"/>
      <c r="T46" s="12">
        <v>0</v>
      </c>
      <c r="U46" s="11"/>
      <c r="V46" s="12">
        <v>0</v>
      </c>
      <c r="W46" s="11"/>
      <c r="X46" s="12">
        <v>0</v>
      </c>
      <c r="Y46" s="15"/>
      <c r="Z46" s="12">
        <v>0</v>
      </c>
      <c r="AA46" s="15" t="s">
        <v>214</v>
      </c>
      <c r="AB46" s="12">
        <f>IF(AA46="",0,IF(AA46="優勝",[3]点数換算表!$B$16,IF(AA46="準優勝",[3]点数換算表!$C$16,IF(AA46="ベスト4",[3]点数換算表!$D$16,IF(AA46="ベスト8",[3]点数換算表!$E$16,IF(AA46="ベスト16",[3]点数換算表!$F$16,IF(AA46="ベスト32",[3]点数換算表!$G$16,"")))))))</f>
        <v>40</v>
      </c>
      <c r="AC46" s="15"/>
      <c r="AD46" s="12">
        <v>0</v>
      </c>
      <c r="AE46" s="11"/>
      <c r="AF46" s="12">
        <v>0</v>
      </c>
      <c r="AG46" s="11"/>
      <c r="AH46" s="12">
        <v>0</v>
      </c>
      <c r="AI46" s="12">
        <f t="shared" si="13"/>
        <v>390</v>
      </c>
      <c r="AJ46" s="78">
        <f t="shared" ref="AJ46" si="22">AI46+AI47</f>
        <v>636</v>
      </c>
    </row>
    <row r="47" spans="1:36" x14ac:dyDescent="0.4">
      <c r="A47" s="78"/>
      <c r="B47" s="15" t="s">
        <v>368</v>
      </c>
      <c r="C47" s="15" t="s">
        <v>271</v>
      </c>
      <c r="D47" s="15">
        <v>2</v>
      </c>
      <c r="E47" s="25" t="s">
        <v>272</v>
      </c>
      <c r="F47" s="36" t="s">
        <v>815</v>
      </c>
      <c r="G47" s="11"/>
      <c r="H47" s="12">
        <v>0</v>
      </c>
      <c r="I47" s="11"/>
      <c r="J47" s="12">
        <v>0</v>
      </c>
      <c r="K47" s="15"/>
      <c r="L47" s="12">
        <v>0</v>
      </c>
      <c r="M47" s="15" t="s">
        <v>9</v>
      </c>
      <c r="N47" s="12">
        <f>IF(M47="",0,IF(M47="優勝",[3]点数換算表!$B$5,IF(M47="準優勝",[3]点数換算表!$C$5,IF(M47="ベスト4",[3]点数換算表!$D$5,IF(M47="ベスト8",[3]点数換算表!$E$5,IF(M47="ベスト16",[3]点数換算表!$F$5,IF(M47="ベスト32",[3]点数換算表!$G$5,"")))))))</f>
        <v>150</v>
      </c>
      <c r="O47" s="15"/>
      <c r="P47" s="12">
        <v>0</v>
      </c>
      <c r="Q47" s="11"/>
      <c r="R47" s="12">
        <v>0</v>
      </c>
      <c r="S47" s="11"/>
      <c r="T47" s="12">
        <v>0</v>
      </c>
      <c r="U47" s="11"/>
      <c r="V47" s="12">
        <v>0</v>
      </c>
      <c r="W47" s="11"/>
      <c r="X47" s="12">
        <v>0</v>
      </c>
      <c r="Y47" s="15" t="s">
        <v>7</v>
      </c>
      <c r="Z47" s="12">
        <v>16</v>
      </c>
      <c r="AA47" s="15" t="s">
        <v>7</v>
      </c>
      <c r="AB47" s="12">
        <f>IF(AA47="",0,IF(AA47="優勝",[3]点数換算表!$B$16,IF(AA47="準優勝",[3]点数換算表!$C$16,IF(AA47="ベスト4",[3]点数換算表!$D$16,IF(AA47="ベスト8",[3]点数換算表!$E$16,IF(AA47="ベスト16",[3]点数換算表!$F$16,IF(AA47="ベスト32",[3]点数換算表!$G$16,"")))))))</f>
        <v>80</v>
      </c>
      <c r="AC47" s="15"/>
      <c r="AD47" s="12">
        <v>0</v>
      </c>
      <c r="AE47" s="11"/>
      <c r="AF47" s="12">
        <v>0</v>
      </c>
      <c r="AG47" s="11"/>
      <c r="AH47" s="12">
        <v>0</v>
      </c>
      <c r="AI47" s="12">
        <f t="shared" si="13"/>
        <v>246</v>
      </c>
      <c r="AJ47" s="78"/>
    </row>
    <row r="48" spans="1:36" x14ac:dyDescent="0.4">
      <c r="A48" s="78">
        <v>23</v>
      </c>
      <c r="B48" s="15" t="s">
        <v>740</v>
      </c>
      <c r="C48" s="15" t="s">
        <v>716</v>
      </c>
      <c r="D48" s="15">
        <v>4</v>
      </c>
      <c r="E48" s="33" t="s">
        <v>717</v>
      </c>
      <c r="F48" s="41" t="s">
        <v>814</v>
      </c>
      <c r="G48" s="11"/>
      <c r="H48" s="12">
        <f>IF(G48="",0,IF(G48="優勝",[5]点数換算表!$B$2,IF(G48="準優勝",[5]点数換算表!$C$2,IF(G48="ベスト4",[5]点数換算表!$D$2,[5]点数換算表!$E$2))))</f>
        <v>0</v>
      </c>
      <c r="I48" s="11"/>
      <c r="J48" s="12">
        <f>IF(I48="",0,IF(I48="優勝",[5]点数換算表!$B$3,IF(I48="準優勝",[5]点数換算表!$C$3,IF(I48="ベスト4",[5]点数換算表!$D$3,[5]点数換算表!$E$3))))</f>
        <v>0</v>
      </c>
      <c r="K48" s="15" t="s">
        <v>6</v>
      </c>
      <c r="L48" s="12">
        <f>IF(K48="",0,IF(K48="優勝",[5]点数換算表!$B$4,IF(K48="準優勝",[5]点数換算表!$C$4,IF(K48="ベスト4",[5]点数換算表!$D$4,IF(K48="ベスト8",[5]点数換算表!$E$4,IF(K48="ベスト16",[5]点数換算表!$F$4,""))))))</f>
        <v>60</v>
      </c>
      <c r="M48" s="15" t="s">
        <v>6</v>
      </c>
      <c r="N48" s="12">
        <f>IF(M48="",0,IF(M48="優勝",[3]点数換算表!$B$5,IF(M48="準優勝",[3]点数換算表!$C$5,IF(M48="ベスト4",[3]点数換算表!$D$5,IF(M48="ベスト8",[3]点数換算表!$E$5,IF(M48="ベスト16",[3]点数換算表!$F$5,IF(M48="ベスト32",[3]点数換算表!$G$5,"")))))))</f>
        <v>200</v>
      </c>
      <c r="O48" s="15"/>
      <c r="P48" s="12">
        <f>IF(O48="",0,IF(O48="優勝",[5]点数換算表!$B$6,IF(O48="準優勝",[5]点数換算表!$C$6,IF(O48="ベスト4",[5]点数換算表!$D$6,IF(O48="ベスト8",[5]点数換算表!$E$6,IF(O48="ベスト16",[5]点数換算表!$F$6,IF(O48="ベスト32",[5]点数換算表!$G$6,"")))))))</f>
        <v>0</v>
      </c>
      <c r="Q48" s="11"/>
      <c r="R48" s="12">
        <f>IF(Q48="",0,IF(Q48="優勝",[5]点数換算表!$B$7,IF(Q48="準優勝",[5]点数換算表!$C$7,IF(Q48="ベスト4",[5]点数換算表!$D$7,IF(Q48="ベスト8",[5]点数換算表!$E$7,[5]点数換算表!$F$7)))))</f>
        <v>0</v>
      </c>
      <c r="S48" s="11"/>
      <c r="T48" s="12">
        <f>IF(S48="",0,IF(S48="優勝",[5]点数換算表!$B$8,IF(S48="準優勝",[5]点数換算表!$C$8,IF(S48="ベスト4",[5]点数換算表!$D$8,IF(S48="ベスト8",[5]点数換算表!$E$8,[5]点数換算表!$F$8)))))</f>
        <v>0</v>
      </c>
      <c r="U48" s="11"/>
      <c r="V48" s="12">
        <f>IF(U48="",0,IF(U48="優勝",[5]点数換算表!$B$13,IF(U48="準優勝",[5]点数換算表!$C$13,IF(U48="ベスト4",[5]点数換算表!$D$13,[5]点数換算表!$E$13))))</f>
        <v>0</v>
      </c>
      <c r="W48" s="11"/>
      <c r="X48" s="12">
        <f>IF(W48="",0,IF(W48="優勝",[5]点数換算表!$B$14,IF(W48="準優勝",[5]点数換算表!$C$14,IF(W48="ベスト4",[5]点数換算表!$D$14,[5]点数換算表!$E$14))))</f>
        <v>0</v>
      </c>
      <c r="Y48" s="15" t="s">
        <v>9</v>
      </c>
      <c r="Z48" s="12">
        <f>IF(Y48="",0,IF(Y48="優勝",[5]点数換算表!$B$15,IF(Y48="準優勝",[5]点数換算表!$C$15,IF(Y48="ベスト4",[5]点数換算表!$D$15,IF(Y48="ベスト8",[5]点数換算表!$E$15,IF(Y48="ベスト16",[5]点数換算表!$F$15,""))))))</f>
        <v>32</v>
      </c>
      <c r="AA48" s="15"/>
      <c r="AB48" s="12">
        <f>IF(AA48="",0,IF(AA48="優勝",[3]点数換算表!$B$16,IF(AA48="準優勝",[3]点数換算表!$C$16,IF(AA48="ベスト4",[3]点数換算表!$D$16,IF(AA48="ベスト8",[3]点数換算表!$E$16,IF(AA48="ベスト16",[3]点数換算表!$F$16,IF(AA48="ベスト32",[3]点数換算表!$G$16,"")))))))</f>
        <v>0</v>
      </c>
      <c r="AC48" s="15"/>
      <c r="AD48" s="12">
        <f>IF(AC48="",0,IF(AC48="優勝",[5]点数換算表!$B$17,IF(AC48="準優勝",[5]点数換算表!$C$17,IF(AC48="ベスト4",[5]点数換算表!$D$17,IF(AC48="ベスト8",[5]点数換算表!$E$17,IF(AC48="ベスト16",[5]点数換算表!$F$17,IF(AC48="ベスト32",[5]点数換算表!$G$17,"")))))))</f>
        <v>0</v>
      </c>
      <c r="AE48" s="11"/>
      <c r="AF48" s="12">
        <f>IF(AE48="",0,IF(AE48="優勝",[5]点数換算表!$B$18,IF(AE48="準優勝",[5]点数換算表!$C$18,IF(AE48="ベスト4",[5]点数換算表!$D$18,IF(AE48="ベスト8",[5]点数換算表!$E$18,[5]点数換算表!$F$18)))))</f>
        <v>0</v>
      </c>
      <c r="AG48" s="11"/>
      <c r="AH48" s="12">
        <f>IF(AG48="",0,IF(AG48="優勝",[5]点数換算表!$B$19,IF(AG48="準優勝",[5]点数換算表!$C$19,IF(AG48="ベスト4",[5]点数換算表!$D$19,IF(AG48="ベスト8",[5]点数換算表!$E$19,[5]点数換算表!$F$19)))))</f>
        <v>0</v>
      </c>
      <c r="AI48" s="12">
        <f t="shared" si="13"/>
        <v>292</v>
      </c>
      <c r="AJ48" s="78">
        <f t="shared" ref="AJ48" si="23">AI48+AI49</f>
        <v>624</v>
      </c>
    </row>
    <row r="49" spans="1:36" x14ac:dyDescent="0.4">
      <c r="A49" s="78"/>
      <c r="B49" s="15" t="s">
        <v>747</v>
      </c>
      <c r="C49" s="15" t="s">
        <v>716</v>
      </c>
      <c r="D49" s="15">
        <v>4</v>
      </c>
      <c r="E49" s="33" t="s">
        <v>717</v>
      </c>
      <c r="F49" s="41" t="s">
        <v>814</v>
      </c>
      <c r="G49" s="11"/>
      <c r="H49" s="12">
        <f>IF(G49="",0,IF(G49="優勝",[5]点数換算表!$B$2,IF(G49="準優勝",[5]点数換算表!$C$2,IF(G49="ベスト4",[5]点数換算表!$D$2,[5]点数換算表!$E$2))))</f>
        <v>0</v>
      </c>
      <c r="I49" s="11"/>
      <c r="J49" s="12">
        <f>IF(I49="",0,IF(I49="優勝",[5]点数換算表!$B$3,IF(I49="準優勝",[5]点数換算表!$C$3,IF(I49="ベスト4",[5]点数換算表!$D$3,[5]点数換算表!$E$3))))</f>
        <v>0</v>
      </c>
      <c r="K49" s="15" t="s">
        <v>6</v>
      </c>
      <c r="L49" s="12">
        <f>IF(K49="",0,IF(K49="優勝",[5]点数換算表!$B$4,IF(K49="準優勝",[5]点数換算表!$C$4,IF(K49="ベスト4",[5]点数換算表!$D$4,IF(K49="ベスト8",[5]点数換算表!$E$4,IF(K49="ベスト16",[5]点数換算表!$F$4,""))))))</f>
        <v>60</v>
      </c>
      <c r="M49" s="15" t="s">
        <v>6</v>
      </c>
      <c r="N49" s="12">
        <f>IF(M49="",0,IF(M49="優勝",[3]点数換算表!$B$5,IF(M49="準優勝",[3]点数換算表!$C$5,IF(M49="ベスト4",[3]点数換算表!$D$5,IF(M49="ベスト8",[3]点数換算表!$E$5,IF(M49="ベスト16",[3]点数換算表!$F$5,IF(M49="ベスト32",[3]点数換算表!$G$5,"")))))))</f>
        <v>200</v>
      </c>
      <c r="O49" s="15"/>
      <c r="P49" s="12">
        <f>IF(O49="",0,IF(O49="優勝",[5]点数換算表!$B$6,IF(O49="準優勝",[5]点数換算表!$C$6,IF(O49="ベスト4",[5]点数換算表!$D$6,IF(O49="ベスト8",[5]点数換算表!$E$6,IF(O49="ベスト16",[5]点数換算表!$F$6,IF(O49="ベスト32",[5]点数換算表!$G$6,"")))))))</f>
        <v>0</v>
      </c>
      <c r="Q49" s="11"/>
      <c r="R49" s="12">
        <f>IF(Q49="",0,IF(Q49="優勝",[5]点数換算表!$B$7,IF(Q49="準優勝",[5]点数換算表!$C$7,IF(Q49="ベスト4",[5]点数換算表!$D$7,IF(Q49="ベスト8",[5]点数換算表!$E$7,[5]点数換算表!$F$7)))))</f>
        <v>0</v>
      </c>
      <c r="S49" s="11"/>
      <c r="T49" s="12">
        <f>IF(S49="",0,IF(S49="優勝",[5]点数換算表!$B$8,IF(S49="準優勝",[5]点数換算表!$C$8,IF(S49="ベスト4",[5]点数換算表!$D$8,IF(S49="ベスト8",[5]点数換算表!$E$8,[5]点数換算表!$F$8)))))</f>
        <v>0</v>
      </c>
      <c r="U49" s="11"/>
      <c r="V49" s="12">
        <f>IF(U49="",0,IF(U49="優勝",[5]点数換算表!$B$13,IF(U49="準優勝",[5]点数換算表!$C$13,IF(U49="ベスト4",[5]点数換算表!$D$13,[5]点数換算表!$E$13))))</f>
        <v>0</v>
      </c>
      <c r="W49" s="11"/>
      <c r="X49" s="12">
        <f>IF(W49="",0,IF(W49="優勝",[5]点数換算表!$B$14,IF(W49="準優勝",[5]点数換算表!$C$14,IF(W49="ベスト4",[5]点数換算表!$D$14,[5]点数換算表!$E$14))))</f>
        <v>0</v>
      </c>
      <c r="Y49" s="15" t="s">
        <v>9</v>
      </c>
      <c r="Z49" s="12">
        <f>IF(Y49="",0,IF(Y49="優勝",[5]点数換算表!$B$15,IF(Y49="準優勝",[5]点数換算表!$C$15,IF(Y49="ベスト4",[5]点数換算表!$D$15,IF(Y49="ベスト8",[5]点数換算表!$E$15,IF(Y49="ベスト16",[5]点数換算表!$F$15,""))))))</f>
        <v>32</v>
      </c>
      <c r="AA49" s="15" t="s">
        <v>214</v>
      </c>
      <c r="AB49" s="12">
        <f>IF(AA49="",0,IF(AA49="優勝",[3]点数換算表!$B$16,IF(AA49="準優勝",[3]点数換算表!$C$16,IF(AA49="ベスト4",[3]点数換算表!$D$16,IF(AA49="ベスト8",[3]点数換算表!$E$16,IF(AA49="ベスト16",[3]点数換算表!$F$16,IF(AA49="ベスト32",[3]点数換算表!$G$16,"")))))))</f>
        <v>40</v>
      </c>
      <c r="AC49" s="15"/>
      <c r="AD49" s="12">
        <f>IF(AC49="",0,IF(AC49="優勝",[5]点数換算表!$B$17,IF(AC49="準優勝",[5]点数換算表!$C$17,IF(AC49="ベスト4",[5]点数換算表!$D$17,IF(AC49="ベスト8",[5]点数換算表!$E$17,IF(AC49="ベスト16",[5]点数換算表!$F$17,IF(AC49="ベスト32",[5]点数換算表!$G$17,"")))))))</f>
        <v>0</v>
      </c>
      <c r="AE49" s="11"/>
      <c r="AF49" s="12">
        <f>IF(AE49="",0,IF(AE49="優勝",[5]点数換算表!$B$18,IF(AE49="準優勝",[5]点数換算表!$C$18,IF(AE49="ベスト4",[5]点数換算表!$D$18,IF(AE49="ベスト8",[5]点数換算表!$E$18,[5]点数換算表!$F$18)))))</f>
        <v>0</v>
      </c>
      <c r="AG49" s="11"/>
      <c r="AH49" s="12">
        <f>IF(AG49="",0,IF(AG49="優勝",[5]点数換算表!$B$19,IF(AG49="準優勝",[5]点数換算表!$C$19,IF(AG49="ベスト4",[5]点数換算表!$D$19,IF(AG49="ベスト8",[5]点数換算表!$E$19,[5]点数換算表!$F$19)))))</f>
        <v>0</v>
      </c>
      <c r="AI49" s="12">
        <f t="shared" si="13"/>
        <v>332</v>
      </c>
      <c r="AJ49" s="78"/>
    </row>
    <row r="50" spans="1:36" x14ac:dyDescent="0.4">
      <c r="A50" s="78">
        <v>24</v>
      </c>
      <c r="B50" s="12" t="s">
        <v>1101</v>
      </c>
      <c r="C50" s="12" t="s">
        <v>219</v>
      </c>
      <c r="D50" s="12">
        <v>4</v>
      </c>
      <c r="E50" s="24" t="s">
        <v>269</v>
      </c>
      <c r="F50" s="41" t="s">
        <v>814</v>
      </c>
      <c r="G50" s="11"/>
      <c r="H50" s="12">
        <f>IF(G50="",0,IF(G50="優勝",[17]点数換算表!$B$2,IF(G50="準優勝",[17]点数換算表!$C$2,IF(G50="ベスト4",[17]点数換算表!$D$2,[17]点数換算表!$E$2))))</f>
        <v>0</v>
      </c>
      <c r="I50" s="11"/>
      <c r="J50" s="12">
        <f>IF(I50="",0,IF(I50="優勝",[17]点数換算表!$B$3,IF(I50="準優勝",[17]点数換算表!$C$3,IF(I50="ベスト4",[17]点数換算表!$D$3,[17]点数換算表!$E$3))))</f>
        <v>0</v>
      </c>
      <c r="K50" s="15"/>
      <c r="L50" s="12">
        <f>IF(K50="",0,IF(K50="優勝",[17]点数換算表!$B$4,IF(K50="準優勝",[17]点数換算表!$C$4,IF(K50="ベスト4",[17]点数換算表!$D$4,IF(K50="ベスト8",[17]点数換算表!$E$4,IF(K50="ベスト16",[17]点数換算表!$F$4,""))))))</f>
        <v>0</v>
      </c>
      <c r="M50" s="15"/>
      <c r="N50" s="12">
        <f>IF(M50="",0,IF(M50="優勝",[3]点数換算表!$B$5,IF(M50="準優勝",[3]点数換算表!$C$5,IF(M50="ベスト4",[3]点数換算表!$D$5,IF(M50="ベスト8",[3]点数換算表!$E$5,IF(M50="ベスト16",[3]点数換算表!$F$5,IF(M50="ベスト32",[3]点数換算表!$G$5,"")))))))</f>
        <v>0</v>
      </c>
      <c r="O50" s="15" t="s">
        <v>7</v>
      </c>
      <c r="P50" s="12">
        <f>IF(O50="",0,IF(O50="優勝",[17]点数換算表!$B$6,IF(O50="準優勝",[17]点数換算表!$C$6,IF(O50="ベスト4",[17]点数換算表!$D$6,IF(O50="ベスト8",[17]点数換算表!$E$6,IF(O50="ベスト16",[17]点数換算表!$F$6,IF(O50="ベスト32",[17]点数換算表!$G$6,"")))))))</f>
        <v>200</v>
      </c>
      <c r="Q50" s="11"/>
      <c r="R50" s="12">
        <f>IF(Q50="",0,IF(Q50="優勝",[17]点数換算表!$B$7,IF(Q50="準優勝",[17]点数換算表!$C$7,IF(Q50="ベスト4",[17]点数換算表!$D$7,IF(Q50="ベスト8",[17]点数換算表!$E$7,[17]点数換算表!$F$7)))))</f>
        <v>0</v>
      </c>
      <c r="S50" s="11"/>
      <c r="T50" s="12">
        <f>IF(S50="",0,IF(S50="優勝",[17]点数換算表!$B$8,IF(S50="準優勝",[17]点数換算表!$C$8,IF(S50="ベスト4",[17]点数換算表!$D$8,IF(S50="ベスト8",[17]点数換算表!$E$8,[17]点数換算表!$F$8)))))</f>
        <v>0</v>
      </c>
      <c r="U50" s="11"/>
      <c r="V50" s="12">
        <f>IF(U50="",0,IF(U50="優勝",[17]点数換算表!$B$13,IF(U50="準優勝",[17]点数換算表!$C$13,IF(U50="ベスト4",[17]点数換算表!$D$13,[17]点数換算表!$E$13))))</f>
        <v>0</v>
      </c>
      <c r="W50" s="11"/>
      <c r="X50" s="12">
        <f>IF(W50="",0,IF(W50="優勝",[17]点数換算表!$B$14,IF(W50="準優勝",[17]点数換算表!$C$14,IF(W50="ベスト4",[17]点数換算表!$D$14,[17]点数換算表!$E$14))))</f>
        <v>0</v>
      </c>
      <c r="Y50" s="15" t="s">
        <v>9</v>
      </c>
      <c r="Z50" s="12">
        <f>IF(Y50="",0,IF(Y50="優勝",[17]点数換算表!$B$15,IF(Y50="準優勝",[17]点数換算表!$C$15,IF(Y50="ベスト4",[17]点数換算表!$D$15,IF(Y50="ベスト8",[17]点数換算表!$E$15,IF(Y50="ベスト16",[17]点数換算表!$F$15,""))))))</f>
        <v>32</v>
      </c>
      <c r="AA50" s="15" t="s">
        <v>7</v>
      </c>
      <c r="AB50" s="12">
        <f>IF(AA50="",0,IF(AA50="優勝",[3]点数換算表!$B$16,IF(AA50="準優勝",[3]点数換算表!$C$16,IF(AA50="ベスト4",[3]点数換算表!$D$16,IF(AA50="ベスト8",[3]点数換算表!$E$16,IF(AA50="ベスト16",[3]点数換算表!$F$16,IF(AA50="ベスト32",[3]点数換算表!$G$16,"")))))))</f>
        <v>80</v>
      </c>
      <c r="AC50" s="15"/>
      <c r="AD50" s="12">
        <f>IF(AC50="",0,IF(AC50="優勝",[17]点数換算表!$B$17,IF(AC50="準優勝",[17]点数換算表!$C$17,IF(AC50="ベスト4",[17]点数換算表!$D$17,IF(AC50="ベスト8",[17]点数換算表!$E$17,IF(AC50="ベスト16",[17]点数換算表!$F$17,IF(AC50="ベスト32",[17]点数換算表!$G$17,"")))))))</f>
        <v>0</v>
      </c>
      <c r="AE50" s="11"/>
      <c r="AF50" s="12">
        <f>IF(AE50="",0,IF(AE50="優勝",[17]点数換算表!$B$18,IF(AE50="準優勝",[17]点数換算表!$C$18,IF(AE50="ベスト4",[17]点数換算表!$D$18,IF(AE50="ベスト8",[17]点数換算表!$E$18,[17]点数換算表!$F$18)))))</f>
        <v>0</v>
      </c>
      <c r="AG50" s="11"/>
      <c r="AH50" s="12">
        <f>IF(AG50="",0,IF(AG50="優勝",[17]点数換算表!$B$19,IF(AG50="準優勝",[17]点数換算表!$C$19,IF(AG50="ベスト4",[17]点数換算表!$D$19,IF(AG50="ベスト8",[17]点数換算表!$E$19,[17]点数換算表!$F$19)))))</f>
        <v>0</v>
      </c>
      <c r="AI50" s="12">
        <f t="shared" si="0"/>
        <v>312</v>
      </c>
      <c r="AJ50" s="78">
        <f t="shared" ref="AJ50" si="24">AI50+AI51</f>
        <v>604</v>
      </c>
    </row>
    <row r="51" spans="1:36" x14ac:dyDescent="0.4">
      <c r="A51" s="78"/>
      <c r="B51" s="12" t="s">
        <v>1102</v>
      </c>
      <c r="C51" s="12" t="s">
        <v>219</v>
      </c>
      <c r="D51" s="12">
        <v>4</v>
      </c>
      <c r="E51" s="24" t="s">
        <v>269</v>
      </c>
      <c r="F51" s="41" t="s">
        <v>814</v>
      </c>
      <c r="G51" s="11"/>
      <c r="H51" s="12">
        <f>IF(G51="",0,IF(G51="優勝",[17]点数換算表!$B$2,IF(G51="準優勝",[17]点数換算表!$C$2,IF(G51="ベスト4",[17]点数換算表!$D$2,[17]点数換算表!$E$2))))</f>
        <v>0</v>
      </c>
      <c r="I51" s="11"/>
      <c r="J51" s="12">
        <f>IF(I51="",0,IF(I51="優勝",[17]点数換算表!$B$3,IF(I51="準優勝",[17]点数換算表!$C$3,IF(I51="ベスト4",[17]点数換算表!$D$3,[17]点数換算表!$E$3))))</f>
        <v>0</v>
      </c>
      <c r="K51" s="15"/>
      <c r="L51" s="12">
        <f>IF(K51="",0,IF(K51="優勝",[17]点数換算表!$B$4,IF(K51="準優勝",[17]点数換算表!$C$4,IF(K51="ベスト4",[17]点数換算表!$D$4,IF(K51="ベスト8",[17]点数換算表!$E$4,IF(K51="ベスト16",[17]点数換算表!$F$4,""))))))</f>
        <v>0</v>
      </c>
      <c r="M51" s="15"/>
      <c r="N51" s="12">
        <f>IF(M51="",0,IF(M51="優勝",[3]点数換算表!$B$5,IF(M51="準優勝",[3]点数換算表!$C$5,IF(M51="ベスト4",[3]点数換算表!$D$5,IF(M51="ベスト8",[3]点数換算表!$E$5,IF(M51="ベスト16",[3]点数換算表!$F$5,IF(M51="ベスト32",[3]点数換算表!$G$5,"")))))))</f>
        <v>0</v>
      </c>
      <c r="O51" s="15" t="s">
        <v>214</v>
      </c>
      <c r="P51" s="12">
        <f>IF(O51="",0,IF(O51="優勝",[17]点数換算表!$B$6,IF(O51="準優勝",[17]点数換算表!$C$6,IF(O51="ベスト4",[17]点数換算表!$D$6,IF(O51="ベスト8",[17]点数換算表!$E$6,IF(O51="ベスト16",[17]点数換算表!$F$6,IF(O51="ベスト32",[17]点数換算表!$G$6,"")))))))</f>
        <v>100</v>
      </c>
      <c r="Q51" s="11"/>
      <c r="R51" s="12">
        <f>IF(Q51="",0,IF(Q51="優勝",[17]点数換算表!$B$7,IF(Q51="準優勝",[17]点数換算表!$C$7,IF(Q51="ベスト4",[17]点数換算表!$D$7,IF(Q51="ベスト8",[17]点数換算表!$E$7,[17]点数換算表!$F$7)))))</f>
        <v>0</v>
      </c>
      <c r="S51" s="11"/>
      <c r="T51" s="12">
        <f>IF(S51="",0,IF(S51="優勝",[17]点数換算表!$B$8,IF(S51="準優勝",[17]点数換算表!$C$8,IF(S51="ベスト4",[17]点数換算表!$D$8,IF(S51="ベスト8",[17]点数換算表!$E$8,[17]点数換算表!$F$8)))))</f>
        <v>0</v>
      </c>
      <c r="U51" s="11"/>
      <c r="V51" s="12">
        <f>IF(U51="",0,IF(U51="優勝",[17]点数換算表!$B$13,IF(U51="準優勝",[17]点数換算表!$C$13,IF(U51="ベスト4",[17]点数換算表!$D$13,[17]点数換算表!$E$13))))</f>
        <v>0</v>
      </c>
      <c r="W51" s="11"/>
      <c r="X51" s="12">
        <f>IF(W51="",0,IF(W51="優勝",[17]点数換算表!$B$14,IF(W51="準優勝",[17]点数換算表!$C$14,IF(W51="ベスト4",[17]点数換算表!$D$14,[17]点数換算表!$E$14))))</f>
        <v>0</v>
      </c>
      <c r="Y51" s="15" t="s">
        <v>9</v>
      </c>
      <c r="Z51" s="12">
        <f>IF(Y51="",0,IF(Y51="優勝",[17]点数換算表!$B$15,IF(Y51="準優勝",[17]点数換算表!$C$15,IF(Y51="ベスト4",[17]点数換算表!$D$15,IF(Y51="ベスト8",[17]点数換算表!$E$15,IF(Y51="ベスト16",[17]点数換算表!$F$15,""))))))</f>
        <v>32</v>
      </c>
      <c r="AA51" s="15" t="s">
        <v>6</v>
      </c>
      <c r="AB51" s="12">
        <f>IF(AA51="",0,IF(AA51="優勝",[3]点数換算表!$B$16,IF(AA51="準優勝",[3]点数換算表!$C$16,IF(AA51="ベスト4",[3]点数換算表!$D$16,IF(AA51="ベスト8",[3]点数換算表!$E$16,IF(AA51="ベスト16",[3]点数換算表!$F$16,IF(AA51="ベスト32",[3]点数換算表!$G$16,"")))))))</f>
        <v>160</v>
      </c>
      <c r="AC51" s="15"/>
      <c r="AD51" s="12">
        <f>IF(AC51="",0,IF(AC51="優勝",[17]点数換算表!$B$17,IF(AC51="準優勝",[17]点数換算表!$C$17,IF(AC51="ベスト4",[17]点数換算表!$D$17,IF(AC51="ベスト8",[17]点数換算表!$E$17,IF(AC51="ベスト16",[17]点数換算表!$F$17,IF(AC51="ベスト32",[17]点数換算表!$G$17,"")))))))</f>
        <v>0</v>
      </c>
      <c r="AE51" s="11"/>
      <c r="AF51" s="12">
        <f>IF(AE51="",0,IF(AE51="優勝",[17]点数換算表!$B$18,IF(AE51="準優勝",[17]点数換算表!$C$18,IF(AE51="ベスト4",[17]点数換算表!$D$18,IF(AE51="ベスト8",[17]点数換算表!$E$18,[17]点数換算表!$F$18)))))</f>
        <v>0</v>
      </c>
      <c r="AG51" s="11"/>
      <c r="AH51" s="12">
        <f>IF(AG51="",0,IF(AG51="優勝",[17]点数換算表!$B$19,IF(AG51="準優勝",[17]点数換算表!$C$19,IF(AG51="ベスト4",[17]点数換算表!$D$19,IF(AG51="ベスト8",[17]点数換算表!$E$19,[17]点数換算表!$F$19)))))</f>
        <v>0</v>
      </c>
      <c r="AI51" s="12">
        <f t="shared" si="0"/>
        <v>292</v>
      </c>
      <c r="AJ51" s="78"/>
    </row>
    <row r="52" spans="1:36" x14ac:dyDescent="0.4">
      <c r="A52" s="78">
        <v>25</v>
      </c>
      <c r="B52" s="15" t="s">
        <v>364</v>
      </c>
      <c r="C52" s="15" t="s">
        <v>277</v>
      </c>
      <c r="D52" s="15">
        <v>3</v>
      </c>
      <c r="E52" s="25" t="s">
        <v>272</v>
      </c>
      <c r="F52" s="36" t="s">
        <v>815</v>
      </c>
      <c r="G52" s="11"/>
      <c r="H52" s="12">
        <v>0</v>
      </c>
      <c r="I52" s="11"/>
      <c r="J52" s="12">
        <v>0</v>
      </c>
      <c r="K52" s="15" t="s">
        <v>7</v>
      </c>
      <c r="L52" s="12">
        <v>20</v>
      </c>
      <c r="M52" s="15" t="s">
        <v>7</v>
      </c>
      <c r="N52" s="12">
        <f>IF(M52="",0,IF(M52="優勝",[3]点数換算表!$B$5,IF(M52="準優勝",[3]点数換算表!$C$5,IF(M52="ベスト4",[3]点数換算表!$D$5,IF(M52="ベスト8",[3]点数換算表!$E$5,IF(M52="ベスト16",[3]点数換算表!$F$5,IF(M52="ベスト32",[3]点数換算表!$G$5,"")))))))</f>
        <v>100</v>
      </c>
      <c r="O52" s="15" t="s">
        <v>214</v>
      </c>
      <c r="P52" s="12">
        <v>100</v>
      </c>
      <c r="Q52" s="11"/>
      <c r="R52" s="12">
        <v>0</v>
      </c>
      <c r="S52" s="11"/>
      <c r="T52" s="12">
        <v>0</v>
      </c>
      <c r="U52" s="11"/>
      <c r="V52" s="12">
        <v>0</v>
      </c>
      <c r="W52" s="11"/>
      <c r="X52" s="12">
        <v>0</v>
      </c>
      <c r="Y52" s="15"/>
      <c r="Z52" s="12">
        <v>0</v>
      </c>
      <c r="AA52" s="15" t="s">
        <v>7</v>
      </c>
      <c r="AB52" s="12">
        <f>IF(AA52="",0,IF(AA52="優勝",[3]点数換算表!$B$16,IF(AA52="準優勝",[3]点数換算表!$C$16,IF(AA52="ベスト4",[3]点数換算表!$D$16,IF(AA52="ベスト8",[3]点数換算表!$E$16,IF(AA52="ベスト16",[3]点数換算表!$F$16,IF(AA52="ベスト32",[3]点数換算表!$G$16,"")))))))</f>
        <v>80</v>
      </c>
      <c r="AC52" s="15" t="s">
        <v>214</v>
      </c>
      <c r="AD52" s="12">
        <v>80</v>
      </c>
      <c r="AE52" s="11"/>
      <c r="AF52" s="12">
        <v>0</v>
      </c>
      <c r="AG52" s="11"/>
      <c r="AH52" s="12">
        <v>0</v>
      </c>
      <c r="AI52" s="12">
        <f t="shared" si="0"/>
        <v>380</v>
      </c>
      <c r="AJ52" s="78">
        <f t="shared" ref="AJ52" si="25">AI52+AI53</f>
        <v>550</v>
      </c>
    </row>
    <row r="53" spans="1:36" x14ac:dyDescent="0.4">
      <c r="A53" s="78"/>
      <c r="B53" s="15" t="s">
        <v>365</v>
      </c>
      <c r="C53" s="15" t="s">
        <v>277</v>
      </c>
      <c r="D53" s="15">
        <v>1</v>
      </c>
      <c r="E53" s="25" t="s">
        <v>272</v>
      </c>
      <c r="F53" s="36" t="s">
        <v>815</v>
      </c>
      <c r="G53" s="11"/>
      <c r="H53" s="12">
        <v>0</v>
      </c>
      <c r="I53" s="11" t="s">
        <v>9</v>
      </c>
      <c r="J53" s="12">
        <v>50</v>
      </c>
      <c r="K53" s="15" t="s">
        <v>7</v>
      </c>
      <c r="L53" s="12">
        <v>20</v>
      </c>
      <c r="M53" s="15" t="s">
        <v>7</v>
      </c>
      <c r="N53" s="12">
        <f>IF(M53="",0,IF(M53="優勝",[3]点数換算表!$B$5,IF(M53="準優勝",[3]点数換算表!$C$5,IF(M53="ベスト4",[3]点数換算表!$D$5,IF(M53="ベスト8",[3]点数換算表!$E$5,IF(M53="ベスト16",[3]点数換算表!$F$5,IF(M53="ベスト32",[3]点数換算表!$G$5,"")))))))</f>
        <v>100</v>
      </c>
      <c r="O53" s="15"/>
      <c r="P53" s="12">
        <v>0</v>
      </c>
      <c r="Q53" s="11"/>
      <c r="R53" s="12">
        <v>0</v>
      </c>
      <c r="S53" s="11"/>
      <c r="T53" s="12">
        <v>0</v>
      </c>
      <c r="U53" s="11"/>
      <c r="V53" s="12">
        <v>0</v>
      </c>
      <c r="W53" s="11"/>
      <c r="X53" s="12">
        <v>0</v>
      </c>
      <c r="Y53" s="15"/>
      <c r="Z53" s="12">
        <v>0</v>
      </c>
      <c r="AA53" s="15"/>
      <c r="AB53" s="12">
        <f>IF(AA53="",0,IF(AA53="優勝",[3]点数換算表!$B$16,IF(AA53="準優勝",[3]点数換算表!$C$16,IF(AA53="ベスト4",[3]点数換算表!$D$16,IF(AA53="ベスト8",[3]点数換算表!$E$16,IF(AA53="ベスト16",[3]点数換算表!$F$16,IF(AA53="ベスト32",[3]点数換算表!$G$16,"")))))))</f>
        <v>0</v>
      </c>
      <c r="AC53" s="15"/>
      <c r="AD53" s="12">
        <v>0</v>
      </c>
      <c r="AE53" s="11"/>
      <c r="AF53" s="12">
        <v>0</v>
      </c>
      <c r="AG53" s="11"/>
      <c r="AH53" s="12">
        <v>0</v>
      </c>
      <c r="AI53" s="12">
        <f t="shared" si="0"/>
        <v>170</v>
      </c>
      <c r="AJ53" s="78"/>
    </row>
    <row r="54" spans="1:36" x14ac:dyDescent="0.4">
      <c r="A54" s="78">
        <v>26</v>
      </c>
      <c r="B54" s="15" t="s">
        <v>745</v>
      </c>
      <c r="C54" s="15" t="s">
        <v>716</v>
      </c>
      <c r="D54" s="15">
        <v>3</v>
      </c>
      <c r="E54" s="33" t="s">
        <v>717</v>
      </c>
      <c r="F54" s="41" t="s">
        <v>814</v>
      </c>
      <c r="G54" s="11"/>
      <c r="H54" s="12">
        <f>IF(G54="",0,IF(G54="優勝",[5]点数換算表!$B$2,IF(G54="準優勝",[5]点数換算表!$C$2,IF(G54="ベスト4",[5]点数換算表!$D$2,[5]点数換算表!$E$2))))</f>
        <v>0</v>
      </c>
      <c r="I54" s="11"/>
      <c r="J54" s="12">
        <f>IF(I54="",0,IF(I54="優勝",[5]点数換算表!$B$3,IF(I54="準優勝",[5]点数換算表!$C$3,IF(I54="ベスト4",[5]点数換算表!$D$3,[5]点数換算表!$E$3))))</f>
        <v>0</v>
      </c>
      <c r="K54" s="15" t="s">
        <v>6</v>
      </c>
      <c r="L54" s="12">
        <f>IF(K54="",0,IF(K54="優勝",[5]点数換算表!$B$4,IF(K54="準優勝",[5]点数換算表!$C$4,IF(K54="ベスト4",[5]点数換算表!$D$4,IF(K54="ベスト8",[5]点数換算表!$E$4,IF(K54="ベスト16",[5]点数換算表!$F$4,""))))))</f>
        <v>60</v>
      </c>
      <c r="M54" s="15" t="s">
        <v>214</v>
      </c>
      <c r="N54" s="12">
        <f>IF(M54="",0,IF(M54="優勝",[3]点数換算表!$B$5,IF(M54="準優勝",[3]点数換算表!$C$5,IF(M54="ベスト4",[3]点数換算表!$D$5,IF(M54="ベスト8",[3]点数換算表!$E$5,IF(M54="ベスト16",[3]点数換算表!$F$5,IF(M54="ベスト32",[3]点数換算表!$G$5,"")))))))</f>
        <v>50</v>
      </c>
      <c r="O54" s="15" t="s">
        <v>7</v>
      </c>
      <c r="P54" s="12">
        <f>IF(O54="",0,IF(O54="優勝",[5]点数換算表!$B$6,IF(O54="準優勝",[5]点数換算表!$C$6,IF(O54="ベスト4",[5]点数換算表!$D$6,IF(O54="ベスト8",[5]点数換算表!$E$6,IF(O54="ベスト16",[5]点数換算表!$F$6,IF(O54="ベスト32",[5]点数換算表!$G$6,"")))))))</f>
        <v>200</v>
      </c>
      <c r="Q54" s="11"/>
      <c r="R54" s="12">
        <f>IF(Q54="",0,IF(Q54="優勝",[5]点数換算表!$B$7,IF(Q54="準優勝",[5]点数換算表!$C$7,IF(Q54="ベスト4",[5]点数換算表!$D$7,IF(Q54="ベスト8",[5]点数換算表!$E$7,[5]点数換算表!$F$7)))))</f>
        <v>0</v>
      </c>
      <c r="S54" s="11"/>
      <c r="T54" s="12">
        <f>IF(S54="",0,IF(S54="優勝",[5]点数換算表!$B$8,IF(S54="準優勝",[5]点数換算表!$C$8,IF(S54="ベスト4",[5]点数換算表!$D$8,IF(S54="ベスト8",[5]点数換算表!$E$8,[5]点数換算表!$F$8)))))</f>
        <v>0</v>
      </c>
      <c r="U54" s="11"/>
      <c r="V54" s="12">
        <f>IF(U54="",0,IF(U54="優勝",[5]点数換算表!$B$13,IF(U54="準優勝",[5]点数換算表!$C$13,IF(U54="ベスト4",[5]点数換算表!$D$13,[5]点数換算表!$E$13))))</f>
        <v>0</v>
      </c>
      <c r="W54" s="11"/>
      <c r="X54" s="12">
        <f>IF(W54="",0,IF(W54="優勝",[5]点数換算表!$B$14,IF(W54="準優勝",[5]点数換算表!$C$14,IF(W54="ベスト4",[5]点数換算表!$D$14,[5]点数換算表!$E$14))))</f>
        <v>0</v>
      </c>
      <c r="Y54" s="15" t="s">
        <v>9</v>
      </c>
      <c r="Z54" s="12">
        <f>IF(Y54="",0,IF(Y54="優勝",[5]点数換算表!$B$15,IF(Y54="準優勝",[5]点数換算表!$C$15,IF(Y54="ベスト4",[5]点数換算表!$D$15,IF(Y54="ベスト8",[5]点数換算表!$E$15,IF(Y54="ベスト16",[5]点数換算表!$F$15,""))))))</f>
        <v>32</v>
      </c>
      <c r="AA54" s="15" t="s">
        <v>7</v>
      </c>
      <c r="AB54" s="12">
        <f>IF(AA54="",0,IF(AA54="優勝",[3]点数換算表!$B$16,IF(AA54="準優勝",[3]点数換算表!$C$16,IF(AA54="ベスト4",[3]点数換算表!$D$16,IF(AA54="ベスト8",[3]点数換算表!$E$16,IF(AA54="ベスト16",[3]点数換算表!$F$16,IF(AA54="ベスト32",[3]点数換算表!$G$16,"")))))))</f>
        <v>80</v>
      </c>
      <c r="AC54" s="15"/>
      <c r="AD54" s="12">
        <f>IF(AC54="",0,IF(AC54="優勝",[5]点数換算表!$B$17,IF(AC54="準優勝",[5]点数換算表!$C$17,IF(AC54="ベスト4",[5]点数換算表!$D$17,IF(AC54="ベスト8",[5]点数換算表!$E$17,IF(AC54="ベスト16",[5]点数換算表!$F$17,IF(AC54="ベスト32",[5]点数換算表!$G$17,"")))))))</f>
        <v>0</v>
      </c>
      <c r="AE54" s="11"/>
      <c r="AF54" s="12">
        <f>IF(AE54="",0,IF(AE54="優勝",[5]点数換算表!$B$18,IF(AE54="準優勝",[5]点数換算表!$C$18,IF(AE54="ベスト4",[5]点数換算表!$D$18,IF(AE54="ベスト8",[5]点数換算表!$E$18,[5]点数換算表!$F$18)))))</f>
        <v>0</v>
      </c>
      <c r="AG54" s="11"/>
      <c r="AH54" s="12">
        <f>IF(AG54="",0,IF(AG54="優勝",[5]点数換算表!$B$19,IF(AG54="準優勝",[5]点数換算表!$C$19,IF(AG54="ベスト4",[5]点数換算表!$D$19,IF(AG54="ベスト8",[5]点数換算表!$E$19,[5]点数換算表!$F$19)))))</f>
        <v>0</v>
      </c>
      <c r="AI54" s="12">
        <f t="shared" ref="AI54:AI55" si="26">MAX(H54,J54)+SUM(L54:T54)+MAX(V54,X54)+SUM(Z54:AH54)</f>
        <v>422</v>
      </c>
      <c r="AJ54" s="78">
        <f t="shared" ref="AJ54" si="27">AI54+AI55</f>
        <v>548</v>
      </c>
    </row>
    <row r="55" spans="1:36" x14ac:dyDescent="0.4">
      <c r="A55" s="78"/>
      <c r="B55" s="15" t="s">
        <v>749</v>
      </c>
      <c r="C55" s="15" t="s">
        <v>716</v>
      </c>
      <c r="D55" s="15">
        <v>2</v>
      </c>
      <c r="E55" s="33" t="s">
        <v>717</v>
      </c>
      <c r="F55" s="41" t="s">
        <v>814</v>
      </c>
      <c r="G55" s="11"/>
      <c r="H55" s="12">
        <f>IF(G55="",0,IF(G55="優勝",[5]点数換算表!$B$2,IF(G55="準優勝",[5]点数換算表!$C$2,IF(G55="ベスト4",[5]点数換算表!$D$2,[5]点数換算表!$E$2))))</f>
        <v>0</v>
      </c>
      <c r="I55" s="11"/>
      <c r="J55" s="12">
        <f>IF(I55="",0,IF(I55="優勝",[5]点数換算表!$B$3,IF(I55="準優勝",[5]点数換算表!$C$3,IF(I55="ベスト4",[5]点数換算表!$D$3,[5]点数換算表!$E$3))))</f>
        <v>0</v>
      </c>
      <c r="K55" s="15" t="s">
        <v>6</v>
      </c>
      <c r="L55" s="12">
        <f>IF(K55="",0,IF(K55="優勝",[5]点数換算表!$B$4,IF(K55="準優勝",[5]点数換算表!$C$4,IF(K55="ベスト4",[5]点数換算表!$D$4,IF(K55="ベスト8",[5]点数換算表!$E$4,IF(K55="ベスト16",[5]点数換算表!$F$4,""))))))</f>
        <v>60</v>
      </c>
      <c r="M55" s="15" t="s">
        <v>214</v>
      </c>
      <c r="N55" s="12">
        <f>IF(M55="",0,IF(M55="優勝",[3]点数換算表!$B$5,IF(M55="準優勝",[3]点数換算表!$C$5,IF(M55="ベスト4",[3]点数換算表!$D$5,IF(M55="ベスト8",[3]点数換算表!$E$5,IF(M55="ベスト16",[3]点数換算表!$F$5,IF(M55="ベスト32",[3]点数換算表!$G$5,"")))))))</f>
        <v>50</v>
      </c>
      <c r="O55" s="15"/>
      <c r="P55" s="12">
        <f>IF(O55="",0,IF(O55="優勝",[5]点数換算表!$B$6,IF(O55="準優勝",[5]点数換算表!$C$6,IF(O55="ベスト4",[5]点数換算表!$D$6,IF(O55="ベスト8",[5]点数換算表!$E$6,IF(O55="ベスト16",[5]点数換算表!$F$6,IF(O55="ベスト32",[5]点数換算表!$G$6,"")))))))</f>
        <v>0</v>
      </c>
      <c r="Q55" s="11"/>
      <c r="R55" s="12">
        <f>IF(Q55="",0,IF(Q55="優勝",[5]点数換算表!$B$7,IF(Q55="準優勝",[5]点数換算表!$C$7,IF(Q55="ベスト4",[5]点数換算表!$D$7,IF(Q55="ベスト8",[5]点数換算表!$E$7,[5]点数換算表!$F$7)))))</f>
        <v>0</v>
      </c>
      <c r="S55" s="11"/>
      <c r="T55" s="12">
        <f>IF(S55="",0,IF(S55="優勝",[5]点数換算表!$B$8,IF(S55="準優勝",[5]点数換算表!$C$8,IF(S55="ベスト4",[5]点数換算表!$D$8,IF(S55="ベスト8",[5]点数換算表!$E$8,[5]点数換算表!$F$8)))))</f>
        <v>0</v>
      </c>
      <c r="U55" s="11"/>
      <c r="V55" s="12">
        <f>IF(U55="",0,IF(U55="優勝",[5]点数換算表!$B$13,IF(U55="準優勝",[5]点数換算表!$C$13,IF(U55="ベスト4",[5]点数換算表!$D$13,[5]点数換算表!$E$13))))</f>
        <v>0</v>
      </c>
      <c r="W55" s="11"/>
      <c r="X55" s="12">
        <f>IF(W55="",0,IF(W55="優勝",[5]点数換算表!$B$14,IF(W55="準優勝",[5]点数換算表!$C$14,IF(W55="ベスト4",[5]点数換算表!$D$14,[5]点数換算表!$E$14))))</f>
        <v>0</v>
      </c>
      <c r="Y55" s="15" t="s">
        <v>7</v>
      </c>
      <c r="Z55" s="12">
        <f>IF(Y55="",0,IF(Y55="優勝",[5]点数換算表!$B$15,IF(Y55="準優勝",[5]点数換算表!$C$15,IF(Y55="ベスト4",[5]点数換算表!$D$15,IF(Y55="ベスト8",[5]点数換算表!$E$15,IF(Y55="ベスト16",[5]点数換算表!$F$15,""))))))</f>
        <v>16</v>
      </c>
      <c r="AA55" s="15"/>
      <c r="AB55" s="12">
        <f>IF(AA55="",0,IF(AA55="優勝",[3]点数換算表!$B$16,IF(AA55="準優勝",[3]点数換算表!$C$16,IF(AA55="ベスト4",[3]点数換算表!$D$16,IF(AA55="ベスト8",[3]点数換算表!$E$16,IF(AA55="ベスト16",[3]点数換算表!$F$16,IF(AA55="ベスト32",[3]点数換算表!$G$16,"")))))))</f>
        <v>0</v>
      </c>
      <c r="AC55" s="15"/>
      <c r="AD55" s="12">
        <f>IF(AC55="",0,IF(AC55="優勝",[5]点数換算表!$B$17,IF(AC55="準優勝",[5]点数換算表!$C$17,IF(AC55="ベスト4",[5]点数換算表!$D$17,IF(AC55="ベスト8",[5]点数換算表!$E$17,IF(AC55="ベスト16",[5]点数換算表!$F$17,IF(AC55="ベスト32",[5]点数換算表!$G$17,"")))))))</f>
        <v>0</v>
      </c>
      <c r="AE55" s="11"/>
      <c r="AF55" s="12">
        <f>IF(AE55="",0,IF(AE55="優勝",[5]点数換算表!$B$18,IF(AE55="準優勝",[5]点数換算表!$C$18,IF(AE55="ベスト4",[5]点数換算表!$D$18,IF(AE55="ベスト8",[5]点数換算表!$E$18,[5]点数換算表!$F$18)))))</f>
        <v>0</v>
      </c>
      <c r="AG55" s="11"/>
      <c r="AH55" s="12">
        <f>IF(AG55="",0,IF(AG55="優勝",[5]点数換算表!$B$19,IF(AG55="準優勝",[5]点数換算表!$C$19,IF(AG55="ベスト4",[5]点数換算表!$D$19,IF(AG55="ベスト8",[5]点数換算表!$E$19,[5]点数換算表!$F$19)))))</f>
        <v>0</v>
      </c>
      <c r="AI55" s="12">
        <f t="shared" si="26"/>
        <v>126</v>
      </c>
      <c r="AJ55" s="78"/>
    </row>
    <row r="56" spans="1:36" x14ac:dyDescent="0.4">
      <c r="A56" s="78">
        <v>27</v>
      </c>
      <c r="B56" s="12" t="s">
        <v>1111</v>
      </c>
      <c r="C56" s="12" t="s">
        <v>223</v>
      </c>
      <c r="D56" s="12">
        <v>2</v>
      </c>
      <c r="E56" s="24" t="s">
        <v>269</v>
      </c>
      <c r="F56" s="41" t="s">
        <v>814</v>
      </c>
      <c r="G56" s="12"/>
      <c r="H56" s="12">
        <f>IF(G56="",0,IF(G56="優勝",[17]点数換算表!$B$2,IF(G56="準優勝",[17]点数換算表!$C$2,IF(G56="ベスト4",[17]点数換算表!$D$2,[17]点数換算表!$E$2))))</f>
        <v>0</v>
      </c>
      <c r="I56" s="12"/>
      <c r="J56" s="12">
        <f>IF(I56="",0,IF(I56="優勝",[17]点数換算表!$B$3,IF(I56="準優勝",[17]点数換算表!$C$3,IF(I56="ベスト4",[17]点数換算表!$D$3,[17]点数換算表!$E$3))))</f>
        <v>0</v>
      </c>
      <c r="K56" s="12" t="s">
        <v>6</v>
      </c>
      <c r="L56" s="12">
        <f>IF(K56="",0,IF(K56="優勝",[17]点数換算表!$B$4,IF(K56="準優勝",[17]点数換算表!$C$4,IF(K56="ベスト4",[17]点数換算表!$D$4,IF(K56="ベスト8",[17]点数換算表!$E$4,IF(K56="ベスト16",[17]点数換算表!$F$4,""))))))</f>
        <v>60</v>
      </c>
      <c r="M56" s="15" t="s">
        <v>214</v>
      </c>
      <c r="N56" s="12">
        <f>IF(M56="",0,IF(M56="優勝",[3]点数換算表!$B$5,IF(M56="準優勝",[3]点数換算表!$C$5,IF(M56="ベスト4",[3]点数換算表!$D$5,IF(M56="ベスト8",[3]点数換算表!$E$5,IF(M56="ベスト16",[3]点数換算表!$F$5,IF(M56="ベスト32",[3]点数換算表!$G$5,"")))))))</f>
        <v>50</v>
      </c>
      <c r="O56" s="12"/>
      <c r="P56" s="12">
        <f>IF(O56="",0,IF(O56="優勝",[17]点数換算表!$B$6,IF(O56="準優勝",[17]点数換算表!$C$6,IF(O56="ベスト4",[17]点数換算表!$D$6,IF(O56="ベスト8",[17]点数換算表!$E$6,IF(O56="ベスト16",[17]点数換算表!$F$6,IF(O56="ベスト32",[17]点数換算表!$G$6,"")))))))</f>
        <v>0</v>
      </c>
      <c r="Q56" s="12"/>
      <c r="R56" s="12">
        <f>IF(Q56="",0,IF(Q56="優勝",[17]点数換算表!$B$7,IF(Q56="準優勝",[17]点数換算表!$C$7,IF(Q56="ベスト4",[17]点数換算表!$D$7,IF(Q56="ベスト8",[17]点数換算表!$E$7,[17]点数換算表!$F$7)))))</f>
        <v>0</v>
      </c>
      <c r="S56" s="12"/>
      <c r="T56" s="12">
        <f>IF(S56="",0,IF(S56="優勝",[17]点数換算表!$B$8,IF(S56="準優勝",[17]点数換算表!$C$8,IF(S56="ベスト4",[17]点数換算表!$D$8,IF(S56="ベスト8",[17]点数換算表!$E$8,[17]点数換算表!$F$8)))))</f>
        <v>0</v>
      </c>
      <c r="U56" s="12"/>
      <c r="V56" s="12">
        <f>IF(U56="",0,IF(U56="優勝",[17]点数換算表!$B$13,IF(U56="準優勝",[17]点数換算表!$C$13,IF(U56="ベスト4",[17]点数換算表!$D$13,[17]点数換算表!$E$13))))</f>
        <v>0</v>
      </c>
      <c r="W56" s="12" t="s">
        <v>9</v>
      </c>
      <c r="X56" s="12">
        <f>IF(W56="",0,IF(W56="優勝",[17]点数換算表!$B$14,IF(W56="準優勝",[17]点数換算表!$C$14,IF(W56="ベスト4",[17]点数換算表!$D$14,[17]点数換算表!$E$14))))</f>
        <v>40</v>
      </c>
      <c r="Y56" s="12" t="s">
        <v>7</v>
      </c>
      <c r="Z56" s="12">
        <f>IF(Y56="",0,IF(Y56="優勝",[17]点数換算表!$B$15,IF(Y56="準優勝",[17]点数換算表!$C$15,IF(Y56="ベスト4",[17]点数換算表!$D$15,IF(Y56="ベスト8",[17]点数換算表!$E$15,IF(Y56="ベスト16",[17]点数換算表!$F$15,""))))))</f>
        <v>16</v>
      </c>
      <c r="AA56" s="12" t="s">
        <v>6</v>
      </c>
      <c r="AB56" s="12">
        <f>IF(AA56="",0,IF(AA56="優勝",[3]点数換算表!$B$16,IF(AA56="準優勝",[3]点数換算表!$C$16,IF(AA56="ベスト4",[3]点数換算表!$D$16,IF(AA56="ベスト8",[3]点数換算表!$E$16,IF(AA56="ベスト16",[3]点数換算表!$F$16,IF(AA56="ベスト32",[3]点数換算表!$G$16,"")))))))</f>
        <v>160</v>
      </c>
      <c r="AC56" s="12"/>
      <c r="AD56" s="12">
        <f>IF(AC56="",0,IF(AC56="優勝",[17]点数換算表!$B$17,IF(AC56="準優勝",[17]点数換算表!$C$17,IF(AC56="ベスト4",[17]点数換算表!$D$17,IF(AC56="ベスト8",[17]点数換算表!$E$17,IF(AC56="ベスト16",[17]点数換算表!$F$17,IF(AC56="ベスト32",[17]点数換算表!$G$17,"")))))))</f>
        <v>0</v>
      </c>
      <c r="AE56" s="12"/>
      <c r="AF56" s="12">
        <f>IF(AE56="",0,IF(AE56="優勝",[17]点数換算表!$B$18,IF(AE56="準優勝",[17]点数換算表!$C$18,IF(AE56="ベスト4",[17]点数換算表!$D$18,IF(AE56="ベスト8",[17]点数換算表!$E$18,[17]点数換算表!$F$18)))))</f>
        <v>0</v>
      </c>
      <c r="AG56" s="12"/>
      <c r="AH56" s="12">
        <f>IF(AG56="",0,IF(AG56="優勝",[17]点数換算表!$B$19,IF(AG56="準優勝",[17]点数換算表!$C$19,IF(AG56="ベスト4",[17]点数換算表!$D$19,IF(AG56="ベスト8",[17]点数換算表!$E$19,[17]点数換算表!$F$19)))))</f>
        <v>0</v>
      </c>
      <c r="AI56" s="12">
        <f t="shared" si="0"/>
        <v>326</v>
      </c>
      <c r="AJ56" s="78">
        <f t="shared" ref="AJ56" si="28">AI56+AI57</f>
        <v>536</v>
      </c>
    </row>
    <row r="57" spans="1:36" x14ac:dyDescent="0.4">
      <c r="A57" s="78"/>
      <c r="B57" s="12" t="s">
        <v>1112</v>
      </c>
      <c r="C57" s="12" t="s">
        <v>223</v>
      </c>
      <c r="D57" s="12">
        <v>1</v>
      </c>
      <c r="E57" s="24" t="s">
        <v>269</v>
      </c>
      <c r="F57" s="41" t="s">
        <v>814</v>
      </c>
      <c r="G57" s="12"/>
      <c r="H57" s="12">
        <f>IF(G57="",0,IF(G57="優勝",[17]点数換算表!$B$2,IF(G57="準優勝",[17]点数換算表!$C$2,IF(G57="ベスト4",[17]点数換算表!$D$2,[17]点数換算表!$E$2))))</f>
        <v>0</v>
      </c>
      <c r="I57" s="12" t="s">
        <v>6</v>
      </c>
      <c r="J57" s="12">
        <f>IF(I57="",0,IF(I57="優勝",[17]点数換算表!$B$3,IF(I57="準優勝",[17]点数換算表!$C$3,IF(I57="ベスト4",[17]点数換算表!$D$3,[17]点数換算表!$E$3))))</f>
        <v>100</v>
      </c>
      <c r="K57" s="12" t="s">
        <v>6</v>
      </c>
      <c r="L57" s="12">
        <f>IF(K57="",0,IF(K57="優勝",[17]点数換算表!$B$4,IF(K57="準優勝",[17]点数換算表!$C$4,IF(K57="ベスト4",[17]点数換算表!$D$4,IF(K57="ベスト8",[17]点数換算表!$E$4,IF(K57="ベスト16",[17]点数換算表!$F$4,""))))))</f>
        <v>60</v>
      </c>
      <c r="M57" s="15" t="s">
        <v>214</v>
      </c>
      <c r="N57" s="12">
        <f>IF(M57="",0,IF(M57="優勝",[3]点数換算表!$B$5,IF(M57="準優勝",[3]点数換算表!$C$5,IF(M57="ベスト4",[3]点数換算表!$D$5,IF(M57="ベスト8",[3]点数換算表!$E$5,IF(M57="ベスト16",[3]点数換算表!$F$5,IF(M57="ベスト32",[3]点数換算表!$G$5,"")))))))</f>
        <v>50</v>
      </c>
      <c r="O57" s="12"/>
      <c r="P57" s="12">
        <f>IF(O57="",0,IF(O57="優勝",[17]点数換算表!$B$6,IF(O57="準優勝",[17]点数換算表!$C$6,IF(O57="ベスト4",[17]点数換算表!$D$6,IF(O57="ベスト8",[17]点数換算表!$E$6,IF(O57="ベスト16",[17]点数換算表!$F$6,IF(O57="ベスト32",[17]点数換算表!$G$6,"")))))))</f>
        <v>0</v>
      </c>
      <c r="Q57" s="12"/>
      <c r="R57" s="12">
        <f>IF(Q57="",0,IF(Q57="優勝",[17]点数換算表!$B$7,IF(Q57="準優勝",[17]点数換算表!$C$7,IF(Q57="ベスト4",[17]点数換算表!$D$7,IF(Q57="ベスト8",[17]点数換算表!$E$7,[17]点数換算表!$F$7)))))</f>
        <v>0</v>
      </c>
      <c r="S57" s="12"/>
      <c r="T57" s="12">
        <f>IF(S57="",0,IF(S57="優勝",[17]点数換算表!$B$8,IF(S57="準優勝",[17]点数換算表!$C$8,IF(S57="ベスト4",[17]点数換算表!$D$8,IF(S57="ベスト8",[17]点数換算表!$E$8,[17]点数換算表!$F$8)))))</f>
        <v>0</v>
      </c>
      <c r="U57" s="12"/>
      <c r="V57" s="12">
        <f>IF(U57="",0,IF(U57="優勝",[17]点数換算表!$B$13,IF(U57="準優勝",[17]点数換算表!$C$13,IF(U57="ベスト4",[17]点数換算表!$D$13,[17]点数換算表!$E$13))))</f>
        <v>0</v>
      </c>
      <c r="W57" s="12"/>
      <c r="X57" s="12">
        <f>IF(W57="",0,IF(W57="優勝",[17]点数換算表!$B$14,IF(W57="準優勝",[17]点数換算表!$C$14,IF(W57="ベスト4",[17]点数換算表!$D$14,[17]点数換算表!$E$14))))</f>
        <v>0</v>
      </c>
      <c r="Y57" s="12"/>
      <c r="Z57" s="12">
        <f>IF(Y57="",0,IF(Y57="優勝",[17]点数換算表!$B$15,IF(Y57="準優勝",[17]点数換算表!$C$15,IF(Y57="ベスト4",[17]点数換算表!$D$15,IF(Y57="ベスト8",[17]点数換算表!$E$15,IF(Y57="ベスト16",[17]点数換算表!$F$15,""))))))</f>
        <v>0</v>
      </c>
      <c r="AA57" s="12"/>
      <c r="AB57" s="12">
        <f>IF(AA57="",0,IF(AA57="優勝",[3]点数換算表!$B$16,IF(AA57="準優勝",[3]点数換算表!$C$16,IF(AA57="ベスト4",[3]点数換算表!$D$16,IF(AA57="ベスト8",[3]点数換算表!$E$16,IF(AA57="ベスト16",[3]点数換算表!$F$16,IF(AA57="ベスト32",[3]点数換算表!$G$16,"")))))))</f>
        <v>0</v>
      </c>
      <c r="AC57" s="12"/>
      <c r="AD57" s="12">
        <f>IF(AC57="",0,IF(AC57="優勝",[17]点数換算表!$B$17,IF(AC57="準優勝",[17]点数換算表!$C$17,IF(AC57="ベスト4",[17]点数換算表!$D$17,IF(AC57="ベスト8",[17]点数換算表!$E$17,IF(AC57="ベスト16",[17]点数換算表!$F$17,IF(AC57="ベスト32",[17]点数換算表!$G$17,"")))))))</f>
        <v>0</v>
      </c>
      <c r="AE57" s="12"/>
      <c r="AF57" s="12">
        <f>IF(AE57="",0,IF(AE57="優勝",[17]点数換算表!$B$18,IF(AE57="準優勝",[17]点数換算表!$C$18,IF(AE57="ベスト4",[17]点数換算表!$D$18,IF(AE57="ベスト8",[17]点数換算表!$E$18,[17]点数換算表!$F$18)))))</f>
        <v>0</v>
      </c>
      <c r="AG57" s="12"/>
      <c r="AH57" s="12">
        <f>IF(AG57="",0,IF(AG57="優勝",[17]点数換算表!$B$19,IF(AG57="準優勝",[17]点数換算表!$C$19,IF(AG57="ベスト4",[17]点数換算表!$D$19,IF(AG57="ベスト8",[17]点数換算表!$E$19,[17]点数換算表!$F$19)))))</f>
        <v>0</v>
      </c>
      <c r="AI57" s="12">
        <f t="shared" si="0"/>
        <v>210</v>
      </c>
      <c r="AJ57" s="78"/>
    </row>
    <row r="58" spans="1:36" x14ac:dyDescent="0.4">
      <c r="A58" s="78">
        <v>28</v>
      </c>
      <c r="B58" s="12" t="s">
        <v>1113</v>
      </c>
      <c r="C58" s="12" t="s">
        <v>813</v>
      </c>
      <c r="D58" s="12">
        <v>2</v>
      </c>
      <c r="E58" s="24" t="s">
        <v>269</v>
      </c>
      <c r="F58" s="41" t="s">
        <v>814</v>
      </c>
      <c r="G58" s="12"/>
      <c r="H58" s="12">
        <f>IF(G58="",0,IF(G58="優勝",[17]点数換算表!$B$2,IF(G58="準優勝",[17]点数換算表!$C$2,IF(G58="ベスト4",[17]点数換算表!$D$2,[17]点数換算表!$E$2))))</f>
        <v>0</v>
      </c>
      <c r="I58" s="12"/>
      <c r="J58" s="12">
        <f>IF(I58="",0,IF(I58="優勝",[17]点数換算表!$B$3,IF(I58="準優勝",[17]点数換算表!$C$3,IF(I58="ベスト4",[17]点数換算表!$D$3,[17]点数換算表!$E$3))))</f>
        <v>0</v>
      </c>
      <c r="K58" s="12" t="s">
        <v>9</v>
      </c>
      <c r="L58" s="12">
        <f>IF(K58="",0,IF(K58="優勝",[17]点数換算表!$B$4,IF(K58="準優勝",[17]点数換算表!$C$4,IF(K58="ベスト4",[17]点数換算表!$D$4,IF(K58="ベスト8",[17]点数換算表!$E$4,IF(K58="ベスト16",[17]点数換算表!$F$4,""))))))</f>
        <v>40</v>
      </c>
      <c r="M58" s="15" t="s">
        <v>7</v>
      </c>
      <c r="N58" s="12">
        <f>IF(M58="",0,IF(M58="優勝",[3]点数換算表!$B$5,IF(M58="準優勝",[3]点数換算表!$C$5,IF(M58="ベスト4",[3]点数換算表!$D$5,IF(M58="ベスト8",[3]点数換算表!$E$5,IF(M58="ベスト16",[3]点数換算表!$F$5,IF(M58="ベスト32",[3]点数換算表!$G$5,"")))))))</f>
        <v>100</v>
      </c>
      <c r="O58" s="12"/>
      <c r="P58" s="12">
        <f>IF(O58="",0,IF(O58="優勝",[17]点数換算表!$B$6,IF(O58="準優勝",[17]点数換算表!$C$6,IF(O58="ベスト4",[17]点数換算表!$D$6,IF(O58="ベスト8",[17]点数換算表!$E$6,IF(O58="ベスト16",[17]点数換算表!$F$6,IF(O58="ベスト32",[17]点数換算表!$G$6,"")))))))</f>
        <v>0</v>
      </c>
      <c r="Q58" s="12"/>
      <c r="R58" s="12">
        <f>IF(Q58="",0,IF(Q58="優勝",[17]点数換算表!$B$7,IF(Q58="準優勝",[17]点数換算表!$C$7,IF(Q58="ベスト4",[17]点数換算表!$D$7,IF(Q58="ベスト8",[17]点数換算表!$E$7,[17]点数換算表!$F$7)))))</f>
        <v>0</v>
      </c>
      <c r="S58" s="12"/>
      <c r="T58" s="12">
        <f>IF(S58="",0,IF(S58="優勝",[17]点数換算表!$B$8,IF(S58="準優勝",[17]点数換算表!$C$8,IF(S58="ベスト4",[17]点数換算表!$D$8,IF(S58="ベスト8",[17]点数換算表!$E$8,[17]点数換算表!$F$8)))))</f>
        <v>0</v>
      </c>
      <c r="U58" s="12"/>
      <c r="V58" s="12">
        <f>IF(U58="",0,IF(U58="優勝",[17]点数換算表!$B$13,IF(U58="準優勝",[17]点数換算表!$C$13,IF(U58="ベスト4",[17]点数換算表!$D$13,[17]点数換算表!$E$13))))</f>
        <v>0</v>
      </c>
      <c r="W58" s="12" t="s">
        <v>6</v>
      </c>
      <c r="X58" s="12">
        <f>IF(W58="",0,IF(W58="優勝",[17]点数換算表!$B$14,IF(W58="準優勝",[17]点数換算表!$C$14,IF(W58="ベスト4",[17]点数換算表!$D$14,[17]点数換算表!$E$14))))</f>
        <v>80</v>
      </c>
      <c r="Y58" s="12" t="s">
        <v>6</v>
      </c>
      <c r="Z58" s="12">
        <f>IF(Y58="",0,IF(Y58="優勝",[17]点数換算表!$B$15,IF(Y58="準優勝",[17]点数換算表!$C$15,IF(Y58="ベスト4",[17]点数換算表!$D$15,IF(Y58="ベスト8",[17]点数換算表!$E$15,IF(Y58="ベスト16",[17]点数換算表!$F$15,""))))))</f>
        <v>48</v>
      </c>
      <c r="AA58" s="12" t="s">
        <v>214</v>
      </c>
      <c r="AB58" s="12">
        <f>IF(AA58="",0,IF(AA58="優勝",[3]点数換算表!$B$16,IF(AA58="準優勝",[3]点数換算表!$C$16,IF(AA58="ベスト4",[3]点数換算表!$D$16,IF(AA58="ベスト8",[3]点数換算表!$E$16,IF(AA58="ベスト16",[3]点数換算表!$F$16,IF(AA58="ベスト32",[3]点数換算表!$G$16,"")))))))</f>
        <v>40</v>
      </c>
      <c r="AC58" s="12"/>
      <c r="AD58" s="12">
        <f>IF(AC58="",0,IF(AC58="優勝",[17]点数換算表!$B$17,IF(AC58="準優勝",[17]点数換算表!$C$17,IF(AC58="ベスト4",[17]点数換算表!$D$17,IF(AC58="ベスト8",[17]点数換算表!$E$17,IF(AC58="ベスト16",[17]点数換算表!$F$17,IF(AC58="ベスト32",[17]点数換算表!$G$17,"")))))))</f>
        <v>0</v>
      </c>
      <c r="AE58" s="12"/>
      <c r="AF58" s="12">
        <f>IF(AE58="",0,IF(AE58="優勝",[17]点数換算表!$B$18,IF(AE58="準優勝",[17]点数換算表!$C$18,IF(AE58="ベスト4",[17]点数換算表!$D$18,IF(AE58="ベスト8",[17]点数換算表!$E$18,[17]点数換算表!$F$18)))))</f>
        <v>0</v>
      </c>
      <c r="AG58" s="12"/>
      <c r="AH58" s="12">
        <f>IF(AG58="",0,IF(AG58="優勝",[17]点数換算表!$B$19,IF(AG58="準優勝",[17]点数換算表!$C$19,IF(AG58="ベスト4",[17]点数換算表!$D$19,IF(AG58="ベスト8",[17]点数換算表!$E$19,[17]点数換算表!$F$19)))))</f>
        <v>0</v>
      </c>
      <c r="AI58" s="12">
        <f>MAX(H58,J58)+SUM(L58:T58)+MAX(V58,X58)+SUM(Z58:AH58)</f>
        <v>308</v>
      </c>
      <c r="AJ58" s="78">
        <f t="shared" ref="AJ58" si="29">AI58+AI59</f>
        <v>536</v>
      </c>
    </row>
    <row r="59" spans="1:36" x14ac:dyDescent="0.4">
      <c r="A59" s="78"/>
      <c r="B59" s="12" t="s">
        <v>1114</v>
      </c>
      <c r="C59" s="12" t="s">
        <v>813</v>
      </c>
      <c r="D59" s="12">
        <v>3</v>
      </c>
      <c r="E59" s="24" t="s">
        <v>269</v>
      </c>
      <c r="F59" s="41" t="s">
        <v>814</v>
      </c>
      <c r="G59" s="12"/>
      <c r="H59" s="12">
        <f>IF(G59="",0,IF(G59="優勝",[17]点数換算表!$B$2,IF(G59="準優勝",[17]点数換算表!$C$2,IF(G59="ベスト4",[17]点数換算表!$D$2,[17]点数換算表!$E$2))))</f>
        <v>0</v>
      </c>
      <c r="I59" s="12"/>
      <c r="J59" s="12">
        <f>IF(I59="",0,IF(I59="優勝",[17]点数換算表!$B$3,IF(I59="準優勝",[17]点数換算表!$C$3,IF(I59="ベスト4",[17]点数換算表!$D$3,[17]点数換算表!$E$3))))</f>
        <v>0</v>
      </c>
      <c r="K59" s="12" t="s">
        <v>9</v>
      </c>
      <c r="L59" s="12">
        <f>IF(K59="",0,IF(K59="優勝",[17]点数換算表!$B$4,IF(K59="準優勝",[17]点数換算表!$C$4,IF(K59="ベスト4",[17]点数換算表!$D$4,IF(K59="ベスト8",[17]点数換算表!$E$4,IF(K59="ベスト16",[17]点数換算表!$F$4,""))))))</f>
        <v>40</v>
      </c>
      <c r="M59" s="15" t="s">
        <v>7</v>
      </c>
      <c r="N59" s="12">
        <f>IF(M59="",0,IF(M59="優勝",[3]点数換算表!$B$5,IF(M59="準優勝",[3]点数換算表!$C$5,IF(M59="ベスト4",[3]点数換算表!$D$5,IF(M59="ベスト8",[3]点数換算表!$E$5,IF(M59="ベスト16",[3]点数換算表!$F$5,IF(M59="ベスト32",[3]点数換算表!$G$5,"")))))))</f>
        <v>100</v>
      </c>
      <c r="O59" s="12"/>
      <c r="P59" s="12">
        <f>IF(O59="",0,IF(O59="優勝",[17]点数換算表!$B$6,IF(O59="準優勝",[17]点数換算表!$C$6,IF(O59="ベスト4",[17]点数換算表!$D$6,IF(O59="ベスト8",[17]点数換算表!$E$6,IF(O59="ベスト16",[17]点数換算表!$F$6,IF(O59="ベスト32",[17]点数換算表!$G$6,"")))))))</f>
        <v>0</v>
      </c>
      <c r="Q59" s="12"/>
      <c r="R59" s="12">
        <f>IF(Q59="",0,IF(Q59="優勝",[17]点数換算表!$B$7,IF(Q59="準優勝",[17]点数換算表!$C$7,IF(Q59="ベスト4",[17]点数換算表!$D$7,IF(Q59="ベスト8",[17]点数換算表!$E$7,[17]点数換算表!$F$7)))))</f>
        <v>0</v>
      </c>
      <c r="S59" s="12"/>
      <c r="T59" s="12">
        <f>IF(S59="",0,IF(S59="優勝",[17]点数換算表!$B$8,IF(S59="準優勝",[17]点数換算表!$C$8,IF(S59="ベスト4",[17]点数換算表!$D$8,IF(S59="ベスト8",[17]点数換算表!$E$8,[17]点数換算表!$F$8)))))</f>
        <v>0</v>
      </c>
      <c r="U59" s="12"/>
      <c r="V59" s="12">
        <f>IF(U59="",0,IF(U59="優勝",[17]点数換算表!$B$13,IF(U59="準優勝",[17]点数換算表!$C$13,IF(U59="ベスト4",[17]点数換算表!$D$13,[17]点数換算表!$E$13))))</f>
        <v>0</v>
      </c>
      <c r="W59" s="12"/>
      <c r="X59" s="12">
        <f>IF(W59="",0,IF(W59="優勝",[17]点数換算表!$B$14,IF(W59="準優勝",[17]点数換算表!$C$14,IF(W59="ベスト4",[17]点数換算表!$D$14,[17]点数換算表!$E$14))))</f>
        <v>0</v>
      </c>
      <c r="Y59" s="12" t="s">
        <v>6</v>
      </c>
      <c r="Z59" s="12">
        <f>IF(Y59="",0,IF(Y59="優勝",[17]点数換算表!$B$15,IF(Y59="準優勝",[17]点数換算表!$C$15,IF(Y59="ベスト4",[17]点数換算表!$D$15,IF(Y59="ベスト8",[17]点数換算表!$E$15,IF(Y59="ベスト16",[17]点数換算表!$F$15,""))))))</f>
        <v>48</v>
      </c>
      <c r="AA59" s="12" t="s">
        <v>214</v>
      </c>
      <c r="AB59" s="12">
        <f>IF(AA59="",0,IF(AA59="優勝",[3]点数換算表!$B$16,IF(AA59="準優勝",[3]点数換算表!$C$16,IF(AA59="ベスト4",[3]点数換算表!$D$16,IF(AA59="ベスト8",[3]点数換算表!$E$16,IF(AA59="ベスト16",[3]点数換算表!$F$16,IF(AA59="ベスト32",[3]点数換算表!$G$16,"")))))))</f>
        <v>40</v>
      </c>
      <c r="AC59" s="12"/>
      <c r="AD59" s="12">
        <f>IF(AC59="",0,IF(AC59="優勝",[17]点数換算表!$B$17,IF(AC59="準優勝",[17]点数換算表!$C$17,IF(AC59="ベスト4",[17]点数換算表!$D$17,IF(AC59="ベスト8",[17]点数換算表!$E$17,IF(AC59="ベスト16",[17]点数換算表!$F$17,IF(AC59="ベスト32",[17]点数換算表!$G$17,"")))))))</f>
        <v>0</v>
      </c>
      <c r="AE59" s="12"/>
      <c r="AF59" s="12">
        <f>IF(AE59="",0,IF(AE59="優勝",[17]点数換算表!$B$18,IF(AE59="準優勝",[17]点数換算表!$C$18,IF(AE59="ベスト4",[17]点数換算表!$D$18,IF(AE59="ベスト8",[17]点数換算表!$E$18,[17]点数換算表!$F$18)))))</f>
        <v>0</v>
      </c>
      <c r="AG59" s="12"/>
      <c r="AH59" s="12">
        <f>IF(AG59="",0,IF(AG59="優勝",[17]点数換算表!$B$19,IF(AG59="準優勝",[17]点数換算表!$C$19,IF(AG59="ベスト4",[17]点数換算表!$D$19,IF(AG59="ベスト8",[17]点数換算表!$E$19,[17]点数換算表!$F$19)))))</f>
        <v>0</v>
      </c>
      <c r="AI59" s="12">
        <f>MAX(H59,J59)+SUM(L59:T59)+MAX(V59,X59)+SUM(Z59:AH59)</f>
        <v>228</v>
      </c>
      <c r="AJ59" s="78"/>
    </row>
    <row r="60" spans="1:36" x14ac:dyDescent="0.4">
      <c r="A60" s="78">
        <v>29</v>
      </c>
      <c r="B60" s="12" t="s">
        <v>560</v>
      </c>
      <c r="C60" s="12" t="s">
        <v>525</v>
      </c>
      <c r="D60" s="12">
        <v>4</v>
      </c>
      <c r="E60" s="29" t="s">
        <v>526</v>
      </c>
      <c r="F60" s="36" t="s">
        <v>815</v>
      </c>
      <c r="G60" s="11"/>
      <c r="H60" s="12">
        <f>IF(G60="",0,IF(G60="優勝",[8]点数換算表!$B$2,IF(G60="準優勝",[8]点数換算表!$C$2,IF(G60="ベスト4",[8]点数換算表!$D$2,[8]点数換算表!$E$2))))</f>
        <v>0</v>
      </c>
      <c r="I60" s="11"/>
      <c r="J60" s="12">
        <f>IF(I60="",0,IF(I60="優勝",[8]点数換算表!$B$3,IF(I60="準優勝",[8]点数換算表!$C$3,IF(I60="ベスト4",[8]点数換算表!$D$3,[8]点数換算表!$E$3))))</f>
        <v>0</v>
      </c>
      <c r="K60" s="15" t="s">
        <v>6</v>
      </c>
      <c r="L60" s="12">
        <f>IF(K60="",0,IF(K60="優勝",[8]点数換算表!$B$4,IF(K60="準優勝",[8]点数換算表!$C$4,IF(K60="ベスト4",[8]点数換算表!$D$4,IF(K60="ベスト8",[8]点数換算表!$E$4,IF(K60="ベスト16",[8]点数換算表!$F$4,""))))))</f>
        <v>60</v>
      </c>
      <c r="M60" s="15" t="s">
        <v>214</v>
      </c>
      <c r="N60" s="12">
        <f>IF(M60="",0,IF(M60="優勝",[3]点数換算表!$B$5,IF(M60="準優勝",[3]点数換算表!$C$5,IF(M60="ベスト4",[3]点数換算表!$D$5,IF(M60="ベスト8",[3]点数換算表!$E$5,IF(M60="ベスト16",[3]点数換算表!$F$5,IF(M60="ベスト32",[3]点数換算表!$G$5,"")))))))</f>
        <v>50</v>
      </c>
      <c r="O60" s="15" t="s">
        <v>214</v>
      </c>
      <c r="P60" s="12">
        <f>IF(O60="",0,IF(O60="優勝",[8]点数換算表!$B$6,IF(O60="準優勝",[8]点数換算表!$C$6,IF(O60="ベスト4",[8]点数換算表!$D$6,IF(O60="ベスト8",[8]点数換算表!$E$6,IF(O60="ベスト16",[8]点数換算表!$F$6,IF(O60="ベスト32",[8]点数換算表!$G$6,"")))))))</f>
        <v>100</v>
      </c>
      <c r="Q60" s="11"/>
      <c r="R60" s="12">
        <f>IF(Q60="",0,IF(Q60="優勝",[8]点数換算表!$B$7,IF(Q60="準優勝",[8]点数換算表!$C$7,IF(Q60="ベスト4",[8]点数換算表!$D$7,IF(Q60="ベスト8",[8]点数換算表!$E$7,[8]点数換算表!$F$7)))))</f>
        <v>0</v>
      </c>
      <c r="S60" s="11"/>
      <c r="T60" s="12">
        <f>IF(S60="",0,IF(S60="優勝",[8]点数換算表!$B$8,IF(S60="準優勝",[8]点数換算表!$C$8,IF(S60="ベスト4",[8]点数換算表!$D$8,IF(S60="ベスト8",[8]点数換算表!$E$8,[8]点数換算表!$F$8)))))</f>
        <v>0</v>
      </c>
      <c r="U60" s="11"/>
      <c r="V60" s="12">
        <f>IF(U60="",0,IF(U60="優勝",[8]点数換算表!$B$13,IF(U60="準優勝",[8]点数換算表!$C$13,IF(U60="ベスト4",[8]点数換算表!$D$13,[8]点数換算表!$E$13))))</f>
        <v>0</v>
      </c>
      <c r="W60" s="11"/>
      <c r="X60" s="12">
        <f>IF(W60="",0,IF(W60="優勝",[8]点数換算表!$B$14,IF(W60="準優勝",[8]点数換算表!$C$14,IF(W60="ベスト4",[8]点数換算表!$D$14,[8]点数換算表!$E$14))))</f>
        <v>0</v>
      </c>
      <c r="Y60" s="15" t="s">
        <v>6</v>
      </c>
      <c r="Z60" s="12">
        <f>IF(Y60="",0,IF(Y60="優勝",[8]点数換算表!$B$15,IF(Y60="準優勝",[8]点数換算表!$C$15,IF(Y60="ベスト4",[8]点数換算表!$D$15,IF(Y60="ベスト8",[8]点数換算表!$E$15,IF(Y60="ベスト16",[8]点数換算表!$F$15,""))))))</f>
        <v>48</v>
      </c>
      <c r="AA60" s="15" t="s">
        <v>7</v>
      </c>
      <c r="AB60" s="12">
        <f>IF(AA60="",0,IF(AA60="優勝",[3]点数換算表!$B$16,IF(AA60="準優勝",[3]点数換算表!$C$16,IF(AA60="ベスト4",[3]点数換算表!$D$16,IF(AA60="ベスト8",[3]点数換算表!$E$16,IF(AA60="ベスト16",[3]点数換算表!$F$16,IF(AA60="ベスト32",[3]点数換算表!$G$16,"")))))))</f>
        <v>80</v>
      </c>
      <c r="AC60" s="15"/>
      <c r="AD60" s="12">
        <f>IF(AC60="",0,IF(AC60="優勝",[8]点数換算表!$B$17,IF(AC60="準優勝",[8]点数換算表!$C$17,IF(AC60="ベスト4",[8]点数換算表!$D$17,IF(AC60="ベスト8",[8]点数換算表!$E$17,IF(AC60="ベスト16",[8]点数換算表!$F$17,IF(AC60="ベスト32",[8]点数換算表!$G$17,"")))))))</f>
        <v>0</v>
      </c>
      <c r="AE60" s="11"/>
      <c r="AF60" s="12">
        <f>IF(AE60="",0,IF(AE60="優勝",[8]点数換算表!$B$18,IF(AE60="準優勝",[8]点数換算表!$C$18,IF(AE60="ベスト4",[8]点数換算表!$D$18,IF(AE60="ベスト8",[8]点数換算表!$E$18,[8]点数換算表!$F$18)))))</f>
        <v>0</v>
      </c>
      <c r="AG60" s="11"/>
      <c r="AH60" s="12">
        <f>IF(AG60="",0,IF(AG60="優勝",[8]点数換算表!$B$19,IF(AG60="準優勝",[8]点数換算表!$C$19,IF(AG60="ベスト4",[8]点数換算表!$D$19,IF(AG60="ベスト8",[8]点数換算表!$E$19,[8]点数換算表!$F$19)))))</f>
        <v>0</v>
      </c>
      <c r="AI60" s="12">
        <f t="shared" si="0"/>
        <v>338</v>
      </c>
      <c r="AJ60" s="78">
        <f t="shared" ref="AJ60" si="30">AI60+AI61</f>
        <v>512</v>
      </c>
    </row>
    <row r="61" spans="1:36" x14ac:dyDescent="0.4">
      <c r="A61" s="78"/>
      <c r="B61" s="12" t="s">
        <v>550</v>
      </c>
      <c r="C61" s="12" t="s">
        <v>525</v>
      </c>
      <c r="D61" s="12">
        <v>4</v>
      </c>
      <c r="E61" s="29" t="s">
        <v>526</v>
      </c>
      <c r="F61" s="36" t="s">
        <v>815</v>
      </c>
      <c r="G61" s="11"/>
      <c r="H61" s="12">
        <f>IF(G61="",0,IF(G61="優勝",[8]点数換算表!$B$2,IF(G61="準優勝",[8]点数換算表!$C$2,IF(G61="ベスト4",[8]点数換算表!$D$2,[8]点数換算表!$E$2))))</f>
        <v>0</v>
      </c>
      <c r="I61" s="11"/>
      <c r="J61" s="12">
        <f>IF(I61="",0,IF(I61="優勝",[8]点数換算表!$B$3,IF(I61="準優勝",[8]点数換算表!$C$3,IF(I61="ベスト4",[8]点数換算表!$D$3,[8]点数換算表!$E$3))))</f>
        <v>0</v>
      </c>
      <c r="K61" s="15" t="s">
        <v>6</v>
      </c>
      <c r="L61" s="12">
        <f>IF(K61="",0,IF(K61="優勝",[8]点数換算表!$B$4,IF(K61="準優勝",[8]点数換算表!$C$4,IF(K61="ベスト4",[8]点数換算表!$D$4,IF(K61="ベスト8",[8]点数換算表!$E$4,IF(K61="ベスト16",[8]点数換算表!$F$4,""))))))</f>
        <v>60</v>
      </c>
      <c r="M61" s="15" t="s">
        <v>214</v>
      </c>
      <c r="N61" s="12">
        <f>IF(M61="",0,IF(M61="優勝",[3]点数換算表!$B$5,IF(M61="準優勝",[3]点数換算表!$C$5,IF(M61="ベスト4",[3]点数換算表!$D$5,IF(M61="ベスト8",[3]点数換算表!$E$5,IF(M61="ベスト16",[3]点数換算表!$F$5,IF(M61="ベスト32",[3]点数換算表!$G$5,"")))))))</f>
        <v>50</v>
      </c>
      <c r="O61" s="15"/>
      <c r="P61" s="12">
        <f>IF(O61="",0,IF(O61="優勝",[8]点数換算表!$B$6,IF(O61="準優勝",[8]点数換算表!$C$6,IF(O61="ベスト4",[8]点数換算表!$D$6,IF(O61="ベスト8",[8]点数換算表!$E$6,IF(O61="ベスト16",[8]点数換算表!$F$6,IF(O61="ベスト32",[8]点数換算表!$G$6,"")))))))</f>
        <v>0</v>
      </c>
      <c r="Q61" s="11"/>
      <c r="R61" s="12">
        <f>IF(Q61="",0,IF(Q61="優勝",[8]点数換算表!$B$7,IF(Q61="準優勝",[8]点数換算表!$C$7,IF(Q61="ベスト4",[8]点数換算表!$D$7,IF(Q61="ベスト8",[8]点数換算表!$E$7,[8]点数換算表!$F$7)))))</f>
        <v>0</v>
      </c>
      <c r="S61" s="11"/>
      <c r="T61" s="12">
        <f>IF(S61="",0,IF(S61="優勝",[8]点数換算表!$B$8,IF(S61="準優勝",[8]点数換算表!$C$8,IF(S61="ベスト4",[8]点数換算表!$D$8,IF(S61="ベスト8",[8]点数換算表!$E$8,[8]点数換算表!$F$8)))))</f>
        <v>0</v>
      </c>
      <c r="U61" s="11"/>
      <c r="V61" s="12">
        <f>IF(U61="",0,IF(U61="優勝",[8]点数換算表!$B$13,IF(U61="準優勝",[8]点数換算表!$C$13,IF(U61="ベスト4",[8]点数換算表!$D$13,[8]点数換算表!$E$13))))</f>
        <v>0</v>
      </c>
      <c r="W61" s="11"/>
      <c r="X61" s="12">
        <f>IF(W61="",0,IF(W61="優勝",[8]点数換算表!$B$14,IF(W61="準優勝",[8]点数換算表!$C$14,IF(W61="ベスト4",[8]点数換算表!$D$14,[8]点数換算表!$E$14))))</f>
        <v>0</v>
      </c>
      <c r="Y61" s="15" t="s">
        <v>8</v>
      </c>
      <c r="Z61" s="12">
        <f>IF(Y61="",0,IF(Y61="優勝",[8]点数換算表!$B$15,IF(Y61="準優勝",[8]点数換算表!$C$15,IF(Y61="ベスト4",[8]点数換算表!$D$15,IF(Y61="ベスト8",[8]点数換算表!$E$15,IF(Y61="ベスト16",[8]点数換算表!$F$15,""))))))</f>
        <v>64</v>
      </c>
      <c r="AA61" s="15"/>
      <c r="AB61" s="12">
        <f>IF(AA61="",0,IF(AA61="優勝",[3]点数換算表!$B$16,IF(AA61="準優勝",[3]点数換算表!$C$16,IF(AA61="ベスト4",[3]点数換算表!$D$16,IF(AA61="ベスト8",[3]点数換算表!$E$16,IF(AA61="ベスト16",[3]点数換算表!$F$16,IF(AA61="ベスト32",[3]点数換算表!$G$16,"")))))))</f>
        <v>0</v>
      </c>
      <c r="AC61" s="15"/>
      <c r="AD61" s="12">
        <f>IF(AC61="",0,IF(AC61="優勝",[8]点数換算表!$B$17,IF(AC61="準優勝",[8]点数換算表!$C$17,IF(AC61="ベスト4",[8]点数換算表!$D$17,IF(AC61="ベスト8",[8]点数換算表!$E$17,IF(AC61="ベスト16",[8]点数換算表!$F$17,IF(AC61="ベスト32",[8]点数換算表!$G$17,"")))))))</f>
        <v>0</v>
      </c>
      <c r="AE61" s="11"/>
      <c r="AF61" s="12">
        <f>IF(AE61="",0,IF(AE61="優勝",[8]点数換算表!$B$18,IF(AE61="準優勝",[8]点数換算表!$C$18,IF(AE61="ベスト4",[8]点数換算表!$D$18,IF(AE61="ベスト8",[8]点数換算表!$E$18,[8]点数換算表!$F$18)))))</f>
        <v>0</v>
      </c>
      <c r="AG61" s="11"/>
      <c r="AH61" s="12">
        <f>IF(AG61="",0,IF(AG61="優勝",[8]点数換算表!$B$19,IF(AG61="準優勝",[8]点数換算表!$C$19,IF(AG61="ベスト4",[8]点数換算表!$D$19,IF(AG61="ベスト8",[8]点数換算表!$E$19,[8]点数換算表!$F$19)))))</f>
        <v>0</v>
      </c>
      <c r="AI61" s="12">
        <f t="shared" si="0"/>
        <v>174</v>
      </c>
      <c r="AJ61" s="78"/>
    </row>
    <row r="62" spans="1:36" x14ac:dyDescent="0.4">
      <c r="A62" s="78">
        <v>30</v>
      </c>
      <c r="B62" s="15" t="s">
        <v>359</v>
      </c>
      <c r="C62" s="15" t="s">
        <v>271</v>
      </c>
      <c r="D62" s="15">
        <v>2</v>
      </c>
      <c r="E62" s="25" t="s">
        <v>272</v>
      </c>
      <c r="F62" s="36" t="s">
        <v>815</v>
      </c>
      <c r="G62" s="11"/>
      <c r="H62" s="12">
        <v>0</v>
      </c>
      <c r="I62" s="11"/>
      <c r="J62" s="12">
        <v>0</v>
      </c>
      <c r="K62" s="15" t="s">
        <v>9</v>
      </c>
      <c r="L62" s="12">
        <v>40</v>
      </c>
      <c r="M62" s="15" t="s">
        <v>9</v>
      </c>
      <c r="N62" s="12">
        <f>IF(M62="",0,IF(M62="優勝",[3]点数換算表!$B$5,IF(M62="準優勝",[3]点数換算表!$C$5,IF(M62="ベスト4",[3]点数換算表!$D$5,IF(M62="ベスト8",[3]点数換算表!$E$5,IF(M62="ベスト16",[3]点数換算表!$F$5,IF(M62="ベスト32",[3]点数換算表!$G$5,"")))))))</f>
        <v>150</v>
      </c>
      <c r="O62" s="15"/>
      <c r="P62" s="12">
        <v>0</v>
      </c>
      <c r="Q62" s="11"/>
      <c r="R62" s="12">
        <v>0</v>
      </c>
      <c r="S62" s="11"/>
      <c r="T62" s="12">
        <v>0</v>
      </c>
      <c r="U62" s="11"/>
      <c r="V62" s="12">
        <v>0</v>
      </c>
      <c r="W62" s="11"/>
      <c r="X62" s="12">
        <v>0</v>
      </c>
      <c r="Y62" s="15" t="s">
        <v>7</v>
      </c>
      <c r="Z62" s="12">
        <v>16</v>
      </c>
      <c r="AA62" s="15" t="s">
        <v>7</v>
      </c>
      <c r="AB62" s="12">
        <f>IF(AA62="",0,IF(AA62="優勝",[3]点数換算表!$B$16,IF(AA62="準優勝",[3]点数換算表!$C$16,IF(AA62="ベスト4",[3]点数換算表!$D$16,IF(AA62="ベスト8",[3]点数換算表!$E$16,IF(AA62="ベスト16",[3]点数換算表!$F$16,IF(AA62="ベスト32",[3]点数換算表!$G$16,"")))))))</f>
        <v>80</v>
      </c>
      <c r="AC62" s="15"/>
      <c r="AD62" s="12">
        <v>0</v>
      </c>
      <c r="AE62" s="11"/>
      <c r="AF62" s="12">
        <v>0</v>
      </c>
      <c r="AG62" s="11"/>
      <c r="AH62" s="12">
        <v>0</v>
      </c>
      <c r="AI62" s="12">
        <f t="shared" ref="AI62:AI83" si="31">MAX(H62,J62)+SUM(L62:T62)+MAX(V62,X62)+SUM(Z62:AH62)</f>
        <v>286</v>
      </c>
      <c r="AJ62" s="78">
        <f t="shared" ref="AJ62" si="32">AI62+AI63</f>
        <v>476</v>
      </c>
    </row>
    <row r="63" spans="1:36" x14ac:dyDescent="0.4">
      <c r="A63" s="78"/>
      <c r="B63" s="15" t="s">
        <v>901</v>
      </c>
      <c r="C63" s="15" t="s">
        <v>271</v>
      </c>
      <c r="D63" s="15">
        <v>1</v>
      </c>
      <c r="E63" s="25" t="s">
        <v>272</v>
      </c>
      <c r="F63" s="36" t="s">
        <v>815</v>
      </c>
      <c r="G63" s="11"/>
      <c r="H63" s="12">
        <v>0</v>
      </c>
      <c r="I63" s="11"/>
      <c r="J63" s="12">
        <v>0</v>
      </c>
      <c r="K63" s="15" t="s">
        <v>9</v>
      </c>
      <c r="L63" s="12">
        <v>40</v>
      </c>
      <c r="M63" s="15" t="s">
        <v>9</v>
      </c>
      <c r="N63" s="12">
        <f>IF(M63="",0,IF(M63="優勝",[3]点数換算表!$B$5,IF(M63="準優勝",[3]点数換算表!$C$5,IF(M63="ベスト4",[3]点数換算表!$D$5,IF(M63="ベスト8",[3]点数換算表!$E$5,IF(M63="ベスト16",[3]点数換算表!$F$5,IF(M63="ベスト32",[3]点数換算表!$G$5,"")))))))</f>
        <v>150</v>
      </c>
      <c r="O63" s="15"/>
      <c r="P63" s="12">
        <v>0</v>
      </c>
      <c r="Q63" s="11"/>
      <c r="R63" s="12">
        <v>0</v>
      </c>
      <c r="S63" s="11"/>
      <c r="T63" s="12">
        <v>0</v>
      </c>
      <c r="U63" s="11"/>
      <c r="V63" s="12">
        <v>0</v>
      </c>
      <c r="W63" s="11"/>
      <c r="X63" s="12">
        <v>0</v>
      </c>
      <c r="Y63" s="15"/>
      <c r="Z63" s="12">
        <v>0</v>
      </c>
      <c r="AA63" s="15"/>
      <c r="AB63" s="12">
        <f>IF(AA63="",0,IF(AA63="優勝",[3]点数換算表!$B$16,IF(AA63="準優勝",[3]点数換算表!$C$16,IF(AA63="ベスト4",[3]点数換算表!$D$16,IF(AA63="ベスト8",[3]点数換算表!$E$16,IF(AA63="ベスト16",[3]点数換算表!$F$16,IF(AA63="ベスト32",[3]点数換算表!$G$16,"")))))))</f>
        <v>0</v>
      </c>
      <c r="AC63" s="15"/>
      <c r="AD63" s="12">
        <v>0</v>
      </c>
      <c r="AE63" s="11"/>
      <c r="AF63" s="12">
        <v>0</v>
      </c>
      <c r="AG63" s="11"/>
      <c r="AH63" s="12">
        <v>0</v>
      </c>
      <c r="AI63" s="12">
        <f t="shared" si="31"/>
        <v>190</v>
      </c>
      <c r="AJ63" s="78"/>
    </row>
    <row r="64" spans="1:36" x14ac:dyDescent="0.4">
      <c r="A64" s="78">
        <v>31</v>
      </c>
      <c r="B64" s="12" t="s">
        <v>551</v>
      </c>
      <c r="C64" s="12" t="s">
        <v>525</v>
      </c>
      <c r="D64" s="12">
        <v>3</v>
      </c>
      <c r="E64" s="29" t="s">
        <v>526</v>
      </c>
      <c r="F64" s="36" t="s">
        <v>815</v>
      </c>
      <c r="G64" s="11"/>
      <c r="H64" s="12">
        <f>IF(G64="",0,IF(G64="優勝",[8]点数換算表!$B$2,IF(G64="準優勝",[8]点数換算表!$C$2,IF(G64="ベスト4",[8]点数換算表!$D$2,[8]点数換算表!$E$2))))</f>
        <v>0</v>
      </c>
      <c r="I64" s="11"/>
      <c r="J64" s="12">
        <f>IF(I64="",0,IF(I64="優勝",[8]点数換算表!$B$3,IF(I64="準優勝",[8]点数換算表!$C$3,IF(I64="ベスト4",[8]点数換算表!$D$3,[8]点数換算表!$E$3))))</f>
        <v>0</v>
      </c>
      <c r="K64" s="15" t="s">
        <v>6</v>
      </c>
      <c r="L64" s="12">
        <f>IF(K64="",0,IF(K64="優勝",[8]点数換算表!$B$4,IF(K64="準優勝",[8]点数換算表!$C$4,IF(K64="ベスト4",[8]点数換算表!$D$4,IF(K64="ベスト8",[8]点数換算表!$E$4,IF(K64="ベスト16",[8]点数換算表!$F$4,""))))))</f>
        <v>60</v>
      </c>
      <c r="M64" s="15" t="s">
        <v>7</v>
      </c>
      <c r="N64" s="12">
        <f>IF(M64="",0,IF(M64="優勝",[3]点数換算表!$B$5,IF(M64="準優勝",[3]点数換算表!$C$5,IF(M64="ベスト4",[3]点数換算表!$D$5,IF(M64="ベスト8",[3]点数換算表!$E$5,IF(M64="ベスト16",[3]点数換算表!$F$5,IF(M64="ベスト32",[3]点数換算表!$G$5,"")))))))</f>
        <v>100</v>
      </c>
      <c r="O64" s="15"/>
      <c r="P64" s="12">
        <f>IF(O64="",0,IF(O64="優勝",[8]点数換算表!$B$6,IF(O64="準優勝",[8]点数換算表!$C$6,IF(O64="ベスト4",[8]点数換算表!$D$6,IF(O64="ベスト8",[8]点数換算表!$E$6,IF(O64="ベスト16",[8]点数換算表!$F$6,IF(O64="ベスト32",[8]点数換算表!$G$6,"")))))))</f>
        <v>0</v>
      </c>
      <c r="Q64" s="11"/>
      <c r="R64" s="12">
        <f>IF(Q64="",0,IF(Q64="優勝",[8]点数換算表!$B$7,IF(Q64="準優勝",[8]点数換算表!$C$7,IF(Q64="ベスト4",[8]点数換算表!$D$7,IF(Q64="ベスト8",[8]点数換算表!$E$7,[8]点数換算表!$F$7)))))</f>
        <v>0</v>
      </c>
      <c r="S64" s="11"/>
      <c r="T64" s="12">
        <f>IF(S64="",0,IF(S64="優勝",[8]点数換算表!$B$8,IF(S64="準優勝",[8]点数換算表!$C$8,IF(S64="ベスト4",[8]点数換算表!$D$8,IF(S64="ベスト8",[8]点数換算表!$E$8,[8]点数換算表!$F$8)))))</f>
        <v>0</v>
      </c>
      <c r="U64" s="11"/>
      <c r="V64" s="12">
        <f>IF(U64="",0,IF(U64="優勝",[8]点数換算表!$B$13,IF(U64="準優勝",[8]点数換算表!$C$13,IF(U64="ベスト4",[8]点数換算表!$D$13,[8]点数換算表!$E$13))))</f>
        <v>0</v>
      </c>
      <c r="W64" s="11"/>
      <c r="X64" s="12">
        <f>IF(W64="",0,IF(W64="優勝",[8]点数換算表!$B$14,IF(W64="準優勝",[8]点数換算表!$C$14,IF(W64="ベスト4",[8]点数換算表!$D$14,[8]点数換算表!$E$14))))</f>
        <v>0</v>
      </c>
      <c r="Y64" s="15" t="s">
        <v>9</v>
      </c>
      <c r="Z64" s="12">
        <f>IF(Y64="",0,IF(Y64="優勝",[8]点数換算表!$B$15,IF(Y64="準優勝",[8]点数換算表!$C$15,IF(Y64="ベスト4",[8]点数換算表!$D$15,IF(Y64="ベスト8",[8]点数換算表!$E$15,IF(Y64="ベスト16",[8]点数換算表!$F$15,""))))))</f>
        <v>32</v>
      </c>
      <c r="AA64" s="15" t="s">
        <v>214</v>
      </c>
      <c r="AB64" s="12">
        <f>IF(AA64="",0,IF(AA64="優勝",[3]点数換算表!$B$16,IF(AA64="準優勝",[3]点数換算表!$C$16,IF(AA64="ベスト4",[3]点数換算表!$D$16,IF(AA64="ベスト8",[3]点数換算表!$E$16,IF(AA64="ベスト16",[3]点数換算表!$F$16,IF(AA64="ベスト32",[3]点数換算表!$G$16,"")))))))</f>
        <v>40</v>
      </c>
      <c r="AC64" s="15"/>
      <c r="AD64" s="12">
        <f>IF(AC64="",0,IF(AC64="優勝",[8]点数換算表!$B$17,IF(AC64="準優勝",[8]点数換算表!$C$17,IF(AC64="ベスト4",[8]点数換算表!$D$17,IF(AC64="ベスト8",[8]点数換算表!$E$17,IF(AC64="ベスト16",[8]点数換算表!$F$17,IF(AC64="ベスト32",[8]点数換算表!$G$17,"")))))))</f>
        <v>0</v>
      </c>
      <c r="AE64" s="11"/>
      <c r="AF64" s="12">
        <f>IF(AE64="",0,IF(AE64="優勝",[8]点数換算表!$B$18,IF(AE64="準優勝",[8]点数換算表!$C$18,IF(AE64="ベスト4",[8]点数換算表!$D$18,IF(AE64="ベスト8",[8]点数換算表!$E$18,[8]点数換算表!$F$18)))))</f>
        <v>0</v>
      </c>
      <c r="AG64" s="11"/>
      <c r="AH64" s="12">
        <f>IF(AG64="",0,IF(AG64="優勝",[8]点数換算表!$B$19,IF(AG64="準優勝",[8]点数換算表!$C$19,IF(AG64="ベスト4",[8]点数換算表!$D$19,IF(AG64="ベスト8",[8]点数換算表!$E$19,[8]点数換算表!$F$19)))))</f>
        <v>0</v>
      </c>
      <c r="AI64" s="12">
        <f t="shared" si="31"/>
        <v>232</v>
      </c>
      <c r="AJ64" s="78">
        <f t="shared" ref="AJ64" si="33">AI64+AI65</f>
        <v>464</v>
      </c>
    </row>
    <row r="65" spans="1:36" x14ac:dyDescent="0.4">
      <c r="A65" s="78"/>
      <c r="B65" s="12" t="s">
        <v>558</v>
      </c>
      <c r="C65" s="12" t="s">
        <v>525</v>
      </c>
      <c r="D65" s="12">
        <v>3</v>
      </c>
      <c r="E65" s="29" t="s">
        <v>526</v>
      </c>
      <c r="F65" s="36" t="s">
        <v>815</v>
      </c>
      <c r="G65" s="11"/>
      <c r="H65" s="12">
        <f>IF(G65="",0,IF(G65="優勝",[8]点数換算表!$B$2,IF(G65="準優勝",[8]点数換算表!$C$2,IF(G65="ベスト4",[8]点数換算表!$D$2,[8]点数換算表!$E$2))))</f>
        <v>0</v>
      </c>
      <c r="I65" s="11"/>
      <c r="J65" s="12">
        <f>IF(I65="",0,IF(I65="優勝",[8]点数換算表!$B$3,IF(I65="準優勝",[8]点数換算表!$C$3,IF(I65="ベスト4",[8]点数換算表!$D$3,[8]点数換算表!$E$3))))</f>
        <v>0</v>
      </c>
      <c r="K65" s="15" t="s">
        <v>6</v>
      </c>
      <c r="L65" s="12">
        <f>IF(K65="",0,IF(K65="優勝",[8]点数換算表!$B$4,IF(K65="準優勝",[8]点数換算表!$C$4,IF(K65="ベスト4",[8]点数換算表!$D$4,IF(K65="ベスト8",[8]点数換算表!$E$4,IF(K65="ベスト16",[8]点数換算表!$F$4,""))))))</f>
        <v>60</v>
      </c>
      <c r="M65" s="15" t="s">
        <v>7</v>
      </c>
      <c r="N65" s="12">
        <f>IF(M65="",0,IF(M65="優勝",[3]点数換算表!$B$5,IF(M65="準優勝",[3]点数換算表!$C$5,IF(M65="ベスト4",[3]点数換算表!$D$5,IF(M65="ベスト8",[3]点数換算表!$E$5,IF(M65="ベスト16",[3]点数換算表!$F$5,IF(M65="ベスト32",[3]点数換算表!$G$5,"")))))))</f>
        <v>100</v>
      </c>
      <c r="O65" s="15"/>
      <c r="P65" s="12">
        <f>IF(O65="",0,IF(O65="優勝",[8]点数換算表!$B$6,IF(O65="準優勝",[8]点数換算表!$C$6,IF(O65="ベスト4",[8]点数換算表!$D$6,IF(O65="ベスト8",[8]点数換算表!$E$6,IF(O65="ベスト16",[8]点数換算表!$F$6,IF(O65="ベスト32",[8]点数換算表!$G$6,"")))))))</f>
        <v>0</v>
      </c>
      <c r="Q65" s="11"/>
      <c r="R65" s="12">
        <f>IF(Q65="",0,IF(Q65="優勝",[8]点数換算表!$B$7,IF(Q65="準優勝",[8]点数換算表!$C$7,IF(Q65="ベスト4",[8]点数換算表!$D$7,IF(Q65="ベスト8",[8]点数換算表!$E$7,[8]点数換算表!$F$7)))))</f>
        <v>0</v>
      </c>
      <c r="S65" s="11"/>
      <c r="T65" s="12">
        <f>IF(S65="",0,IF(S65="優勝",[8]点数換算表!$B$8,IF(S65="準優勝",[8]点数換算表!$C$8,IF(S65="ベスト4",[8]点数換算表!$D$8,IF(S65="ベスト8",[8]点数換算表!$E$8,[8]点数換算表!$F$8)))))</f>
        <v>0</v>
      </c>
      <c r="U65" s="11"/>
      <c r="V65" s="12">
        <f>IF(U65="",0,IF(U65="優勝",[8]点数換算表!$B$13,IF(U65="準優勝",[8]点数換算表!$C$13,IF(U65="ベスト4",[8]点数換算表!$D$13,[8]点数換算表!$E$13))))</f>
        <v>0</v>
      </c>
      <c r="W65" s="11"/>
      <c r="X65" s="12">
        <f>IF(W65="",0,IF(W65="優勝",[8]点数換算表!$B$14,IF(W65="準優勝",[8]点数換算表!$C$14,IF(W65="ベスト4",[8]点数換算表!$D$14,[8]点数換算表!$E$14))))</f>
        <v>0</v>
      </c>
      <c r="Y65" s="15" t="s">
        <v>9</v>
      </c>
      <c r="Z65" s="12">
        <f>IF(Y65="",0,IF(Y65="優勝",[8]点数換算表!$B$15,IF(Y65="準優勝",[8]点数換算表!$C$15,IF(Y65="ベスト4",[8]点数換算表!$D$15,IF(Y65="ベスト8",[8]点数換算表!$E$15,IF(Y65="ベスト16",[8]点数換算表!$F$15,""))))))</f>
        <v>32</v>
      </c>
      <c r="AA65" s="15" t="s">
        <v>214</v>
      </c>
      <c r="AB65" s="12">
        <f>IF(AA65="",0,IF(AA65="優勝",[3]点数換算表!$B$16,IF(AA65="準優勝",[3]点数換算表!$C$16,IF(AA65="ベスト4",[3]点数換算表!$D$16,IF(AA65="ベスト8",[3]点数換算表!$E$16,IF(AA65="ベスト16",[3]点数換算表!$F$16,IF(AA65="ベスト32",[3]点数換算表!$G$16,"")))))))</f>
        <v>40</v>
      </c>
      <c r="AC65" s="15"/>
      <c r="AD65" s="12">
        <f>IF(AC65="",0,IF(AC65="優勝",[8]点数換算表!$B$17,IF(AC65="準優勝",[8]点数換算表!$C$17,IF(AC65="ベスト4",[8]点数換算表!$D$17,IF(AC65="ベスト8",[8]点数換算表!$E$17,IF(AC65="ベスト16",[8]点数換算表!$F$17,IF(AC65="ベスト32",[8]点数換算表!$G$17,"")))))))</f>
        <v>0</v>
      </c>
      <c r="AE65" s="11"/>
      <c r="AF65" s="12">
        <f>IF(AE65="",0,IF(AE65="優勝",[8]点数換算表!$B$18,IF(AE65="準優勝",[8]点数換算表!$C$18,IF(AE65="ベスト4",[8]点数換算表!$D$18,IF(AE65="ベスト8",[8]点数換算表!$E$18,[8]点数換算表!$F$18)))))</f>
        <v>0</v>
      </c>
      <c r="AG65" s="11"/>
      <c r="AH65" s="12">
        <f>IF(AG65="",0,IF(AG65="優勝",[8]点数換算表!$B$19,IF(AG65="準優勝",[8]点数換算表!$C$19,IF(AG65="ベスト4",[8]点数換算表!$D$19,IF(AG65="ベスト8",[8]点数換算表!$E$19,[8]点数換算表!$F$19)))))</f>
        <v>0</v>
      </c>
      <c r="AI65" s="12">
        <f t="shared" si="31"/>
        <v>232</v>
      </c>
      <c r="AJ65" s="78"/>
    </row>
    <row r="66" spans="1:36" x14ac:dyDescent="0.4">
      <c r="A66" s="78">
        <v>32</v>
      </c>
      <c r="B66" s="15" t="s">
        <v>744</v>
      </c>
      <c r="C66" s="15" t="s">
        <v>716</v>
      </c>
      <c r="D66" s="15">
        <v>4</v>
      </c>
      <c r="E66" s="33" t="s">
        <v>717</v>
      </c>
      <c r="F66" s="41" t="s">
        <v>814</v>
      </c>
      <c r="G66" s="11"/>
      <c r="H66" s="12">
        <f>IF(G66="",0,IF(G66="優勝",[5]点数換算表!$B$2,IF(G66="準優勝",[5]点数換算表!$C$2,IF(G66="ベスト4",[5]点数換算表!$D$2,[5]点数換算表!$E$2))))</f>
        <v>0</v>
      </c>
      <c r="I66" s="11"/>
      <c r="J66" s="12">
        <f>IF(I66="",0,IF(I66="優勝",[5]点数換算表!$B$3,IF(I66="準優勝",[5]点数換算表!$C$3,IF(I66="ベスト4",[5]点数換算表!$D$3,[5]点数換算表!$E$3))))</f>
        <v>0</v>
      </c>
      <c r="K66" s="15" t="s">
        <v>8</v>
      </c>
      <c r="L66" s="12">
        <f>IF(K66="",0,IF(K66="優勝",[5]点数換算表!$B$4,IF(K66="準優勝",[5]点数換算表!$C$4,IF(K66="ベスト4",[5]点数換算表!$D$4,IF(K66="ベスト8",[5]点数換算表!$E$4,IF(K66="ベスト16",[5]点数換算表!$F$4,""))))))</f>
        <v>80</v>
      </c>
      <c r="M66" s="15" t="s">
        <v>7</v>
      </c>
      <c r="N66" s="12">
        <f>IF(M66="",0,IF(M66="優勝",[3]点数換算表!$B$5,IF(M66="準優勝",[3]点数換算表!$C$5,IF(M66="ベスト4",[3]点数換算表!$D$5,IF(M66="ベスト8",[3]点数換算表!$E$5,IF(M66="ベスト16",[3]点数換算表!$F$5,IF(M66="ベスト32",[3]点数換算表!$G$5,"")))))))</f>
        <v>100</v>
      </c>
      <c r="O66" s="15"/>
      <c r="P66" s="12">
        <f>IF(O66="",0,IF(O66="優勝",[5]点数換算表!$B$6,IF(O66="準優勝",[5]点数換算表!$C$6,IF(O66="ベスト4",[5]点数換算表!$D$6,IF(O66="ベスト8",[5]点数換算表!$E$6,IF(O66="ベスト16",[5]点数換算表!$F$6,IF(O66="ベスト32",[5]点数換算表!$G$6,"")))))))</f>
        <v>0</v>
      </c>
      <c r="Q66" s="11"/>
      <c r="R66" s="12">
        <f>IF(Q66="",0,IF(Q66="優勝",[5]点数換算表!$B$7,IF(Q66="準優勝",[5]点数換算表!$C$7,IF(Q66="ベスト4",[5]点数換算表!$D$7,IF(Q66="ベスト8",[5]点数換算表!$E$7,[5]点数換算表!$F$7)))))</f>
        <v>0</v>
      </c>
      <c r="S66" s="11"/>
      <c r="T66" s="12">
        <f>IF(S66="",0,IF(S66="優勝",[5]点数換算表!$B$8,IF(S66="準優勝",[5]点数換算表!$C$8,IF(S66="ベスト4",[5]点数換算表!$D$8,IF(S66="ベスト8",[5]点数換算表!$E$8,[5]点数換算表!$F$8)))))</f>
        <v>0</v>
      </c>
      <c r="U66" s="11"/>
      <c r="V66" s="12">
        <f>IF(U66="",0,IF(U66="優勝",[5]点数換算表!$B$13,IF(U66="準優勝",[5]点数換算表!$C$13,IF(U66="ベスト4",[5]点数換算表!$D$13,[5]点数換算表!$E$13))))</f>
        <v>0</v>
      </c>
      <c r="W66" s="11"/>
      <c r="X66" s="12">
        <f>IF(W66="",0,IF(W66="優勝",[5]点数換算表!$B$14,IF(W66="準優勝",[5]点数換算表!$C$14,IF(W66="ベスト4",[5]点数換算表!$D$14,[5]点数換算表!$E$14))))</f>
        <v>0</v>
      </c>
      <c r="Y66" s="15" t="s">
        <v>6</v>
      </c>
      <c r="Z66" s="12">
        <f>IF(Y66="",0,IF(Y66="優勝",[5]点数換算表!$B$15,IF(Y66="準優勝",[5]点数換算表!$C$15,IF(Y66="ベスト4",[5]点数換算表!$D$15,IF(Y66="ベスト8",[5]点数換算表!$E$15,IF(Y66="ベスト16",[5]点数換算表!$F$15,""))))))</f>
        <v>48</v>
      </c>
      <c r="AA66" s="15"/>
      <c r="AB66" s="12">
        <f>IF(AA66="",0,IF(AA66="優勝",[3]点数換算表!$B$16,IF(AA66="準優勝",[3]点数換算表!$C$16,IF(AA66="ベスト4",[3]点数換算表!$D$16,IF(AA66="ベスト8",[3]点数換算表!$E$16,IF(AA66="ベスト16",[3]点数換算表!$F$16,IF(AA66="ベスト32",[3]点数換算表!$G$16,"")))))))</f>
        <v>0</v>
      </c>
      <c r="AC66" s="15"/>
      <c r="AD66" s="12">
        <f>IF(AC66="",0,IF(AC66="優勝",[5]点数換算表!$B$17,IF(AC66="準優勝",[5]点数換算表!$C$17,IF(AC66="ベスト4",[5]点数換算表!$D$17,IF(AC66="ベスト8",[5]点数換算表!$E$17,IF(AC66="ベスト16",[5]点数換算表!$F$17,IF(AC66="ベスト32",[5]点数換算表!$G$17,"")))))))</f>
        <v>0</v>
      </c>
      <c r="AE66" s="11"/>
      <c r="AF66" s="12">
        <f>IF(AE66="",0,IF(AE66="優勝",[5]点数換算表!$B$18,IF(AE66="準優勝",[5]点数換算表!$C$18,IF(AE66="ベスト4",[5]点数換算表!$D$18,IF(AE66="ベスト8",[5]点数換算表!$E$18,[5]点数換算表!$F$18)))))</f>
        <v>0</v>
      </c>
      <c r="AG66" s="11"/>
      <c r="AH66" s="12">
        <f>IF(AG66="",0,IF(AG66="優勝",[5]点数換算表!$B$19,IF(AG66="準優勝",[5]点数換算表!$C$19,IF(AG66="ベスト4",[5]点数換算表!$D$19,IF(AG66="ベスト8",[5]点数換算表!$E$19,[5]点数換算表!$F$19)))))</f>
        <v>0</v>
      </c>
      <c r="AI66" s="12">
        <f t="shared" si="31"/>
        <v>228</v>
      </c>
      <c r="AJ66" s="78">
        <f t="shared" ref="AJ66" si="34">AI66+AI67</f>
        <v>456</v>
      </c>
    </row>
    <row r="67" spans="1:36" x14ac:dyDescent="0.4">
      <c r="A67" s="78"/>
      <c r="B67" s="15" t="s">
        <v>776</v>
      </c>
      <c r="C67" s="15" t="s">
        <v>716</v>
      </c>
      <c r="D67" s="15">
        <v>4</v>
      </c>
      <c r="E67" s="33" t="s">
        <v>717</v>
      </c>
      <c r="F67" s="41" t="s">
        <v>814</v>
      </c>
      <c r="G67" s="11"/>
      <c r="H67" s="12">
        <f>IF(G67="",0,IF(G67="優勝",[5]点数換算表!$B$2,IF(G67="準優勝",[5]点数換算表!$C$2,IF(G67="ベスト4",[5]点数換算表!$D$2,[5]点数換算表!$E$2))))</f>
        <v>0</v>
      </c>
      <c r="I67" s="11"/>
      <c r="J67" s="12">
        <f>IF(I67="",0,IF(I67="優勝",[5]点数換算表!$B$3,IF(I67="準優勝",[5]点数換算表!$C$3,IF(I67="ベスト4",[5]点数換算表!$D$3,[5]点数換算表!$E$3))))</f>
        <v>0</v>
      </c>
      <c r="K67" s="15" t="s">
        <v>8</v>
      </c>
      <c r="L67" s="12">
        <f>IF(K67="",0,IF(K67="優勝",[5]点数換算表!$B$4,IF(K67="準優勝",[5]点数換算表!$C$4,IF(K67="ベスト4",[5]点数換算表!$D$4,IF(K67="ベスト8",[5]点数換算表!$E$4,IF(K67="ベスト16",[5]点数換算表!$F$4,""))))))</f>
        <v>80</v>
      </c>
      <c r="M67" s="15" t="s">
        <v>7</v>
      </c>
      <c r="N67" s="12">
        <f>IF(M67="",0,IF(M67="優勝",[3]点数換算表!$B$5,IF(M67="準優勝",[3]点数換算表!$C$5,IF(M67="ベスト4",[3]点数換算表!$D$5,IF(M67="ベスト8",[3]点数換算表!$E$5,IF(M67="ベスト16",[3]点数換算表!$F$5,IF(M67="ベスト32",[3]点数換算表!$G$5,"")))))))</f>
        <v>100</v>
      </c>
      <c r="O67" s="15"/>
      <c r="P67" s="12">
        <f>IF(O67="",0,IF(O67="優勝",[5]点数換算表!$B$6,IF(O67="準優勝",[5]点数換算表!$C$6,IF(O67="ベスト4",[5]点数換算表!$D$6,IF(O67="ベスト8",[5]点数換算表!$E$6,IF(O67="ベスト16",[5]点数換算表!$F$6,IF(O67="ベスト32",[5]点数換算表!$G$6,"")))))))</f>
        <v>0</v>
      </c>
      <c r="Q67" s="11"/>
      <c r="R67" s="12">
        <f>IF(Q67="",0,IF(Q67="優勝",[5]点数換算表!$B$7,IF(Q67="準優勝",[5]点数換算表!$C$7,IF(Q67="ベスト4",[5]点数換算表!$D$7,IF(Q67="ベスト8",[5]点数換算表!$E$7,[5]点数換算表!$F$7)))))</f>
        <v>0</v>
      </c>
      <c r="S67" s="11"/>
      <c r="T67" s="12">
        <f>IF(S67="",0,IF(S67="優勝",[5]点数換算表!$B$8,IF(S67="準優勝",[5]点数換算表!$C$8,IF(S67="ベスト4",[5]点数換算表!$D$8,IF(S67="ベスト8",[5]点数換算表!$E$8,[5]点数換算表!$F$8)))))</f>
        <v>0</v>
      </c>
      <c r="U67" s="11"/>
      <c r="V67" s="12">
        <f>IF(U67="",0,IF(U67="優勝",[5]点数換算表!$B$13,IF(U67="準優勝",[5]点数換算表!$C$13,IF(U67="ベスト4",[5]点数換算表!$D$13,[5]点数換算表!$E$13))))</f>
        <v>0</v>
      </c>
      <c r="W67" s="11"/>
      <c r="X67" s="12">
        <f>IF(W67="",0,IF(W67="優勝",[5]点数換算表!$B$14,IF(W67="準優勝",[5]点数換算表!$C$14,IF(W67="ベスト4",[5]点数換算表!$D$14,[5]点数換算表!$E$14))))</f>
        <v>0</v>
      </c>
      <c r="Y67" s="15" t="s">
        <v>6</v>
      </c>
      <c r="Z67" s="12">
        <f>IF(Y67="",0,IF(Y67="優勝",[5]点数換算表!$B$15,IF(Y67="準優勝",[5]点数換算表!$C$15,IF(Y67="ベスト4",[5]点数換算表!$D$15,IF(Y67="ベスト8",[5]点数換算表!$E$15,IF(Y67="ベスト16",[5]点数換算表!$F$15,""))))))</f>
        <v>48</v>
      </c>
      <c r="AA67" s="15"/>
      <c r="AB67" s="12">
        <f>IF(AA67="",0,IF(AA67="優勝",[3]点数換算表!$B$16,IF(AA67="準優勝",[3]点数換算表!$C$16,IF(AA67="ベスト4",[3]点数換算表!$D$16,IF(AA67="ベスト8",[3]点数換算表!$E$16,IF(AA67="ベスト16",[3]点数換算表!$F$16,IF(AA67="ベスト32",[3]点数換算表!$G$16,"")))))))</f>
        <v>0</v>
      </c>
      <c r="AC67" s="15"/>
      <c r="AD67" s="12">
        <f>IF(AC67="",0,IF(AC67="優勝",[5]点数換算表!$B$17,IF(AC67="準優勝",[5]点数換算表!$C$17,IF(AC67="ベスト4",[5]点数換算表!$D$17,IF(AC67="ベスト8",[5]点数換算表!$E$17,IF(AC67="ベスト16",[5]点数換算表!$F$17,IF(AC67="ベスト32",[5]点数換算表!$G$17,"")))))))</f>
        <v>0</v>
      </c>
      <c r="AE67" s="11"/>
      <c r="AF67" s="12">
        <f>IF(AE67="",0,IF(AE67="優勝",[5]点数換算表!$B$18,IF(AE67="準優勝",[5]点数換算表!$C$18,IF(AE67="ベスト4",[5]点数換算表!$D$18,IF(AE67="ベスト8",[5]点数換算表!$E$18,[5]点数換算表!$F$18)))))</f>
        <v>0</v>
      </c>
      <c r="AG67" s="11"/>
      <c r="AH67" s="12">
        <f>IF(AG67="",0,IF(AG67="優勝",[5]点数換算表!$B$19,IF(AG67="準優勝",[5]点数換算表!$C$19,IF(AG67="ベスト4",[5]点数換算表!$D$19,IF(AG67="ベスト8",[5]点数換算表!$E$19,[5]点数換算表!$F$19)))))</f>
        <v>0</v>
      </c>
      <c r="AI67" s="12">
        <f t="shared" si="31"/>
        <v>228</v>
      </c>
      <c r="AJ67" s="78"/>
    </row>
    <row r="68" spans="1:36" x14ac:dyDescent="0.4">
      <c r="A68" s="78">
        <v>33</v>
      </c>
      <c r="B68" s="12" t="s">
        <v>561</v>
      </c>
      <c r="C68" s="12" t="s">
        <v>525</v>
      </c>
      <c r="D68" s="12">
        <v>4</v>
      </c>
      <c r="E68" s="29" t="s">
        <v>526</v>
      </c>
      <c r="F68" s="36" t="s">
        <v>815</v>
      </c>
      <c r="G68" s="11"/>
      <c r="H68" s="12">
        <f>IF(G68="",0,IF(G68="優勝",[8]点数換算表!$B$2,IF(G68="準優勝",[8]点数換算表!$C$2,IF(G68="ベスト4",[8]点数換算表!$D$2,[8]点数換算表!$E$2))))</f>
        <v>0</v>
      </c>
      <c r="I68" s="11"/>
      <c r="J68" s="12">
        <f>IF(I68="",0,IF(I68="優勝",[8]点数換算表!$B$3,IF(I68="準優勝",[8]点数換算表!$C$3,IF(I68="ベスト4",[8]点数換算表!$D$3,[8]点数換算表!$E$3))))</f>
        <v>0</v>
      </c>
      <c r="K68" s="15" t="s">
        <v>8</v>
      </c>
      <c r="L68" s="12">
        <f>IF(K68="",0,IF(K68="優勝",[8]点数換算表!$B$4,IF(K68="準優勝",[8]点数換算表!$C$4,IF(K68="ベスト4",[8]点数換算表!$D$4,IF(K68="ベスト8",[8]点数換算表!$E$4,IF(K68="ベスト16",[8]点数換算表!$F$4,""))))))</f>
        <v>80</v>
      </c>
      <c r="M68" s="15" t="s">
        <v>7</v>
      </c>
      <c r="N68" s="12">
        <f>IF(M68="",0,IF(M68="優勝",[3]点数換算表!$B$5,IF(M68="準優勝",[3]点数換算表!$C$5,IF(M68="ベスト4",[3]点数換算表!$D$5,IF(M68="ベスト8",[3]点数換算表!$E$5,IF(M68="ベスト16",[3]点数換算表!$F$5,IF(M68="ベスト32",[3]点数換算表!$G$5,"")))))))</f>
        <v>100</v>
      </c>
      <c r="O68" s="15"/>
      <c r="P68" s="12">
        <f>IF(O68="",0,IF(O68="優勝",[8]点数換算表!$B$6,IF(O68="準優勝",[8]点数換算表!$C$6,IF(O68="ベスト4",[8]点数換算表!$D$6,IF(O68="ベスト8",[8]点数換算表!$E$6,IF(O68="ベスト16",[8]点数換算表!$F$6,IF(O68="ベスト32",[8]点数換算表!$G$6,"")))))))</f>
        <v>0</v>
      </c>
      <c r="Q68" s="11"/>
      <c r="R68" s="12">
        <f>IF(Q68="",0,IF(Q68="優勝",[8]点数換算表!$B$7,IF(Q68="準優勝",[8]点数換算表!$C$7,IF(Q68="ベスト4",[8]点数換算表!$D$7,IF(Q68="ベスト8",[8]点数換算表!$E$7,[8]点数換算表!$F$7)))))</f>
        <v>0</v>
      </c>
      <c r="S68" s="11"/>
      <c r="T68" s="12">
        <f>IF(S68="",0,IF(S68="優勝",[8]点数換算表!$B$8,IF(S68="準優勝",[8]点数換算表!$C$8,IF(S68="ベスト4",[8]点数換算表!$D$8,IF(S68="ベスト8",[8]点数換算表!$E$8,[8]点数換算表!$F$8)))))</f>
        <v>0</v>
      </c>
      <c r="U68" s="11"/>
      <c r="V68" s="12">
        <f>IF(U68="",0,IF(U68="優勝",[8]点数換算表!$B$13,IF(U68="準優勝",[8]点数換算表!$C$13,IF(U68="ベスト4",[8]点数換算表!$D$13,[8]点数換算表!$E$13))))</f>
        <v>0</v>
      </c>
      <c r="W68" s="11"/>
      <c r="X68" s="12">
        <f>IF(W68="",0,IF(W68="優勝",[8]点数換算表!$B$14,IF(W68="準優勝",[8]点数換算表!$C$14,IF(W68="ベスト4",[8]点数換算表!$D$14,[8]点数換算表!$E$14))))</f>
        <v>0</v>
      </c>
      <c r="Y68" s="15" t="s">
        <v>6</v>
      </c>
      <c r="Z68" s="12">
        <f>IF(Y68="",0,IF(Y68="優勝",[8]点数換算表!$B$15,IF(Y68="準優勝",[8]点数換算表!$C$15,IF(Y68="ベスト4",[8]点数換算表!$D$15,IF(Y68="ベスト8",[8]点数換算表!$E$15,IF(Y68="ベスト16",[8]点数換算表!$F$15,""))))))</f>
        <v>48</v>
      </c>
      <c r="AA68" s="15"/>
      <c r="AB68" s="12">
        <f>IF(AA68="",0,IF(AA68="優勝",[3]点数換算表!$B$16,IF(AA68="準優勝",[3]点数換算表!$C$16,IF(AA68="ベスト4",[3]点数換算表!$D$16,IF(AA68="ベスト8",[3]点数換算表!$E$16,IF(AA68="ベスト16",[3]点数換算表!$F$16,IF(AA68="ベスト32",[3]点数換算表!$G$16,"")))))))</f>
        <v>0</v>
      </c>
      <c r="AC68" s="15"/>
      <c r="AD68" s="12">
        <f>IF(AC68="",0,IF(AC68="優勝",[8]点数換算表!$B$17,IF(AC68="準優勝",[8]点数換算表!$C$17,IF(AC68="ベスト4",[8]点数換算表!$D$17,IF(AC68="ベスト8",[8]点数換算表!$E$17,IF(AC68="ベスト16",[8]点数換算表!$F$17,IF(AC68="ベスト32",[8]点数換算表!$G$17,"")))))))</f>
        <v>0</v>
      </c>
      <c r="AE68" s="11"/>
      <c r="AF68" s="12">
        <f>IF(AE68="",0,IF(AE68="優勝",[8]点数換算表!$B$18,IF(AE68="準優勝",[8]点数換算表!$C$18,IF(AE68="ベスト4",[8]点数換算表!$D$18,IF(AE68="ベスト8",[8]点数換算表!$E$18,[8]点数換算表!$F$18)))))</f>
        <v>0</v>
      </c>
      <c r="AG68" s="11"/>
      <c r="AH68" s="12">
        <f>IF(AG68="",0,IF(AG68="優勝",[8]点数換算表!$B$19,IF(AG68="準優勝",[8]点数換算表!$C$19,IF(AG68="ベスト4",[8]点数換算表!$D$19,IF(AG68="ベスト8",[8]点数換算表!$E$19,[8]点数換算表!$F$19)))))</f>
        <v>0</v>
      </c>
      <c r="AI68" s="12">
        <f t="shared" si="31"/>
        <v>228</v>
      </c>
      <c r="AJ68" s="78">
        <f t="shared" ref="AJ68" si="35">AI68+AI69</f>
        <v>456</v>
      </c>
    </row>
    <row r="69" spans="1:36" x14ac:dyDescent="0.4">
      <c r="A69" s="78"/>
      <c r="B69" s="12" t="s">
        <v>593</v>
      </c>
      <c r="C69" s="12" t="s">
        <v>525</v>
      </c>
      <c r="D69" s="12">
        <v>4</v>
      </c>
      <c r="E69" s="29" t="s">
        <v>526</v>
      </c>
      <c r="F69" s="36" t="s">
        <v>815</v>
      </c>
      <c r="G69" s="11"/>
      <c r="H69" s="12">
        <f>IF(G69="",0,IF(G69="優勝",[8]点数換算表!$B$2,IF(G69="準優勝",[8]点数換算表!$C$2,IF(G69="ベスト4",[8]点数換算表!$D$2,[8]点数換算表!$E$2))))</f>
        <v>0</v>
      </c>
      <c r="I69" s="11"/>
      <c r="J69" s="12">
        <f>IF(I69="",0,IF(I69="優勝",[8]点数換算表!$B$3,IF(I69="準優勝",[8]点数換算表!$C$3,IF(I69="ベスト4",[8]点数換算表!$D$3,[8]点数換算表!$E$3))))</f>
        <v>0</v>
      </c>
      <c r="K69" s="15" t="s">
        <v>8</v>
      </c>
      <c r="L69" s="12">
        <f>IF(K69="",0,IF(K69="優勝",[8]点数換算表!$B$4,IF(K69="準優勝",[8]点数換算表!$C$4,IF(K69="ベスト4",[8]点数換算表!$D$4,IF(K69="ベスト8",[8]点数換算表!$E$4,IF(K69="ベスト16",[8]点数換算表!$F$4,""))))))</f>
        <v>80</v>
      </c>
      <c r="M69" s="15" t="s">
        <v>7</v>
      </c>
      <c r="N69" s="12">
        <f>IF(M69="",0,IF(M69="優勝",[3]点数換算表!$B$5,IF(M69="準優勝",[3]点数換算表!$C$5,IF(M69="ベスト4",[3]点数換算表!$D$5,IF(M69="ベスト8",[3]点数換算表!$E$5,IF(M69="ベスト16",[3]点数換算表!$F$5,IF(M69="ベスト32",[3]点数換算表!$G$5,"")))))))</f>
        <v>100</v>
      </c>
      <c r="O69" s="15"/>
      <c r="P69" s="12">
        <f>IF(O69="",0,IF(O69="優勝",[8]点数換算表!$B$6,IF(O69="準優勝",[8]点数換算表!$C$6,IF(O69="ベスト4",[8]点数換算表!$D$6,IF(O69="ベスト8",[8]点数換算表!$E$6,IF(O69="ベスト16",[8]点数換算表!$F$6,IF(O69="ベスト32",[8]点数換算表!$G$6,"")))))))</f>
        <v>0</v>
      </c>
      <c r="Q69" s="11"/>
      <c r="R69" s="12">
        <f>IF(Q69="",0,IF(Q69="優勝",[8]点数換算表!$B$7,IF(Q69="準優勝",[8]点数換算表!$C$7,IF(Q69="ベスト4",[8]点数換算表!$D$7,IF(Q69="ベスト8",[8]点数換算表!$E$7,[8]点数換算表!$F$7)))))</f>
        <v>0</v>
      </c>
      <c r="S69" s="11"/>
      <c r="T69" s="12">
        <f>IF(S69="",0,IF(S69="優勝",[8]点数換算表!$B$8,IF(S69="準優勝",[8]点数換算表!$C$8,IF(S69="ベスト4",[8]点数換算表!$D$8,IF(S69="ベスト8",[8]点数換算表!$E$8,[8]点数換算表!$F$8)))))</f>
        <v>0</v>
      </c>
      <c r="U69" s="11"/>
      <c r="V69" s="12">
        <f>IF(U69="",0,IF(U69="優勝",[8]点数換算表!$B$13,IF(U69="準優勝",[8]点数換算表!$C$13,IF(U69="ベスト4",[8]点数換算表!$D$13,[8]点数換算表!$E$13))))</f>
        <v>0</v>
      </c>
      <c r="W69" s="11"/>
      <c r="X69" s="12">
        <f>IF(W69="",0,IF(W69="優勝",[8]点数換算表!$B$14,IF(W69="準優勝",[8]点数換算表!$C$14,IF(W69="ベスト4",[8]点数換算表!$D$14,[8]点数換算表!$E$14))))</f>
        <v>0</v>
      </c>
      <c r="Y69" s="15" t="s">
        <v>6</v>
      </c>
      <c r="Z69" s="12">
        <f>IF(Y69="",0,IF(Y69="優勝",[8]点数換算表!$B$15,IF(Y69="準優勝",[8]点数換算表!$C$15,IF(Y69="ベスト4",[8]点数換算表!$D$15,IF(Y69="ベスト8",[8]点数換算表!$E$15,IF(Y69="ベスト16",[8]点数換算表!$F$15,""))))))</f>
        <v>48</v>
      </c>
      <c r="AA69" s="15"/>
      <c r="AB69" s="12">
        <f>IF(AA69="",0,IF(AA69="優勝",[3]点数換算表!$B$16,IF(AA69="準優勝",[3]点数換算表!$C$16,IF(AA69="ベスト4",[3]点数換算表!$D$16,IF(AA69="ベスト8",[3]点数換算表!$E$16,IF(AA69="ベスト16",[3]点数換算表!$F$16,IF(AA69="ベスト32",[3]点数換算表!$G$16,"")))))))</f>
        <v>0</v>
      </c>
      <c r="AC69" s="15"/>
      <c r="AD69" s="12">
        <f>IF(AC69="",0,IF(AC69="優勝",[8]点数換算表!$B$17,IF(AC69="準優勝",[8]点数換算表!$C$17,IF(AC69="ベスト4",[8]点数換算表!$D$17,IF(AC69="ベスト8",[8]点数換算表!$E$17,IF(AC69="ベスト16",[8]点数換算表!$F$17,IF(AC69="ベスト32",[8]点数換算表!$G$17,"")))))))</f>
        <v>0</v>
      </c>
      <c r="AE69" s="11"/>
      <c r="AF69" s="12">
        <f>IF(AE69="",0,IF(AE69="優勝",[8]点数換算表!$B$18,IF(AE69="準優勝",[8]点数換算表!$C$18,IF(AE69="ベスト4",[8]点数換算表!$D$18,IF(AE69="ベスト8",[8]点数換算表!$E$18,[8]点数換算表!$F$18)))))</f>
        <v>0</v>
      </c>
      <c r="AG69" s="11"/>
      <c r="AH69" s="12">
        <f>IF(AG69="",0,IF(AG69="優勝",[8]点数換算表!$B$19,IF(AG69="準優勝",[8]点数換算表!$C$19,IF(AG69="ベスト4",[8]点数換算表!$D$19,IF(AG69="ベスト8",[8]点数換算表!$E$19,[8]点数換算表!$F$19)))))</f>
        <v>0</v>
      </c>
      <c r="AI69" s="12">
        <f t="shared" si="31"/>
        <v>228</v>
      </c>
      <c r="AJ69" s="78"/>
    </row>
    <row r="70" spans="1:36" x14ac:dyDescent="0.4">
      <c r="A70" s="78">
        <v>34</v>
      </c>
      <c r="B70" s="11" t="s">
        <v>320</v>
      </c>
      <c r="C70" s="11" t="s">
        <v>321</v>
      </c>
      <c r="D70" s="11">
        <v>4</v>
      </c>
      <c r="E70" s="25" t="s">
        <v>272</v>
      </c>
      <c r="F70" s="36" t="s">
        <v>815</v>
      </c>
      <c r="G70" s="11"/>
      <c r="H70" s="12">
        <v>0</v>
      </c>
      <c r="I70" s="11"/>
      <c r="J70" s="12">
        <v>0</v>
      </c>
      <c r="K70" s="15" t="s">
        <v>7</v>
      </c>
      <c r="L70" s="12">
        <v>20</v>
      </c>
      <c r="M70" s="15" t="s">
        <v>7</v>
      </c>
      <c r="N70" s="12">
        <f>IF(M70="",0,IF(M70="優勝",[3]点数換算表!$B$5,IF(M70="準優勝",[3]点数換算表!$C$5,IF(M70="ベスト4",[3]点数換算表!$D$5,IF(M70="ベスト8",[3]点数換算表!$E$5,IF(M70="ベスト16",[3]点数換算表!$F$5,IF(M70="ベスト32",[3]点数換算表!$G$5,"")))))))</f>
        <v>100</v>
      </c>
      <c r="O70" s="15"/>
      <c r="P70" s="12">
        <v>0</v>
      </c>
      <c r="Q70" s="11"/>
      <c r="R70" s="12">
        <v>0</v>
      </c>
      <c r="S70" s="11"/>
      <c r="T70" s="12">
        <v>0</v>
      </c>
      <c r="U70" s="11"/>
      <c r="V70" s="12">
        <v>0</v>
      </c>
      <c r="W70" s="11"/>
      <c r="X70" s="12">
        <v>0</v>
      </c>
      <c r="Y70" s="15"/>
      <c r="Z70" s="12">
        <v>0</v>
      </c>
      <c r="AA70" s="15" t="s">
        <v>214</v>
      </c>
      <c r="AB70" s="12">
        <f>IF(AA70="",0,IF(AA70="優勝",[3]点数換算表!$B$16,IF(AA70="準優勝",[3]点数換算表!$C$16,IF(AA70="ベスト4",[3]点数換算表!$D$16,IF(AA70="ベスト8",[3]点数換算表!$E$16,IF(AA70="ベスト16",[3]点数換算表!$F$16,IF(AA70="ベスト32",[3]点数換算表!$G$16,"")))))))</f>
        <v>40</v>
      </c>
      <c r="AC70" s="15" t="s">
        <v>214</v>
      </c>
      <c r="AD70" s="12">
        <v>80</v>
      </c>
      <c r="AE70" s="11"/>
      <c r="AF70" s="12">
        <v>0</v>
      </c>
      <c r="AG70" s="11"/>
      <c r="AH70" s="12">
        <v>0</v>
      </c>
      <c r="AI70" s="12">
        <f t="shared" si="31"/>
        <v>240</v>
      </c>
      <c r="AJ70" s="78">
        <f t="shared" ref="AJ70" si="36">AI70+AI71</f>
        <v>400</v>
      </c>
    </row>
    <row r="71" spans="1:36" x14ac:dyDescent="0.4">
      <c r="A71" s="78"/>
      <c r="B71" s="12" t="s">
        <v>366</v>
      </c>
      <c r="C71" s="12" t="s">
        <v>321</v>
      </c>
      <c r="D71" s="12">
        <v>2</v>
      </c>
      <c r="E71" s="25" t="s">
        <v>272</v>
      </c>
      <c r="F71" s="36" t="s">
        <v>815</v>
      </c>
      <c r="G71" s="11"/>
      <c r="H71" s="12">
        <v>0</v>
      </c>
      <c r="I71" s="11"/>
      <c r="J71" s="12">
        <v>0</v>
      </c>
      <c r="K71" s="15" t="s">
        <v>7</v>
      </c>
      <c r="L71" s="12">
        <v>20</v>
      </c>
      <c r="M71" s="15" t="s">
        <v>7</v>
      </c>
      <c r="N71" s="12">
        <f>IF(M71="",0,IF(M71="優勝",[3]点数換算表!$B$5,IF(M71="準優勝",[3]点数換算表!$C$5,IF(M71="ベスト4",[3]点数換算表!$D$5,IF(M71="ベスト8",[3]点数換算表!$E$5,IF(M71="ベスト16",[3]点数換算表!$F$5,IF(M71="ベスト32",[3]点数換算表!$G$5,"")))))))</f>
        <v>100</v>
      </c>
      <c r="O71" s="15"/>
      <c r="P71" s="12">
        <v>0</v>
      </c>
      <c r="Q71" s="11"/>
      <c r="R71" s="12">
        <v>0</v>
      </c>
      <c r="S71" s="11"/>
      <c r="T71" s="12">
        <v>0</v>
      </c>
      <c r="U71" s="11"/>
      <c r="V71" s="12">
        <v>0</v>
      </c>
      <c r="W71" s="11"/>
      <c r="X71" s="12">
        <v>0</v>
      </c>
      <c r="Y71" s="15"/>
      <c r="Z71" s="12">
        <v>0</v>
      </c>
      <c r="AA71" s="15" t="s">
        <v>214</v>
      </c>
      <c r="AB71" s="12">
        <f>IF(AA71="",0,IF(AA71="優勝",[3]点数換算表!$B$16,IF(AA71="準優勝",[3]点数換算表!$C$16,IF(AA71="ベスト4",[3]点数換算表!$D$16,IF(AA71="ベスト8",[3]点数換算表!$E$16,IF(AA71="ベスト16",[3]点数換算表!$F$16,IF(AA71="ベスト32",[3]点数換算表!$G$16,"")))))))</f>
        <v>40</v>
      </c>
      <c r="AC71" s="15"/>
      <c r="AD71" s="12">
        <v>0</v>
      </c>
      <c r="AE71" s="11"/>
      <c r="AF71" s="12">
        <v>0</v>
      </c>
      <c r="AG71" s="11"/>
      <c r="AH71" s="12">
        <v>0</v>
      </c>
      <c r="AI71" s="12">
        <f t="shared" si="31"/>
        <v>160</v>
      </c>
      <c r="AJ71" s="78"/>
    </row>
    <row r="72" spans="1:36" x14ac:dyDescent="0.4">
      <c r="A72" s="78">
        <v>35</v>
      </c>
      <c r="B72" s="12" t="s">
        <v>1024</v>
      </c>
      <c r="C72" s="12" t="s">
        <v>460</v>
      </c>
      <c r="D72" s="12">
        <v>4</v>
      </c>
      <c r="E72" s="28" t="s">
        <v>451</v>
      </c>
      <c r="F72" s="36" t="s">
        <v>815</v>
      </c>
      <c r="G72" s="11"/>
      <c r="H72" s="12">
        <f>IF(G72="",0,IF(G72="優勝",[15]点数換算表!$B$2,IF(G72="準優勝",[15]点数換算表!$C$2,IF(G72="ベスト4",[15]点数換算表!$D$2,[15]点数換算表!$E$2))))</f>
        <v>0</v>
      </c>
      <c r="I72" s="11"/>
      <c r="J72" s="12">
        <f>IF(I72="",0,IF(I72="優勝",[15]点数換算表!$B$3,IF(I72="準優勝",[15]点数換算表!$C$3,IF(I72="ベスト4",[15]点数換算表!$D$3,[15]点数換算表!$E$3))))</f>
        <v>0</v>
      </c>
      <c r="K72" s="15" t="s">
        <v>10</v>
      </c>
      <c r="L72" s="12">
        <f>IF(K72="",0,IF(K72="優勝",[15]点数換算表!$B$4,IF(K72="準優勝",[15]点数換算表!$C$4,IF(K72="ベスト4",[15]点数換算表!$D$4,IF(K72="ベスト8",[15]点数換算表!$E$4,IF(K72="ベスト16",[15]点数換算表!$F$4,""))))))</f>
        <v>100</v>
      </c>
      <c r="M72" s="15" t="s">
        <v>214</v>
      </c>
      <c r="N72" s="12">
        <f>IF(M72="",0,IF(M72="優勝",[3]点数換算表!$B$5,IF(M72="準優勝",[3]点数換算表!$C$5,IF(M72="ベスト4",[3]点数換算表!$D$5,IF(M72="ベスト8",[3]点数換算表!$E$5,IF(M72="ベスト16",[3]点数換算表!$F$5,IF(M72="ベスト32",[3]点数換算表!$G$5,"")))))))</f>
        <v>50</v>
      </c>
      <c r="O72" s="15"/>
      <c r="P72" s="12">
        <f>IF(O72="",0,IF(O72="優勝",[15]点数換算表!$B$6,IF(O72="準優勝",[15]点数換算表!$C$6,IF(O72="ベスト4",[15]点数換算表!$D$6,IF(O72="ベスト8",[15]点数換算表!$E$6,IF(O72="ベスト16",[15]点数換算表!$F$6,IF(O72="ベスト32",[15]点数換算表!$G$6,"")))))))</f>
        <v>0</v>
      </c>
      <c r="Q72" s="11"/>
      <c r="R72" s="12">
        <f>IF(Q72="",0,IF(Q72="優勝",[15]点数換算表!$B$7,IF(Q72="準優勝",[15]点数換算表!$C$7,IF(Q72="ベスト4",[15]点数換算表!$D$7,IF(Q72="ベスト8",[15]点数換算表!$E$7,[15]点数換算表!$F$7)))))</f>
        <v>0</v>
      </c>
      <c r="S72" s="11"/>
      <c r="T72" s="12">
        <f>IF(S72="",0,IF(S72="優勝",[15]点数換算表!$B$8,IF(S72="準優勝",[15]点数換算表!$C$8,IF(S72="ベスト4",[15]点数換算表!$D$8,IF(S72="ベスト8",[15]点数換算表!$E$8,[15]点数換算表!$F$8)))))</f>
        <v>0</v>
      </c>
      <c r="U72" s="11"/>
      <c r="V72" s="12">
        <f>IF(U72="",0,IF(U72="優勝",[15]点数換算表!$B$13,IF(U72="準優勝",[15]点数換算表!$C$13,IF(U72="ベスト4",[15]点数換算表!$D$13,[15]点数換算表!$E$13))))</f>
        <v>0</v>
      </c>
      <c r="W72" s="11"/>
      <c r="X72" s="12">
        <f>IF(W72="",0,IF(W72="優勝",[15]点数換算表!$B$14,IF(W72="準優勝",[15]点数換算表!$C$14,IF(W72="ベスト4",[15]点数換算表!$D$14,[15]点数換算表!$E$14))))</f>
        <v>0</v>
      </c>
      <c r="Y72" s="15" t="s">
        <v>6</v>
      </c>
      <c r="Z72" s="12">
        <f>IF(Y72="",0,IF(Y72="優勝",[15]点数換算表!$B$15,IF(Y72="準優勝",[15]点数換算表!$C$15,IF(Y72="ベスト4",[15]点数換算表!$D$15,IF(Y72="ベスト8",[15]点数換算表!$E$15,IF(Y72="ベスト16",[15]点数換算表!$F$15,""))))))</f>
        <v>48</v>
      </c>
      <c r="AA72" s="15"/>
      <c r="AB72" s="12">
        <f>IF(AA72="",0,IF(AA72="優勝",[3]点数換算表!$B$16,IF(AA72="準優勝",[3]点数換算表!$C$16,IF(AA72="ベスト4",[3]点数換算表!$D$16,IF(AA72="ベスト8",[3]点数換算表!$E$16,IF(AA72="ベスト16",[3]点数換算表!$F$16,IF(AA72="ベスト32",[3]点数換算表!$G$16,"")))))))</f>
        <v>0</v>
      </c>
      <c r="AC72" s="15"/>
      <c r="AD72" s="12">
        <f>IF(AC72="",0,IF(AC72="優勝",[15]点数換算表!$B$17,IF(AC72="準優勝",[15]点数換算表!$C$17,IF(AC72="ベスト4",[15]点数換算表!$D$17,IF(AC72="ベスト8",[15]点数換算表!$E$17,IF(AC72="ベスト16",[15]点数換算表!$F$17,IF(AC72="ベスト32",[15]点数換算表!$G$17,"")))))))</f>
        <v>0</v>
      </c>
      <c r="AE72" s="11"/>
      <c r="AF72" s="12">
        <f>IF(AE72="",0,IF(AE72="優勝",[15]点数換算表!$B$18,IF(AE72="準優勝",[15]点数換算表!$C$18,IF(AE72="ベスト4",[15]点数換算表!$D$18,IF(AE72="ベスト8",[15]点数換算表!$E$18,[15]点数換算表!$F$18)))))</f>
        <v>0</v>
      </c>
      <c r="AG72" s="11"/>
      <c r="AH72" s="12">
        <f>IF(AG72="",0,IF(AG72="優勝",[15]点数換算表!$B$19,IF(AG72="準優勝",[15]点数換算表!$C$19,IF(AG72="ベスト4",[15]点数換算表!$D$19,IF(AG72="ベスト8",[15]点数換算表!$E$19,[15]点数換算表!$F$19)))))</f>
        <v>0</v>
      </c>
      <c r="AI72" s="12">
        <f t="shared" si="31"/>
        <v>198</v>
      </c>
      <c r="AJ72" s="78">
        <f t="shared" ref="AJ72" si="37">AI72+AI73</f>
        <v>396</v>
      </c>
    </row>
    <row r="73" spans="1:36" x14ac:dyDescent="0.4">
      <c r="A73" s="78"/>
      <c r="B73" s="12" t="s">
        <v>1025</v>
      </c>
      <c r="C73" s="12" t="s">
        <v>460</v>
      </c>
      <c r="D73" s="12">
        <v>4</v>
      </c>
      <c r="E73" s="28" t="s">
        <v>451</v>
      </c>
      <c r="F73" s="36" t="s">
        <v>815</v>
      </c>
      <c r="G73" s="11"/>
      <c r="H73" s="12">
        <f>IF(G73="",0,IF(G73="優勝",[15]点数換算表!$B$2,IF(G73="準優勝",[15]点数換算表!$C$2,IF(G73="ベスト4",[15]点数換算表!$D$2,[15]点数換算表!$E$2))))</f>
        <v>0</v>
      </c>
      <c r="I73" s="11"/>
      <c r="J73" s="12">
        <f>IF(I73="",0,IF(I73="優勝",[15]点数換算表!$B$3,IF(I73="準優勝",[15]点数換算表!$C$3,IF(I73="ベスト4",[15]点数換算表!$D$3,[15]点数換算表!$E$3))))</f>
        <v>0</v>
      </c>
      <c r="K73" s="15" t="s">
        <v>10</v>
      </c>
      <c r="L73" s="12">
        <f>IF(K73="",0,IF(K73="優勝",[15]点数換算表!$B$4,IF(K73="準優勝",[15]点数換算表!$C$4,IF(K73="ベスト4",[15]点数換算表!$D$4,IF(K73="ベスト8",[15]点数換算表!$E$4,IF(K73="ベスト16",[15]点数換算表!$F$4,""))))))</f>
        <v>100</v>
      </c>
      <c r="M73" s="15" t="s">
        <v>214</v>
      </c>
      <c r="N73" s="12">
        <f>IF(M73="",0,IF(M73="優勝",[3]点数換算表!$B$5,IF(M73="準優勝",[3]点数換算表!$C$5,IF(M73="ベスト4",[3]点数換算表!$D$5,IF(M73="ベスト8",[3]点数換算表!$E$5,IF(M73="ベスト16",[3]点数換算表!$F$5,IF(M73="ベスト32",[3]点数換算表!$G$5,"")))))))</f>
        <v>50</v>
      </c>
      <c r="O73" s="15"/>
      <c r="P73" s="12">
        <f>IF(O73="",0,IF(O73="優勝",[15]点数換算表!$B$6,IF(O73="準優勝",[15]点数換算表!$C$6,IF(O73="ベスト4",[15]点数換算表!$D$6,IF(O73="ベスト8",[15]点数換算表!$E$6,IF(O73="ベスト16",[15]点数換算表!$F$6,IF(O73="ベスト32",[15]点数換算表!$G$6,"")))))))</f>
        <v>0</v>
      </c>
      <c r="Q73" s="11"/>
      <c r="R73" s="12">
        <f>IF(Q73="",0,IF(Q73="優勝",[15]点数換算表!$B$7,IF(Q73="準優勝",[15]点数換算表!$C$7,IF(Q73="ベスト4",[15]点数換算表!$D$7,IF(Q73="ベスト8",[15]点数換算表!$E$7,[15]点数換算表!$F$7)))))</f>
        <v>0</v>
      </c>
      <c r="S73" s="11"/>
      <c r="T73" s="12">
        <f>IF(S73="",0,IF(S73="優勝",[15]点数換算表!$B$8,IF(S73="準優勝",[15]点数換算表!$C$8,IF(S73="ベスト4",[15]点数換算表!$D$8,IF(S73="ベスト8",[15]点数換算表!$E$8,[15]点数換算表!$F$8)))))</f>
        <v>0</v>
      </c>
      <c r="U73" s="11"/>
      <c r="V73" s="12">
        <f>IF(U73="",0,IF(U73="優勝",[15]点数換算表!$B$13,IF(U73="準優勝",[15]点数換算表!$C$13,IF(U73="ベスト4",[15]点数換算表!$D$13,[15]点数換算表!$E$13))))</f>
        <v>0</v>
      </c>
      <c r="W73" s="11"/>
      <c r="X73" s="12">
        <f>IF(W73="",0,IF(W73="優勝",[15]点数換算表!$B$14,IF(W73="準優勝",[15]点数換算表!$C$14,IF(W73="ベスト4",[15]点数換算表!$D$14,[15]点数換算表!$E$14))))</f>
        <v>0</v>
      </c>
      <c r="Y73" s="15" t="s">
        <v>6</v>
      </c>
      <c r="Z73" s="12">
        <f>IF(Y73="",0,IF(Y73="優勝",[15]点数換算表!$B$15,IF(Y73="準優勝",[15]点数換算表!$C$15,IF(Y73="ベスト4",[15]点数換算表!$D$15,IF(Y73="ベスト8",[15]点数換算表!$E$15,IF(Y73="ベスト16",[15]点数換算表!$F$15,""))))))</f>
        <v>48</v>
      </c>
      <c r="AA73" s="15"/>
      <c r="AB73" s="12">
        <f>IF(AA73="",0,IF(AA73="優勝",[3]点数換算表!$B$16,IF(AA73="準優勝",[3]点数換算表!$C$16,IF(AA73="ベスト4",[3]点数換算表!$D$16,IF(AA73="ベスト8",[3]点数換算表!$E$16,IF(AA73="ベスト16",[3]点数換算表!$F$16,IF(AA73="ベスト32",[3]点数換算表!$G$16,"")))))))</f>
        <v>0</v>
      </c>
      <c r="AC73" s="15"/>
      <c r="AD73" s="12">
        <f>IF(AC73="",0,IF(AC73="優勝",[15]点数換算表!$B$17,IF(AC73="準優勝",[15]点数換算表!$C$17,IF(AC73="ベスト4",[15]点数換算表!$D$17,IF(AC73="ベスト8",[15]点数換算表!$E$17,IF(AC73="ベスト16",[15]点数換算表!$F$17,IF(AC73="ベスト32",[15]点数換算表!$G$17,"")))))))</f>
        <v>0</v>
      </c>
      <c r="AE73" s="11"/>
      <c r="AF73" s="12">
        <f>IF(AE73="",0,IF(AE73="優勝",[15]点数換算表!$B$18,IF(AE73="準優勝",[15]点数換算表!$C$18,IF(AE73="ベスト4",[15]点数換算表!$D$18,IF(AE73="ベスト8",[15]点数換算表!$E$18,[15]点数換算表!$F$18)))))</f>
        <v>0</v>
      </c>
      <c r="AG73" s="11"/>
      <c r="AH73" s="12">
        <f>IF(AG73="",0,IF(AG73="優勝",[15]点数換算表!$B$19,IF(AG73="準優勝",[15]点数換算表!$C$19,IF(AG73="ベスト4",[15]点数換算表!$D$19,IF(AG73="ベスト8",[15]点数換算表!$E$19,[15]点数換算表!$F$19)))))</f>
        <v>0</v>
      </c>
      <c r="AI73" s="12">
        <f t="shared" si="31"/>
        <v>198</v>
      </c>
      <c r="AJ73" s="78"/>
    </row>
    <row r="74" spans="1:36" x14ac:dyDescent="0.4">
      <c r="A74" s="78">
        <v>36</v>
      </c>
      <c r="B74" s="15" t="s">
        <v>379</v>
      </c>
      <c r="C74" s="15" t="s">
        <v>271</v>
      </c>
      <c r="D74" s="15">
        <v>1</v>
      </c>
      <c r="E74" s="25" t="s">
        <v>272</v>
      </c>
      <c r="F74" s="36" t="s">
        <v>815</v>
      </c>
      <c r="G74" s="11" t="s">
        <v>6</v>
      </c>
      <c r="H74" s="12">
        <v>50</v>
      </c>
      <c r="I74" s="11"/>
      <c r="J74" s="12">
        <v>0</v>
      </c>
      <c r="K74" s="15" t="s">
        <v>7</v>
      </c>
      <c r="L74" s="12">
        <v>20</v>
      </c>
      <c r="M74" s="15" t="s">
        <v>7</v>
      </c>
      <c r="N74" s="12">
        <f>IF(M74="",0,IF(M74="優勝",[3]点数換算表!$B$5,IF(M74="準優勝",[3]点数換算表!$C$5,IF(M74="ベスト4",[3]点数換算表!$D$5,IF(M74="ベスト8",[3]点数換算表!$E$5,IF(M74="ベスト16",[3]点数換算表!$F$5,IF(M74="ベスト32",[3]点数換算表!$G$5,"")))))))</f>
        <v>100</v>
      </c>
      <c r="O74" s="15"/>
      <c r="P74" s="12">
        <v>0</v>
      </c>
      <c r="Q74" s="11"/>
      <c r="R74" s="12">
        <v>0</v>
      </c>
      <c r="S74" s="11"/>
      <c r="T74" s="12">
        <v>0</v>
      </c>
      <c r="U74" s="11"/>
      <c r="V74" s="12">
        <v>0</v>
      </c>
      <c r="W74" s="11"/>
      <c r="X74" s="12">
        <v>0</v>
      </c>
      <c r="Y74" s="15"/>
      <c r="Z74" s="12">
        <v>0</v>
      </c>
      <c r="AA74" s="15"/>
      <c r="AB74" s="12">
        <f>IF(AA74="",0,IF(AA74="優勝",[3]点数換算表!$B$16,IF(AA74="準優勝",[3]点数換算表!$C$16,IF(AA74="ベスト4",[3]点数換算表!$D$16,IF(AA74="ベスト8",[3]点数換算表!$E$16,IF(AA74="ベスト16",[3]点数換算表!$F$16,IF(AA74="ベスト32",[3]点数換算表!$G$16,"")))))))</f>
        <v>0</v>
      </c>
      <c r="AC74" s="15"/>
      <c r="AD74" s="12">
        <v>0</v>
      </c>
      <c r="AE74" s="11"/>
      <c r="AF74" s="12">
        <v>0</v>
      </c>
      <c r="AG74" s="11" t="s">
        <v>9</v>
      </c>
      <c r="AH74" s="12">
        <v>80</v>
      </c>
      <c r="AI74" s="12">
        <f t="shared" si="31"/>
        <v>250</v>
      </c>
      <c r="AJ74" s="78">
        <f t="shared" ref="AJ74" si="38">AI74+AI75</f>
        <v>370</v>
      </c>
    </row>
    <row r="75" spans="1:36" x14ac:dyDescent="0.4">
      <c r="A75" s="78"/>
      <c r="B75" s="15" t="s">
        <v>902</v>
      </c>
      <c r="C75" s="15" t="s">
        <v>271</v>
      </c>
      <c r="D75" s="15">
        <v>1</v>
      </c>
      <c r="E75" s="25" t="s">
        <v>272</v>
      </c>
      <c r="F75" s="36" t="s">
        <v>815</v>
      </c>
      <c r="G75" s="11"/>
      <c r="H75" s="12">
        <v>0</v>
      </c>
      <c r="I75" s="11"/>
      <c r="J75" s="12">
        <v>0</v>
      </c>
      <c r="K75" s="15" t="s">
        <v>7</v>
      </c>
      <c r="L75" s="12">
        <v>20</v>
      </c>
      <c r="M75" s="15" t="s">
        <v>7</v>
      </c>
      <c r="N75" s="12">
        <f>IF(M75="",0,IF(M75="優勝",[3]点数換算表!$B$5,IF(M75="準優勝",[3]点数換算表!$C$5,IF(M75="ベスト4",[3]点数換算表!$D$5,IF(M75="ベスト8",[3]点数換算表!$E$5,IF(M75="ベスト16",[3]点数換算表!$F$5,IF(M75="ベスト32",[3]点数換算表!$G$5,"")))))))</f>
        <v>100</v>
      </c>
      <c r="O75" s="15"/>
      <c r="P75" s="12">
        <v>0</v>
      </c>
      <c r="Q75" s="11"/>
      <c r="R75" s="12">
        <v>0</v>
      </c>
      <c r="S75" s="11"/>
      <c r="T75" s="12">
        <v>0</v>
      </c>
      <c r="U75" s="11"/>
      <c r="V75" s="12">
        <v>0</v>
      </c>
      <c r="W75" s="11"/>
      <c r="X75" s="12">
        <v>0</v>
      </c>
      <c r="Y75" s="15"/>
      <c r="Z75" s="12">
        <v>0</v>
      </c>
      <c r="AA75" s="15"/>
      <c r="AB75" s="12">
        <f>IF(AA75="",0,IF(AA75="優勝",[3]点数換算表!$B$16,IF(AA75="準優勝",[3]点数換算表!$C$16,IF(AA75="ベスト4",[3]点数換算表!$D$16,IF(AA75="ベスト8",[3]点数換算表!$E$16,IF(AA75="ベスト16",[3]点数換算表!$F$16,IF(AA75="ベスト32",[3]点数換算表!$G$16,"")))))))</f>
        <v>0</v>
      </c>
      <c r="AC75" s="15"/>
      <c r="AD75" s="12">
        <v>0</v>
      </c>
      <c r="AE75" s="11"/>
      <c r="AF75" s="12">
        <v>0</v>
      </c>
      <c r="AG75" s="11"/>
      <c r="AH75" s="12">
        <v>0</v>
      </c>
      <c r="AI75" s="12">
        <f t="shared" si="31"/>
        <v>120</v>
      </c>
      <c r="AJ75" s="78"/>
    </row>
    <row r="76" spans="1:36" x14ac:dyDescent="0.4">
      <c r="A76" s="78">
        <v>37</v>
      </c>
      <c r="B76" s="12" t="s">
        <v>1136</v>
      </c>
      <c r="C76" s="12" t="s">
        <v>813</v>
      </c>
      <c r="D76" s="12">
        <v>4</v>
      </c>
      <c r="E76" s="24" t="s">
        <v>269</v>
      </c>
      <c r="F76" s="41" t="s">
        <v>814</v>
      </c>
      <c r="G76" s="12"/>
      <c r="H76" s="12">
        <f>IF(G76="",0,IF(G76="優勝",[17]点数換算表!$B$2,IF(G76="準優勝",[17]点数換算表!$C$2,IF(G76="ベスト4",[17]点数換算表!$D$2,[17]点数換算表!$E$2))))</f>
        <v>0</v>
      </c>
      <c r="I76" s="12"/>
      <c r="J76" s="12">
        <f>IF(I76="",0,IF(I76="優勝",[17]点数換算表!$B$3,IF(I76="準優勝",[17]点数換算表!$C$3,IF(I76="ベスト4",[17]点数換算表!$D$3,[17]点数換算表!$E$3))))</f>
        <v>0</v>
      </c>
      <c r="K76" s="12"/>
      <c r="L76" s="12">
        <f>IF(K76="",0,IF(K76="優勝",[17]点数換算表!$B$4,IF(K76="準優勝",[17]点数換算表!$C$4,IF(K76="ベスト4",[17]点数換算表!$D$4,IF(K76="ベスト8",[17]点数換算表!$E$4,IF(K76="ベスト16",[17]点数換算表!$F$4,""))))))</f>
        <v>0</v>
      </c>
      <c r="M76" s="15" t="s">
        <v>9</v>
      </c>
      <c r="N76" s="12">
        <f>IF(M76="",0,IF(M76="優勝",[3]点数換算表!$B$5,IF(M76="準優勝",[3]点数換算表!$C$5,IF(M76="ベスト4",[3]点数換算表!$D$5,IF(M76="ベスト8",[3]点数換算表!$E$5,IF(M76="ベスト16",[3]点数換算表!$F$5,IF(M76="ベスト32",[3]点数換算表!$G$5,"")))))))</f>
        <v>150</v>
      </c>
      <c r="O76" s="12"/>
      <c r="P76" s="12">
        <f>IF(O76="",0,IF(O76="優勝",[17]点数換算表!$B$6,IF(O76="準優勝",[17]点数換算表!$C$6,IF(O76="ベスト4",[17]点数換算表!$D$6,IF(O76="ベスト8",[17]点数換算表!$E$6,IF(O76="ベスト16",[17]点数換算表!$F$6,IF(O76="ベスト32",[17]点数換算表!$G$6,"")))))))</f>
        <v>0</v>
      </c>
      <c r="Q76" s="12"/>
      <c r="R76" s="12">
        <f>IF(Q76="",0,IF(Q76="優勝",[17]点数換算表!$B$7,IF(Q76="準優勝",[17]点数換算表!$C$7,IF(Q76="ベスト4",[17]点数換算表!$D$7,IF(Q76="ベスト8",[17]点数換算表!$E$7,[17]点数換算表!$F$7)))))</f>
        <v>0</v>
      </c>
      <c r="S76" s="12"/>
      <c r="T76" s="12">
        <f>IF(S76="",0,IF(S76="優勝",[17]点数換算表!$B$8,IF(S76="準優勝",[17]点数換算表!$C$8,IF(S76="ベスト4",[17]点数換算表!$D$8,IF(S76="ベスト8",[17]点数換算表!$E$8,[17]点数換算表!$F$8)))))</f>
        <v>0</v>
      </c>
      <c r="U76" s="12"/>
      <c r="V76" s="12">
        <f>IF(U76="",0,IF(U76="優勝",[17]点数換算表!$B$13,IF(U76="準優勝",[17]点数換算表!$C$13,IF(U76="ベスト4",[17]点数換算表!$D$13,[17]点数換算表!$E$13))))</f>
        <v>0</v>
      </c>
      <c r="W76" s="12"/>
      <c r="X76" s="12">
        <f>IF(W76="",0,IF(W76="優勝",[17]点数換算表!$B$14,IF(W76="準優勝",[17]点数換算表!$C$14,IF(W76="ベスト4",[17]点数換算表!$D$14,[17]点数換算表!$E$14))))</f>
        <v>0</v>
      </c>
      <c r="Y76" s="12"/>
      <c r="Z76" s="12">
        <f>IF(Y76="",0,IF(Y76="優勝",[17]点数換算表!$B$15,IF(Y76="準優勝",[17]点数換算表!$C$15,IF(Y76="ベスト4",[17]点数換算表!$D$15,IF(Y76="ベスト8",[17]点数換算表!$E$15,IF(Y76="ベスト16",[17]点数換算表!$F$15,""))))))</f>
        <v>0</v>
      </c>
      <c r="AA76" s="12" t="s">
        <v>214</v>
      </c>
      <c r="AB76" s="12">
        <f>IF(AA76="",0,IF(AA76="優勝",[3]点数換算表!$B$16,IF(AA76="準優勝",[3]点数換算表!$C$16,IF(AA76="ベスト4",[3]点数換算表!$D$16,IF(AA76="ベスト8",[3]点数換算表!$E$16,IF(AA76="ベスト16",[3]点数換算表!$F$16,IF(AA76="ベスト32",[3]点数換算表!$G$16,"")))))))</f>
        <v>40</v>
      </c>
      <c r="AC76" s="12"/>
      <c r="AD76" s="12">
        <f>IF(AC76="",0,IF(AC76="優勝",[17]点数換算表!$B$17,IF(AC76="準優勝",[17]点数換算表!$C$17,IF(AC76="ベスト4",[17]点数換算表!$D$17,IF(AC76="ベスト8",[17]点数換算表!$E$17,IF(AC76="ベスト16",[17]点数換算表!$F$17,IF(AC76="ベスト32",[17]点数換算表!$G$17,"")))))))</f>
        <v>0</v>
      </c>
      <c r="AE76" s="12"/>
      <c r="AF76" s="12">
        <f>IF(AE76="",0,IF(AE76="優勝",[17]点数換算表!$B$18,IF(AE76="準優勝",[17]点数換算表!$C$18,IF(AE76="ベスト4",[17]点数換算表!$D$18,IF(AE76="ベスト8",[17]点数換算表!$E$18,[17]点数換算表!$F$18)))))</f>
        <v>0</v>
      </c>
      <c r="AG76" s="12"/>
      <c r="AH76" s="12">
        <f>IF(AG76="",0,IF(AG76="優勝",[17]点数換算表!$B$19,IF(AG76="準優勝",[17]点数換算表!$C$19,IF(AG76="ベスト4",[17]点数換算表!$D$19,IF(AG76="ベスト8",[17]点数換算表!$E$19,[17]点数換算表!$F$19)))))</f>
        <v>0</v>
      </c>
      <c r="AI76" s="12">
        <f t="shared" si="31"/>
        <v>190</v>
      </c>
      <c r="AJ76" s="78">
        <f t="shared" ref="AJ76" si="39">AI76+AI77</f>
        <v>380</v>
      </c>
    </row>
    <row r="77" spans="1:36" x14ac:dyDescent="0.4">
      <c r="A77" s="78"/>
      <c r="B77" s="12" t="s">
        <v>1137</v>
      </c>
      <c r="C77" s="12" t="s">
        <v>813</v>
      </c>
      <c r="D77" s="12">
        <v>3</v>
      </c>
      <c r="E77" s="24" t="s">
        <v>269</v>
      </c>
      <c r="F77" s="41" t="s">
        <v>814</v>
      </c>
      <c r="G77" s="12"/>
      <c r="H77" s="12">
        <f>IF(G77="",0,IF(G77="優勝",[17]点数換算表!$B$2,IF(G77="準優勝",[17]点数換算表!$C$2,IF(G77="ベスト4",[17]点数換算表!$D$2,[17]点数換算表!$E$2))))</f>
        <v>0</v>
      </c>
      <c r="I77" s="12"/>
      <c r="J77" s="12">
        <f>IF(I77="",0,IF(I77="優勝",[17]点数換算表!$B$3,IF(I77="準優勝",[17]点数換算表!$C$3,IF(I77="ベスト4",[17]点数換算表!$D$3,[17]点数換算表!$E$3))))</f>
        <v>0</v>
      </c>
      <c r="K77" s="12"/>
      <c r="L77" s="12">
        <f>IF(K77="",0,IF(K77="優勝",[17]点数換算表!$B$4,IF(K77="準優勝",[17]点数換算表!$C$4,IF(K77="ベスト4",[17]点数換算表!$D$4,IF(K77="ベスト8",[17]点数換算表!$E$4,IF(K77="ベスト16",[17]点数換算表!$F$4,""))))))</f>
        <v>0</v>
      </c>
      <c r="M77" s="15" t="s">
        <v>9</v>
      </c>
      <c r="N77" s="12">
        <f>IF(M77="",0,IF(M77="優勝",[3]点数換算表!$B$5,IF(M77="準優勝",[3]点数換算表!$C$5,IF(M77="ベスト4",[3]点数換算表!$D$5,IF(M77="ベスト8",[3]点数換算表!$E$5,IF(M77="ベスト16",[3]点数換算表!$F$5,IF(M77="ベスト32",[3]点数換算表!$G$5,"")))))))</f>
        <v>150</v>
      </c>
      <c r="O77" s="12"/>
      <c r="P77" s="12">
        <f>IF(O77="",0,IF(O77="優勝",[17]点数換算表!$B$6,IF(O77="準優勝",[17]点数換算表!$C$6,IF(O77="ベスト4",[17]点数換算表!$D$6,IF(O77="ベスト8",[17]点数換算表!$E$6,IF(O77="ベスト16",[17]点数換算表!$F$6,IF(O77="ベスト32",[17]点数換算表!$G$6,"")))))))</f>
        <v>0</v>
      </c>
      <c r="Q77" s="12"/>
      <c r="R77" s="12">
        <f>IF(Q77="",0,IF(Q77="優勝",[17]点数換算表!$B$7,IF(Q77="準優勝",[17]点数換算表!$C$7,IF(Q77="ベスト4",[17]点数換算表!$D$7,IF(Q77="ベスト8",[17]点数換算表!$E$7,[17]点数換算表!$F$7)))))</f>
        <v>0</v>
      </c>
      <c r="S77" s="12"/>
      <c r="T77" s="12">
        <f>IF(S77="",0,IF(S77="優勝",[17]点数換算表!$B$8,IF(S77="準優勝",[17]点数換算表!$C$8,IF(S77="ベスト4",[17]点数換算表!$D$8,IF(S77="ベスト8",[17]点数換算表!$E$8,[17]点数換算表!$F$8)))))</f>
        <v>0</v>
      </c>
      <c r="U77" s="12"/>
      <c r="V77" s="12">
        <f>IF(U77="",0,IF(U77="優勝",[17]点数換算表!$B$13,IF(U77="準優勝",[17]点数換算表!$C$13,IF(U77="ベスト4",[17]点数換算表!$D$13,[17]点数換算表!$E$13))))</f>
        <v>0</v>
      </c>
      <c r="W77" s="12"/>
      <c r="X77" s="12">
        <f>IF(W77="",0,IF(W77="優勝",[17]点数換算表!$B$14,IF(W77="準優勝",[17]点数換算表!$C$14,IF(W77="ベスト4",[17]点数換算表!$D$14,[17]点数換算表!$E$14))))</f>
        <v>0</v>
      </c>
      <c r="Y77" s="12"/>
      <c r="Z77" s="12">
        <f>IF(Y77="",0,IF(Y77="優勝",[17]点数換算表!$B$15,IF(Y77="準優勝",[17]点数換算表!$C$15,IF(Y77="ベスト4",[17]点数換算表!$D$15,IF(Y77="ベスト8",[17]点数換算表!$E$15,IF(Y77="ベスト16",[17]点数換算表!$F$15,""))))))</f>
        <v>0</v>
      </c>
      <c r="AA77" s="12" t="s">
        <v>214</v>
      </c>
      <c r="AB77" s="12">
        <f>IF(AA77="",0,IF(AA77="優勝",[3]点数換算表!$B$16,IF(AA77="準優勝",[3]点数換算表!$C$16,IF(AA77="ベスト4",[3]点数換算表!$D$16,IF(AA77="ベスト8",[3]点数換算表!$E$16,IF(AA77="ベスト16",[3]点数換算表!$F$16,IF(AA77="ベスト32",[3]点数換算表!$G$16,"")))))))</f>
        <v>40</v>
      </c>
      <c r="AC77" s="12"/>
      <c r="AD77" s="12">
        <f>IF(AC77="",0,IF(AC77="優勝",[17]点数換算表!$B$17,IF(AC77="準優勝",[17]点数換算表!$C$17,IF(AC77="ベスト4",[17]点数換算表!$D$17,IF(AC77="ベスト8",[17]点数換算表!$E$17,IF(AC77="ベスト16",[17]点数換算表!$F$17,IF(AC77="ベスト32",[17]点数換算表!$G$17,"")))))))</f>
        <v>0</v>
      </c>
      <c r="AE77" s="12"/>
      <c r="AF77" s="12">
        <f>IF(AE77="",0,IF(AE77="優勝",[17]点数換算表!$B$18,IF(AE77="準優勝",[17]点数換算表!$C$18,IF(AE77="ベスト4",[17]点数換算表!$D$18,IF(AE77="ベスト8",[17]点数換算表!$E$18,[17]点数換算表!$F$18)))))</f>
        <v>0</v>
      </c>
      <c r="AG77" s="12"/>
      <c r="AH77" s="12">
        <f>IF(AG77="",0,IF(AG77="優勝",[17]点数換算表!$B$19,IF(AG77="準優勝",[17]点数換算表!$C$19,IF(AG77="ベスト4",[17]点数換算表!$D$19,IF(AG77="ベスト8",[17]点数換算表!$E$19,[17]点数換算表!$F$19)))))</f>
        <v>0</v>
      </c>
      <c r="AI77" s="12">
        <f t="shared" si="31"/>
        <v>190</v>
      </c>
      <c r="AJ77" s="78"/>
    </row>
    <row r="78" spans="1:36" x14ac:dyDescent="0.4">
      <c r="A78" s="78">
        <v>38</v>
      </c>
      <c r="B78" s="15" t="s">
        <v>645</v>
      </c>
      <c r="C78" s="15" t="s">
        <v>622</v>
      </c>
      <c r="D78" s="15">
        <v>3</v>
      </c>
      <c r="E78" s="30" t="s">
        <v>620</v>
      </c>
      <c r="F78" s="41" t="s">
        <v>814</v>
      </c>
      <c r="G78" s="11"/>
      <c r="H78" s="12">
        <f>IF(G78="",0,IF(G78="優勝",[18]点数換算表!$B$2,IF(G78="準優勝",[18]点数換算表!$C$2,IF(G78="ベスト4",[18]点数換算表!$D$2,[18]点数換算表!$E$2))))</f>
        <v>0</v>
      </c>
      <c r="I78" s="11"/>
      <c r="J78" s="12">
        <f>IF(I78="",0,IF(I78="優勝",[18]点数換算表!$B$3,IF(I78="準優勝",[18]点数換算表!$C$3,IF(I78="ベスト4",[18]点数換算表!$D$3,[18]点数換算表!$E$3))))</f>
        <v>0</v>
      </c>
      <c r="K78" s="15" t="s">
        <v>10</v>
      </c>
      <c r="L78" s="12">
        <f>IF(K78="",0,IF(K78="優勝",[18]点数換算表!$B$4,IF(K78="準優勝",[18]点数換算表!$C$4,IF(K78="ベスト4",[18]点数換算表!$D$4,IF(K78="ベスト8",[18]点数換算表!$E$4,IF(K78="ベスト16",[18]点数換算表!$F$4,""))))))</f>
        <v>100</v>
      </c>
      <c r="M78" s="15" t="s">
        <v>214</v>
      </c>
      <c r="N78" s="12">
        <f>IF(M78="",0,IF(M78="優勝",[3]点数換算表!$B$5,IF(M78="準優勝",[3]点数換算表!$C$5,IF(M78="ベスト4",[3]点数換算表!$D$5,IF(M78="ベスト8",[3]点数換算表!$E$5,IF(M78="ベスト16",[3]点数換算表!$F$5,IF(M78="ベスト32",[3]点数換算表!$G$5,"")))))))</f>
        <v>50</v>
      </c>
      <c r="O78" s="15"/>
      <c r="P78" s="12">
        <f>IF(O78="",0,IF(O78="優勝",[18]点数換算表!$B$6,IF(O78="準優勝",[18]点数換算表!$C$6,IF(O78="ベスト4",[18]点数換算表!$D$6,IF(O78="ベスト8",[18]点数換算表!$E$6,IF(O78="ベスト16",[18]点数換算表!$F$6,IF(O78="ベスト32",[18]点数換算表!$G$6,"")))))))</f>
        <v>0</v>
      </c>
      <c r="Q78" s="11"/>
      <c r="R78" s="12">
        <f>IF(Q78="",0,IF(Q78="優勝",[18]点数換算表!$B$7,IF(Q78="準優勝",[18]点数換算表!$C$7,IF(Q78="ベスト4",[18]点数換算表!$D$7,IF(Q78="ベスト8",[18]点数換算表!$E$7,[18]点数換算表!$F$7)))))</f>
        <v>0</v>
      </c>
      <c r="S78" s="11"/>
      <c r="T78" s="12">
        <f>IF(S78="",0,IF(S78="優勝",[18]点数換算表!$B$8,IF(S78="準優勝",[18]点数換算表!$C$8,IF(S78="ベスト4",[18]点数換算表!$D$8,IF(S78="ベスト8",[18]点数換算表!$E$8,[18]点数換算表!$F$8)))))</f>
        <v>0</v>
      </c>
      <c r="U78" s="11"/>
      <c r="V78" s="12">
        <f>IF(U78="",0,IF(U78="優勝",[18]点数換算表!$B$13,IF(U78="準優勝",[18]点数換算表!$C$13,IF(U78="ベスト4",[18]点数換算表!$D$13,[18]点数換算表!$E$13))))</f>
        <v>0</v>
      </c>
      <c r="W78" s="11"/>
      <c r="X78" s="12">
        <f>IF(W78="",0,IF(W78="優勝",[18]点数換算表!$B$14,IF(W78="準優勝",[18]点数換算表!$C$14,IF(W78="ベスト4",[18]点数換算表!$D$14,[18]点数換算表!$E$14))))</f>
        <v>0</v>
      </c>
      <c r="Y78" s="15" t="s">
        <v>7</v>
      </c>
      <c r="Z78" s="12">
        <f>IF(Y78="",0,IF(Y78="優勝",[18]点数換算表!$B$15,IF(Y78="準優勝",[18]点数換算表!$C$15,IF(Y78="ベスト4",[18]点数換算表!$D$15,IF(Y78="ベスト8",[18]点数換算表!$E$15,IF(Y78="ベスト16",[18]点数換算表!$F$15,""))))))</f>
        <v>16</v>
      </c>
      <c r="AA78" s="15"/>
      <c r="AB78" s="12">
        <f>IF(AA78="",0,IF(AA78="優勝",[3]点数換算表!$B$16,IF(AA78="準優勝",[3]点数換算表!$C$16,IF(AA78="ベスト4",[3]点数換算表!$D$16,IF(AA78="ベスト8",[3]点数換算表!$E$16,IF(AA78="ベスト16",[3]点数換算表!$F$16,IF(AA78="ベスト32",[3]点数換算表!$G$16,"")))))))</f>
        <v>0</v>
      </c>
      <c r="AC78" s="15"/>
      <c r="AD78" s="12">
        <f>IF(AC78="",0,IF(AC78="優勝",[18]点数換算表!$B$17,IF(AC78="準優勝",[18]点数換算表!$C$17,IF(AC78="ベスト4",[18]点数換算表!$D$17,IF(AC78="ベスト8",[18]点数換算表!$E$17,IF(AC78="ベスト16",[18]点数換算表!$F$17,IF(AC78="ベスト32",[18]点数換算表!$G$17,"")))))))</f>
        <v>0</v>
      </c>
      <c r="AE78" s="11"/>
      <c r="AF78" s="12">
        <f>IF(AE78="",0,IF(AE78="優勝",[18]点数換算表!$B$18,IF(AE78="準優勝",[18]点数換算表!$C$18,IF(AE78="ベスト4",[18]点数換算表!$D$18,IF(AE78="ベスト8",[18]点数換算表!$E$18,[18]点数換算表!$F$18)))))</f>
        <v>0</v>
      </c>
      <c r="AG78" s="11"/>
      <c r="AH78" s="12">
        <f>IF(AG78="",0,IF(AG78="優勝",[18]点数換算表!$B$19,IF(AG78="準優勝",[18]点数換算表!$C$19,IF(AG78="ベスト4",[18]点数換算表!$D$19,IF(AG78="ベスト8",[18]点数換算表!$E$19,[18]点数換算表!$F$19)))))</f>
        <v>0</v>
      </c>
      <c r="AI78" s="12">
        <f t="shared" si="31"/>
        <v>166</v>
      </c>
      <c r="AJ78" s="78">
        <f t="shared" ref="AJ78" si="40">AI78+AI79</f>
        <v>364</v>
      </c>
    </row>
    <row r="79" spans="1:36" x14ac:dyDescent="0.4">
      <c r="A79" s="78"/>
      <c r="B79" s="15" t="s">
        <v>671</v>
      </c>
      <c r="C79" s="15" t="s">
        <v>622</v>
      </c>
      <c r="D79" s="15">
        <v>2</v>
      </c>
      <c r="E79" s="30" t="s">
        <v>620</v>
      </c>
      <c r="F79" s="41" t="s">
        <v>814</v>
      </c>
      <c r="G79" s="11"/>
      <c r="H79" s="12">
        <f>IF(G79="",0,IF(G79="優勝",[18]点数換算表!$B$2,IF(G79="準優勝",[18]点数換算表!$C$2,IF(G79="ベスト4",[18]点数換算表!$D$2,[18]点数換算表!$E$2))))</f>
        <v>0</v>
      </c>
      <c r="I79" s="11"/>
      <c r="J79" s="12">
        <f>IF(I79="",0,IF(I79="優勝",[18]点数換算表!$B$3,IF(I79="準優勝",[18]点数換算表!$C$3,IF(I79="ベスト4",[18]点数換算表!$D$3,[18]点数換算表!$E$3))))</f>
        <v>0</v>
      </c>
      <c r="K79" s="15" t="s">
        <v>10</v>
      </c>
      <c r="L79" s="12">
        <f>IF(K79="",0,IF(K79="優勝",[18]点数換算表!$B$4,IF(K79="準優勝",[18]点数換算表!$C$4,IF(K79="ベスト4",[18]点数換算表!$D$4,IF(K79="ベスト8",[18]点数換算表!$E$4,IF(K79="ベスト16",[18]点数換算表!$F$4,""))))))</f>
        <v>100</v>
      </c>
      <c r="M79" s="15" t="s">
        <v>214</v>
      </c>
      <c r="N79" s="12">
        <f>IF(M79="",0,IF(M79="優勝",[3]点数換算表!$B$5,IF(M79="準優勝",[3]点数換算表!$C$5,IF(M79="ベスト4",[3]点数換算表!$D$5,IF(M79="ベスト8",[3]点数換算表!$E$5,IF(M79="ベスト16",[3]点数換算表!$F$5,IF(M79="ベスト32",[3]点数換算表!$G$5,"")))))))</f>
        <v>50</v>
      </c>
      <c r="O79" s="15"/>
      <c r="P79" s="12">
        <f>IF(O79="",0,IF(O79="優勝",[18]点数換算表!$B$6,IF(O79="準優勝",[18]点数換算表!$C$6,IF(O79="ベスト4",[18]点数換算表!$D$6,IF(O79="ベスト8",[18]点数換算表!$E$6,IF(O79="ベスト16",[18]点数換算表!$F$6,IF(O79="ベスト32",[18]点数換算表!$G$6,"")))))))</f>
        <v>0</v>
      </c>
      <c r="Q79" s="11"/>
      <c r="R79" s="12">
        <f>IF(Q79="",0,IF(Q79="優勝",[18]点数換算表!$B$7,IF(Q79="準優勝",[18]点数換算表!$C$7,IF(Q79="ベスト4",[18]点数換算表!$D$7,IF(Q79="ベスト8",[18]点数換算表!$E$7,[18]点数換算表!$F$7)))))</f>
        <v>0</v>
      </c>
      <c r="S79" s="11"/>
      <c r="T79" s="12">
        <f>IF(S79="",0,IF(S79="優勝",[18]点数換算表!$B$8,IF(S79="準優勝",[18]点数換算表!$C$8,IF(S79="ベスト4",[18]点数換算表!$D$8,IF(S79="ベスト8",[18]点数換算表!$E$8,[18]点数換算表!$F$8)))))</f>
        <v>0</v>
      </c>
      <c r="U79" s="11"/>
      <c r="V79" s="12">
        <f>IF(U79="",0,IF(U79="優勝",[18]点数換算表!$B$13,IF(U79="準優勝",[18]点数換算表!$C$13,IF(U79="ベスト4",[18]点数換算表!$D$13,[18]点数換算表!$E$13))))</f>
        <v>0</v>
      </c>
      <c r="W79" s="11"/>
      <c r="X79" s="12">
        <f>IF(W79="",0,IF(W79="優勝",[18]点数換算表!$B$14,IF(W79="準優勝",[18]点数換算表!$C$14,IF(W79="ベスト4",[18]点数換算表!$D$14,[18]点数換算表!$E$14))))</f>
        <v>0</v>
      </c>
      <c r="Y79" s="15" t="s">
        <v>6</v>
      </c>
      <c r="Z79" s="12">
        <f>IF(Y79="",0,IF(Y79="優勝",[18]点数換算表!$B$15,IF(Y79="準優勝",[18]点数換算表!$C$15,IF(Y79="ベスト4",[18]点数換算表!$D$15,IF(Y79="ベスト8",[18]点数換算表!$E$15,IF(Y79="ベスト16",[18]点数換算表!$F$15,""))))))</f>
        <v>48</v>
      </c>
      <c r="AA79" s="15"/>
      <c r="AB79" s="12">
        <f>IF(AA79="",0,IF(AA79="優勝",[3]点数換算表!$B$16,IF(AA79="準優勝",[3]点数換算表!$C$16,IF(AA79="ベスト4",[3]点数換算表!$D$16,IF(AA79="ベスト8",[3]点数換算表!$E$16,IF(AA79="ベスト16",[3]点数換算表!$F$16,IF(AA79="ベスト32",[3]点数換算表!$G$16,"")))))))</f>
        <v>0</v>
      </c>
      <c r="AC79" s="15"/>
      <c r="AD79" s="12">
        <f>IF(AC79="",0,IF(AC79="優勝",[18]点数換算表!$B$17,IF(AC79="準優勝",[18]点数換算表!$C$17,IF(AC79="ベスト4",[18]点数換算表!$D$17,IF(AC79="ベスト8",[18]点数換算表!$E$17,IF(AC79="ベスト16",[18]点数換算表!$F$17,IF(AC79="ベスト32",[18]点数換算表!$G$17,"")))))))</f>
        <v>0</v>
      </c>
      <c r="AE79" s="11"/>
      <c r="AF79" s="12">
        <f>IF(AE79="",0,IF(AE79="優勝",[18]点数換算表!$B$18,IF(AE79="準優勝",[18]点数換算表!$C$18,IF(AE79="ベスト4",[18]点数換算表!$D$18,IF(AE79="ベスト8",[18]点数換算表!$E$18,[18]点数換算表!$F$18)))))</f>
        <v>0</v>
      </c>
      <c r="AG79" s="11"/>
      <c r="AH79" s="12">
        <f>IF(AG79="",0,IF(AG79="優勝",[18]点数換算表!$B$19,IF(AG79="準優勝",[18]点数換算表!$C$19,IF(AG79="ベスト4",[18]点数換算表!$D$19,IF(AG79="ベスト8",[18]点数換算表!$E$19,[18]点数換算表!$F$19)))))</f>
        <v>0</v>
      </c>
      <c r="AI79" s="12">
        <f t="shared" si="31"/>
        <v>198</v>
      </c>
      <c r="AJ79" s="78"/>
    </row>
    <row r="80" spans="1:36" x14ac:dyDescent="0.4">
      <c r="A80" s="78">
        <v>39</v>
      </c>
      <c r="B80" s="12" t="s">
        <v>371</v>
      </c>
      <c r="C80" s="12" t="s">
        <v>285</v>
      </c>
      <c r="D80" s="12">
        <v>2</v>
      </c>
      <c r="E80" s="25" t="s">
        <v>272</v>
      </c>
      <c r="F80" s="36" t="s">
        <v>815</v>
      </c>
      <c r="G80" s="11"/>
      <c r="H80" s="12">
        <v>0</v>
      </c>
      <c r="I80" s="11"/>
      <c r="J80" s="12">
        <v>0</v>
      </c>
      <c r="K80" s="15"/>
      <c r="L80" s="12">
        <v>0</v>
      </c>
      <c r="M80" s="15" t="s">
        <v>214</v>
      </c>
      <c r="N80" s="12">
        <f>IF(M80="",0,IF(M80="優勝",[3]点数換算表!$B$5,IF(M80="準優勝",[3]点数換算表!$C$5,IF(M80="ベスト4",[3]点数換算表!$D$5,IF(M80="ベスト8",[3]点数換算表!$E$5,IF(M80="ベスト16",[3]点数換算表!$F$5,IF(M80="ベスト32",[3]点数換算表!$G$5,"")))))))</f>
        <v>50</v>
      </c>
      <c r="O80" s="15" t="s">
        <v>214</v>
      </c>
      <c r="P80" s="12">
        <v>100</v>
      </c>
      <c r="Q80" s="11"/>
      <c r="R80" s="12">
        <v>0</v>
      </c>
      <c r="S80" s="11"/>
      <c r="T80" s="12">
        <v>0</v>
      </c>
      <c r="U80" s="11"/>
      <c r="V80" s="12">
        <v>0</v>
      </c>
      <c r="W80" s="11"/>
      <c r="X80" s="12">
        <v>0</v>
      </c>
      <c r="Y80" s="15"/>
      <c r="Z80" s="12">
        <v>0</v>
      </c>
      <c r="AA80" s="15" t="s">
        <v>7</v>
      </c>
      <c r="AB80" s="12">
        <f>IF(AA80="",0,IF(AA80="優勝",[3]点数換算表!$B$16,IF(AA80="準優勝",[3]点数換算表!$C$16,IF(AA80="ベスト4",[3]点数換算表!$D$16,IF(AA80="ベスト8",[3]点数換算表!$E$16,IF(AA80="ベスト16",[3]点数換算表!$F$16,IF(AA80="ベスト32",[3]点数換算表!$G$16,"")))))))</f>
        <v>80</v>
      </c>
      <c r="AC80" s="15"/>
      <c r="AD80" s="12">
        <v>0</v>
      </c>
      <c r="AE80" s="11"/>
      <c r="AF80" s="12">
        <v>0</v>
      </c>
      <c r="AG80" s="11"/>
      <c r="AH80" s="12">
        <v>0</v>
      </c>
      <c r="AI80" s="12">
        <f t="shared" si="31"/>
        <v>230</v>
      </c>
      <c r="AJ80" s="78">
        <f t="shared" ref="AJ80" si="41">AI80+AI81</f>
        <v>336</v>
      </c>
    </row>
    <row r="81" spans="1:36" x14ac:dyDescent="0.4">
      <c r="A81" s="78"/>
      <c r="B81" s="12" t="s">
        <v>361</v>
      </c>
      <c r="C81" s="12" t="s">
        <v>285</v>
      </c>
      <c r="D81" s="12">
        <v>2</v>
      </c>
      <c r="E81" s="25" t="s">
        <v>272</v>
      </c>
      <c r="F81" s="36" t="s">
        <v>815</v>
      </c>
      <c r="G81" s="11"/>
      <c r="H81" s="12">
        <v>0</v>
      </c>
      <c r="I81" s="11"/>
      <c r="J81" s="12">
        <v>0</v>
      </c>
      <c r="K81" s="15"/>
      <c r="L81" s="12">
        <v>0</v>
      </c>
      <c r="M81" s="15" t="s">
        <v>214</v>
      </c>
      <c r="N81" s="12">
        <f>IF(M81="",0,IF(M81="優勝",[3]点数換算表!$B$5,IF(M81="準優勝",[3]点数換算表!$C$5,IF(M81="ベスト4",[3]点数換算表!$D$5,IF(M81="ベスト8",[3]点数換算表!$E$5,IF(M81="ベスト16",[3]点数換算表!$F$5,IF(M81="ベスト32",[3]点数換算表!$G$5,"")))))))</f>
        <v>50</v>
      </c>
      <c r="O81" s="15"/>
      <c r="P81" s="12">
        <v>0</v>
      </c>
      <c r="Q81" s="11"/>
      <c r="R81" s="12">
        <v>0</v>
      </c>
      <c r="S81" s="11"/>
      <c r="T81" s="12">
        <v>0</v>
      </c>
      <c r="U81" s="11"/>
      <c r="V81" s="12">
        <v>0</v>
      </c>
      <c r="W81" s="11"/>
      <c r="X81" s="12">
        <v>0</v>
      </c>
      <c r="Y81" s="15" t="s">
        <v>7</v>
      </c>
      <c r="Z81" s="12">
        <v>16</v>
      </c>
      <c r="AA81" s="15" t="s">
        <v>214</v>
      </c>
      <c r="AB81" s="12">
        <f>IF(AA81="",0,IF(AA81="優勝",[3]点数換算表!$B$16,IF(AA81="準優勝",[3]点数換算表!$C$16,IF(AA81="ベスト4",[3]点数換算表!$D$16,IF(AA81="ベスト8",[3]点数換算表!$E$16,IF(AA81="ベスト16",[3]点数換算表!$F$16,IF(AA81="ベスト32",[3]点数換算表!$G$16,"")))))))</f>
        <v>40</v>
      </c>
      <c r="AC81" s="15"/>
      <c r="AD81" s="12">
        <v>0</v>
      </c>
      <c r="AE81" s="11"/>
      <c r="AF81" s="12">
        <v>0</v>
      </c>
      <c r="AG81" s="11"/>
      <c r="AH81" s="12">
        <v>0</v>
      </c>
      <c r="AI81" s="12">
        <f t="shared" si="31"/>
        <v>106</v>
      </c>
      <c r="AJ81" s="78"/>
    </row>
    <row r="82" spans="1:36" x14ac:dyDescent="0.4">
      <c r="A82" s="78">
        <v>40</v>
      </c>
      <c r="B82" s="12" t="s">
        <v>1120</v>
      </c>
      <c r="C82" s="12" t="s">
        <v>1118</v>
      </c>
      <c r="D82" s="12">
        <v>2</v>
      </c>
      <c r="E82" s="24" t="s">
        <v>269</v>
      </c>
      <c r="F82" s="41" t="s">
        <v>814</v>
      </c>
      <c r="G82" s="12"/>
      <c r="H82" s="12">
        <f>IF(G82="",0,IF(G82="優勝",[17]点数換算表!$B$2,IF(G82="準優勝",[17]点数換算表!$C$2,IF(G82="ベスト4",[17]点数換算表!$D$2,[17]点数換算表!$E$2))))</f>
        <v>0</v>
      </c>
      <c r="I82" s="12"/>
      <c r="J82" s="12">
        <f>IF(I82="",0,IF(I82="優勝",[17]点数換算表!$B$3,IF(I82="準優勝",[17]点数換算表!$C$3,IF(I82="ベスト4",[17]点数換算表!$D$3,[17]点数換算表!$E$3))))</f>
        <v>0</v>
      </c>
      <c r="K82" s="12" t="s">
        <v>7</v>
      </c>
      <c r="L82" s="12">
        <f>IF(K82="",0,IF(K82="優勝",[17]点数換算表!$B$4,IF(K82="準優勝",[17]点数換算表!$C$4,IF(K82="ベスト4",[17]点数換算表!$D$4,IF(K82="ベスト8",[17]点数換算表!$E$4,IF(K82="ベスト16",[17]点数換算表!$F$4,""))))))</f>
        <v>20</v>
      </c>
      <c r="M82" s="15" t="s">
        <v>214</v>
      </c>
      <c r="N82" s="12">
        <f>IF(M82="",0,IF(M82="優勝",[3]点数換算表!$B$5,IF(M82="準優勝",[3]点数換算表!$C$5,IF(M82="ベスト4",[3]点数換算表!$D$5,IF(M82="ベスト8",[3]点数換算表!$E$5,IF(M82="ベスト16",[3]点数換算表!$F$5,IF(M82="ベスト32",[3]点数換算表!$G$5,"")))))))</f>
        <v>50</v>
      </c>
      <c r="O82" s="12"/>
      <c r="P82" s="12">
        <f>IF(O82="",0,IF(O82="優勝",[17]点数換算表!$B$6,IF(O82="準優勝",[17]点数換算表!$C$6,IF(O82="ベスト4",[17]点数換算表!$D$6,IF(O82="ベスト8",[17]点数換算表!$E$6,IF(O82="ベスト16",[17]点数換算表!$F$6,IF(O82="ベスト32",[17]点数換算表!$G$6,"")))))))</f>
        <v>0</v>
      </c>
      <c r="Q82" s="12"/>
      <c r="R82" s="12">
        <f>IF(Q82="",0,IF(Q82="優勝",[17]点数換算表!$B$7,IF(Q82="準優勝",[17]点数換算表!$C$7,IF(Q82="ベスト4",[17]点数換算表!$D$7,IF(Q82="ベスト8",[17]点数換算表!$E$7,[17]点数換算表!$F$7)))))</f>
        <v>0</v>
      </c>
      <c r="S82" s="12"/>
      <c r="T82" s="12">
        <f>IF(S82="",0,IF(S82="優勝",[17]点数換算表!$B$8,IF(S82="準優勝",[17]点数換算表!$C$8,IF(S82="ベスト4",[17]点数換算表!$D$8,IF(S82="ベスト8",[17]点数換算表!$E$8,[17]点数換算表!$F$8)))))</f>
        <v>0</v>
      </c>
      <c r="U82" s="12" t="s">
        <v>10</v>
      </c>
      <c r="V82" s="12">
        <f>IF(U82="",0,IF(U82="優勝",[17]点数換算表!$B$13,IF(U82="準優勝",[17]点数換算表!$C$13,IF(U82="ベスト4",[17]点数換算表!$D$13,[17]点数換算表!$E$13))))</f>
        <v>120</v>
      </c>
      <c r="W82" s="12"/>
      <c r="X82" s="12">
        <f>IF(W82="",0,IF(W82="優勝",[17]点数換算表!$B$14,IF(W82="準優勝",[17]点数換算表!$C$14,IF(W82="ベスト4",[17]点数換算表!$D$14,[17]点数換算表!$E$14))))</f>
        <v>0</v>
      </c>
      <c r="Y82" s="12"/>
      <c r="Z82" s="12">
        <f>IF(Y82="",0,IF(Y82="優勝",[17]点数換算表!$B$15,IF(Y82="準優勝",[17]点数換算表!$C$15,IF(Y82="ベスト4",[17]点数換算表!$D$15,IF(Y82="ベスト8",[17]点数換算表!$E$15,IF(Y82="ベスト16",[17]点数換算表!$F$15,""))))))</f>
        <v>0</v>
      </c>
      <c r="AA82" s="12"/>
      <c r="AB82" s="12">
        <f>IF(AA82="",0,IF(AA82="優勝",[3]点数換算表!$B$16,IF(AA82="準優勝",[3]点数換算表!$C$16,IF(AA82="ベスト4",[3]点数換算表!$D$16,IF(AA82="ベスト8",[3]点数換算表!$E$16,IF(AA82="ベスト16",[3]点数換算表!$F$16,IF(AA82="ベスト32",[3]点数換算表!$G$16,"")))))))</f>
        <v>0</v>
      </c>
      <c r="AC82" s="12"/>
      <c r="AD82" s="12">
        <f>IF(AC82="",0,IF(AC82="優勝",[17]点数換算表!$B$17,IF(AC82="準優勝",[17]点数換算表!$C$17,IF(AC82="ベスト4",[17]点数換算表!$D$17,IF(AC82="ベスト8",[17]点数換算表!$E$17,IF(AC82="ベスト16",[17]点数換算表!$F$17,IF(AC82="ベスト32",[17]点数換算表!$G$17,"")))))))</f>
        <v>0</v>
      </c>
      <c r="AE82" s="12"/>
      <c r="AF82" s="12">
        <f>IF(AE82="",0,IF(AE82="優勝",[17]点数換算表!$B$18,IF(AE82="準優勝",[17]点数換算表!$C$18,IF(AE82="ベスト4",[17]点数換算表!$D$18,IF(AE82="ベスト8",[17]点数換算表!$E$18,[17]点数換算表!$F$18)))))</f>
        <v>0</v>
      </c>
      <c r="AG82" s="12"/>
      <c r="AH82" s="12">
        <f>IF(AG82="",0,IF(AG82="優勝",[17]点数換算表!$B$19,IF(AG82="準優勝",[17]点数換算表!$C$19,IF(AG82="ベスト4",[17]点数換算表!$D$19,IF(AG82="ベスト8",[17]点数換算表!$E$19,[17]点数換算表!$F$19)))))</f>
        <v>0</v>
      </c>
      <c r="AI82" s="12">
        <f t="shared" si="31"/>
        <v>190</v>
      </c>
      <c r="AJ82" s="78">
        <f t="shared" ref="AJ82" si="42">AI82+AI83</f>
        <v>300</v>
      </c>
    </row>
    <row r="83" spans="1:36" x14ac:dyDescent="0.4">
      <c r="A83" s="78"/>
      <c r="B83" s="12" t="s">
        <v>1121</v>
      </c>
      <c r="C83" s="12" t="s">
        <v>1118</v>
      </c>
      <c r="D83" s="12">
        <v>2</v>
      </c>
      <c r="E83" s="24" t="s">
        <v>269</v>
      </c>
      <c r="F83" s="41" t="s">
        <v>814</v>
      </c>
      <c r="G83" s="12"/>
      <c r="H83" s="12">
        <f>IF(G83="",0,IF(G83="優勝",[17]点数換算表!$B$2,IF(G83="準優勝",[17]点数換算表!$C$2,IF(G83="ベスト4",[17]点数換算表!$D$2,[17]点数換算表!$E$2))))</f>
        <v>0</v>
      </c>
      <c r="I83" s="12"/>
      <c r="J83" s="12">
        <f>IF(I83="",0,IF(I83="優勝",[17]点数換算表!$B$3,IF(I83="準優勝",[17]点数換算表!$C$3,IF(I83="ベスト4",[17]点数換算表!$D$3,[17]点数換算表!$E$3))))</f>
        <v>0</v>
      </c>
      <c r="K83" s="12" t="s">
        <v>7</v>
      </c>
      <c r="L83" s="12">
        <f>IF(K83="",0,IF(K83="優勝",[17]点数換算表!$B$4,IF(K83="準優勝",[17]点数換算表!$C$4,IF(K83="ベスト4",[17]点数換算表!$D$4,IF(K83="ベスト8",[17]点数換算表!$E$4,IF(K83="ベスト16",[17]点数換算表!$F$4,""))))))</f>
        <v>20</v>
      </c>
      <c r="M83" s="15" t="s">
        <v>214</v>
      </c>
      <c r="N83" s="12">
        <f>IF(M83="",0,IF(M83="優勝",[3]点数換算表!$B$5,IF(M83="準優勝",[3]点数換算表!$C$5,IF(M83="ベスト4",[3]点数換算表!$D$5,IF(M83="ベスト8",[3]点数換算表!$E$5,IF(M83="ベスト16",[3]点数換算表!$F$5,IF(M83="ベスト32",[3]点数換算表!$G$5,"")))))))</f>
        <v>50</v>
      </c>
      <c r="O83" s="12"/>
      <c r="P83" s="12">
        <f>IF(O83="",0,IF(O83="優勝",[17]点数換算表!$B$6,IF(O83="準優勝",[17]点数換算表!$C$6,IF(O83="ベスト4",[17]点数換算表!$D$6,IF(O83="ベスト8",[17]点数換算表!$E$6,IF(O83="ベスト16",[17]点数換算表!$F$6,IF(O83="ベスト32",[17]点数換算表!$G$6,"")))))))</f>
        <v>0</v>
      </c>
      <c r="Q83" s="12"/>
      <c r="R83" s="12">
        <f>IF(Q83="",0,IF(Q83="優勝",[17]点数換算表!$B$7,IF(Q83="準優勝",[17]点数換算表!$C$7,IF(Q83="ベスト4",[17]点数換算表!$D$7,IF(Q83="ベスト8",[17]点数換算表!$E$7,[17]点数換算表!$F$7)))))</f>
        <v>0</v>
      </c>
      <c r="S83" s="12"/>
      <c r="T83" s="12">
        <f>IF(S83="",0,IF(S83="優勝",[17]点数換算表!$B$8,IF(S83="準優勝",[17]点数換算表!$C$8,IF(S83="ベスト4",[17]点数換算表!$D$8,IF(S83="ベスト8",[17]点数換算表!$E$8,[17]点数換算表!$F$8)))))</f>
        <v>0</v>
      </c>
      <c r="U83" s="12" t="s">
        <v>6</v>
      </c>
      <c r="V83" s="12">
        <f>IF(U83="",0,IF(U83="優勝",[17]点数換算表!$B$13,IF(U83="準優勝",[17]点数換算表!$C$13,IF(U83="ベスト4",[17]点数換算表!$D$13,[17]点数換算表!$E$13))))</f>
        <v>40</v>
      </c>
      <c r="W83" s="12"/>
      <c r="X83" s="12">
        <f>IF(W83="",0,IF(W83="優勝",[17]点数換算表!$B$14,IF(W83="準優勝",[17]点数換算表!$C$14,IF(W83="ベスト4",[17]点数換算表!$D$14,[17]点数換算表!$E$14))))</f>
        <v>0</v>
      </c>
      <c r="Y83" s="12"/>
      <c r="Z83" s="12">
        <f>IF(Y83="",0,IF(Y83="優勝",[17]点数換算表!$B$15,IF(Y83="準優勝",[17]点数換算表!$C$15,IF(Y83="ベスト4",[17]点数換算表!$D$15,IF(Y83="ベスト8",[17]点数換算表!$E$15,IF(Y83="ベスト16",[17]点数換算表!$F$15,""))))))</f>
        <v>0</v>
      </c>
      <c r="AA83" s="12"/>
      <c r="AB83" s="12">
        <f>IF(AA83="",0,IF(AA83="優勝",[3]点数換算表!$B$16,IF(AA83="準優勝",[3]点数換算表!$C$16,IF(AA83="ベスト4",[3]点数換算表!$D$16,IF(AA83="ベスト8",[3]点数換算表!$E$16,IF(AA83="ベスト16",[3]点数換算表!$F$16,IF(AA83="ベスト32",[3]点数換算表!$G$16,"")))))))</f>
        <v>0</v>
      </c>
      <c r="AC83" s="12"/>
      <c r="AD83" s="12">
        <f>IF(AC83="",0,IF(AC83="優勝",[17]点数換算表!$B$17,IF(AC83="準優勝",[17]点数換算表!$C$17,IF(AC83="ベスト4",[17]点数換算表!$D$17,IF(AC83="ベスト8",[17]点数換算表!$E$17,IF(AC83="ベスト16",[17]点数換算表!$F$17,IF(AC83="ベスト32",[17]点数換算表!$G$17,"")))))))</f>
        <v>0</v>
      </c>
      <c r="AE83" s="12"/>
      <c r="AF83" s="12">
        <f>IF(AE83="",0,IF(AE83="優勝",[17]点数換算表!$B$18,IF(AE83="準優勝",[17]点数換算表!$C$18,IF(AE83="ベスト4",[17]点数換算表!$D$18,IF(AE83="ベスト8",[17]点数換算表!$E$18,[17]点数換算表!$F$18)))))</f>
        <v>0</v>
      </c>
      <c r="AG83" s="12"/>
      <c r="AH83" s="12">
        <f>IF(AG83="",0,IF(AG83="優勝",[17]点数換算表!$B$19,IF(AG83="準優勝",[17]点数換算表!$C$19,IF(AG83="ベスト4",[17]点数換算表!$D$19,IF(AG83="ベスト8",[17]点数換算表!$E$19,[17]点数換算表!$F$19)))))</f>
        <v>0</v>
      </c>
      <c r="AI83" s="12">
        <f t="shared" si="31"/>
        <v>110</v>
      </c>
      <c r="AJ83" s="78"/>
    </row>
    <row r="84" spans="1:36" x14ac:dyDescent="0.4">
      <c r="A84" s="78">
        <v>41</v>
      </c>
      <c r="B84" s="12" t="s">
        <v>1115</v>
      </c>
      <c r="C84" s="12" t="s">
        <v>219</v>
      </c>
      <c r="D84" s="12">
        <v>3</v>
      </c>
      <c r="E84" s="24" t="s">
        <v>269</v>
      </c>
      <c r="F84" s="41" t="s">
        <v>814</v>
      </c>
      <c r="G84" s="12"/>
      <c r="H84" s="12">
        <f>IF(G84="",0,IF(G84="優勝",[17]点数換算表!$B$2,IF(G84="準優勝",[17]点数換算表!$C$2,IF(G84="ベスト4",[17]点数換算表!$D$2,[17]点数換算表!$E$2))))</f>
        <v>0</v>
      </c>
      <c r="I84" s="12"/>
      <c r="J84" s="12">
        <f>IF(I84="",0,IF(I84="優勝",[17]点数換算表!$B$3,IF(I84="準優勝",[17]点数換算表!$C$3,IF(I84="ベスト4",[17]点数換算表!$D$3,[17]点数換算表!$E$3))))</f>
        <v>0</v>
      </c>
      <c r="K84" s="12"/>
      <c r="L84" s="12">
        <f>IF(K84="",0,IF(K84="優勝",[17]点数換算表!$B$4,IF(K84="準優勝",[17]点数換算表!$C$4,IF(K84="ベスト4",[17]点数換算表!$D$4,IF(K84="ベスト8",[17]点数換算表!$E$4,IF(K84="ベスト16",[17]点数換算表!$F$4,""))))))</f>
        <v>0</v>
      </c>
      <c r="M84" s="15"/>
      <c r="N84" s="12">
        <f>IF(M84="",0,IF(M84="優勝",[3]点数換算表!$B$5,IF(M84="準優勝",[3]点数換算表!$C$5,IF(M84="ベスト4",[3]点数換算表!$D$5,IF(M84="ベスト8",[3]点数換算表!$E$5,IF(M84="ベスト16",[3]点数換算表!$F$5,IF(M84="ベスト32",[3]点数換算表!$G$5,"")))))))</f>
        <v>0</v>
      </c>
      <c r="O84" s="12" t="s">
        <v>214</v>
      </c>
      <c r="P84" s="12">
        <f>IF(O84="",0,IF(O84="優勝",[17]点数換算表!$B$6,IF(O84="準優勝",[17]点数換算表!$C$6,IF(O84="ベスト4",[17]点数換算表!$D$6,IF(O84="ベスト8",[17]点数換算表!$E$6,IF(O84="ベスト16",[17]点数換算表!$F$6,IF(O84="ベスト32",[17]点数換算表!$G$6,"")))))))</f>
        <v>100</v>
      </c>
      <c r="Q84" s="12"/>
      <c r="R84" s="12">
        <f>IF(Q84="",0,IF(Q84="優勝",[17]点数換算表!$B$7,IF(Q84="準優勝",[17]点数換算表!$C$7,IF(Q84="ベスト4",[17]点数換算表!$D$7,IF(Q84="ベスト8",[17]点数換算表!$E$7,[17]点数換算表!$F$7)))))</f>
        <v>0</v>
      </c>
      <c r="S84" s="12"/>
      <c r="T84" s="12">
        <f>IF(S84="",0,IF(S84="優勝",[17]点数換算表!$B$8,IF(S84="準優勝",[17]点数換算表!$C$8,IF(S84="ベスト4",[17]点数換算表!$D$8,IF(S84="ベスト8",[17]点数換算表!$E$8,[17]点数換算表!$F$8)))))</f>
        <v>0</v>
      </c>
      <c r="U84" s="12"/>
      <c r="V84" s="12">
        <f>IF(U84="",0,IF(U84="優勝",[17]点数換算表!$B$13,IF(U84="準優勝",[17]点数換算表!$C$13,IF(U84="ベスト4",[17]点数換算表!$D$13,[17]点数換算表!$E$13))))</f>
        <v>0</v>
      </c>
      <c r="W84" s="12"/>
      <c r="X84" s="12">
        <f>IF(W84="",0,IF(W84="優勝",[17]点数換算表!$B$14,IF(W84="準優勝",[17]点数換算表!$C$14,IF(W84="ベスト4",[17]点数換算表!$D$14,[17]点数換算表!$E$14))))</f>
        <v>0</v>
      </c>
      <c r="Y84" s="12" t="s">
        <v>9</v>
      </c>
      <c r="Z84" s="12">
        <f>IF(Y84="",0,IF(Y84="優勝",[17]点数換算表!$B$15,IF(Y84="準優勝",[17]点数換算表!$C$15,IF(Y84="ベスト4",[17]点数換算表!$D$15,IF(Y84="ベスト8",[17]点数換算表!$E$15,IF(Y84="ベスト16",[17]点数換算表!$F$15,""))))))</f>
        <v>32</v>
      </c>
      <c r="AA84" s="12" t="s">
        <v>6</v>
      </c>
      <c r="AB84" s="12">
        <f>IF(AA84="",0,IF(AA84="優勝",[3]点数換算表!$B$16,IF(AA84="準優勝",[3]点数換算表!$C$16,IF(AA84="ベスト4",[3]点数換算表!$D$16,IF(AA84="ベスト8",[3]点数換算表!$E$16,IF(AA84="ベスト16",[3]点数換算表!$F$16,IF(AA84="ベスト32",[3]点数換算表!$G$16,"")))))))</f>
        <v>160</v>
      </c>
      <c r="AC84" s="12"/>
      <c r="AD84" s="12">
        <f>IF(AC84="",0,IF(AC84="優勝",[17]点数換算表!$B$17,IF(AC84="準優勝",[17]点数換算表!$C$17,IF(AC84="ベスト4",[17]点数換算表!$D$17,IF(AC84="ベスト8",[17]点数換算表!$E$17,IF(AC84="ベスト16",[17]点数換算表!$F$17,IF(AC84="ベスト32",[17]点数換算表!$G$17,"")))))))</f>
        <v>0</v>
      </c>
      <c r="AE84" s="12"/>
      <c r="AF84" s="12">
        <f>IF(AE84="",0,IF(AE84="優勝",[17]点数換算表!$B$18,IF(AE84="準優勝",[17]点数換算表!$C$18,IF(AE84="ベスト4",[17]点数換算表!$D$18,IF(AE84="ベスト8",[17]点数換算表!$E$18,[17]点数換算表!$F$18)))))</f>
        <v>0</v>
      </c>
      <c r="AG84" s="12"/>
      <c r="AH84" s="12">
        <f>IF(AG84="",0,IF(AG84="優勝",[17]点数換算表!$B$19,IF(AG84="準優勝",[17]点数換算表!$C$19,IF(AG84="ベスト4",[17]点数換算表!$D$19,IF(AG84="ベスト8",[17]点数換算表!$E$19,[17]点数換算表!$F$19)))))</f>
        <v>0</v>
      </c>
      <c r="AI84" s="12">
        <f t="shared" si="0"/>
        <v>292</v>
      </c>
      <c r="AJ84" s="78">
        <f t="shared" ref="AJ84" si="43">AI84+AI85</f>
        <v>292</v>
      </c>
    </row>
    <row r="85" spans="1:36" x14ac:dyDescent="0.4">
      <c r="A85" s="78"/>
      <c r="B85" s="12" t="s">
        <v>1116</v>
      </c>
      <c r="C85" s="12" t="s">
        <v>219</v>
      </c>
      <c r="D85" s="12">
        <v>2</v>
      </c>
      <c r="E85" s="24" t="s">
        <v>269</v>
      </c>
      <c r="F85" s="41" t="s">
        <v>814</v>
      </c>
      <c r="G85" s="12"/>
      <c r="H85" s="12">
        <f>IF(G85="",0,IF(G85="優勝",[17]点数換算表!$B$2,IF(G85="準優勝",[17]点数換算表!$C$2,IF(G85="ベスト4",[17]点数換算表!$D$2,[17]点数換算表!$E$2))))</f>
        <v>0</v>
      </c>
      <c r="I85" s="12"/>
      <c r="J85" s="12">
        <f>IF(I85="",0,IF(I85="優勝",[17]点数換算表!$B$3,IF(I85="準優勝",[17]点数換算表!$C$3,IF(I85="ベスト4",[17]点数換算表!$D$3,[17]点数換算表!$E$3))))</f>
        <v>0</v>
      </c>
      <c r="K85" s="12"/>
      <c r="L85" s="12">
        <f>IF(K85="",0,IF(K85="優勝",[17]点数換算表!$B$4,IF(K85="準優勝",[17]点数換算表!$C$4,IF(K85="ベスト4",[17]点数換算表!$D$4,IF(K85="ベスト8",[17]点数換算表!$E$4,IF(K85="ベスト16",[17]点数換算表!$F$4,""))))))</f>
        <v>0</v>
      </c>
      <c r="M85" s="15"/>
      <c r="N85" s="12">
        <f>IF(M85="",0,IF(M85="優勝",[3]点数換算表!$B$5,IF(M85="準優勝",[3]点数換算表!$C$5,IF(M85="ベスト4",[3]点数換算表!$D$5,IF(M85="ベスト8",[3]点数換算表!$E$5,IF(M85="ベスト16",[3]点数換算表!$F$5,IF(M85="ベスト32",[3]点数換算表!$G$5,"")))))))</f>
        <v>0</v>
      </c>
      <c r="O85" s="12"/>
      <c r="P85" s="12">
        <f>IF(O85="",0,IF(O85="優勝",[17]点数換算表!$B$6,IF(O85="準優勝",[17]点数換算表!$C$6,IF(O85="ベスト4",[17]点数換算表!$D$6,IF(O85="ベスト8",[17]点数換算表!$E$6,IF(O85="ベスト16",[17]点数換算表!$F$6,IF(O85="ベスト32",[17]点数換算表!$G$6,"")))))))</f>
        <v>0</v>
      </c>
      <c r="Q85" s="12"/>
      <c r="R85" s="12">
        <f>IF(Q85="",0,IF(Q85="優勝",[17]点数換算表!$B$7,IF(Q85="準優勝",[17]点数換算表!$C$7,IF(Q85="ベスト4",[17]点数換算表!$D$7,IF(Q85="ベスト8",[17]点数換算表!$E$7,[17]点数換算表!$F$7)))))</f>
        <v>0</v>
      </c>
      <c r="S85" s="12"/>
      <c r="T85" s="12">
        <f>IF(S85="",0,IF(S85="優勝",[17]点数換算表!$B$8,IF(S85="準優勝",[17]点数換算表!$C$8,IF(S85="ベスト4",[17]点数換算表!$D$8,IF(S85="ベスト8",[17]点数換算表!$E$8,[17]点数換算表!$F$8)))))</f>
        <v>0</v>
      </c>
      <c r="U85" s="12"/>
      <c r="V85" s="12">
        <f>IF(U85="",0,IF(U85="優勝",[17]点数換算表!$B$13,IF(U85="準優勝",[17]点数換算表!$C$13,IF(U85="ベスト4",[17]点数換算表!$D$13,[17]点数換算表!$E$13))))</f>
        <v>0</v>
      </c>
      <c r="W85" s="12"/>
      <c r="X85" s="12">
        <f>IF(W85="",0,IF(W85="優勝",[17]点数換算表!$B$14,IF(W85="準優勝",[17]点数換算表!$C$14,IF(W85="ベスト4",[17]点数換算表!$D$14,[17]点数換算表!$E$14))))</f>
        <v>0</v>
      </c>
      <c r="Y85" s="12"/>
      <c r="Z85" s="12">
        <f>IF(Y85="",0,IF(Y85="優勝",[17]点数換算表!$B$15,IF(Y85="準優勝",[17]点数換算表!$C$15,IF(Y85="ベスト4",[17]点数換算表!$D$15,IF(Y85="ベスト8",[17]点数換算表!$E$15,IF(Y85="ベスト16",[17]点数換算表!$F$15,""))))))</f>
        <v>0</v>
      </c>
      <c r="AA85" s="12"/>
      <c r="AB85" s="12">
        <f>IF(AA85="",0,IF(AA85="優勝",[3]点数換算表!$B$16,IF(AA85="準優勝",[3]点数換算表!$C$16,IF(AA85="ベスト4",[3]点数換算表!$D$16,IF(AA85="ベスト8",[3]点数換算表!$E$16,IF(AA85="ベスト16",[3]点数換算表!$F$16,IF(AA85="ベスト32",[3]点数換算表!$G$16,"")))))))</f>
        <v>0</v>
      </c>
      <c r="AC85" s="12"/>
      <c r="AD85" s="12">
        <f>IF(AC85="",0,IF(AC85="優勝",[17]点数換算表!$B$17,IF(AC85="準優勝",[17]点数換算表!$C$17,IF(AC85="ベスト4",[17]点数換算表!$D$17,IF(AC85="ベスト8",[17]点数換算表!$E$17,IF(AC85="ベスト16",[17]点数換算表!$F$17,IF(AC85="ベスト32",[17]点数換算表!$G$17,"")))))))</f>
        <v>0</v>
      </c>
      <c r="AE85" s="12"/>
      <c r="AF85" s="12">
        <f>IF(AE85="",0,IF(AE85="優勝",[17]点数換算表!$B$18,IF(AE85="準優勝",[17]点数換算表!$C$18,IF(AE85="ベスト4",[17]点数換算表!$D$18,IF(AE85="ベスト8",[17]点数換算表!$E$18,[17]点数換算表!$F$18)))))</f>
        <v>0</v>
      </c>
      <c r="AG85" s="12"/>
      <c r="AH85" s="12">
        <f>IF(AG85="",0,IF(AG85="優勝",[17]点数換算表!$B$19,IF(AG85="準優勝",[17]点数換算表!$C$19,IF(AG85="ベスト4",[17]点数換算表!$D$19,IF(AG85="ベスト8",[17]点数換算表!$E$19,[17]点数換算表!$F$19)))))</f>
        <v>0</v>
      </c>
      <c r="AI85" s="12">
        <f t="shared" si="0"/>
        <v>0</v>
      </c>
      <c r="AJ85" s="78"/>
    </row>
    <row r="86" spans="1:36" x14ac:dyDescent="0.4">
      <c r="A86" s="78">
        <v>42</v>
      </c>
      <c r="B86" s="12" t="s">
        <v>1123</v>
      </c>
      <c r="C86" s="12" t="s">
        <v>219</v>
      </c>
      <c r="D86" s="12">
        <v>1</v>
      </c>
      <c r="E86" s="24" t="s">
        <v>269</v>
      </c>
      <c r="F86" s="41" t="s">
        <v>814</v>
      </c>
      <c r="G86" s="12" t="s">
        <v>9</v>
      </c>
      <c r="H86" s="12">
        <f>IF(G86="",0,IF(G86="優勝",[17]点数換算表!$B$2,IF(G86="準優勝",[17]点数換算表!$C$2,IF(G86="ベスト4",[17]点数換算表!$D$2,[17]点数換算表!$E$2))))</f>
        <v>20</v>
      </c>
      <c r="I86" s="12" t="s">
        <v>9</v>
      </c>
      <c r="J86" s="12">
        <f>IF(I86="",0,IF(I86="優勝",[17]点数換算表!$B$3,IF(I86="準優勝",[17]点数換算表!$C$3,IF(I86="ベスト4",[17]点数換算表!$D$3,[17]点数換算表!$E$3))))</f>
        <v>50</v>
      </c>
      <c r="K86" s="12" t="s">
        <v>6</v>
      </c>
      <c r="L86" s="12">
        <f>IF(K86="",0,IF(K86="優勝",[17]点数換算表!$B$4,IF(K86="準優勝",[17]点数換算表!$C$4,IF(K86="ベスト4",[17]点数換算表!$D$4,IF(K86="ベスト8",[17]点数換算表!$E$4,IF(K86="ベスト16",[17]点数換算表!$F$4,""))))))</f>
        <v>60</v>
      </c>
      <c r="M86" s="15" t="s">
        <v>214</v>
      </c>
      <c r="N86" s="12">
        <f>IF(M86="",0,IF(M86="優勝",[3]点数換算表!$B$5,IF(M86="準優勝",[3]点数換算表!$C$5,IF(M86="ベスト4",[3]点数換算表!$D$5,IF(M86="ベスト8",[3]点数換算表!$E$5,IF(M86="ベスト16",[3]点数換算表!$F$5,IF(M86="ベスト32",[3]点数換算表!$G$5,"")))))))</f>
        <v>50</v>
      </c>
      <c r="O86" s="12"/>
      <c r="P86" s="12">
        <f>IF(O86="",0,IF(O86="優勝",[17]点数換算表!$B$6,IF(O86="準優勝",[17]点数換算表!$C$6,IF(O86="ベスト4",[17]点数換算表!$D$6,IF(O86="ベスト8",[17]点数換算表!$E$6,IF(O86="ベスト16",[17]点数換算表!$F$6,IF(O86="ベスト32",[17]点数換算表!$G$6,"")))))))</f>
        <v>0</v>
      </c>
      <c r="Q86" s="12"/>
      <c r="R86" s="12">
        <f>IF(Q86="",0,IF(Q86="優勝",[17]点数換算表!$B$7,IF(Q86="準優勝",[17]点数換算表!$C$7,IF(Q86="ベスト4",[17]点数換算表!$D$7,IF(Q86="ベスト8",[17]点数換算表!$E$7,[17]点数換算表!$F$7)))))</f>
        <v>0</v>
      </c>
      <c r="S86" s="12"/>
      <c r="T86" s="12">
        <f>IF(S86="",0,IF(S86="優勝",[17]点数換算表!$B$8,IF(S86="準優勝",[17]点数換算表!$C$8,IF(S86="ベスト4",[17]点数換算表!$D$8,IF(S86="ベスト8",[17]点数換算表!$E$8,[17]点数換算表!$F$8)))))</f>
        <v>0</v>
      </c>
      <c r="U86" s="12" t="s">
        <v>9</v>
      </c>
      <c r="V86" s="12">
        <f>IF(U86="",0,IF(U86="優勝",[17]点数換算表!$B$13,IF(U86="準優勝",[17]点数換算表!$C$13,IF(U86="ベスト4",[17]点数換算表!$D$13,[17]点数換算表!$E$13))))</f>
        <v>16</v>
      </c>
      <c r="W86" s="12"/>
      <c r="X86" s="12">
        <f>IF(W86="",0,IF(W86="優勝",[17]点数換算表!$B$14,IF(W86="準優勝",[17]点数換算表!$C$14,IF(W86="ベスト4",[17]点数換算表!$D$14,[17]点数換算表!$E$14))))</f>
        <v>0</v>
      </c>
      <c r="Y86" s="12"/>
      <c r="Z86" s="12">
        <f>IF(Y86="",0,IF(Y86="優勝",[17]点数換算表!$B$15,IF(Y86="準優勝",[17]点数換算表!$C$15,IF(Y86="ベスト4",[17]点数換算表!$D$15,IF(Y86="ベスト8",[17]点数換算表!$E$15,IF(Y86="ベスト16",[17]点数換算表!$F$15,""))))))</f>
        <v>0</v>
      </c>
      <c r="AA86" s="12"/>
      <c r="AB86" s="12">
        <f>IF(AA86="",0,IF(AA86="優勝",[3]点数換算表!$B$16,IF(AA86="準優勝",[3]点数換算表!$C$16,IF(AA86="ベスト4",[3]点数換算表!$D$16,IF(AA86="ベスト8",[3]点数換算表!$E$16,IF(AA86="ベスト16",[3]点数換算表!$F$16,IF(AA86="ベスト32",[3]点数換算表!$G$16,"")))))))</f>
        <v>0</v>
      </c>
      <c r="AC86" s="12"/>
      <c r="AD86" s="12">
        <f>IF(AC86="",0,IF(AC86="優勝",[17]点数換算表!$B$17,IF(AC86="準優勝",[17]点数換算表!$C$17,IF(AC86="ベスト4",[17]点数換算表!$D$17,IF(AC86="ベスト8",[17]点数換算表!$E$17,IF(AC86="ベスト16",[17]点数換算表!$F$17,IF(AC86="ベスト32",[17]点数換算表!$G$17,"")))))))</f>
        <v>0</v>
      </c>
      <c r="AE86" s="12"/>
      <c r="AF86" s="12">
        <f>IF(AE86="",0,IF(AE86="優勝",[17]点数換算表!$B$18,IF(AE86="準優勝",[17]点数換算表!$C$18,IF(AE86="ベスト4",[17]点数換算表!$D$18,IF(AE86="ベスト8",[17]点数換算表!$E$18,[17]点数換算表!$F$18)))))</f>
        <v>0</v>
      </c>
      <c r="AG86" s="12"/>
      <c r="AH86" s="12">
        <f>IF(AG86="",0,IF(AG86="優勝",[17]点数換算表!$B$19,IF(AG86="準優勝",[17]点数換算表!$C$19,IF(AG86="ベスト4",[17]点数換算表!$D$19,IF(AG86="ベスト8",[17]点数換算表!$E$19,[17]点数換算表!$F$19)))))</f>
        <v>0</v>
      </c>
      <c r="AI86" s="12">
        <f t="shared" ref="AI86:AI97" si="44">MAX(H86,J86)+SUM(L86:T86)+MAX(V86,X86)+SUM(Z86:AH86)</f>
        <v>176</v>
      </c>
      <c r="AJ86" s="78">
        <f t="shared" ref="AJ86" si="45">AI86+AI87</f>
        <v>286</v>
      </c>
    </row>
    <row r="87" spans="1:36" x14ac:dyDescent="0.4">
      <c r="A87" s="78"/>
      <c r="B87" s="12" t="s">
        <v>827</v>
      </c>
      <c r="C87" s="12" t="s">
        <v>219</v>
      </c>
      <c r="D87" s="12">
        <v>1</v>
      </c>
      <c r="E87" s="24" t="s">
        <v>269</v>
      </c>
      <c r="F87" s="41" t="s">
        <v>814</v>
      </c>
      <c r="G87" s="12"/>
      <c r="H87" s="12">
        <f>IF(G87="",0,IF(G87="優勝",点数換算表!$B$2,IF(G87="準優勝",点数換算表!$C$2,IF(G87="ベスト4",点数換算表!$D$2,点数換算表!$E$2))))</f>
        <v>0</v>
      </c>
      <c r="I87" s="12"/>
      <c r="J87" s="12">
        <f>IF(I87="",0,IF(I87="優勝",点数換算表!$B$3,IF(I87="準優勝",点数換算表!$C$3,IF(I87="ベスト4",点数換算表!$D$3,点数換算表!$E$3))))</f>
        <v>0</v>
      </c>
      <c r="K87" s="12" t="s">
        <v>6</v>
      </c>
      <c r="L87" s="12">
        <f>IF(K87="",0,IF(K87="優勝",点数換算表!$B$4,IF(K87="準優勝",点数換算表!$C$4,IF(K87="ベスト4",点数換算表!$D$4,IF(K87="ベスト8",点数換算表!$E$4,IF(K87="ベスト16",点数換算表!$F$4,""))))))</f>
        <v>60</v>
      </c>
      <c r="M87" s="15" t="s">
        <v>214</v>
      </c>
      <c r="N87" s="12">
        <f>IF(M87="",0,IF(M87="優勝",[3]点数換算表!$B$5,IF(M87="準優勝",[3]点数換算表!$C$5,IF(M87="ベスト4",[3]点数換算表!$D$5,IF(M87="ベスト8",[3]点数換算表!$E$5,IF(M87="ベスト16",[3]点数換算表!$F$5,IF(M87="ベスト32",[3]点数換算表!$G$5,"")))))))</f>
        <v>50</v>
      </c>
      <c r="O87" s="12"/>
      <c r="P87" s="12">
        <f>IF(O87="",0,IF(O87="優勝",点数換算表!$B$6,IF(O87="準優勝",点数換算表!$C$6,IF(O87="ベスト4",点数換算表!$D$6,IF(O87="ベスト8",点数換算表!$E$6,IF(O87="ベスト16",点数換算表!$F$6,IF(O87="ベスト32",点数換算表!$G$6,"")))))))</f>
        <v>0</v>
      </c>
      <c r="Q87" s="12"/>
      <c r="R87" s="12">
        <f>IF(Q87="",0,IF(Q87="優勝",点数換算表!$B$7,IF(Q87="準優勝",点数換算表!$C$7,IF(Q87="ベスト4",点数換算表!$D$7,IF(Q87="ベスト8",点数換算表!$E$7,点数換算表!$F$7)))))</f>
        <v>0</v>
      </c>
      <c r="S87" s="12"/>
      <c r="T87" s="12">
        <f>IF(S87="",0,IF(S87="優勝",点数換算表!$B$8,IF(S87="準優勝",点数換算表!$C$8,IF(S87="ベスト4",点数換算表!$D$8,IF(S87="ベスト8",点数換算表!$E$8,点数換算表!$F$8)))))</f>
        <v>0</v>
      </c>
      <c r="U87" s="12"/>
      <c r="V87" s="12">
        <f>IF(U87="",0,IF(U87="優勝",点数換算表!$B$13,IF(U87="準優勝",点数換算表!$C$13,IF(U87="ベスト4",点数換算表!$D$13,点数換算表!$E$13))))</f>
        <v>0</v>
      </c>
      <c r="W87" s="12"/>
      <c r="X87" s="12">
        <f>IF(W87="",0,IF(W87="優勝",点数換算表!$B$14,IF(W87="準優勝",点数換算表!$C$14,IF(W87="ベスト4",点数換算表!$D$14,点数換算表!$E$14))))</f>
        <v>0</v>
      </c>
      <c r="Y87" s="12"/>
      <c r="Z87" s="12">
        <f>IF(Y87="",0,IF(Y87="優勝",点数換算表!$B$15,IF(Y87="準優勝",点数換算表!$C$15,IF(Y87="ベスト4",点数換算表!$D$15,IF(Y87="ベスト8",点数換算表!$E$15,IF(Y87="ベスト16",点数換算表!$F$15,""))))))</f>
        <v>0</v>
      </c>
      <c r="AA87" s="12"/>
      <c r="AB87" s="12">
        <f>IF(AA87="",0,IF(AA87="優勝",[3]点数換算表!$B$16,IF(AA87="準優勝",[3]点数換算表!$C$16,IF(AA87="ベスト4",[3]点数換算表!$D$16,IF(AA87="ベスト8",[3]点数換算表!$E$16,IF(AA87="ベスト16",[3]点数換算表!$F$16,IF(AA87="ベスト32",[3]点数換算表!$G$16,"")))))))</f>
        <v>0</v>
      </c>
      <c r="AC87" s="12"/>
      <c r="AD87" s="12">
        <f>IF(AC87="",0,IF(AC87="優勝",点数換算表!$B$17,IF(AC87="準優勝",点数換算表!$C$17,IF(AC87="ベスト4",点数換算表!$D$17,IF(AC87="ベスト8",点数換算表!$E$17,IF(AC87="ベスト16",点数換算表!$F$17,IF(AC87="ベスト32",点数換算表!$G$17,"")))))))</f>
        <v>0</v>
      </c>
      <c r="AE87" s="12"/>
      <c r="AF87" s="12">
        <f>IF(AE87="",0,IF(AE87="優勝",点数換算表!$B$18,IF(AE87="準優勝",点数換算表!$C$18,IF(AE87="ベスト4",点数換算表!$D$18,IF(AE87="ベスト8",点数換算表!$E$18,点数換算表!$F$18)))))</f>
        <v>0</v>
      </c>
      <c r="AG87" s="12"/>
      <c r="AH87" s="12">
        <f>IF(AG87="",0,IF(AG87="優勝",点数換算表!$B$19,IF(AG87="準優勝",点数換算表!$C$19,IF(AG87="ベスト4",点数換算表!$D$19,IF(AG87="ベスト8",点数換算表!$E$19,点数換算表!$F$19)))))</f>
        <v>0</v>
      </c>
      <c r="AI87" s="12">
        <f t="shared" si="44"/>
        <v>110</v>
      </c>
      <c r="AJ87" s="78"/>
    </row>
    <row r="88" spans="1:36" x14ac:dyDescent="0.4">
      <c r="A88" s="78">
        <v>43</v>
      </c>
      <c r="B88" s="12" t="s">
        <v>597</v>
      </c>
      <c r="C88" s="12" t="s">
        <v>528</v>
      </c>
      <c r="D88" s="12">
        <v>2</v>
      </c>
      <c r="E88" s="29" t="s">
        <v>526</v>
      </c>
      <c r="F88" s="36" t="s">
        <v>815</v>
      </c>
      <c r="G88" s="11"/>
      <c r="H88" s="12">
        <f>IF(G88="",0,IF(G88="優勝",[8]点数換算表!$B$2,IF(G88="準優勝",[8]点数換算表!$C$2,IF(G88="ベスト4",[8]点数換算表!$D$2,[8]点数換算表!$E$2))))</f>
        <v>0</v>
      </c>
      <c r="I88" s="11"/>
      <c r="J88" s="12">
        <f>IF(I88="",0,IF(I88="優勝",[8]点数換算表!$B$3,IF(I88="準優勝",[8]点数換算表!$C$3,IF(I88="ベスト4",[8]点数換算表!$D$3,[8]点数換算表!$E$3))))</f>
        <v>0</v>
      </c>
      <c r="K88" s="15" t="s">
        <v>9</v>
      </c>
      <c r="L88" s="12">
        <f>IF(K88="",0,IF(K88="優勝",[8]点数換算表!$B$4,IF(K88="準優勝",[8]点数換算表!$C$4,IF(K88="ベスト4",[8]点数換算表!$D$4,IF(K88="ベスト8",[8]点数換算表!$E$4,IF(K88="ベスト16",[8]点数換算表!$F$4,""))))))</f>
        <v>40</v>
      </c>
      <c r="M88" s="15" t="s">
        <v>214</v>
      </c>
      <c r="N88" s="12">
        <f>IF(M88="",0,IF(M88="優勝",[3]点数換算表!$B$5,IF(M88="準優勝",[3]点数換算表!$C$5,IF(M88="ベスト4",[3]点数換算表!$D$5,IF(M88="ベスト8",[3]点数換算表!$E$5,IF(M88="ベスト16",[3]点数換算表!$F$5,IF(M88="ベスト32",[3]点数換算表!$G$5,"")))))))</f>
        <v>50</v>
      </c>
      <c r="O88" s="15"/>
      <c r="P88" s="12">
        <f>IF(O88="",0,IF(O88="優勝",[8]点数換算表!$B$6,IF(O88="準優勝",[8]点数換算表!$C$6,IF(O88="ベスト4",[8]点数換算表!$D$6,IF(O88="ベスト8",[8]点数換算表!$E$6,IF(O88="ベスト16",[8]点数換算表!$F$6,IF(O88="ベスト32",[8]点数換算表!$G$6,"")))))))</f>
        <v>0</v>
      </c>
      <c r="Q88" s="11"/>
      <c r="R88" s="12">
        <f>IF(Q88="",0,IF(Q88="優勝",[8]点数換算表!$B$7,IF(Q88="準優勝",[8]点数換算表!$C$7,IF(Q88="ベスト4",[8]点数換算表!$D$7,IF(Q88="ベスト8",[8]点数換算表!$E$7,[8]点数換算表!$F$7)))))</f>
        <v>0</v>
      </c>
      <c r="S88" s="11"/>
      <c r="T88" s="12">
        <f>IF(S88="",0,IF(S88="優勝",[8]点数換算表!$B$8,IF(S88="準優勝",[8]点数換算表!$C$8,IF(S88="ベスト4",[8]点数換算表!$D$8,IF(S88="ベスト8",[8]点数換算表!$E$8,[8]点数換算表!$F$8)))))</f>
        <v>0</v>
      </c>
      <c r="U88" s="11"/>
      <c r="V88" s="12">
        <f>IF(U88="",0,IF(U88="優勝",[8]点数換算表!$B$13,IF(U88="準優勝",[8]点数換算表!$C$13,IF(U88="ベスト4",[8]点数換算表!$D$13,[8]点数換算表!$E$13))))</f>
        <v>0</v>
      </c>
      <c r="W88" s="11"/>
      <c r="X88" s="12">
        <f>IF(W88="",0,IF(W88="優勝",[8]点数換算表!$B$14,IF(W88="準優勝",[8]点数換算表!$C$14,IF(W88="ベスト4",[8]点数換算表!$D$14,[8]点数換算表!$E$14))))</f>
        <v>0</v>
      </c>
      <c r="Y88" s="15" t="s">
        <v>9</v>
      </c>
      <c r="Z88" s="12">
        <f>IF(Y88="",0,IF(Y88="優勝",[8]点数換算表!$B$15,IF(Y88="準優勝",[8]点数換算表!$C$15,IF(Y88="ベスト4",[8]点数換算表!$D$15,IF(Y88="ベスト8",[8]点数換算表!$E$15,IF(Y88="ベスト16",[8]点数換算表!$F$15,""))))))</f>
        <v>32</v>
      </c>
      <c r="AA88" s="15" t="s">
        <v>214</v>
      </c>
      <c r="AB88" s="12">
        <f>IF(AA88="",0,IF(AA88="優勝",[3]点数換算表!$B$16,IF(AA88="準優勝",[3]点数換算表!$C$16,IF(AA88="ベスト4",[3]点数換算表!$D$16,IF(AA88="ベスト8",[3]点数換算表!$E$16,IF(AA88="ベスト16",[3]点数換算表!$F$16,IF(AA88="ベスト32",[3]点数換算表!$G$16,"")))))))</f>
        <v>40</v>
      </c>
      <c r="AC88" s="15"/>
      <c r="AD88" s="12">
        <f>IF(AC88="",0,IF(AC88="優勝",[8]点数換算表!$B$17,IF(AC88="準優勝",[8]点数換算表!$C$17,IF(AC88="ベスト4",[8]点数換算表!$D$17,IF(AC88="ベスト8",[8]点数換算表!$E$17,IF(AC88="ベスト16",[8]点数換算表!$F$17,IF(AC88="ベスト32",[8]点数換算表!$G$17,"")))))))</f>
        <v>0</v>
      </c>
      <c r="AE88" s="11"/>
      <c r="AF88" s="12">
        <f>IF(AE88="",0,IF(AE88="優勝",[8]点数換算表!$B$18,IF(AE88="準優勝",[8]点数換算表!$C$18,IF(AE88="ベスト4",[8]点数換算表!$D$18,IF(AE88="ベスト8",[8]点数換算表!$E$18,[8]点数換算表!$F$18)))))</f>
        <v>0</v>
      </c>
      <c r="AG88" s="11"/>
      <c r="AH88" s="12">
        <f>IF(AG88="",0,IF(AG88="優勝",[8]点数換算表!$B$19,IF(AG88="準優勝",[8]点数換算表!$C$19,IF(AG88="ベスト4",[8]点数換算表!$D$19,IF(AG88="ベスト8",[8]点数換算表!$E$19,[8]点数換算表!$F$19)))))</f>
        <v>0</v>
      </c>
      <c r="AI88" s="12">
        <f t="shared" si="44"/>
        <v>162</v>
      </c>
      <c r="AJ88" s="78">
        <f t="shared" ref="AJ88" si="46">AI88+AI89</f>
        <v>284</v>
      </c>
    </row>
    <row r="89" spans="1:36" x14ac:dyDescent="0.4">
      <c r="A89" s="78"/>
      <c r="B89" s="12" t="s">
        <v>549</v>
      </c>
      <c r="C89" s="12" t="s">
        <v>528</v>
      </c>
      <c r="D89" s="12">
        <v>4</v>
      </c>
      <c r="E89" s="29" t="s">
        <v>526</v>
      </c>
      <c r="F89" s="36" t="s">
        <v>815</v>
      </c>
      <c r="G89" s="11"/>
      <c r="H89" s="12">
        <f>IF(G89="",0,IF(G89="優勝",[8]点数換算表!$B$2,IF(G89="準優勝",[8]点数換算表!$C$2,IF(G89="ベスト4",[8]点数換算表!$D$2,[8]点数換算表!$E$2))))</f>
        <v>0</v>
      </c>
      <c r="I89" s="11"/>
      <c r="J89" s="12">
        <f>IF(I89="",0,IF(I89="優勝",[8]点数換算表!$B$3,IF(I89="準優勝",[8]点数換算表!$C$3,IF(I89="ベスト4",[8]点数換算表!$D$3,[8]点数換算表!$E$3))))</f>
        <v>0</v>
      </c>
      <c r="K89" s="15"/>
      <c r="L89" s="12">
        <f>IF(K89="",0,IF(K89="優勝",[8]点数換算表!$B$4,IF(K89="準優勝",[8]点数換算表!$C$4,IF(K89="ベスト4",[8]点数換算表!$D$4,IF(K89="ベスト8",[8]点数換算表!$E$4,IF(K89="ベスト16",[8]点数換算表!$F$4,""))))))</f>
        <v>0</v>
      </c>
      <c r="M89" s="15" t="s">
        <v>214</v>
      </c>
      <c r="N89" s="12">
        <f>IF(M89="",0,IF(M89="優勝",[3]点数換算表!$B$5,IF(M89="準優勝",[3]点数換算表!$C$5,IF(M89="ベスト4",[3]点数換算表!$D$5,IF(M89="ベスト8",[3]点数換算表!$E$5,IF(M89="ベスト16",[3]点数換算表!$F$5,IF(M89="ベスト32",[3]点数換算表!$G$5,"")))))))</f>
        <v>50</v>
      </c>
      <c r="O89" s="15"/>
      <c r="P89" s="12">
        <f>IF(O89="",0,IF(O89="優勝",[8]点数換算表!$B$6,IF(O89="準優勝",[8]点数換算表!$C$6,IF(O89="ベスト4",[8]点数換算表!$D$6,IF(O89="ベスト8",[8]点数換算表!$E$6,IF(O89="ベスト16",[8]点数換算表!$F$6,IF(O89="ベスト32",[8]点数換算表!$G$6,"")))))))</f>
        <v>0</v>
      </c>
      <c r="Q89" s="11"/>
      <c r="R89" s="12">
        <f>IF(Q89="",0,IF(Q89="優勝",[8]点数換算表!$B$7,IF(Q89="準優勝",[8]点数換算表!$C$7,IF(Q89="ベスト4",[8]点数換算表!$D$7,IF(Q89="ベスト8",[8]点数換算表!$E$7,[8]点数換算表!$F$7)))))</f>
        <v>0</v>
      </c>
      <c r="S89" s="11"/>
      <c r="T89" s="12">
        <f>IF(S89="",0,IF(S89="優勝",[8]点数換算表!$B$8,IF(S89="準優勝",[8]点数換算表!$C$8,IF(S89="ベスト4",[8]点数換算表!$D$8,IF(S89="ベスト8",[8]点数換算表!$E$8,[8]点数換算表!$F$8)))))</f>
        <v>0</v>
      </c>
      <c r="U89" s="11"/>
      <c r="V89" s="12">
        <f>IF(U89="",0,IF(U89="優勝",[8]点数換算表!$B$13,IF(U89="準優勝",[8]点数換算表!$C$13,IF(U89="ベスト4",[8]点数換算表!$D$13,[8]点数換算表!$E$13))))</f>
        <v>0</v>
      </c>
      <c r="W89" s="11"/>
      <c r="X89" s="12">
        <f>IF(W89="",0,IF(W89="優勝",[8]点数換算表!$B$14,IF(W89="準優勝",[8]点数換算表!$C$14,IF(W89="ベスト4",[8]点数換算表!$D$14,[8]点数換算表!$E$14))))</f>
        <v>0</v>
      </c>
      <c r="Y89" s="15" t="s">
        <v>9</v>
      </c>
      <c r="Z89" s="12">
        <f>IF(Y89="",0,IF(Y89="優勝",[8]点数換算表!$B$15,IF(Y89="準優勝",[8]点数換算表!$C$15,IF(Y89="ベスト4",[8]点数換算表!$D$15,IF(Y89="ベスト8",[8]点数換算表!$E$15,IF(Y89="ベスト16",[8]点数換算表!$F$15,""))))))</f>
        <v>32</v>
      </c>
      <c r="AA89" s="15" t="s">
        <v>214</v>
      </c>
      <c r="AB89" s="12">
        <f>IF(AA89="",0,IF(AA89="優勝",[3]点数換算表!$B$16,IF(AA89="準優勝",[3]点数換算表!$C$16,IF(AA89="ベスト4",[3]点数換算表!$D$16,IF(AA89="ベスト8",[3]点数換算表!$E$16,IF(AA89="ベスト16",[3]点数換算表!$F$16,IF(AA89="ベスト32",[3]点数換算表!$G$16,"")))))))</f>
        <v>40</v>
      </c>
      <c r="AC89" s="15"/>
      <c r="AD89" s="12">
        <f>IF(AC89="",0,IF(AC89="優勝",[8]点数換算表!$B$17,IF(AC89="準優勝",[8]点数換算表!$C$17,IF(AC89="ベスト4",[8]点数換算表!$D$17,IF(AC89="ベスト8",[8]点数換算表!$E$17,IF(AC89="ベスト16",[8]点数換算表!$F$17,IF(AC89="ベスト32",[8]点数換算表!$G$17,"")))))))</f>
        <v>0</v>
      </c>
      <c r="AE89" s="11"/>
      <c r="AF89" s="12">
        <f>IF(AE89="",0,IF(AE89="優勝",[8]点数換算表!$B$18,IF(AE89="準優勝",[8]点数換算表!$C$18,IF(AE89="ベスト4",[8]点数換算表!$D$18,IF(AE89="ベスト8",[8]点数換算表!$E$18,[8]点数換算表!$F$18)))))</f>
        <v>0</v>
      </c>
      <c r="AG89" s="11"/>
      <c r="AH89" s="12">
        <f>IF(AG89="",0,IF(AG89="優勝",[8]点数換算表!$B$19,IF(AG89="準優勝",[8]点数換算表!$C$19,IF(AG89="ベスト4",[8]点数換算表!$D$19,IF(AG89="ベスト8",[8]点数換算表!$E$19,[8]点数換算表!$F$19)))))</f>
        <v>0</v>
      </c>
      <c r="AI89" s="12">
        <f t="shared" si="44"/>
        <v>122</v>
      </c>
      <c r="AJ89" s="78"/>
    </row>
    <row r="90" spans="1:36" x14ac:dyDescent="0.4">
      <c r="A90" s="78">
        <v>44</v>
      </c>
      <c r="B90" s="12" t="s">
        <v>913</v>
      </c>
      <c r="C90" s="12" t="s">
        <v>285</v>
      </c>
      <c r="D90" s="12">
        <v>3</v>
      </c>
      <c r="E90" s="25" t="s">
        <v>272</v>
      </c>
      <c r="F90" s="36" t="s">
        <v>815</v>
      </c>
      <c r="G90" s="11"/>
      <c r="H90" s="12">
        <v>0</v>
      </c>
      <c r="I90" s="11"/>
      <c r="J90" s="12">
        <v>0</v>
      </c>
      <c r="K90" s="15"/>
      <c r="L90" s="12">
        <v>0</v>
      </c>
      <c r="M90" s="15" t="s">
        <v>214</v>
      </c>
      <c r="N90" s="12">
        <f>IF(M90="",0,IF(M90="優勝",[3]点数換算表!$B$5,IF(M90="準優勝",[3]点数換算表!$C$5,IF(M90="ベスト4",[3]点数換算表!$D$5,IF(M90="ベスト8",[3]点数換算表!$E$5,IF(M90="ベスト16",[3]点数換算表!$F$5,IF(M90="ベスト32",[3]点数換算表!$G$5,"")))))))</f>
        <v>50</v>
      </c>
      <c r="O90" s="15"/>
      <c r="P90" s="12">
        <v>0</v>
      </c>
      <c r="Q90" s="11"/>
      <c r="R90" s="12">
        <v>0</v>
      </c>
      <c r="S90" s="11"/>
      <c r="T90" s="12">
        <v>0</v>
      </c>
      <c r="U90" s="11"/>
      <c r="V90" s="12">
        <v>0</v>
      </c>
      <c r="W90" s="11"/>
      <c r="X90" s="12">
        <v>0</v>
      </c>
      <c r="Y90" s="15"/>
      <c r="Z90" s="12">
        <v>0</v>
      </c>
      <c r="AA90" s="15"/>
      <c r="AB90" s="12">
        <f>IF(AA90="",0,IF(AA90="優勝",[3]点数換算表!$B$16,IF(AA90="準優勝",[3]点数換算表!$C$16,IF(AA90="ベスト4",[3]点数換算表!$D$16,IF(AA90="ベスト8",[3]点数換算表!$E$16,IF(AA90="ベスト16",[3]点数換算表!$F$16,IF(AA90="ベスト32",[3]点数換算表!$G$16,"")))))))</f>
        <v>0</v>
      </c>
      <c r="AC90" s="15"/>
      <c r="AD90" s="12">
        <v>0</v>
      </c>
      <c r="AE90" s="11"/>
      <c r="AF90" s="12">
        <v>0</v>
      </c>
      <c r="AG90" s="11"/>
      <c r="AH90" s="12">
        <v>0</v>
      </c>
      <c r="AI90" s="12">
        <f t="shared" si="44"/>
        <v>50</v>
      </c>
      <c r="AJ90" s="78">
        <f t="shared" ref="AJ90" si="47">AI90+AI91</f>
        <v>280</v>
      </c>
    </row>
    <row r="91" spans="1:36" x14ac:dyDescent="0.4">
      <c r="A91" s="78"/>
      <c r="B91" s="12" t="s">
        <v>370</v>
      </c>
      <c r="C91" s="12" t="s">
        <v>285</v>
      </c>
      <c r="D91" s="12">
        <v>2</v>
      </c>
      <c r="E91" s="25" t="s">
        <v>272</v>
      </c>
      <c r="F91" s="36" t="s">
        <v>815</v>
      </c>
      <c r="G91" s="11"/>
      <c r="H91" s="12">
        <f>IF(G91="",0,IF(G91="優勝",[3]点数換算表!$B$2,IF(G91="準優勝",[3]点数換算表!$C$2,IF(G91="ベスト4",[3]点数換算表!$D$2,[3]点数換算表!$E$2))))</f>
        <v>0</v>
      </c>
      <c r="I91" s="11"/>
      <c r="J91" s="12">
        <f>IF(I91="",0,IF(I91="優勝",[3]点数換算表!$B$3,IF(I91="準優勝",[3]点数換算表!$C$3,IF(I91="ベスト4",[3]点数換算表!$D$3,[3]点数換算表!$E$3))))</f>
        <v>0</v>
      </c>
      <c r="K91" s="15"/>
      <c r="L91" s="12">
        <f>IF(K91="",0,IF(K91="優勝",[3]点数換算表!$B$4,IF(K91="準優勝",[3]点数換算表!$C$4,IF(K91="ベスト4",[3]点数換算表!$D$4,IF(K91="ベスト8",[3]点数換算表!$E$4,IF(K91="ベスト16",[3]点数換算表!$F$4,""))))))</f>
        <v>0</v>
      </c>
      <c r="M91" s="15" t="s">
        <v>214</v>
      </c>
      <c r="N91" s="12">
        <f>IF(M91="",0,IF(M91="優勝",[3]点数換算表!$B$5,IF(M91="準優勝",[3]点数換算表!$C$5,IF(M91="ベスト4",[3]点数換算表!$D$5,IF(M91="ベスト8",[3]点数換算表!$E$5,IF(M91="ベスト16",[3]点数換算表!$F$5,IF(M91="ベスト32",[3]点数換算表!$G$5,"")))))))</f>
        <v>50</v>
      </c>
      <c r="O91" s="15" t="s">
        <v>214</v>
      </c>
      <c r="P91" s="12">
        <f>IF(O91="",0,IF(O91="優勝",[3]点数換算表!$B$6,IF(O91="準優勝",[3]点数換算表!$C$6,IF(O91="ベスト4",[3]点数換算表!$D$6,IF(O91="ベスト8",[3]点数換算表!$E$6,IF(O91="ベスト16",[3]点数換算表!$F$6,IF(O91="ベスト32",[3]点数換算表!$G$6,"")))))))</f>
        <v>100</v>
      </c>
      <c r="Q91" s="11"/>
      <c r="R91" s="12">
        <f>IF(Q91="",0,IF(Q91="優勝",[3]点数換算表!$B$7,IF(Q91="準優勝",[3]点数換算表!$C$7,IF(Q91="ベスト4",[3]点数換算表!$D$7,IF(Q91="ベスト8",[3]点数換算表!$E$7,[3]点数換算表!$F$7)))))</f>
        <v>0</v>
      </c>
      <c r="S91" s="11"/>
      <c r="T91" s="12">
        <f>IF(S91="",0,IF(S91="優勝",[3]点数換算表!$B$8,IF(S91="準優勝",[3]点数換算表!$C$8,IF(S91="ベスト4",[3]点数換算表!$D$8,IF(S91="ベスト8",[3]点数換算表!$E$8,[3]点数換算表!$F$8)))))</f>
        <v>0</v>
      </c>
      <c r="U91" s="11"/>
      <c r="V91" s="12">
        <f>IF(U91="",0,IF(U91="優勝",[3]点数換算表!$B$13,IF(U91="準優勝",[3]点数換算表!$C$13,IF(U91="ベスト4",[3]点数換算表!$D$13,[3]点数換算表!$E$13))))</f>
        <v>0</v>
      </c>
      <c r="W91" s="11"/>
      <c r="X91" s="12">
        <f>IF(W91="",0,IF(W91="優勝",[3]点数換算表!$B$14,IF(W91="準優勝",[3]点数換算表!$C$14,IF(W91="ベスト4",[3]点数換算表!$D$14,[3]点数換算表!$E$14))))</f>
        <v>0</v>
      </c>
      <c r="Y91" s="15"/>
      <c r="Z91" s="12">
        <f>IF(Y91="",0,IF(Y91="優勝",[3]点数換算表!$B$15,IF(Y91="準優勝",[3]点数換算表!$C$15,IF(Y91="ベスト4",[3]点数換算表!$D$15,IF(Y91="ベスト8",[3]点数換算表!$E$15,IF(Y91="ベスト16",[3]点数換算表!$F$15,""))))))</f>
        <v>0</v>
      </c>
      <c r="AA91" s="15" t="s">
        <v>7</v>
      </c>
      <c r="AB91" s="12">
        <f>IF(AA91="",0,IF(AA91="優勝",[3]点数換算表!$B$16,IF(AA91="準優勝",[3]点数換算表!$C$16,IF(AA91="ベスト4",[3]点数換算表!$D$16,IF(AA91="ベスト8",[3]点数換算表!$E$16,IF(AA91="ベスト16",[3]点数換算表!$F$16,IF(AA91="ベスト32",[3]点数換算表!$G$16,"")))))))</f>
        <v>80</v>
      </c>
      <c r="AC91" s="15"/>
      <c r="AD91" s="12">
        <f>IF(AC91="",0,IF(AC91="優勝",[3]点数換算表!$B$17,IF(AC91="準優勝",[3]点数換算表!$C$17,IF(AC91="ベスト4",[3]点数換算表!$D$17,IF(AC91="ベスト8",[3]点数換算表!$E$17,IF(AC91="ベスト16",[3]点数換算表!$F$17,IF(AC91="ベスト32",[3]点数換算表!$G$17,"")))))))</f>
        <v>0</v>
      </c>
      <c r="AE91" s="11"/>
      <c r="AF91" s="12">
        <f>IF(AE91="",0,IF(AE91="優勝",[3]点数換算表!$B$18,IF(AE91="準優勝",[3]点数換算表!$C$18,IF(AE91="ベスト4",[3]点数換算表!$D$18,IF(AE91="ベスト8",[3]点数換算表!$E$18,[3]点数換算表!$F$18)))))</f>
        <v>0</v>
      </c>
      <c r="AG91" s="11"/>
      <c r="AH91" s="12">
        <f>IF(AG91="",0,IF(AG91="優勝",[3]点数換算表!$B$19,IF(AG91="準優勝",[3]点数換算表!$C$19,IF(AG91="ベスト4",[3]点数換算表!$D$19,IF(AG91="ベスト8",[3]点数換算表!$E$19,[3]点数換算表!$F$19)))))</f>
        <v>0</v>
      </c>
      <c r="AI91" s="12">
        <f t="shared" si="44"/>
        <v>230</v>
      </c>
      <c r="AJ91" s="78"/>
    </row>
    <row r="92" spans="1:36" x14ac:dyDescent="0.4">
      <c r="A92" s="78">
        <v>45</v>
      </c>
      <c r="B92" s="12" t="s">
        <v>1122</v>
      </c>
      <c r="C92" s="12" t="s">
        <v>254</v>
      </c>
      <c r="D92" s="12">
        <v>4</v>
      </c>
      <c r="E92" s="24" t="s">
        <v>269</v>
      </c>
      <c r="F92" s="41" t="s">
        <v>814</v>
      </c>
      <c r="G92" s="12"/>
      <c r="H92" s="12">
        <f>IF(G92="",0,IF(G92="優勝",[17]点数換算表!$B$2,IF(G92="準優勝",[17]点数換算表!$C$2,IF(G92="ベスト4",[17]点数換算表!$D$2,[17]点数換算表!$E$2))))</f>
        <v>0</v>
      </c>
      <c r="I92" s="12"/>
      <c r="J92" s="12">
        <f>IF(I92="",0,IF(I92="優勝",[17]点数換算表!$B$3,IF(I92="準優勝",[17]点数換算表!$C$3,IF(I92="ベスト4",[17]点数換算表!$D$3,[17]点数換算表!$E$3))))</f>
        <v>0</v>
      </c>
      <c r="K92" s="12" t="s">
        <v>7</v>
      </c>
      <c r="L92" s="12">
        <f>IF(K92="",0,IF(K92="優勝",[17]点数換算表!$B$4,IF(K92="準優勝",[17]点数換算表!$C$4,IF(K92="ベスト4",[17]点数換算表!$D$4,IF(K92="ベスト8",[17]点数換算表!$E$4,IF(K92="ベスト16",[17]点数換算表!$F$4,""))))))</f>
        <v>20</v>
      </c>
      <c r="M92" s="15" t="s">
        <v>214</v>
      </c>
      <c r="N92" s="12">
        <f>IF(M92="",0,IF(M92="優勝",[3]点数換算表!$B$5,IF(M92="準優勝",[3]点数換算表!$C$5,IF(M92="ベスト4",[3]点数換算表!$D$5,IF(M92="ベスト8",[3]点数換算表!$E$5,IF(M92="ベスト16",[3]点数換算表!$F$5,IF(M92="ベスト32",[3]点数換算表!$G$5,"")))))))</f>
        <v>50</v>
      </c>
      <c r="O92" s="12" t="s">
        <v>214</v>
      </c>
      <c r="P92" s="12">
        <f>IF(O92="",0,IF(O92="優勝",[17]点数換算表!$B$6,IF(O92="準優勝",[17]点数換算表!$C$6,IF(O92="ベスト4",[17]点数換算表!$D$6,IF(O92="ベスト8",[17]点数換算表!$E$6,IF(O92="ベスト16",[17]点数換算表!$F$6,IF(O92="ベスト32",[17]点数換算表!$G$6,"")))))))</f>
        <v>100</v>
      </c>
      <c r="Q92" s="12"/>
      <c r="R92" s="12">
        <f>IF(Q92="",0,IF(Q92="優勝",[17]点数換算表!$B$7,IF(Q92="準優勝",[17]点数換算表!$C$7,IF(Q92="ベスト4",[17]点数換算表!$D$7,IF(Q92="ベスト8",[17]点数換算表!$E$7,[17]点数換算表!$F$7)))))</f>
        <v>0</v>
      </c>
      <c r="S92" s="12"/>
      <c r="T92" s="12">
        <f>IF(S92="",0,IF(S92="優勝",[17]点数換算表!$B$8,IF(S92="準優勝",[17]点数換算表!$C$8,IF(S92="ベスト4",[17]点数換算表!$D$8,IF(S92="ベスト8",[17]点数換算表!$E$8,[17]点数換算表!$F$8)))))</f>
        <v>0</v>
      </c>
      <c r="U92" s="12"/>
      <c r="V92" s="12">
        <f>IF(U92="",0,IF(U92="優勝",[17]点数換算表!$B$13,IF(U92="準優勝",[17]点数換算表!$C$13,IF(U92="ベスト4",[17]点数換算表!$D$13,[17]点数換算表!$E$13))))</f>
        <v>0</v>
      </c>
      <c r="W92" s="12"/>
      <c r="X92" s="12">
        <f>IF(W92="",0,IF(W92="優勝",[17]点数換算表!$B$14,IF(W92="準優勝",[17]点数換算表!$C$14,IF(W92="ベスト4",[17]点数換算表!$D$14,[17]点数換算表!$E$14))))</f>
        <v>0</v>
      </c>
      <c r="Y92" s="12"/>
      <c r="Z92" s="12">
        <f>IF(Y92="",0,IF(Y92="優勝",[17]点数換算表!$B$15,IF(Y92="準優勝",[17]点数換算表!$C$15,IF(Y92="ベスト4",[17]点数換算表!$D$15,IF(Y92="ベスト8",[17]点数換算表!$E$15,IF(Y92="ベスト16",[17]点数換算表!$F$15,""))))))</f>
        <v>0</v>
      </c>
      <c r="AA92" s="12" t="s">
        <v>214</v>
      </c>
      <c r="AB92" s="12">
        <f>IF(AA92="",0,IF(AA92="優勝",[3]点数換算表!$B$16,IF(AA92="準優勝",[3]点数換算表!$C$16,IF(AA92="ベスト4",[3]点数換算表!$D$16,IF(AA92="ベスト8",[3]点数換算表!$E$16,IF(AA92="ベスト16",[3]点数換算表!$F$16,IF(AA92="ベスト32",[3]点数換算表!$G$16,"")))))))</f>
        <v>40</v>
      </c>
      <c r="AC92" s="12"/>
      <c r="AD92" s="12">
        <f>IF(AC92="",0,IF(AC92="優勝",[17]点数換算表!$B$17,IF(AC92="準優勝",[17]点数換算表!$C$17,IF(AC92="ベスト4",[17]点数換算表!$D$17,IF(AC92="ベスト8",[17]点数換算表!$E$17,IF(AC92="ベスト16",[17]点数換算表!$F$17,IF(AC92="ベスト32",[17]点数換算表!$G$17,"")))))))</f>
        <v>0</v>
      </c>
      <c r="AE92" s="12"/>
      <c r="AF92" s="12">
        <f>IF(AE92="",0,IF(AE92="優勝",[17]点数換算表!$B$18,IF(AE92="準優勝",[17]点数換算表!$C$18,IF(AE92="ベスト4",[17]点数換算表!$D$18,IF(AE92="ベスト8",[17]点数換算表!$E$18,[17]点数換算表!$F$18)))))</f>
        <v>0</v>
      </c>
      <c r="AG92" s="12"/>
      <c r="AH92" s="12">
        <f>IF(AG92="",0,IF(AG92="優勝",[17]点数換算表!$B$19,IF(AG92="準優勝",[17]点数換算表!$C$19,IF(AG92="ベスト4",[17]点数換算表!$D$19,IF(AG92="ベスト8",[17]点数換算表!$E$19,[17]点数換算表!$F$19)))))</f>
        <v>0</v>
      </c>
      <c r="AI92" s="12">
        <f t="shared" si="44"/>
        <v>210</v>
      </c>
      <c r="AJ92" s="78">
        <f t="shared" ref="AJ92" si="48">AI92+AI93</f>
        <v>280</v>
      </c>
    </row>
    <row r="93" spans="1:36" x14ac:dyDescent="0.4">
      <c r="A93" s="78"/>
      <c r="B93" s="12" t="s">
        <v>829</v>
      </c>
      <c r="C93" s="12" t="s">
        <v>254</v>
      </c>
      <c r="D93" s="12">
        <v>1</v>
      </c>
      <c r="E93" s="24" t="s">
        <v>269</v>
      </c>
      <c r="F93" s="41" t="s">
        <v>814</v>
      </c>
      <c r="G93" s="12"/>
      <c r="H93" s="12">
        <f>IF(G93="",0,IF(G93="優勝",点数換算表!$B$2,IF(G93="準優勝",点数換算表!$C$2,IF(G93="ベスト4",点数換算表!$D$2,点数換算表!$E$2))))</f>
        <v>0</v>
      </c>
      <c r="I93" s="12"/>
      <c r="J93" s="12">
        <f>IF(I93="",0,IF(I93="優勝",点数換算表!$B$3,IF(I93="準優勝",点数換算表!$C$3,IF(I93="ベスト4",点数換算表!$D$3,点数換算表!$E$3))))</f>
        <v>0</v>
      </c>
      <c r="K93" s="12" t="s">
        <v>7</v>
      </c>
      <c r="L93" s="12">
        <f>IF(K93="",0,IF(K93="優勝",点数換算表!$B$4,IF(K93="準優勝",点数換算表!$C$4,IF(K93="ベスト4",点数換算表!$D$4,IF(K93="ベスト8",点数換算表!$E$4,IF(K93="ベスト16",点数換算表!$F$4,""))))))</f>
        <v>20</v>
      </c>
      <c r="M93" s="15" t="s">
        <v>214</v>
      </c>
      <c r="N93" s="12">
        <f>IF(M93="",0,IF(M93="優勝",[3]点数換算表!$B$5,IF(M93="準優勝",[3]点数換算表!$C$5,IF(M93="ベスト4",[3]点数換算表!$D$5,IF(M93="ベスト8",[3]点数換算表!$E$5,IF(M93="ベスト16",[3]点数換算表!$F$5,IF(M93="ベスト32",[3]点数換算表!$G$5,"")))))))</f>
        <v>50</v>
      </c>
      <c r="O93" s="12"/>
      <c r="P93" s="12">
        <f>IF(O93="",0,IF(O93="優勝",点数換算表!$B$6,IF(O93="準優勝",点数換算表!$C$6,IF(O93="ベスト4",点数換算表!$D$6,IF(O93="ベスト8",点数換算表!$E$6,IF(O93="ベスト16",点数換算表!$F$6,IF(O93="ベスト32",点数換算表!$G$6,"")))))))</f>
        <v>0</v>
      </c>
      <c r="Q93" s="12"/>
      <c r="R93" s="12">
        <f>IF(Q93="",0,IF(Q93="優勝",点数換算表!$B$7,IF(Q93="準優勝",点数換算表!$C$7,IF(Q93="ベスト4",点数換算表!$D$7,IF(Q93="ベスト8",点数換算表!$E$7,点数換算表!$F$7)))))</f>
        <v>0</v>
      </c>
      <c r="S93" s="12"/>
      <c r="T93" s="12">
        <f>IF(S93="",0,IF(S93="優勝",点数換算表!$B$8,IF(S93="準優勝",点数換算表!$C$8,IF(S93="ベスト4",点数換算表!$D$8,IF(S93="ベスト8",点数換算表!$E$8,点数換算表!$F$8)))))</f>
        <v>0</v>
      </c>
      <c r="U93" s="12"/>
      <c r="V93" s="12">
        <f>IF(U93="",0,IF(U93="優勝",点数換算表!$B$13,IF(U93="準優勝",点数換算表!$C$13,IF(U93="ベスト4",点数換算表!$D$13,点数換算表!$E$13))))</f>
        <v>0</v>
      </c>
      <c r="W93" s="12"/>
      <c r="X93" s="12">
        <f>IF(W93="",0,IF(W93="優勝",点数換算表!$B$14,IF(W93="準優勝",点数換算表!$C$14,IF(W93="ベスト4",点数換算表!$D$14,点数換算表!$E$14))))</f>
        <v>0</v>
      </c>
      <c r="Y93" s="12"/>
      <c r="Z93" s="12">
        <f>IF(Y93="",0,IF(Y93="優勝",点数換算表!$B$15,IF(Y93="準優勝",点数換算表!$C$15,IF(Y93="ベスト4",点数換算表!$D$15,IF(Y93="ベスト8",点数換算表!$E$15,IF(Y93="ベスト16",点数換算表!$F$15,""))))))</f>
        <v>0</v>
      </c>
      <c r="AA93" s="12"/>
      <c r="AB93" s="12">
        <f>IF(AA93="",0,IF(AA93="優勝",[3]点数換算表!$B$16,IF(AA93="準優勝",[3]点数換算表!$C$16,IF(AA93="ベスト4",[3]点数換算表!$D$16,IF(AA93="ベスト8",[3]点数換算表!$E$16,IF(AA93="ベスト16",[3]点数換算表!$F$16,IF(AA93="ベスト32",[3]点数換算表!$G$16,"")))))))</f>
        <v>0</v>
      </c>
      <c r="AC93" s="12"/>
      <c r="AD93" s="12">
        <f>IF(AC93="",0,IF(AC93="優勝",点数換算表!$B$17,IF(AC93="準優勝",点数換算表!$C$17,IF(AC93="ベスト4",点数換算表!$D$17,IF(AC93="ベスト8",点数換算表!$E$17,IF(AC93="ベスト16",点数換算表!$F$17,IF(AC93="ベスト32",点数換算表!$G$17,"")))))))</f>
        <v>0</v>
      </c>
      <c r="AE93" s="12"/>
      <c r="AF93" s="12">
        <f>IF(AE93="",0,IF(AE93="優勝",点数換算表!$B$18,IF(AE93="準優勝",点数換算表!$C$18,IF(AE93="ベスト4",点数換算表!$D$18,IF(AE93="ベスト8",点数換算表!$E$18,点数換算表!$F$18)))))</f>
        <v>0</v>
      </c>
      <c r="AG93" s="12"/>
      <c r="AH93" s="12">
        <f>IF(AG93="",0,IF(AG93="優勝",点数換算表!$B$19,IF(AG93="準優勝",点数換算表!$C$19,IF(AG93="ベスト4",点数換算表!$D$19,IF(AG93="ベスト8",点数換算表!$E$19,点数換算表!$F$19)))))</f>
        <v>0</v>
      </c>
      <c r="AI93" s="12">
        <f t="shared" si="44"/>
        <v>70</v>
      </c>
      <c r="AJ93" s="78"/>
    </row>
    <row r="94" spans="1:36" x14ac:dyDescent="0.4">
      <c r="A94" s="78">
        <v>46</v>
      </c>
      <c r="B94" s="12" t="s">
        <v>404</v>
      </c>
      <c r="C94" s="12" t="s">
        <v>396</v>
      </c>
      <c r="D94" s="12">
        <v>4</v>
      </c>
      <c r="E94" s="27" t="s">
        <v>382</v>
      </c>
      <c r="F94" s="36" t="s">
        <v>815</v>
      </c>
      <c r="G94" s="11"/>
      <c r="H94" s="12">
        <v>0</v>
      </c>
      <c r="I94" s="11"/>
      <c r="J94" s="12">
        <v>0</v>
      </c>
      <c r="K94" s="15" t="s">
        <v>6</v>
      </c>
      <c r="L94" s="12">
        <v>60</v>
      </c>
      <c r="M94" s="15" t="s">
        <v>214</v>
      </c>
      <c r="N94" s="12">
        <f>IF(M94="",0,IF(M94="優勝",[3]点数換算表!$B$5,IF(M94="準優勝",[3]点数換算表!$C$5,IF(M94="ベスト4",[3]点数換算表!$D$5,IF(M94="ベスト8",[3]点数換算表!$E$5,IF(M94="ベスト16",[3]点数換算表!$F$5,IF(M94="ベスト32",[3]点数換算表!$G$5,"")))))))</f>
        <v>50</v>
      </c>
      <c r="O94" s="15"/>
      <c r="P94" s="12">
        <v>0</v>
      </c>
      <c r="Q94" s="11"/>
      <c r="R94" s="12">
        <v>0</v>
      </c>
      <c r="S94" s="11"/>
      <c r="T94" s="12">
        <v>0</v>
      </c>
      <c r="U94" s="11"/>
      <c r="V94" s="12">
        <v>0</v>
      </c>
      <c r="W94" s="11"/>
      <c r="X94" s="12">
        <v>0</v>
      </c>
      <c r="Y94" s="15" t="s">
        <v>6</v>
      </c>
      <c r="Z94" s="12">
        <v>48</v>
      </c>
      <c r="AA94" s="15"/>
      <c r="AB94" s="12">
        <f>IF(AA94="",0,IF(AA94="優勝",[3]点数換算表!$B$16,IF(AA94="準優勝",[3]点数換算表!$C$16,IF(AA94="ベスト4",[3]点数換算表!$D$16,IF(AA94="ベスト8",[3]点数換算表!$E$16,IF(AA94="ベスト16",[3]点数換算表!$F$16,IF(AA94="ベスト32",[3]点数換算表!$G$16,"")))))))</f>
        <v>0</v>
      </c>
      <c r="AC94" s="15"/>
      <c r="AD94" s="12">
        <v>0</v>
      </c>
      <c r="AE94" s="11"/>
      <c r="AF94" s="12">
        <v>0</v>
      </c>
      <c r="AG94" s="11"/>
      <c r="AH94" s="12">
        <v>0</v>
      </c>
      <c r="AI94" s="12">
        <f t="shared" si="44"/>
        <v>158</v>
      </c>
      <c r="AJ94" s="78">
        <f t="shared" ref="AJ94" si="49">AI94+AI95</f>
        <v>268</v>
      </c>
    </row>
    <row r="95" spans="1:36" x14ac:dyDescent="0.4">
      <c r="A95" s="78"/>
      <c r="B95" s="12" t="s">
        <v>1084</v>
      </c>
      <c r="C95" s="12" t="s">
        <v>396</v>
      </c>
      <c r="D95" s="12">
        <v>1</v>
      </c>
      <c r="E95" s="27" t="s">
        <v>382</v>
      </c>
      <c r="F95" s="36" t="s">
        <v>815</v>
      </c>
      <c r="G95" s="11"/>
      <c r="H95" s="12">
        <v>0</v>
      </c>
      <c r="I95" s="11"/>
      <c r="J95" s="12">
        <v>0</v>
      </c>
      <c r="K95" s="15" t="s">
        <v>6</v>
      </c>
      <c r="L95" s="12">
        <v>60</v>
      </c>
      <c r="M95" s="15" t="s">
        <v>214</v>
      </c>
      <c r="N95" s="12">
        <f>IF(M95="",0,IF(M95="優勝",[3]点数換算表!$B$5,IF(M95="準優勝",[3]点数換算表!$C$5,IF(M95="ベスト4",[3]点数換算表!$D$5,IF(M95="ベスト8",[3]点数換算表!$E$5,IF(M95="ベスト16",[3]点数換算表!$F$5,IF(M95="ベスト32",[3]点数換算表!$G$5,"")))))))</f>
        <v>50</v>
      </c>
      <c r="O95" s="15"/>
      <c r="P95" s="12">
        <v>0</v>
      </c>
      <c r="Q95" s="11"/>
      <c r="R95" s="12">
        <v>0</v>
      </c>
      <c r="S95" s="11"/>
      <c r="T95" s="12">
        <v>0</v>
      </c>
      <c r="U95" s="11"/>
      <c r="V95" s="12">
        <v>0</v>
      </c>
      <c r="W95" s="11"/>
      <c r="X95" s="12">
        <v>0</v>
      </c>
      <c r="Y95" s="15"/>
      <c r="Z95" s="12">
        <v>0</v>
      </c>
      <c r="AA95" s="15"/>
      <c r="AB95" s="12">
        <f>IF(AA95="",0,IF(AA95="優勝",[3]点数換算表!$B$16,IF(AA95="準優勝",[3]点数換算表!$C$16,IF(AA95="ベスト4",[3]点数換算表!$D$16,IF(AA95="ベスト8",[3]点数換算表!$E$16,IF(AA95="ベスト16",[3]点数換算表!$F$16,IF(AA95="ベスト32",[3]点数換算表!$G$16,"")))))))</f>
        <v>0</v>
      </c>
      <c r="AC95" s="15"/>
      <c r="AD95" s="12">
        <v>0</v>
      </c>
      <c r="AE95" s="11"/>
      <c r="AF95" s="12">
        <v>0</v>
      </c>
      <c r="AG95" s="11"/>
      <c r="AH95" s="12">
        <v>0</v>
      </c>
      <c r="AI95" s="12">
        <f t="shared" si="44"/>
        <v>110</v>
      </c>
      <c r="AJ95" s="78"/>
    </row>
    <row r="96" spans="1:36" x14ac:dyDescent="0.4">
      <c r="A96" s="78">
        <v>47</v>
      </c>
      <c r="B96" s="12" t="s">
        <v>1030</v>
      </c>
      <c r="C96" s="12" t="s">
        <v>454</v>
      </c>
      <c r="D96" s="12">
        <v>2</v>
      </c>
      <c r="E96" s="28" t="s">
        <v>451</v>
      </c>
      <c r="F96" s="36" t="s">
        <v>815</v>
      </c>
      <c r="G96" s="11"/>
      <c r="H96" s="12">
        <f>IF(G96="",0,IF(G96="優勝",[15]点数換算表!$B$2,IF(G96="準優勝",[15]点数換算表!$C$2,IF(G96="ベスト4",[15]点数換算表!$D$2,[15]点数換算表!$E$2))))</f>
        <v>0</v>
      </c>
      <c r="I96" s="11"/>
      <c r="J96" s="12">
        <f>IF(I96="",0,IF(I96="優勝",[15]点数換算表!$B$3,IF(I96="準優勝",[15]点数換算表!$C$3,IF(I96="ベスト4",[15]点数換算表!$D$3,[15]点数換算表!$E$3))))</f>
        <v>0</v>
      </c>
      <c r="K96" s="15" t="s">
        <v>6</v>
      </c>
      <c r="L96" s="12">
        <f>IF(K96="",0,IF(K96="優勝",[15]点数換算表!$B$4,IF(K96="準優勝",[15]点数換算表!$C$4,IF(K96="ベスト4",[15]点数換算表!$D$4,IF(K96="ベスト8",[15]点数換算表!$E$4,IF(K96="ベスト16",[15]点数換算表!$F$4,""))))))</f>
        <v>60</v>
      </c>
      <c r="M96" s="15" t="s">
        <v>214</v>
      </c>
      <c r="N96" s="12">
        <f>IF(M96="",0,IF(M96="優勝",[3]点数換算表!$B$5,IF(M96="準優勝",[3]点数換算表!$C$5,IF(M96="ベスト4",[3]点数換算表!$D$5,IF(M96="ベスト8",[3]点数換算表!$E$5,IF(M96="ベスト16",[3]点数換算表!$F$5,IF(M96="ベスト32",[3]点数換算表!$G$5,"")))))))</f>
        <v>50</v>
      </c>
      <c r="O96" s="15"/>
      <c r="P96" s="12">
        <f>IF(O96="",0,IF(O96="優勝",[15]点数換算表!$B$6,IF(O96="準優勝",[15]点数換算表!$C$6,IF(O96="ベスト4",[15]点数換算表!$D$6,IF(O96="ベスト8",[15]点数換算表!$E$6,IF(O96="ベスト16",[15]点数換算表!$F$6,IF(O96="ベスト32",[15]点数換算表!$G$6,"")))))))</f>
        <v>0</v>
      </c>
      <c r="Q96" s="11"/>
      <c r="R96" s="12">
        <f>IF(Q96="",0,IF(Q96="優勝",[15]点数換算表!$B$7,IF(Q96="準優勝",[15]点数換算表!$C$7,IF(Q96="ベスト4",[15]点数換算表!$D$7,IF(Q96="ベスト8",[15]点数換算表!$E$7,[15]点数換算表!$F$7)))))</f>
        <v>0</v>
      </c>
      <c r="S96" s="11"/>
      <c r="T96" s="12">
        <f>IF(S96="",0,IF(S96="優勝",[15]点数換算表!$B$8,IF(S96="準優勝",[15]点数換算表!$C$8,IF(S96="ベスト4",[15]点数換算表!$D$8,IF(S96="ベスト8",[15]点数換算表!$E$8,[15]点数換算表!$F$8)))))</f>
        <v>0</v>
      </c>
      <c r="U96" s="11"/>
      <c r="V96" s="12">
        <f>IF(U96="",0,IF(U96="優勝",[15]点数換算表!$B$13,IF(U96="準優勝",[15]点数換算表!$C$13,IF(U96="ベスト4",[15]点数換算表!$D$13,[15]点数換算表!$E$13))))</f>
        <v>0</v>
      </c>
      <c r="W96" s="11"/>
      <c r="X96" s="12">
        <f>IF(W96="",0,IF(W96="優勝",[15]点数換算表!$B$14,IF(W96="準優勝",[15]点数換算表!$C$14,IF(W96="ベスト4",[15]点数換算表!$D$14,[15]点数換算表!$E$14))))</f>
        <v>0</v>
      </c>
      <c r="Y96" s="15" t="s">
        <v>6</v>
      </c>
      <c r="Z96" s="12">
        <f>IF(Y96="",0,IF(Y96="優勝",[15]点数換算表!$B$15,IF(Y96="準優勝",[15]点数換算表!$C$15,IF(Y96="ベスト4",[15]点数換算表!$D$15,IF(Y96="ベスト8",[15]点数換算表!$E$15,IF(Y96="ベスト16",[15]点数換算表!$F$15,""))))))</f>
        <v>48</v>
      </c>
      <c r="AA96" s="15"/>
      <c r="AB96" s="12">
        <f>IF(AA96="",0,IF(AA96="優勝",[3]点数換算表!$B$16,IF(AA96="準優勝",[3]点数換算表!$C$16,IF(AA96="ベスト4",[3]点数換算表!$D$16,IF(AA96="ベスト8",[3]点数換算表!$E$16,IF(AA96="ベスト16",[3]点数換算表!$F$16,IF(AA96="ベスト32",[3]点数換算表!$G$16,"")))))))</f>
        <v>0</v>
      </c>
      <c r="AC96" s="15"/>
      <c r="AD96" s="12">
        <f>IF(AC96="",0,IF(AC96="優勝",[15]点数換算表!$B$17,IF(AC96="準優勝",[15]点数換算表!$C$17,IF(AC96="ベスト4",[15]点数換算表!$D$17,IF(AC96="ベスト8",[15]点数換算表!$E$17,IF(AC96="ベスト16",[15]点数換算表!$F$17,IF(AC96="ベスト32",[15]点数換算表!$G$17,"")))))))</f>
        <v>0</v>
      </c>
      <c r="AE96" s="11"/>
      <c r="AF96" s="12">
        <f>IF(AE96="",0,IF(AE96="優勝",[15]点数換算表!$B$18,IF(AE96="準優勝",[15]点数換算表!$C$18,IF(AE96="ベスト4",[15]点数換算表!$D$18,IF(AE96="ベスト8",[15]点数換算表!$E$18,[15]点数換算表!$F$18)))))</f>
        <v>0</v>
      </c>
      <c r="AG96" s="11"/>
      <c r="AH96" s="12">
        <f>IF(AG96="",0,IF(AG96="優勝",[15]点数換算表!$B$19,IF(AG96="準優勝",[15]点数換算表!$C$19,IF(AG96="ベスト4",[15]点数換算表!$D$19,IF(AG96="ベスト8",[15]点数換算表!$E$19,[15]点数換算表!$F$19)))))</f>
        <v>0</v>
      </c>
      <c r="AI96" s="12">
        <f t="shared" si="44"/>
        <v>158</v>
      </c>
      <c r="AJ96" s="78">
        <f t="shared" ref="AJ96" si="50">AI96+AI97</f>
        <v>268</v>
      </c>
    </row>
    <row r="97" spans="1:36" x14ac:dyDescent="0.4">
      <c r="A97" s="78"/>
      <c r="B97" s="12" t="s">
        <v>1031</v>
      </c>
      <c r="C97" s="12" t="s">
        <v>454</v>
      </c>
      <c r="D97" s="12">
        <v>1</v>
      </c>
      <c r="E97" s="28" t="s">
        <v>451</v>
      </c>
      <c r="F97" s="36" t="s">
        <v>815</v>
      </c>
      <c r="G97" s="11"/>
      <c r="H97" s="12">
        <f>IF(G97="",0,IF(G97="優勝",[15]点数換算表!$B$2,IF(G97="準優勝",[15]点数換算表!$C$2,IF(G97="ベスト4",[15]点数換算表!$D$2,[15]点数換算表!$E$2))))</f>
        <v>0</v>
      </c>
      <c r="I97" s="11"/>
      <c r="J97" s="12">
        <f>IF(I97="",0,IF(I97="優勝",[15]点数換算表!$B$3,IF(I97="準優勝",[15]点数換算表!$C$3,IF(I97="ベスト4",[15]点数換算表!$D$3,[15]点数換算表!$E$3))))</f>
        <v>0</v>
      </c>
      <c r="K97" s="15" t="s">
        <v>6</v>
      </c>
      <c r="L97" s="12">
        <f>IF(K97="",0,IF(K97="優勝",[15]点数換算表!$B$4,IF(K97="準優勝",[15]点数換算表!$C$4,IF(K97="ベスト4",[15]点数換算表!$D$4,IF(K97="ベスト8",[15]点数換算表!$E$4,IF(K97="ベスト16",[15]点数換算表!$F$4,""))))))</f>
        <v>60</v>
      </c>
      <c r="M97" s="15" t="s">
        <v>214</v>
      </c>
      <c r="N97" s="12">
        <f>IF(M97="",0,IF(M97="優勝",[3]点数換算表!$B$5,IF(M97="準優勝",[3]点数換算表!$C$5,IF(M97="ベスト4",[3]点数換算表!$D$5,IF(M97="ベスト8",[3]点数換算表!$E$5,IF(M97="ベスト16",[3]点数換算表!$F$5,IF(M97="ベスト32",[3]点数換算表!$G$5,"")))))))</f>
        <v>50</v>
      </c>
      <c r="O97" s="15"/>
      <c r="P97" s="12">
        <f>IF(O97="",0,IF(O97="優勝",[15]点数換算表!$B$6,IF(O97="準優勝",[15]点数換算表!$C$6,IF(O97="ベスト4",[15]点数換算表!$D$6,IF(O97="ベスト8",[15]点数換算表!$E$6,IF(O97="ベスト16",[15]点数換算表!$F$6,IF(O97="ベスト32",[15]点数換算表!$G$6,"")))))))</f>
        <v>0</v>
      </c>
      <c r="Q97" s="11"/>
      <c r="R97" s="12">
        <f>IF(Q97="",0,IF(Q97="優勝",[15]点数換算表!$B$7,IF(Q97="準優勝",[15]点数換算表!$C$7,IF(Q97="ベスト4",[15]点数換算表!$D$7,IF(Q97="ベスト8",[15]点数換算表!$E$7,[15]点数換算表!$F$7)))))</f>
        <v>0</v>
      </c>
      <c r="S97" s="11"/>
      <c r="T97" s="12">
        <f>IF(S97="",0,IF(S97="優勝",[15]点数換算表!$B$8,IF(S97="準優勝",[15]点数換算表!$C$8,IF(S97="ベスト4",[15]点数換算表!$D$8,IF(S97="ベスト8",[15]点数換算表!$E$8,[15]点数換算表!$F$8)))))</f>
        <v>0</v>
      </c>
      <c r="U97" s="11"/>
      <c r="V97" s="12">
        <f>IF(U97="",0,IF(U97="優勝",[15]点数換算表!$B$13,IF(U97="準優勝",[15]点数換算表!$C$13,IF(U97="ベスト4",[15]点数換算表!$D$13,[15]点数換算表!$E$13))))</f>
        <v>0</v>
      </c>
      <c r="W97" s="11"/>
      <c r="X97" s="12">
        <f>IF(W97="",0,IF(W97="優勝",[15]点数換算表!$B$14,IF(W97="準優勝",[15]点数換算表!$C$14,IF(W97="ベスト4",[15]点数換算表!$D$14,[15]点数換算表!$E$14))))</f>
        <v>0</v>
      </c>
      <c r="Y97" s="15"/>
      <c r="Z97" s="12">
        <f>IF(Y97="",0,IF(Y97="優勝",[15]点数換算表!$B$15,IF(Y97="準優勝",[15]点数換算表!$C$15,IF(Y97="ベスト4",[15]点数換算表!$D$15,IF(Y97="ベスト8",[15]点数換算表!$E$15,IF(Y97="ベスト16",[15]点数換算表!$F$15,""))))))</f>
        <v>0</v>
      </c>
      <c r="AA97" s="15"/>
      <c r="AB97" s="12">
        <f>IF(AA97="",0,IF(AA97="優勝",[3]点数換算表!$B$16,IF(AA97="準優勝",[3]点数換算表!$C$16,IF(AA97="ベスト4",[3]点数換算表!$D$16,IF(AA97="ベスト8",[3]点数換算表!$E$16,IF(AA97="ベスト16",[3]点数換算表!$F$16,IF(AA97="ベスト32",[3]点数換算表!$G$16,"")))))))</f>
        <v>0</v>
      </c>
      <c r="AC97" s="15"/>
      <c r="AD97" s="12">
        <f>IF(AC97="",0,IF(AC97="優勝",[15]点数換算表!$B$17,IF(AC97="準優勝",[15]点数換算表!$C$17,IF(AC97="ベスト4",[15]点数換算表!$D$17,IF(AC97="ベスト8",[15]点数換算表!$E$17,IF(AC97="ベスト16",[15]点数換算表!$F$17,IF(AC97="ベスト32",[15]点数換算表!$G$17,"")))))))</f>
        <v>0</v>
      </c>
      <c r="AE97" s="11"/>
      <c r="AF97" s="12">
        <f>IF(AE97="",0,IF(AE97="優勝",[15]点数換算表!$B$18,IF(AE97="準優勝",[15]点数換算表!$C$18,IF(AE97="ベスト4",[15]点数換算表!$D$18,IF(AE97="ベスト8",[15]点数換算表!$E$18,[15]点数換算表!$F$18)))))</f>
        <v>0</v>
      </c>
      <c r="AG97" s="11"/>
      <c r="AH97" s="12">
        <f>IF(AG97="",0,IF(AG97="優勝",[15]点数換算表!$B$19,IF(AG97="準優勝",[15]点数換算表!$C$19,IF(AG97="ベスト4",[15]点数換算表!$D$19,IF(AG97="ベスト8",[15]点数換算表!$E$19,[15]点数換算表!$F$19)))))</f>
        <v>0</v>
      </c>
      <c r="AI97" s="12">
        <f t="shared" si="44"/>
        <v>110</v>
      </c>
      <c r="AJ97" s="78"/>
    </row>
    <row r="98" spans="1:36" x14ac:dyDescent="0.4">
      <c r="A98" s="78">
        <v>48</v>
      </c>
      <c r="B98" s="15" t="s">
        <v>355</v>
      </c>
      <c r="C98" s="15" t="s">
        <v>271</v>
      </c>
      <c r="D98" s="15">
        <v>4</v>
      </c>
      <c r="E98" s="25" t="s">
        <v>272</v>
      </c>
      <c r="F98" s="36" t="s">
        <v>815</v>
      </c>
      <c r="G98" s="11"/>
      <c r="H98" s="12">
        <v>0</v>
      </c>
      <c r="I98" s="11"/>
      <c r="J98" s="12">
        <v>0</v>
      </c>
      <c r="K98" s="15"/>
      <c r="L98" s="12">
        <v>0</v>
      </c>
      <c r="M98" s="15" t="s">
        <v>214</v>
      </c>
      <c r="N98" s="12">
        <f>IF(M98="",0,IF(M98="優勝",[3]点数換算表!$B$5,IF(M98="準優勝",[3]点数換算表!$C$5,IF(M98="ベスト4",[3]点数換算表!$D$5,IF(M98="ベスト8",[3]点数換算表!$E$5,IF(M98="ベスト16",[3]点数換算表!$F$5,IF(M98="ベスト32",[3]点数換算表!$G$5,"")))))))</f>
        <v>50</v>
      </c>
      <c r="O98" s="15"/>
      <c r="P98" s="12">
        <v>0</v>
      </c>
      <c r="Q98" s="11"/>
      <c r="R98" s="12">
        <v>0</v>
      </c>
      <c r="S98" s="11"/>
      <c r="T98" s="12">
        <v>0</v>
      </c>
      <c r="U98" s="11"/>
      <c r="V98" s="12">
        <v>0</v>
      </c>
      <c r="W98" s="11"/>
      <c r="X98" s="12">
        <v>0</v>
      </c>
      <c r="Y98" s="15" t="s">
        <v>9</v>
      </c>
      <c r="Z98" s="12">
        <v>32</v>
      </c>
      <c r="AA98" s="15" t="s">
        <v>9</v>
      </c>
      <c r="AB98" s="12">
        <f>IF(AA98="",0,IF(AA98="優勝",[3]点数換算表!$B$16,IF(AA98="準優勝",[3]点数換算表!$C$16,IF(AA98="ベスト4",[3]点数換算表!$D$16,IF(AA98="ベスト8",[3]点数換算表!$E$16,IF(AA98="ベスト16",[3]点数換算表!$F$16,IF(AA98="ベスト32",[3]点数換算表!$G$16,"")))))))</f>
        <v>120</v>
      </c>
      <c r="AC98" s="15"/>
      <c r="AD98" s="12">
        <v>0</v>
      </c>
      <c r="AE98" s="11"/>
      <c r="AF98" s="12">
        <v>0</v>
      </c>
      <c r="AG98" s="11"/>
      <c r="AH98" s="12">
        <v>0</v>
      </c>
      <c r="AI98" s="12">
        <f t="shared" si="0"/>
        <v>202</v>
      </c>
      <c r="AJ98" s="78">
        <f t="shared" ref="AJ98" si="51">AI98+AI99</f>
        <v>252</v>
      </c>
    </row>
    <row r="99" spans="1:36" x14ac:dyDescent="0.4">
      <c r="A99" s="78"/>
      <c r="B99" s="15" t="s">
        <v>354</v>
      </c>
      <c r="C99" s="15" t="s">
        <v>271</v>
      </c>
      <c r="D99" s="15">
        <v>4</v>
      </c>
      <c r="E99" s="25" t="s">
        <v>272</v>
      </c>
      <c r="F99" s="36" t="s">
        <v>815</v>
      </c>
      <c r="G99" s="11"/>
      <c r="H99" s="12">
        <v>0</v>
      </c>
      <c r="I99" s="11"/>
      <c r="J99" s="12">
        <v>0</v>
      </c>
      <c r="K99" s="15"/>
      <c r="L99" s="12">
        <v>0</v>
      </c>
      <c r="M99" s="15" t="s">
        <v>214</v>
      </c>
      <c r="N99" s="12">
        <f>IF(M99="",0,IF(M99="優勝",[3]点数換算表!$B$5,IF(M99="準優勝",[3]点数換算表!$C$5,IF(M99="ベスト4",[3]点数換算表!$D$5,IF(M99="ベスト8",[3]点数換算表!$E$5,IF(M99="ベスト16",[3]点数換算表!$F$5,IF(M99="ベスト32",[3]点数換算表!$G$5,"")))))))</f>
        <v>50</v>
      </c>
      <c r="O99" s="15"/>
      <c r="P99" s="12">
        <v>0</v>
      </c>
      <c r="Q99" s="11"/>
      <c r="R99" s="12">
        <v>0</v>
      </c>
      <c r="S99" s="11"/>
      <c r="T99" s="12">
        <v>0</v>
      </c>
      <c r="U99" s="11"/>
      <c r="V99" s="12">
        <v>0</v>
      </c>
      <c r="W99" s="11"/>
      <c r="X99" s="12">
        <v>0</v>
      </c>
      <c r="Y99" s="15"/>
      <c r="Z99" s="12">
        <v>0</v>
      </c>
      <c r="AA99" s="15"/>
      <c r="AB99" s="12">
        <f>IF(AA99="",0,IF(AA99="優勝",[3]点数換算表!$B$16,IF(AA99="準優勝",[3]点数換算表!$C$16,IF(AA99="ベスト4",[3]点数換算表!$D$16,IF(AA99="ベスト8",[3]点数換算表!$E$16,IF(AA99="ベスト16",[3]点数換算表!$F$16,IF(AA99="ベスト32",[3]点数換算表!$G$16,"")))))))</f>
        <v>0</v>
      </c>
      <c r="AC99" s="15"/>
      <c r="AD99" s="12">
        <v>0</v>
      </c>
      <c r="AE99" s="11"/>
      <c r="AF99" s="12">
        <v>0</v>
      </c>
      <c r="AG99" s="11"/>
      <c r="AH99" s="12">
        <v>0</v>
      </c>
      <c r="AI99" s="12">
        <f t="shared" si="0"/>
        <v>50</v>
      </c>
      <c r="AJ99" s="78"/>
    </row>
    <row r="100" spans="1:36" x14ac:dyDescent="0.4">
      <c r="A100" s="78">
        <v>49</v>
      </c>
      <c r="B100" s="12" t="s">
        <v>1117</v>
      </c>
      <c r="C100" s="12" t="s">
        <v>1118</v>
      </c>
      <c r="D100" s="12">
        <v>3</v>
      </c>
      <c r="E100" s="24" t="s">
        <v>269</v>
      </c>
      <c r="F100" s="41" t="s">
        <v>814</v>
      </c>
      <c r="G100" s="12"/>
      <c r="H100" s="12">
        <f>IF(G100="",0,IF(G100="優勝",[17]点数換算表!$B$2,IF(G100="準優勝",[17]点数換算表!$C$2,IF(G100="ベスト4",[17]点数換算表!$D$2,[17]点数換算表!$E$2))))</f>
        <v>0</v>
      </c>
      <c r="I100" s="12"/>
      <c r="J100" s="12">
        <f>IF(I100="",0,IF(I100="優勝",[17]点数換算表!$B$3,IF(I100="準優勝",[17]点数換算表!$C$3,IF(I100="ベスト4",[17]点数換算表!$D$3,[17]点数換算表!$E$3))))</f>
        <v>0</v>
      </c>
      <c r="K100" s="12"/>
      <c r="L100" s="12">
        <f>IF(K100="",0,IF(K100="優勝",[17]点数換算表!$B$4,IF(K100="準優勝",[17]点数換算表!$C$4,IF(K100="ベスト4",[17]点数換算表!$D$4,IF(K100="ベスト8",[17]点数換算表!$E$4,IF(K100="ベスト16",[17]点数換算表!$F$4,""))))))</f>
        <v>0</v>
      </c>
      <c r="M100" s="15"/>
      <c r="N100" s="12">
        <f>IF(M100="",0,IF(M100="優勝",[3]点数換算表!$B$5,IF(M100="準優勝",[3]点数換算表!$C$5,IF(M100="ベスト4",[3]点数換算表!$D$5,IF(M100="ベスト8",[3]点数換算表!$E$5,IF(M100="ベスト16",[3]点数換算表!$F$5,IF(M100="ベスト32",[3]点数換算表!$G$5,"")))))))</f>
        <v>0</v>
      </c>
      <c r="O100" s="12"/>
      <c r="P100" s="12">
        <f>IF(O100="",0,IF(O100="優勝",[17]点数換算表!$B$6,IF(O100="準優勝",[17]点数換算表!$C$6,IF(O100="ベスト4",[17]点数換算表!$D$6,IF(O100="ベスト8",[17]点数換算表!$E$6,IF(O100="ベスト16",[17]点数換算表!$F$6,IF(O100="ベスト32",[17]点数換算表!$G$6,"")))))))</f>
        <v>0</v>
      </c>
      <c r="Q100" s="12"/>
      <c r="R100" s="12">
        <f>IF(Q100="",0,IF(Q100="優勝",[17]点数換算表!$B$7,IF(Q100="準優勝",[17]点数換算表!$C$7,IF(Q100="ベスト4",[17]点数換算表!$D$7,IF(Q100="ベスト8",[17]点数換算表!$E$7,[17]点数換算表!$F$7)))))</f>
        <v>0</v>
      </c>
      <c r="S100" s="12"/>
      <c r="T100" s="12">
        <f>IF(S100="",0,IF(S100="優勝",[17]点数換算表!$B$8,IF(S100="準優勝",[17]点数換算表!$C$8,IF(S100="ベスト4",[17]点数換算表!$D$8,IF(S100="ベスト8",[17]点数換算表!$E$8,[17]点数換算表!$F$8)))))</f>
        <v>0</v>
      </c>
      <c r="U100" s="12"/>
      <c r="V100" s="12">
        <f>IF(U100="",0,IF(U100="優勝",[17]点数換算表!$B$13,IF(U100="準優勝",[17]点数換算表!$C$13,IF(U100="ベスト4",[17]点数換算表!$D$13,[17]点数換算表!$E$13))))</f>
        <v>0</v>
      </c>
      <c r="W100" s="12"/>
      <c r="X100" s="12">
        <f>IF(W100="",0,IF(W100="優勝",[17]点数換算表!$B$14,IF(W100="準優勝",[17]点数換算表!$C$14,IF(W100="ベスト4",[17]点数換算表!$D$14,[17]点数換算表!$E$14))))</f>
        <v>0</v>
      </c>
      <c r="Y100" s="12"/>
      <c r="Z100" s="12">
        <f>IF(Y100="",0,IF(Y100="優勝",[17]点数換算表!$B$15,IF(Y100="準優勝",[17]点数換算表!$C$15,IF(Y100="ベスト4",[17]点数換算表!$D$15,IF(Y100="ベスト8",[17]点数換算表!$E$15,IF(Y100="ベスト16",[17]点数換算表!$F$15,""))))))</f>
        <v>0</v>
      </c>
      <c r="AA100" s="12" t="s">
        <v>214</v>
      </c>
      <c r="AB100" s="12">
        <f>IF(AA100="",0,IF(AA100="優勝",[3]点数換算表!$B$16,IF(AA100="準優勝",[3]点数換算表!$C$16,IF(AA100="ベスト4",[3]点数換算表!$D$16,IF(AA100="ベスト8",[3]点数換算表!$E$16,IF(AA100="ベスト16",[3]点数換算表!$F$16,IF(AA100="ベスト32",[3]点数換算表!$G$16,"")))))))</f>
        <v>40</v>
      </c>
      <c r="AC100" s="12" t="s">
        <v>7</v>
      </c>
      <c r="AD100" s="12">
        <f>IF(AC100="",0,IF(AC100="優勝",[17]点数換算表!$B$17,IF(AC100="準優勝",[17]点数換算表!$C$17,IF(AC100="ベスト4",[17]点数換算表!$D$17,IF(AC100="ベスト8",[17]点数換算表!$E$17,IF(AC100="ベスト16",[17]点数換算表!$F$17,IF(AC100="ベスト32",[17]点数換算表!$G$17,"")))))))</f>
        <v>160</v>
      </c>
      <c r="AE100" s="12"/>
      <c r="AF100" s="12">
        <f>IF(AE100="",0,IF(AE100="優勝",[17]点数換算表!$B$18,IF(AE100="準優勝",[17]点数換算表!$C$18,IF(AE100="ベスト4",[17]点数換算表!$D$18,IF(AE100="ベスト8",[17]点数換算表!$E$18,[17]点数換算表!$F$18)))))</f>
        <v>0</v>
      </c>
      <c r="AG100" s="12"/>
      <c r="AH100" s="12">
        <f>IF(AG100="",0,IF(AG100="優勝",[17]点数換算表!$B$19,IF(AG100="準優勝",[17]点数換算表!$C$19,IF(AG100="ベスト4",[17]点数換算表!$D$19,IF(AG100="ベスト8",[17]点数換算表!$E$19,[17]点数換算表!$F$19)))))</f>
        <v>0</v>
      </c>
      <c r="AI100" s="12">
        <f t="shared" si="0"/>
        <v>200</v>
      </c>
      <c r="AJ100" s="78">
        <f t="shared" ref="AJ100" si="52">AI100+AI101</f>
        <v>240</v>
      </c>
    </row>
    <row r="101" spans="1:36" x14ac:dyDescent="0.4">
      <c r="A101" s="78"/>
      <c r="B101" s="12" t="s">
        <v>1119</v>
      </c>
      <c r="C101" s="12" t="s">
        <v>1118</v>
      </c>
      <c r="D101" s="12">
        <v>4</v>
      </c>
      <c r="E101" s="24" t="s">
        <v>269</v>
      </c>
      <c r="F101" s="41" t="s">
        <v>814</v>
      </c>
      <c r="G101" s="12"/>
      <c r="H101" s="12">
        <f>IF(G101="",0,IF(G101="優勝",[17]点数換算表!$B$2,IF(G101="準優勝",[17]点数換算表!$C$2,IF(G101="ベスト4",[17]点数換算表!$D$2,[17]点数換算表!$E$2))))</f>
        <v>0</v>
      </c>
      <c r="I101" s="12"/>
      <c r="J101" s="12">
        <f>IF(I101="",0,IF(I101="優勝",[17]点数換算表!$B$3,IF(I101="準優勝",[17]点数換算表!$C$3,IF(I101="ベスト4",[17]点数換算表!$D$3,[17]点数換算表!$E$3))))</f>
        <v>0</v>
      </c>
      <c r="K101" s="12"/>
      <c r="L101" s="12">
        <f>IF(K101="",0,IF(K101="優勝",[17]点数換算表!$B$4,IF(K101="準優勝",[17]点数換算表!$C$4,IF(K101="ベスト4",[17]点数換算表!$D$4,IF(K101="ベスト8",[17]点数換算表!$E$4,IF(K101="ベスト16",[17]点数換算表!$F$4,""))))))</f>
        <v>0</v>
      </c>
      <c r="M101" s="15"/>
      <c r="N101" s="12">
        <f>IF(M101="",0,IF(M101="優勝",[3]点数換算表!$B$5,IF(M101="準優勝",[3]点数換算表!$C$5,IF(M101="ベスト4",[3]点数換算表!$D$5,IF(M101="ベスト8",[3]点数換算表!$E$5,IF(M101="ベスト16",[3]点数換算表!$F$5,IF(M101="ベスト32",[3]点数換算表!$G$5,"")))))))</f>
        <v>0</v>
      </c>
      <c r="O101" s="12"/>
      <c r="P101" s="12">
        <f>IF(O101="",0,IF(O101="優勝",[17]点数換算表!$B$6,IF(O101="準優勝",[17]点数換算表!$C$6,IF(O101="ベスト4",[17]点数換算表!$D$6,IF(O101="ベスト8",[17]点数換算表!$E$6,IF(O101="ベスト16",[17]点数換算表!$F$6,IF(O101="ベスト32",[17]点数換算表!$G$6,"")))))))</f>
        <v>0</v>
      </c>
      <c r="Q101" s="12"/>
      <c r="R101" s="12">
        <f>IF(Q101="",0,IF(Q101="優勝",[17]点数換算表!$B$7,IF(Q101="準優勝",[17]点数換算表!$C$7,IF(Q101="ベスト4",[17]点数換算表!$D$7,IF(Q101="ベスト8",[17]点数換算表!$E$7,[17]点数換算表!$F$7)))))</f>
        <v>0</v>
      </c>
      <c r="S101" s="12"/>
      <c r="T101" s="12">
        <f>IF(S101="",0,IF(S101="優勝",[17]点数換算表!$B$8,IF(S101="準優勝",[17]点数換算表!$C$8,IF(S101="ベスト4",[17]点数換算表!$D$8,IF(S101="ベスト8",[17]点数換算表!$E$8,[17]点数換算表!$F$8)))))</f>
        <v>0</v>
      </c>
      <c r="U101" s="12"/>
      <c r="V101" s="12">
        <f>IF(U101="",0,IF(U101="優勝",[17]点数換算表!$B$13,IF(U101="準優勝",[17]点数換算表!$C$13,IF(U101="ベスト4",[17]点数換算表!$D$13,[17]点数換算表!$E$13))))</f>
        <v>0</v>
      </c>
      <c r="W101" s="12"/>
      <c r="X101" s="12">
        <f>IF(W101="",0,IF(W101="優勝",[17]点数換算表!$B$14,IF(W101="準優勝",[17]点数換算表!$C$14,IF(W101="ベスト4",[17]点数換算表!$D$14,[17]点数換算表!$E$14))))</f>
        <v>0</v>
      </c>
      <c r="Y101" s="12"/>
      <c r="Z101" s="12">
        <f>IF(Y101="",0,IF(Y101="優勝",[17]点数換算表!$B$15,IF(Y101="準優勝",[17]点数換算表!$C$15,IF(Y101="ベスト4",[17]点数換算表!$D$15,IF(Y101="ベスト8",[17]点数換算表!$E$15,IF(Y101="ベスト16",[17]点数換算表!$F$15,""))))))</f>
        <v>0</v>
      </c>
      <c r="AA101" s="12" t="s">
        <v>214</v>
      </c>
      <c r="AB101" s="12">
        <f>IF(AA101="",0,IF(AA101="優勝",[3]点数換算表!$B$16,IF(AA101="準優勝",[3]点数換算表!$C$16,IF(AA101="ベスト4",[3]点数換算表!$D$16,IF(AA101="ベスト8",[3]点数換算表!$E$16,IF(AA101="ベスト16",[3]点数換算表!$F$16,IF(AA101="ベスト32",[3]点数換算表!$G$16,"")))))))</f>
        <v>40</v>
      </c>
      <c r="AC101" s="12"/>
      <c r="AD101" s="12">
        <f>IF(AC101="",0,IF(AC101="優勝",[17]点数換算表!$B$17,IF(AC101="準優勝",[17]点数換算表!$C$17,IF(AC101="ベスト4",[17]点数換算表!$D$17,IF(AC101="ベスト8",[17]点数換算表!$E$17,IF(AC101="ベスト16",[17]点数換算表!$F$17,IF(AC101="ベスト32",[17]点数換算表!$G$17,"")))))))</f>
        <v>0</v>
      </c>
      <c r="AE101" s="12"/>
      <c r="AF101" s="12">
        <f>IF(AE101="",0,IF(AE101="優勝",[17]点数換算表!$B$18,IF(AE101="準優勝",[17]点数換算表!$C$18,IF(AE101="ベスト4",[17]点数換算表!$D$18,IF(AE101="ベスト8",[17]点数換算表!$E$18,[17]点数換算表!$F$18)))))</f>
        <v>0</v>
      </c>
      <c r="AG101" s="12"/>
      <c r="AH101" s="12">
        <f>IF(AG101="",0,IF(AG101="優勝",[17]点数換算表!$B$19,IF(AG101="準優勝",[17]点数換算表!$C$19,IF(AG101="ベスト4",[17]点数換算表!$D$19,IF(AG101="ベスト8",[17]点数換算表!$E$19,[17]点数換算表!$F$19)))))</f>
        <v>0</v>
      </c>
      <c r="AI101" s="12">
        <f t="shared" si="0"/>
        <v>40</v>
      </c>
      <c r="AJ101" s="78"/>
    </row>
    <row r="102" spans="1:36" x14ac:dyDescent="0.4">
      <c r="A102" s="78">
        <v>50</v>
      </c>
      <c r="B102" s="12" t="s">
        <v>1151</v>
      </c>
      <c r="C102" s="12" t="s">
        <v>807</v>
      </c>
      <c r="D102" s="12">
        <v>3</v>
      </c>
      <c r="E102" s="24" t="s">
        <v>269</v>
      </c>
      <c r="F102" s="41" t="s">
        <v>814</v>
      </c>
      <c r="G102" s="12"/>
      <c r="H102" s="12">
        <f>IF(G102="",0,IF(G102="優勝",[17]点数換算表!$B$2,IF(G102="準優勝",[17]点数換算表!$C$2,IF(G102="ベスト4",[17]点数換算表!$D$2,[17]点数換算表!$E$2))))</f>
        <v>0</v>
      </c>
      <c r="I102" s="12"/>
      <c r="J102" s="12">
        <f>IF(I102="",0,IF(I102="優勝",[17]点数換算表!$B$3,IF(I102="準優勝",[17]点数換算表!$C$3,IF(I102="ベスト4",[17]点数換算表!$D$3,[17]点数換算表!$E$3))))</f>
        <v>0</v>
      </c>
      <c r="K102" s="12"/>
      <c r="L102" s="12">
        <f>IF(K102="",0,IF(K102="優勝",[17]点数換算表!$B$4,IF(K102="準優勝",[17]点数換算表!$C$4,IF(K102="ベスト4",[17]点数換算表!$D$4,IF(K102="ベスト8",[17]点数換算表!$E$4,IF(K102="ベスト16",[17]点数換算表!$F$4,""))))))</f>
        <v>0</v>
      </c>
      <c r="M102" s="15" t="s">
        <v>7</v>
      </c>
      <c r="N102" s="12">
        <f>IF(M102="",0,IF(M102="優勝",[3]点数換算表!$B$5,IF(M102="準優勝",[3]点数換算表!$C$5,IF(M102="ベスト4",[3]点数換算表!$D$5,IF(M102="ベスト8",[3]点数換算表!$E$5,IF(M102="ベスト16",[3]点数換算表!$F$5,IF(M102="ベスト32",[3]点数換算表!$G$5,"")))))))</f>
        <v>100</v>
      </c>
      <c r="O102" s="12"/>
      <c r="P102" s="12">
        <f>IF(O102="",0,IF(O102="優勝",[17]点数換算表!$B$6,IF(O102="準優勝",[17]点数換算表!$C$6,IF(O102="ベスト4",[17]点数換算表!$D$6,IF(O102="ベスト8",[17]点数換算表!$E$6,IF(O102="ベスト16",[17]点数換算表!$F$6,IF(O102="ベスト32",[17]点数換算表!$G$6,"")))))))</f>
        <v>0</v>
      </c>
      <c r="Q102" s="12"/>
      <c r="R102" s="12">
        <f>IF(Q102="",0,IF(Q102="優勝",[17]点数換算表!$B$7,IF(Q102="準優勝",[17]点数換算表!$C$7,IF(Q102="ベスト4",[17]点数換算表!$D$7,IF(Q102="ベスト8",[17]点数換算表!$E$7,[17]点数換算表!$F$7)))))</f>
        <v>0</v>
      </c>
      <c r="S102" s="12"/>
      <c r="T102" s="12">
        <f>IF(S102="",0,IF(S102="優勝",[17]点数換算表!$B$8,IF(S102="準優勝",[17]点数換算表!$C$8,IF(S102="ベスト4",[17]点数換算表!$D$8,IF(S102="ベスト8",[17]点数換算表!$E$8,[17]点数換算表!$F$8)))))</f>
        <v>0</v>
      </c>
      <c r="U102" s="12"/>
      <c r="V102" s="12">
        <f>IF(U102="",0,IF(U102="優勝",[17]点数換算表!$B$13,IF(U102="準優勝",[17]点数換算表!$C$13,IF(U102="ベスト4",[17]点数換算表!$D$13,[17]点数換算表!$E$13))))</f>
        <v>0</v>
      </c>
      <c r="W102" s="12"/>
      <c r="X102" s="12">
        <f>IF(W102="",0,IF(W102="優勝",[17]点数換算表!$B$14,IF(W102="準優勝",[17]点数換算表!$C$14,IF(W102="ベスト4",[17]点数換算表!$D$14,[17]点数換算表!$E$14))))</f>
        <v>0</v>
      </c>
      <c r="Y102" s="12"/>
      <c r="Z102" s="12">
        <f>IF(Y102="",0,IF(Y102="優勝",[17]点数換算表!$B$15,IF(Y102="準優勝",[17]点数換算表!$C$15,IF(Y102="ベスト4",[17]点数換算表!$D$15,IF(Y102="ベスト8",[17]点数換算表!$E$15,IF(Y102="ベスト16",[17]点数換算表!$F$15,""))))))</f>
        <v>0</v>
      </c>
      <c r="AA102" s="12" t="s">
        <v>214</v>
      </c>
      <c r="AB102" s="12">
        <f>IF(AA102="",0,IF(AA102="優勝",[3]点数換算表!$B$16,IF(AA102="準優勝",[3]点数換算表!$C$16,IF(AA102="ベスト4",[3]点数換算表!$D$16,IF(AA102="ベスト8",[3]点数換算表!$E$16,IF(AA102="ベスト16",[3]点数換算表!$F$16,IF(AA102="ベスト32",[3]点数換算表!$G$16,"")))))))</f>
        <v>40</v>
      </c>
      <c r="AC102" s="12"/>
      <c r="AD102" s="12">
        <f>IF(AC102="",0,IF(AC102="優勝",[17]点数換算表!$B$17,IF(AC102="準優勝",[17]点数換算表!$C$17,IF(AC102="ベスト4",[17]点数換算表!$D$17,IF(AC102="ベスト8",[17]点数換算表!$E$17,IF(AC102="ベスト16",[17]点数換算表!$F$17,IF(AC102="ベスト32",[17]点数換算表!$G$17,"")))))))</f>
        <v>0</v>
      </c>
      <c r="AE102" s="12"/>
      <c r="AF102" s="12">
        <f>IF(AE102="",0,IF(AE102="優勝",[17]点数換算表!$B$18,IF(AE102="準優勝",[17]点数換算表!$C$18,IF(AE102="ベスト4",[17]点数換算表!$D$18,IF(AE102="ベスト8",[17]点数換算表!$E$18,[17]点数換算表!$F$18)))))</f>
        <v>0</v>
      </c>
      <c r="AG102" s="12"/>
      <c r="AH102" s="12">
        <f>IF(AG102="",0,IF(AG102="優勝",[17]点数換算表!$B$19,IF(AG102="準優勝",[17]点数換算表!$C$19,IF(AG102="ベスト4",[17]点数換算表!$D$19,IF(AG102="ベスト8",[17]点数換算表!$E$19,[17]点数換算表!$F$19)))))</f>
        <v>0</v>
      </c>
      <c r="AI102" s="12">
        <f>MAX(H102,J102)+SUM(L102:T102)+MAX(V102,X102)+SUM(Z102:AH102)</f>
        <v>140</v>
      </c>
      <c r="AJ102" s="78">
        <f t="shared" ref="AJ102" si="53">AI102+AI103</f>
        <v>240</v>
      </c>
    </row>
    <row r="103" spans="1:36" x14ac:dyDescent="0.4">
      <c r="A103" s="78"/>
      <c r="B103" s="12" t="s">
        <v>1152</v>
      </c>
      <c r="C103" s="12" t="s">
        <v>807</v>
      </c>
      <c r="D103" s="12">
        <v>1</v>
      </c>
      <c r="E103" s="24" t="s">
        <v>269</v>
      </c>
      <c r="F103" s="41" t="s">
        <v>814</v>
      </c>
      <c r="G103" s="12"/>
      <c r="H103" s="12">
        <f>IF(G103="",0,IF(G103="優勝",[17]点数換算表!$B$2,IF(G103="準優勝",[17]点数換算表!$C$2,IF(G103="ベスト4",[17]点数換算表!$D$2,[17]点数換算表!$E$2))))</f>
        <v>0</v>
      </c>
      <c r="I103" s="12"/>
      <c r="J103" s="12">
        <f>IF(I103="",0,IF(I103="優勝",[17]点数換算表!$B$3,IF(I103="準優勝",[17]点数換算表!$C$3,IF(I103="ベスト4",[17]点数換算表!$D$3,[17]点数換算表!$E$3))))</f>
        <v>0</v>
      </c>
      <c r="K103" s="12"/>
      <c r="L103" s="12">
        <f>IF(K103="",0,IF(K103="優勝",[17]点数換算表!$B$4,IF(K103="準優勝",[17]点数換算表!$C$4,IF(K103="ベスト4",[17]点数換算表!$D$4,IF(K103="ベスト8",[17]点数換算表!$E$4,IF(K103="ベスト16",[17]点数換算表!$F$4,""))))))</f>
        <v>0</v>
      </c>
      <c r="M103" s="15" t="s">
        <v>7</v>
      </c>
      <c r="N103" s="12">
        <f>IF(M103="",0,IF(M103="優勝",[3]点数換算表!$B$5,IF(M103="準優勝",[3]点数換算表!$C$5,IF(M103="ベスト4",[3]点数換算表!$D$5,IF(M103="ベスト8",[3]点数換算表!$E$5,IF(M103="ベスト16",[3]点数換算表!$F$5,IF(M103="ベスト32",[3]点数換算表!$G$5,"")))))))</f>
        <v>100</v>
      </c>
      <c r="O103" s="12"/>
      <c r="P103" s="12">
        <f>IF(O103="",0,IF(O103="優勝",[17]点数換算表!$B$6,IF(O103="準優勝",[17]点数換算表!$C$6,IF(O103="ベスト4",[17]点数換算表!$D$6,IF(O103="ベスト8",[17]点数換算表!$E$6,IF(O103="ベスト16",[17]点数換算表!$F$6,IF(O103="ベスト32",[17]点数換算表!$G$6,"")))))))</f>
        <v>0</v>
      </c>
      <c r="Q103" s="12"/>
      <c r="R103" s="12">
        <f>IF(Q103="",0,IF(Q103="優勝",[17]点数換算表!$B$7,IF(Q103="準優勝",[17]点数換算表!$C$7,IF(Q103="ベスト4",[17]点数換算表!$D$7,IF(Q103="ベスト8",[17]点数換算表!$E$7,[17]点数換算表!$F$7)))))</f>
        <v>0</v>
      </c>
      <c r="S103" s="12"/>
      <c r="T103" s="12">
        <f>IF(S103="",0,IF(S103="優勝",[17]点数換算表!$B$8,IF(S103="準優勝",[17]点数換算表!$C$8,IF(S103="ベスト4",[17]点数換算表!$D$8,IF(S103="ベスト8",[17]点数換算表!$E$8,[17]点数換算表!$F$8)))))</f>
        <v>0</v>
      </c>
      <c r="U103" s="12"/>
      <c r="V103" s="12">
        <f>IF(U103="",0,IF(U103="優勝",[17]点数換算表!$B$13,IF(U103="準優勝",[17]点数換算表!$C$13,IF(U103="ベスト4",[17]点数換算表!$D$13,[17]点数換算表!$E$13))))</f>
        <v>0</v>
      </c>
      <c r="W103" s="12"/>
      <c r="X103" s="12">
        <f>IF(W103="",0,IF(W103="優勝",[17]点数換算表!$B$14,IF(W103="準優勝",[17]点数換算表!$C$14,IF(W103="ベスト4",[17]点数換算表!$D$14,[17]点数換算表!$E$14))))</f>
        <v>0</v>
      </c>
      <c r="Y103" s="12"/>
      <c r="Z103" s="12">
        <f>IF(Y103="",0,IF(Y103="優勝",[17]点数換算表!$B$15,IF(Y103="準優勝",[17]点数換算表!$C$15,IF(Y103="ベスト4",[17]点数換算表!$D$15,IF(Y103="ベスト8",[17]点数換算表!$E$15,IF(Y103="ベスト16",[17]点数換算表!$F$15,""))))))</f>
        <v>0</v>
      </c>
      <c r="AA103" s="12"/>
      <c r="AB103" s="12">
        <f>IF(AA103="",0,IF(AA103="優勝",[3]点数換算表!$B$16,IF(AA103="準優勝",[3]点数換算表!$C$16,IF(AA103="ベスト4",[3]点数換算表!$D$16,IF(AA103="ベスト8",[3]点数換算表!$E$16,IF(AA103="ベスト16",[3]点数換算表!$F$16,IF(AA103="ベスト32",[3]点数換算表!$G$16,"")))))))</f>
        <v>0</v>
      </c>
      <c r="AC103" s="12"/>
      <c r="AD103" s="12">
        <f>IF(AC103="",0,IF(AC103="優勝",[17]点数換算表!$B$17,IF(AC103="準優勝",[17]点数換算表!$C$17,IF(AC103="ベスト4",[17]点数換算表!$D$17,IF(AC103="ベスト8",[17]点数換算表!$E$17,IF(AC103="ベスト16",[17]点数換算表!$F$17,IF(AC103="ベスト32",[17]点数換算表!$G$17,"")))))))</f>
        <v>0</v>
      </c>
      <c r="AE103" s="12"/>
      <c r="AF103" s="12">
        <f>IF(AE103="",0,IF(AE103="優勝",[17]点数換算表!$B$18,IF(AE103="準優勝",[17]点数換算表!$C$18,IF(AE103="ベスト4",[17]点数換算表!$D$18,IF(AE103="ベスト8",[17]点数換算表!$E$18,[17]点数換算表!$F$18)))))</f>
        <v>0</v>
      </c>
      <c r="AG103" s="12"/>
      <c r="AH103" s="12">
        <f>IF(AG103="",0,IF(AG103="優勝",[17]点数換算表!$B$19,IF(AG103="準優勝",[17]点数換算表!$C$19,IF(AG103="ベスト4",[17]点数換算表!$D$19,IF(AG103="ベスト8",[17]点数換算表!$E$19,[17]点数換算表!$F$19)))))</f>
        <v>0</v>
      </c>
      <c r="AI103" s="12">
        <f>MAX(H103,J103)+SUM(L103:T103)+MAX(V103,X103)+SUM(Z103:AH103)</f>
        <v>100</v>
      </c>
      <c r="AJ103" s="78"/>
    </row>
    <row r="104" spans="1:36" x14ac:dyDescent="0.4">
      <c r="A104" s="78">
        <v>51</v>
      </c>
      <c r="B104" s="15" t="s">
        <v>647</v>
      </c>
      <c r="C104" s="15" t="s">
        <v>637</v>
      </c>
      <c r="D104" s="15">
        <v>3</v>
      </c>
      <c r="E104" s="30" t="s">
        <v>620</v>
      </c>
      <c r="F104" s="41" t="s">
        <v>814</v>
      </c>
      <c r="G104" s="11"/>
      <c r="H104" s="12">
        <f>IF(G104="",0,IF(G104="優勝",[18]点数換算表!$B$2,IF(G104="準優勝",[18]点数換算表!$C$2,IF(G104="ベスト4",[18]点数換算表!$D$2,[18]点数換算表!$E$2))))</f>
        <v>0</v>
      </c>
      <c r="I104" s="11"/>
      <c r="J104" s="12">
        <f>IF(I104="",0,IF(I104="優勝",[18]点数換算表!$B$3,IF(I104="準優勝",[18]点数換算表!$C$3,IF(I104="ベスト4",[18]点数換算表!$D$3,[18]点数換算表!$E$3))))</f>
        <v>0</v>
      </c>
      <c r="K104" s="15" t="s">
        <v>8</v>
      </c>
      <c r="L104" s="12">
        <f>IF(K104="",0,IF(K104="優勝",[18]点数換算表!$B$4,IF(K104="準優勝",[18]点数換算表!$C$4,IF(K104="ベスト4",[18]点数換算表!$D$4,IF(K104="ベスト8",[18]点数換算表!$E$4,IF(K104="ベスト16",[18]点数換算表!$F$4,""))))))</f>
        <v>80</v>
      </c>
      <c r="M104" s="15"/>
      <c r="N104" s="12">
        <f>IF(M104="",0,IF(M104="優勝",[3]点数換算表!$B$5,IF(M104="準優勝",[3]点数換算表!$C$5,IF(M104="ベスト4",[3]点数換算表!$D$5,IF(M104="ベスト8",[3]点数換算表!$E$5,IF(M104="ベスト16",[3]点数換算表!$F$5,IF(M104="ベスト32",[3]点数換算表!$G$5,"")))))))</f>
        <v>0</v>
      </c>
      <c r="O104" s="15"/>
      <c r="P104" s="12">
        <f>IF(O104="",0,IF(O104="優勝",[18]点数換算表!$B$6,IF(O104="準優勝",[18]点数換算表!$C$6,IF(O104="ベスト4",[18]点数換算表!$D$6,IF(O104="ベスト8",[18]点数換算表!$E$6,IF(O104="ベスト16",[18]点数換算表!$F$6,IF(O104="ベスト32",[18]点数換算表!$G$6,"")))))))</f>
        <v>0</v>
      </c>
      <c r="Q104" s="11"/>
      <c r="R104" s="12">
        <f>IF(Q104="",0,IF(Q104="優勝",[18]点数換算表!$B$7,IF(Q104="準優勝",[18]点数換算表!$C$7,IF(Q104="ベスト4",[18]点数換算表!$D$7,IF(Q104="ベスト8",[18]点数換算表!$E$7,[18]点数換算表!$F$7)))))</f>
        <v>0</v>
      </c>
      <c r="S104" s="11"/>
      <c r="T104" s="12">
        <f>IF(S104="",0,IF(S104="優勝",[18]点数換算表!$B$8,IF(S104="準優勝",[18]点数換算表!$C$8,IF(S104="ベスト4",[18]点数換算表!$D$8,IF(S104="ベスト8",[18]点数換算表!$E$8,[18]点数換算表!$F$8)))))</f>
        <v>0</v>
      </c>
      <c r="U104" s="11"/>
      <c r="V104" s="12">
        <f>IF(U104="",0,IF(U104="優勝",[18]点数換算表!$B$13,IF(U104="準優勝",[18]点数換算表!$C$13,IF(U104="ベスト4",[18]点数換算表!$D$13,[18]点数換算表!$E$13))))</f>
        <v>0</v>
      </c>
      <c r="W104" s="11"/>
      <c r="X104" s="12">
        <f>IF(W104="",0,IF(W104="優勝",[18]点数換算表!$B$14,IF(W104="準優勝",[18]点数換算表!$C$14,IF(W104="ベスト4",[18]点数換算表!$D$14,[18]点数換算表!$E$14))))</f>
        <v>0</v>
      </c>
      <c r="Y104" s="15" t="s">
        <v>9</v>
      </c>
      <c r="Z104" s="12">
        <f>IF(Y104="",0,IF(Y104="優勝",[18]点数換算表!$B$15,IF(Y104="準優勝",[18]点数換算表!$C$15,IF(Y104="ベスト4",[18]点数換算表!$D$15,IF(Y104="ベスト8",[18]点数換算表!$E$15,IF(Y104="ベスト16",[18]点数換算表!$F$15,""))))))</f>
        <v>32</v>
      </c>
      <c r="AA104" s="15"/>
      <c r="AB104" s="12">
        <f>IF(AA104="",0,IF(AA104="優勝",[3]点数換算表!$B$16,IF(AA104="準優勝",[3]点数換算表!$C$16,IF(AA104="ベスト4",[3]点数換算表!$D$16,IF(AA104="ベスト8",[3]点数換算表!$E$16,IF(AA104="ベスト16",[3]点数換算表!$F$16,IF(AA104="ベスト32",[3]点数換算表!$G$16,"")))))))</f>
        <v>0</v>
      </c>
      <c r="AC104" s="15"/>
      <c r="AD104" s="12">
        <f>IF(AC104="",0,IF(AC104="優勝",[18]点数換算表!$B$17,IF(AC104="準優勝",[18]点数換算表!$C$17,IF(AC104="ベスト4",[18]点数換算表!$D$17,IF(AC104="ベスト8",[18]点数換算表!$E$17,IF(AC104="ベスト16",[18]点数換算表!$F$17,IF(AC104="ベスト32",[18]点数換算表!$G$17,"")))))))</f>
        <v>0</v>
      </c>
      <c r="AE104" s="11"/>
      <c r="AF104" s="12">
        <f>IF(AE104="",0,IF(AE104="優勝",[18]点数換算表!$B$18,IF(AE104="準優勝",[18]点数換算表!$C$18,IF(AE104="ベスト4",[18]点数換算表!$D$18,IF(AE104="ベスト8",[18]点数換算表!$E$18,[18]点数換算表!$F$18)))))</f>
        <v>0</v>
      </c>
      <c r="AG104" s="11"/>
      <c r="AH104" s="12">
        <f>IF(AG104="",0,IF(AG104="優勝",[18]点数換算表!$B$19,IF(AG104="準優勝",[18]点数換算表!$C$19,IF(AG104="ベスト4",[18]点数換算表!$D$19,IF(AG104="ベスト8",[18]点数換算表!$E$19,[18]点数換算表!$F$19)))))</f>
        <v>0</v>
      </c>
      <c r="AI104" s="12">
        <f t="shared" ref="AI104:AI183" si="54">MAX(H104,J104)+SUM(L104:T104)+MAX(V104,X104)+SUM(Z104:AH104)</f>
        <v>112</v>
      </c>
      <c r="AJ104" s="78">
        <f t="shared" ref="AJ104" si="55">AI104+AI105</f>
        <v>224</v>
      </c>
    </row>
    <row r="105" spans="1:36" x14ac:dyDescent="0.4">
      <c r="A105" s="78"/>
      <c r="B105" s="15" t="s">
        <v>670</v>
      </c>
      <c r="C105" s="15" t="s">
        <v>637</v>
      </c>
      <c r="D105" s="15">
        <v>3</v>
      </c>
      <c r="E105" s="30" t="s">
        <v>620</v>
      </c>
      <c r="F105" s="41" t="s">
        <v>814</v>
      </c>
      <c r="G105" s="11"/>
      <c r="H105" s="12">
        <f>IF(G105="",0,IF(G105="優勝",[18]点数換算表!$B$2,IF(G105="準優勝",[18]点数換算表!$C$2,IF(G105="ベスト4",[18]点数換算表!$D$2,[18]点数換算表!$E$2))))</f>
        <v>0</v>
      </c>
      <c r="I105" s="11"/>
      <c r="J105" s="12">
        <f>IF(I105="",0,IF(I105="優勝",[18]点数換算表!$B$3,IF(I105="準優勝",[18]点数換算表!$C$3,IF(I105="ベスト4",[18]点数換算表!$D$3,[18]点数換算表!$E$3))))</f>
        <v>0</v>
      </c>
      <c r="K105" s="15" t="s">
        <v>8</v>
      </c>
      <c r="L105" s="12">
        <f>IF(K105="",0,IF(K105="優勝",[18]点数換算表!$B$4,IF(K105="準優勝",[18]点数換算表!$C$4,IF(K105="ベスト4",[18]点数換算表!$D$4,IF(K105="ベスト8",[18]点数換算表!$E$4,IF(K105="ベスト16",[18]点数換算表!$F$4,""))))))</f>
        <v>80</v>
      </c>
      <c r="M105" s="15"/>
      <c r="N105" s="12">
        <f>IF(M105="",0,IF(M105="優勝",[3]点数換算表!$B$5,IF(M105="準優勝",[3]点数換算表!$C$5,IF(M105="ベスト4",[3]点数換算表!$D$5,IF(M105="ベスト8",[3]点数換算表!$E$5,IF(M105="ベスト16",[3]点数換算表!$F$5,IF(M105="ベスト32",[3]点数換算表!$G$5,"")))))))</f>
        <v>0</v>
      </c>
      <c r="O105" s="15"/>
      <c r="P105" s="12">
        <f>IF(O105="",0,IF(O105="優勝",[18]点数換算表!$B$6,IF(O105="準優勝",[18]点数換算表!$C$6,IF(O105="ベスト4",[18]点数換算表!$D$6,IF(O105="ベスト8",[18]点数換算表!$E$6,IF(O105="ベスト16",[18]点数換算表!$F$6,IF(O105="ベスト32",[18]点数換算表!$G$6,"")))))))</f>
        <v>0</v>
      </c>
      <c r="Q105" s="11"/>
      <c r="R105" s="12">
        <f>IF(Q105="",0,IF(Q105="優勝",[18]点数換算表!$B$7,IF(Q105="準優勝",[18]点数換算表!$C$7,IF(Q105="ベスト4",[18]点数換算表!$D$7,IF(Q105="ベスト8",[18]点数換算表!$E$7,[18]点数換算表!$F$7)))))</f>
        <v>0</v>
      </c>
      <c r="S105" s="11"/>
      <c r="T105" s="12">
        <f>IF(S105="",0,IF(S105="優勝",[18]点数換算表!$B$8,IF(S105="準優勝",[18]点数換算表!$C$8,IF(S105="ベスト4",[18]点数換算表!$D$8,IF(S105="ベスト8",[18]点数換算表!$E$8,[18]点数換算表!$F$8)))))</f>
        <v>0</v>
      </c>
      <c r="U105" s="11"/>
      <c r="V105" s="12">
        <f>IF(U105="",0,IF(U105="優勝",[18]点数換算表!$B$13,IF(U105="準優勝",[18]点数換算表!$C$13,IF(U105="ベスト4",[18]点数換算表!$D$13,[18]点数換算表!$E$13))))</f>
        <v>0</v>
      </c>
      <c r="W105" s="11"/>
      <c r="X105" s="12">
        <f>IF(W105="",0,IF(W105="優勝",[18]点数換算表!$B$14,IF(W105="準優勝",[18]点数換算表!$C$14,IF(W105="ベスト4",[18]点数換算表!$D$14,[18]点数換算表!$E$14))))</f>
        <v>0</v>
      </c>
      <c r="Y105" s="15" t="s">
        <v>9</v>
      </c>
      <c r="Z105" s="12">
        <f>IF(Y105="",0,IF(Y105="優勝",[18]点数換算表!$B$15,IF(Y105="準優勝",[18]点数換算表!$C$15,IF(Y105="ベスト4",[18]点数換算表!$D$15,IF(Y105="ベスト8",[18]点数換算表!$E$15,IF(Y105="ベスト16",[18]点数換算表!$F$15,""))))))</f>
        <v>32</v>
      </c>
      <c r="AA105" s="15"/>
      <c r="AB105" s="12">
        <f>IF(AA105="",0,IF(AA105="優勝",[3]点数換算表!$B$16,IF(AA105="準優勝",[3]点数換算表!$C$16,IF(AA105="ベスト4",[3]点数換算表!$D$16,IF(AA105="ベスト8",[3]点数換算表!$E$16,IF(AA105="ベスト16",[3]点数換算表!$F$16,IF(AA105="ベスト32",[3]点数換算表!$G$16,"")))))))</f>
        <v>0</v>
      </c>
      <c r="AC105" s="15"/>
      <c r="AD105" s="12">
        <f>IF(AC105="",0,IF(AC105="優勝",[18]点数換算表!$B$17,IF(AC105="準優勝",[18]点数換算表!$C$17,IF(AC105="ベスト4",[18]点数換算表!$D$17,IF(AC105="ベスト8",[18]点数換算表!$E$17,IF(AC105="ベスト16",[18]点数換算表!$F$17,IF(AC105="ベスト32",[18]点数換算表!$G$17,"")))))))</f>
        <v>0</v>
      </c>
      <c r="AE105" s="11"/>
      <c r="AF105" s="12">
        <f>IF(AE105="",0,IF(AE105="優勝",[18]点数換算表!$B$18,IF(AE105="準優勝",[18]点数換算表!$C$18,IF(AE105="ベスト4",[18]点数換算表!$D$18,IF(AE105="ベスト8",[18]点数換算表!$E$18,[18]点数換算表!$F$18)))))</f>
        <v>0</v>
      </c>
      <c r="AG105" s="11"/>
      <c r="AH105" s="12">
        <f>IF(AG105="",0,IF(AG105="優勝",[18]点数換算表!$B$19,IF(AG105="準優勝",[18]点数換算表!$C$19,IF(AG105="ベスト4",[18]点数換算表!$D$19,IF(AG105="ベスト8",[18]点数換算表!$E$19,[18]点数換算表!$F$19)))))</f>
        <v>0</v>
      </c>
      <c r="AI105" s="12">
        <f t="shared" si="54"/>
        <v>112</v>
      </c>
      <c r="AJ105" s="78"/>
    </row>
    <row r="106" spans="1:36" x14ac:dyDescent="0.4">
      <c r="A106" s="78">
        <v>52</v>
      </c>
      <c r="B106" s="15" t="s">
        <v>308</v>
      </c>
      <c r="C106" s="15" t="s">
        <v>277</v>
      </c>
      <c r="D106" s="15">
        <v>2</v>
      </c>
      <c r="E106" s="25" t="s">
        <v>272</v>
      </c>
      <c r="F106" s="36" t="s">
        <v>815</v>
      </c>
      <c r="G106" s="11"/>
      <c r="H106" s="12">
        <f>IF(G106="",0,IF(G106="優勝",[3]点数換算表!$B$2,IF(G106="準優勝",[3]点数換算表!$C$2,IF(G106="ベスト4",[3]点数換算表!$D$2,[3]点数換算表!$E$2))))</f>
        <v>0</v>
      </c>
      <c r="I106" s="11"/>
      <c r="J106" s="12">
        <f>IF(I106="",0,IF(I106="優勝",[3]点数換算表!$B$3,IF(I106="準優勝",[3]点数換算表!$C$3,IF(I106="ベスト4",[3]点数換算表!$D$3,[3]点数換算表!$E$3))))</f>
        <v>0</v>
      </c>
      <c r="K106" s="15"/>
      <c r="L106" s="12">
        <f>IF(K106="",0,IF(K106="優勝",[3]点数換算表!$B$4,IF(K106="準優勝",[3]点数換算表!$C$4,IF(K106="ベスト4",[3]点数換算表!$D$4,IF(K106="ベスト8",[3]点数換算表!$E$4,IF(K106="ベスト16",[3]点数換算表!$F$4,""))))))</f>
        <v>0</v>
      </c>
      <c r="M106" s="15" t="s">
        <v>214</v>
      </c>
      <c r="N106" s="12">
        <f>IF(M106="",0,IF(M106="優勝",[3]点数換算表!$B$5,IF(M106="準優勝",[3]点数換算表!$C$5,IF(M106="ベスト4",[3]点数換算表!$D$5,IF(M106="ベスト8",[3]点数換算表!$E$5,IF(M106="ベスト16",[3]点数換算表!$F$5,IF(M106="ベスト32",[3]点数換算表!$G$5,"")))))))</f>
        <v>50</v>
      </c>
      <c r="O106" s="15"/>
      <c r="P106" s="12">
        <f>IF(O106="",0,IF(O106="優勝",[3]点数換算表!$B$6,IF(O106="準優勝",[3]点数換算表!$C$6,IF(O106="ベスト4",[3]点数換算表!$D$6,IF(O106="ベスト8",[3]点数換算表!$E$6,IF(O106="ベスト16",[3]点数換算表!$F$6,IF(O106="ベスト32",[3]点数換算表!$G$6,"")))))))</f>
        <v>0</v>
      </c>
      <c r="Q106" s="11"/>
      <c r="R106" s="12">
        <f>IF(Q106="",0,IF(Q106="優勝",[3]点数換算表!$B$7,IF(Q106="準優勝",[3]点数換算表!$C$7,IF(Q106="ベスト4",[3]点数換算表!$D$7,IF(Q106="ベスト8",[3]点数換算表!$E$7,[3]点数換算表!$F$7)))))</f>
        <v>0</v>
      </c>
      <c r="S106" s="11"/>
      <c r="T106" s="12">
        <f>IF(S106="",0,IF(S106="優勝",[3]点数換算表!$B$8,IF(S106="準優勝",[3]点数換算表!$C$8,IF(S106="ベスト4",[3]点数換算表!$D$8,IF(S106="ベスト8",[3]点数換算表!$E$8,[3]点数換算表!$F$8)))))</f>
        <v>0</v>
      </c>
      <c r="U106" s="11"/>
      <c r="V106" s="12">
        <f>IF(U106="",0,IF(U106="優勝",[3]点数換算表!$B$13,IF(U106="準優勝",[3]点数換算表!$C$13,IF(U106="ベスト4",[3]点数換算表!$D$13,[3]点数換算表!$E$13))))</f>
        <v>0</v>
      </c>
      <c r="W106" s="11"/>
      <c r="X106" s="12">
        <f>IF(W106="",0,IF(W106="優勝",[3]点数換算表!$B$14,IF(W106="準優勝",[3]点数換算表!$C$14,IF(W106="ベスト4",[3]点数換算表!$D$14,[3]点数換算表!$E$14))))</f>
        <v>0</v>
      </c>
      <c r="Y106" s="15"/>
      <c r="Z106" s="12">
        <f>IF(Y106="",0,IF(Y106="優勝",[3]点数換算表!$B$15,IF(Y106="準優勝",[3]点数換算表!$C$15,IF(Y106="ベスト4",[3]点数換算表!$D$15,IF(Y106="ベスト8",[3]点数換算表!$E$15,IF(Y106="ベスト16",[3]点数換算表!$F$15,""))))))</f>
        <v>0</v>
      </c>
      <c r="AA106" s="15" t="s">
        <v>9</v>
      </c>
      <c r="AB106" s="12">
        <f>IF(AA106="",0,IF(AA106="優勝",[3]点数換算表!$B$16,IF(AA106="準優勝",[3]点数換算表!$C$16,IF(AA106="ベスト4",[3]点数換算表!$D$16,IF(AA106="ベスト8",[3]点数換算表!$E$16,IF(AA106="ベスト16",[3]点数換算表!$F$16,IF(AA106="ベスト32",[3]点数換算表!$G$16,"")))))))</f>
        <v>120</v>
      </c>
      <c r="AC106" s="15"/>
      <c r="AD106" s="12">
        <f>IF(AC106="",0,IF(AC106="優勝",[3]点数換算表!$B$17,IF(AC106="準優勝",[3]点数換算表!$C$17,IF(AC106="ベスト4",[3]点数換算表!$D$17,IF(AC106="ベスト8",[3]点数換算表!$E$17,IF(AC106="ベスト16",[3]点数換算表!$F$17,IF(AC106="ベスト32",[3]点数換算表!$G$17,"")))))))</f>
        <v>0</v>
      </c>
      <c r="AE106" s="11"/>
      <c r="AF106" s="12">
        <f>IF(AE106="",0,IF(AE106="優勝",[3]点数換算表!$B$18,IF(AE106="準優勝",[3]点数換算表!$C$18,IF(AE106="ベスト4",[3]点数換算表!$D$18,IF(AE106="ベスト8",[3]点数換算表!$E$18,[3]点数換算表!$F$18)))))</f>
        <v>0</v>
      </c>
      <c r="AG106" s="11"/>
      <c r="AH106" s="12">
        <f>IF(AG106="",0,IF(AG106="優勝",[3]点数換算表!$B$19,IF(AG106="準優勝",[3]点数換算表!$C$19,IF(AG106="ベスト4",[3]点数換算表!$D$19,IF(AG106="ベスト8",[3]点数換算表!$E$19,[3]点数換算表!$F$19)))))</f>
        <v>0</v>
      </c>
      <c r="AI106" s="12">
        <f t="shared" ref="AI106:AI111" si="56">MAX(H106,J106)+SUM(L106:T106)+MAX(V106,X106)+SUM(Z106:AH106)</f>
        <v>170</v>
      </c>
      <c r="AJ106" s="78">
        <f t="shared" ref="AJ106" si="57">AI106+AI107</f>
        <v>220</v>
      </c>
    </row>
    <row r="107" spans="1:36" x14ac:dyDescent="0.4">
      <c r="A107" s="78"/>
      <c r="B107" s="15" t="s">
        <v>905</v>
      </c>
      <c r="C107" s="15" t="s">
        <v>277</v>
      </c>
      <c r="D107" s="15">
        <v>1</v>
      </c>
      <c r="E107" s="25" t="s">
        <v>272</v>
      </c>
      <c r="F107" s="36" t="s">
        <v>815</v>
      </c>
      <c r="G107" s="11"/>
      <c r="H107" s="12">
        <v>0</v>
      </c>
      <c r="I107" s="11"/>
      <c r="J107" s="12">
        <v>0</v>
      </c>
      <c r="K107" s="15"/>
      <c r="L107" s="12">
        <v>0</v>
      </c>
      <c r="M107" s="15" t="s">
        <v>214</v>
      </c>
      <c r="N107" s="12">
        <f>IF(M107="",0,IF(M107="優勝",[3]点数換算表!$B$5,IF(M107="準優勝",[3]点数換算表!$C$5,IF(M107="ベスト4",[3]点数換算表!$D$5,IF(M107="ベスト8",[3]点数換算表!$E$5,IF(M107="ベスト16",[3]点数換算表!$F$5,IF(M107="ベスト32",[3]点数換算表!$G$5,"")))))))</f>
        <v>50</v>
      </c>
      <c r="O107" s="15"/>
      <c r="P107" s="12">
        <v>0</v>
      </c>
      <c r="Q107" s="11"/>
      <c r="R107" s="12">
        <v>0</v>
      </c>
      <c r="S107" s="11"/>
      <c r="T107" s="12">
        <v>0</v>
      </c>
      <c r="U107" s="11"/>
      <c r="V107" s="12">
        <v>0</v>
      </c>
      <c r="W107" s="11"/>
      <c r="X107" s="12">
        <v>0</v>
      </c>
      <c r="Y107" s="15"/>
      <c r="Z107" s="12">
        <v>0</v>
      </c>
      <c r="AA107" s="15"/>
      <c r="AB107" s="12">
        <f>IF(AA107="",0,IF(AA107="優勝",[3]点数換算表!$B$16,IF(AA107="準優勝",[3]点数換算表!$C$16,IF(AA107="ベスト4",[3]点数換算表!$D$16,IF(AA107="ベスト8",[3]点数換算表!$E$16,IF(AA107="ベスト16",[3]点数換算表!$F$16,IF(AA107="ベスト32",[3]点数換算表!$G$16,"")))))))</f>
        <v>0</v>
      </c>
      <c r="AC107" s="15"/>
      <c r="AD107" s="12">
        <v>0</v>
      </c>
      <c r="AE107" s="11"/>
      <c r="AF107" s="12">
        <v>0</v>
      </c>
      <c r="AG107" s="11"/>
      <c r="AH107" s="12">
        <v>0</v>
      </c>
      <c r="AI107" s="12">
        <f t="shared" si="56"/>
        <v>50</v>
      </c>
      <c r="AJ107" s="78"/>
    </row>
    <row r="108" spans="1:36" x14ac:dyDescent="0.4">
      <c r="A108" s="78">
        <v>53</v>
      </c>
      <c r="B108" s="12" t="s">
        <v>1128</v>
      </c>
      <c r="C108" s="12" t="s">
        <v>807</v>
      </c>
      <c r="D108" s="12">
        <v>2</v>
      </c>
      <c r="E108" s="24" t="s">
        <v>269</v>
      </c>
      <c r="F108" s="41" t="s">
        <v>814</v>
      </c>
      <c r="G108" s="12"/>
      <c r="H108" s="12">
        <f>IF(G108="",0,IF(G108="優勝",[17]点数換算表!$B$2,IF(G108="準優勝",[17]点数換算表!$C$2,IF(G108="ベスト4",[17]点数換算表!$D$2,[17]点数換算表!$E$2))))</f>
        <v>0</v>
      </c>
      <c r="I108" s="12"/>
      <c r="J108" s="12">
        <f>IF(I108="",0,IF(I108="優勝",[17]点数換算表!$B$3,IF(I108="準優勝",[17]点数換算表!$C$3,IF(I108="ベスト4",[17]点数換算表!$D$3,[17]点数換算表!$E$3))))</f>
        <v>0</v>
      </c>
      <c r="K108" s="12" t="s">
        <v>7</v>
      </c>
      <c r="L108" s="12">
        <f>IF(K108="",0,IF(K108="優勝",[17]点数換算表!$B$4,IF(K108="準優勝",[17]点数換算表!$C$4,IF(K108="ベスト4",[17]点数換算表!$D$4,IF(K108="ベスト8",[17]点数換算表!$E$4,IF(K108="ベスト16",[17]点数換算表!$F$4,""))))))</f>
        <v>20</v>
      </c>
      <c r="M108" s="15" t="s">
        <v>214</v>
      </c>
      <c r="N108" s="12">
        <f>IF(M108="",0,IF(M108="優勝",[3]点数換算表!$B$5,IF(M108="準優勝",[3]点数換算表!$C$5,IF(M108="ベスト4",[3]点数換算表!$D$5,IF(M108="ベスト8",[3]点数換算表!$E$5,IF(M108="ベスト16",[3]点数換算表!$F$5,IF(M108="ベスト32",[3]点数換算表!$G$5,"")))))))</f>
        <v>50</v>
      </c>
      <c r="O108" s="12"/>
      <c r="P108" s="12">
        <f>IF(O108="",0,IF(O108="優勝",[17]点数換算表!$B$6,IF(O108="準優勝",[17]点数換算表!$C$6,IF(O108="ベスト4",[17]点数換算表!$D$6,IF(O108="ベスト8",[17]点数換算表!$E$6,IF(O108="ベスト16",[17]点数換算表!$F$6,IF(O108="ベスト32",[17]点数換算表!$G$6,"")))))))</f>
        <v>0</v>
      </c>
      <c r="Q108" s="12"/>
      <c r="R108" s="12">
        <f>IF(Q108="",0,IF(Q108="優勝",[17]点数換算表!$B$7,IF(Q108="準優勝",[17]点数換算表!$C$7,IF(Q108="ベスト4",[17]点数換算表!$D$7,IF(Q108="ベスト8",[17]点数換算表!$E$7,[17]点数換算表!$F$7)))))</f>
        <v>0</v>
      </c>
      <c r="S108" s="12"/>
      <c r="T108" s="12">
        <f>IF(S108="",0,IF(S108="優勝",[17]点数換算表!$B$8,IF(S108="準優勝",[17]点数換算表!$C$8,IF(S108="ベスト4",[17]点数換算表!$D$8,IF(S108="ベスト8",[17]点数換算表!$E$8,[17]点数換算表!$F$8)))))</f>
        <v>0</v>
      </c>
      <c r="U108" s="12"/>
      <c r="V108" s="12">
        <f>IF(U108="",0,IF(U108="優勝",[17]点数換算表!$B$13,IF(U108="準優勝",[17]点数換算表!$C$13,IF(U108="ベスト4",[17]点数換算表!$D$13,[17]点数換算表!$E$13))))</f>
        <v>0</v>
      </c>
      <c r="W108" s="12"/>
      <c r="X108" s="12">
        <f>IF(W108="",0,IF(W108="優勝",[17]点数換算表!$B$14,IF(W108="準優勝",[17]点数換算表!$C$14,IF(W108="ベスト4",[17]点数換算表!$D$14,[17]点数換算表!$E$14))))</f>
        <v>0</v>
      </c>
      <c r="Y108" s="12" t="s">
        <v>7</v>
      </c>
      <c r="Z108" s="12">
        <f>IF(Y108="",0,IF(Y108="優勝",[17]点数換算表!$B$15,IF(Y108="準優勝",[17]点数換算表!$C$15,IF(Y108="ベスト4",[17]点数換算表!$D$15,IF(Y108="ベスト8",[17]点数換算表!$E$15,IF(Y108="ベスト16",[17]点数換算表!$F$15,""))))))</f>
        <v>16</v>
      </c>
      <c r="AA108" s="12"/>
      <c r="AB108" s="12">
        <f>IF(AA108="",0,IF(AA108="優勝",[3]点数換算表!$B$16,IF(AA108="準優勝",[3]点数換算表!$C$16,IF(AA108="ベスト4",[3]点数換算表!$D$16,IF(AA108="ベスト8",[3]点数換算表!$E$16,IF(AA108="ベスト16",[3]点数換算表!$F$16,IF(AA108="ベスト32",[3]点数換算表!$G$16,"")))))))</f>
        <v>0</v>
      </c>
      <c r="AC108" s="12"/>
      <c r="AD108" s="12">
        <f>IF(AC108="",0,IF(AC108="優勝",[17]点数換算表!$B$17,IF(AC108="準優勝",[17]点数換算表!$C$17,IF(AC108="ベスト4",[17]点数換算表!$D$17,IF(AC108="ベスト8",[17]点数換算表!$E$17,IF(AC108="ベスト16",[17]点数換算表!$F$17,IF(AC108="ベスト32",[17]点数換算表!$G$17,"")))))))</f>
        <v>0</v>
      </c>
      <c r="AE108" s="12"/>
      <c r="AF108" s="12">
        <f>IF(AE108="",0,IF(AE108="優勝",[17]点数換算表!$B$18,IF(AE108="準優勝",[17]点数換算表!$C$18,IF(AE108="ベスト4",[17]点数換算表!$D$18,IF(AE108="ベスト8",[17]点数換算表!$E$18,[17]点数換算表!$F$18)))))</f>
        <v>0</v>
      </c>
      <c r="AG108" s="12"/>
      <c r="AH108" s="12">
        <f>IF(AG108="",0,IF(AG108="優勝",[17]点数換算表!$B$19,IF(AG108="準優勝",[17]点数換算表!$C$19,IF(AG108="ベスト4",[17]点数換算表!$D$19,IF(AG108="ベスト8",[17]点数換算表!$E$19,[17]点数換算表!$F$19)))))</f>
        <v>0</v>
      </c>
      <c r="AI108" s="12">
        <f t="shared" si="56"/>
        <v>86</v>
      </c>
      <c r="AJ108" s="78">
        <f t="shared" ref="AJ108" si="58">AI108+AI109</f>
        <v>212</v>
      </c>
    </row>
    <row r="109" spans="1:36" x14ac:dyDescent="0.4">
      <c r="A109" s="78"/>
      <c r="B109" s="12" t="s">
        <v>1129</v>
      </c>
      <c r="C109" s="12" t="s">
        <v>807</v>
      </c>
      <c r="D109" s="12">
        <v>2</v>
      </c>
      <c r="E109" s="24" t="s">
        <v>269</v>
      </c>
      <c r="F109" s="41" t="s">
        <v>814</v>
      </c>
      <c r="G109" s="12"/>
      <c r="H109" s="12">
        <f>IF(G109="",0,IF(G109="優勝",[17]点数換算表!$B$2,IF(G109="準優勝",[17]点数換算表!$C$2,IF(G109="ベスト4",[17]点数換算表!$D$2,[17]点数換算表!$E$2))))</f>
        <v>0</v>
      </c>
      <c r="I109" s="12"/>
      <c r="J109" s="12">
        <f>IF(I109="",0,IF(I109="優勝",[17]点数換算表!$B$3,IF(I109="準優勝",[17]点数換算表!$C$3,IF(I109="ベスト4",[17]点数換算表!$D$3,[17]点数換算表!$E$3))))</f>
        <v>0</v>
      </c>
      <c r="K109" s="12" t="s">
        <v>7</v>
      </c>
      <c r="L109" s="12">
        <f>IF(K109="",0,IF(K109="優勝",[17]点数換算表!$B$4,IF(K109="準優勝",[17]点数換算表!$C$4,IF(K109="ベスト4",[17]点数換算表!$D$4,IF(K109="ベスト8",[17]点数換算表!$E$4,IF(K109="ベスト16",[17]点数換算表!$F$4,""))))))</f>
        <v>20</v>
      </c>
      <c r="M109" s="15" t="s">
        <v>214</v>
      </c>
      <c r="N109" s="12">
        <f>IF(M109="",0,IF(M109="優勝",[3]点数換算表!$B$5,IF(M109="準優勝",[3]点数換算表!$C$5,IF(M109="ベスト4",[3]点数換算表!$D$5,IF(M109="ベスト8",[3]点数換算表!$E$5,IF(M109="ベスト16",[3]点数換算表!$F$5,IF(M109="ベスト32",[3]点数換算表!$G$5,"")))))))</f>
        <v>50</v>
      </c>
      <c r="O109" s="12"/>
      <c r="P109" s="12">
        <f>IF(O109="",0,IF(O109="優勝",[17]点数換算表!$B$6,IF(O109="準優勝",[17]点数換算表!$C$6,IF(O109="ベスト4",[17]点数換算表!$D$6,IF(O109="ベスト8",[17]点数換算表!$E$6,IF(O109="ベスト16",[17]点数換算表!$F$6,IF(O109="ベスト32",[17]点数換算表!$G$6,"")))))))</f>
        <v>0</v>
      </c>
      <c r="Q109" s="12"/>
      <c r="R109" s="12">
        <f>IF(Q109="",0,IF(Q109="優勝",[17]点数換算表!$B$7,IF(Q109="準優勝",[17]点数換算表!$C$7,IF(Q109="ベスト4",[17]点数換算表!$D$7,IF(Q109="ベスト8",[17]点数換算表!$E$7,[17]点数換算表!$F$7)))))</f>
        <v>0</v>
      </c>
      <c r="S109" s="12"/>
      <c r="T109" s="12">
        <f>IF(S109="",0,IF(S109="優勝",[17]点数換算表!$B$8,IF(S109="準優勝",[17]点数換算表!$C$8,IF(S109="ベスト4",[17]点数換算表!$D$8,IF(S109="ベスト8",[17]点数換算表!$E$8,[17]点数換算表!$F$8)))))</f>
        <v>0</v>
      </c>
      <c r="U109" s="12"/>
      <c r="V109" s="12">
        <f>IF(U109="",0,IF(U109="優勝",[17]点数換算表!$B$13,IF(U109="準優勝",[17]点数換算表!$C$13,IF(U109="ベスト4",[17]点数換算表!$D$13,[17]点数換算表!$E$13))))</f>
        <v>0</v>
      </c>
      <c r="W109" s="12" t="s">
        <v>9</v>
      </c>
      <c r="X109" s="12">
        <f>IF(W109="",0,IF(W109="優勝",[17]点数換算表!$B$14,IF(W109="準優勝",[17]点数換算表!$C$14,IF(W109="ベスト4",[17]点数換算表!$D$14,[17]点数換算表!$E$14))))</f>
        <v>40</v>
      </c>
      <c r="Y109" s="12" t="s">
        <v>7</v>
      </c>
      <c r="Z109" s="12">
        <f>IF(Y109="",0,IF(Y109="優勝",[17]点数換算表!$B$15,IF(Y109="準優勝",[17]点数換算表!$C$15,IF(Y109="ベスト4",[17]点数換算表!$D$15,IF(Y109="ベスト8",[17]点数換算表!$E$15,IF(Y109="ベスト16",[17]点数換算表!$F$15,""))))))</f>
        <v>16</v>
      </c>
      <c r="AA109" s="12"/>
      <c r="AB109" s="12">
        <f>IF(AA109="",0,IF(AA109="優勝",[3]点数換算表!$B$16,IF(AA109="準優勝",[3]点数換算表!$C$16,IF(AA109="ベスト4",[3]点数換算表!$D$16,IF(AA109="ベスト8",[3]点数換算表!$E$16,IF(AA109="ベスト16",[3]点数換算表!$F$16,IF(AA109="ベスト32",[3]点数換算表!$G$16,"")))))))</f>
        <v>0</v>
      </c>
      <c r="AC109" s="12"/>
      <c r="AD109" s="12">
        <f>IF(AC109="",0,IF(AC109="優勝",[17]点数換算表!$B$17,IF(AC109="準優勝",[17]点数換算表!$C$17,IF(AC109="ベスト4",[17]点数換算表!$D$17,IF(AC109="ベスト8",[17]点数換算表!$E$17,IF(AC109="ベスト16",[17]点数換算表!$F$17,IF(AC109="ベスト32",[17]点数換算表!$G$17,"")))))))</f>
        <v>0</v>
      </c>
      <c r="AE109" s="12"/>
      <c r="AF109" s="12">
        <f>IF(AE109="",0,IF(AE109="優勝",[17]点数換算表!$B$18,IF(AE109="準優勝",[17]点数換算表!$C$18,IF(AE109="ベスト4",[17]点数換算表!$D$18,IF(AE109="ベスト8",[17]点数換算表!$E$18,[17]点数換算表!$F$18)))))</f>
        <v>0</v>
      </c>
      <c r="AG109" s="12"/>
      <c r="AH109" s="12">
        <f>IF(AG109="",0,IF(AG109="優勝",[17]点数換算表!$B$19,IF(AG109="準優勝",[17]点数換算表!$C$19,IF(AG109="ベスト4",[17]点数換算表!$D$19,IF(AG109="ベスト8",[17]点数換算表!$E$19,[17]点数換算表!$F$19)))))</f>
        <v>0</v>
      </c>
      <c r="AI109" s="12">
        <f t="shared" si="56"/>
        <v>126</v>
      </c>
      <c r="AJ109" s="78"/>
    </row>
    <row r="110" spans="1:36" x14ac:dyDescent="0.4">
      <c r="A110" s="78">
        <v>54</v>
      </c>
      <c r="B110" s="15" t="s">
        <v>738</v>
      </c>
      <c r="C110" s="15" t="s">
        <v>716</v>
      </c>
      <c r="D110" s="15">
        <v>3</v>
      </c>
      <c r="E110" s="33" t="s">
        <v>717</v>
      </c>
      <c r="F110" s="41" t="s">
        <v>814</v>
      </c>
      <c r="G110" s="11"/>
      <c r="H110" s="12">
        <f>IF(G110="",0,IF(G110="優勝",[5]点数換算表!$B$2,IF(G110="準優勝",[5]点数換算表!$C$2,IF(G110="ベスト4",[5]点数換算表!$D$2,[5]点数換算表!$E$2))))</f>
        <v>0</v>
      </c>
      <c r="I110" s="11"/>
      <c r="J110" s="12">
        <f>IF(I110="",0,IF(I110="優勝",[5]点数換算表!$B$3,IF(I110="準優勝",[5]点数換算表!$C$3,IF(I110="ベスト4",[5]点数換算表!$D$3,[5]点数換算表!$E$3))))</f>
        <v>0</v>
      </c>
      <c r="K110" s="15" t="s">
        <v>9</v>
      </c>
      <c r="L110" s="12">
        <f>IF(K110="",0,IF(K110="優勝",[5]点数換算表!$B$4,IF(K110="準優勝",[5]点数換算表!$C$4,IF(K110="ベスト4",[5]点数換算表!$D$4,IF(K110="ベスト8",[5]点数換算表!$E$4,IF(K110="ベスト16",[5]点数換算表!$F$4,""))))))</f>
        <v>40</v>
      </c>
      <c r="M110" s="15" t="s">
        <v>214</v>
      </c>
      <c r="N110" s="12">
        <f>IF(M110="",0,IF(M110="優勝",[3]点数換算表!$B$5,IF(M110="準優勝",[3]点数換算表!$C$5,IF(M110="ベスト4",[3]点数換算表!$D$5,IF(M110="ベスト8",[3]点数換算表!$E$5,IF(M110="ベスト16",[3]点数換算表!$F$5,IF(M110="ベスト32",[3]点数換算表!$G$5,"")))))))</f>
        <v>50</v>
      </c>
      <c r="O110" s="15"/>
      <c r="P110" s="12">
        <f>IF(O110="",0,IF(O110="優勝",[5]点数換算表!$B$6,IF(O110="準優勝",[5]点数換算表!$C$6,IF(O110="ベスト4",[5]点数換算表!$D$6,IF(O110="ベスト8",[5]点数換算表!$E$6,IF(O110="ベスト16",[5]点数換算表!$F$6,IF(O110="ベスト32",[5]点数換算表!$G$6,"")))))))</f>
        <v>0</v>
      </c>
      <c r="Q110" s="11"/>
      <c r="R110" s="12">
        <f>IF(Q110="",0,IF(Q110="優勝",[5]点数換算表!$B$7,IF(Q110="準優勝",[5]点数換算表!$C$7,IF(Q110="ベスト4",[5]点数換算表!$D$7,IF(Q110="ベスト8",[5]点数換算表!$E$7,[5]点数換算表!$F$7)))))</f>
        <v>0</v>
      </c>
      <c r="S110" s="11"/>
      <c r="T110" s="12">
        <f>IF(S110="",0,IF(S110="優勝",[5]点数換算表!$B$8,IF(S110="準優勝",[5]点数換算表!$C$8,IF(S110="ベスト4",[5]点数換算表!$D$8,IF(S110="ベスト8",[5]点数換算表!$E$8,[5]点数換算表!$F$8)))))</f>
        <v>0</v>
      </c>
      <c r="U110" s="11"/>
      <c r="V110" s="12">
        <f>IF(U110="",0,IF(U110="優勝",[5]点数換算表!$B$13,IF(U110="準優勝",[5]点数換算表!$C$13,IF(U110="ベスト4",[5]点数換算表!$D$13,[5]点数換算表!$E$13))))</f>
        <v>0</v>
      </c>
      <c r="W110" s="11"/>
      <c r="X110" s="12">
        <f>IF(W110="",0,IF(W110="優勝",[5]点数換算表!$B$14,IF(W110="準優勝",[5]点数換算表!$C$14,IF(W110="ベスト4",[5]点数換算表!$D$14,[5]点数換算表!$E$14))))</f>
        <v>0</v>
      </c>
      <c r="Y110" s="15" t="s">
        <v>9</v>
      </c>
      <c r="Z110" s="12">
        <f>IF(Y110="",0,IF(Y110="優勝",[5]点数換算表!$B$15,IF(Y110="準優勝",[5]点数換算表!$C$15,IF(Y110="ベスト4",[5]点数換算表!$D$15,IF(Y110="ベスト8",[5]点数換算表!$E$15,IF(Y110="ベスト16",[5]点数換算表!$F$15,""))))))</f>
        <v>32</v>
      </c>
      <c r="AA110" s="15"/>
      <c r="AB110" s="12">
        <f>IF(AA110="",0,IF(AA110="優勝",[3]点数換算表!$B$16,IF(AA110="準優勝",[3]点数換算表!$C$16,IF(AA110="ベスト4",[3]点数換算表!$D$16,IF(AA110="ベスト8",[3]点数換算表!$E$16,IF(AA110="ベスト16",[3]点数換算表!$F$16,IF(AA110="ベスト32",[3]点数換算表!$G$16,"")))))))</f>
        <v>0</v>
      </c>
      <c r="AC110" s="15"/>
      <c r="AD110" s="12">
        <f>IF(AC110="",0,IF(AC110="優勝",[5]点数換算表!$B$17,IF(AC110="準優勝",[5]点数換算表!$C$17,IF(AC110="ベスト4",[5]点数換算表!$D$17,IF(AC110="ベスト8",[5]点数換算表!$E$17,IF(AC110="ベスト16",[5]点数換算表!$F$17,IF(AC110="ベスト32",[5]点数換算表!$G$17,"")))))))</f>
        <v>0</v>
      </c>
      <c r="AE110" s="11"/>
      <c r="AF110" s="12">
        <f>IF(AE110="",0,IF(AE110="優勝",[5]点数換算表!$B$18,IF(AE110="準優勝",[5]点数換算表!$C$18,IF(AE110="ベスト4",[5]点数換算表!$D$18,IF(AE110="ベスト8",[5]点数換算表!$E$18,[5]点数換算表!$F$18)))))</f>
        <v>0</v>
      </c>
      <c r="AG110" s="11"/>
      <c r="AH110" s="12">
        <f>IF(AG110="",0,IF(AG110="優勝",[5]点数換算表!$B$19,IF(AG110="準優勝",[5]点数換算表!$C$19,IF(AG110="ベスト4",[5]点数換算表!$D$19,IF(AG110="ベスト8",[5]点数換算表!$E$19,[5]点数換算表!$F$19)))))</f>
        <v>0</v>
      </c>
      <c r="AI110" s="12">
        <f t="shared" si="56"/>
        <v>122</v>
      </c>
      <c r="AJ110" s="78">
        <f t="shared" ref="AJ110" si="59">AI110+AI111</f>
        <v>212</v>
      </c>
    </row>
    <row r="111" spans="1:36" x14ac:dyDescent="0.4">
      <c r="A111" s="78"/>
      <c r="B111" s="15" t="s">
        <v>742</v>
      </c>
      <c r="C111" s="15" t="s">
        <v>716</v>
      </c>
      <c r="D111" s="15">
        <v>2</v>
      </c>
      <c r="E111" s="33" t="s">
        <v>717</v>
      </c>
      <c r="F111" s="41" t="s">
        <v>814</v>
      </c>
      <c r="G111" s="11"/>
      <c r="H111" s="12">
        <f>IF(G111="",0,IF(G111="優勝",[5]点数換算表!$B$2,IF(G111="準優勝",[5]点数換算表!$C$2,IF(G111="ベスト4",[5]点数換算表!$D$2,[5]点数換算表!$E$2))))</f>
        <v>0</v>
      </c>
      <c r="I111" s="11"/>
      <c r="J111" s="12">
        <f>IF(I111="",0,IF(I111="優勝",[5]点数換算表!$B$3,IF(I111="準優勝",[5]点数換算表!$C$3,IF(I111="ベスト4",[5]点数換算表!$D$3,[5]点数換算表!$E$3))))</f>
        <v>0</v>
      </c>
      <c r="K111" s="15" t="s">
        <v>9</v>
      </c>
      <c r="L111" s="12">
        <f>IF(K111="",0,IF(K111="優勝",[5]点数換算表!$B$4,IF(K111="準優勝",[5]点数換算表!$C$4,IF(K111="ベスト4",[5]点数換算表!$D$4,IF(K111="ベスト8",[5]点数換算表!$E$4,IF(K111="ベスト16",[5]点数換算表!$F$4,""))))))</f>
        <v>40</v>
      </c>
      <c r="M111" s="15" t="s">
        <v>214</v>
      </c>
      <c r="N111" s="12">
        <f>IF(M111="",0,IF(M111="優勝",[3]点数換算表!$B$5,IF(M111="準優勝",[3]点数換算表!$C$5,IF(M111="ベスト4",[3]点数換算表!$D$5,IF(M111="ベスト8",[3]点数換算表!$E$5,IF(M111="ベスト16",[3]点数換算表!$F$5,IF(M111="ベスト32",[3]点数換算表!$G$5,"")))))))</f>
        <v>50</v>
      </c>
      <c r="O111" s="15"/>
      <c r="P111" s="12">
        <f>IF(O111="",0,IF(O111="優勝",[5]点数換算表!$B$6,IF(O111="準優勝",[5]点数換算表!$C$6,IF(O111="ベスト4",[5]点数換算表!$D$6,IF(O111="ベスト8",[5]点数換算表!$E$6,IF(O111="ベスト16",[5]点数換算表!$F$6,IF(O111="ベスト32",[5]点数換算表!$G$6,"")))))))</f>
        <v>0</v>
      </c>
      <c r="Q111" s="11"/>
      <c r="R111" s="12">
        <f>IF(Q111="",0,IF(Q111="優勝",[5]点数換算表!$B$7,IF(Q111="準優勝",[5]点数換算表!$C$7,IF(Q111="ベスト4",[5]点数換算表!$D$7,IF(Q111="ベスト8",[5]点数換算表!$E$7,[5]点数換算表!$F$7)))))</f>
        <v>0</v>
      </c>
      <c r="S111" s="11"/>
      <c r="T111" s="12">
        <f>IF(S111="",0,IF(S111="優勝",[5]点数換算表!$B$8,IF(S111="準優勝",[5]点数換算表!$C$8,IF(S111="ベスト4",[5]点数換算表!$D$8,IF(S111="ベスト8",[5]点数換算表!$E$8,[5]点数換算表!$F$8)))))</f>
        <v>0</v>
      </c>
      <c r="U111" s="11"/>
      <c r="V111" s="12">
        <f>IF(U111="",0,IF(U111="優勝",[5]点数換算表!$B$13,IF(U111="準優勝",[5]点数換算表!$C$13,IF(U111="ベスト4",[5]点数換算表!$D$13,[5]点数換算表!$E$13))))</f>
        <v>0</v>
      </c>
      <c r="W111" s="11"/>
      <c r="X111" s="12">
        <f>IF(W111="",0,IF(W111="優勝",[5]点数換算表!$B$14,IF(W111="準優勝",[5]点数換算表!$C$14,IF(W111="ベスト4",[5]点数換算表!$D$14,[5]点数換算表!$E$14))))</f>
        <v>0</v>
      </c>
      <c r="Y111" s="15"/>
      <c r="Z111" s="12">
        <f>IF(Y111="",0,IF(Y111="優勝",[5]点数換算表!$B$15,IF(Y111="準優勝",[5]点数換算表!$C$15,IF(Y111="ベスト4",[5]点数換算表!$D$15,IF(Y111="ベスト8",[5]点数換算表!$E$15,IF(Y111="ベスト16",[5]点数換算表!$F$15,""))))))</f>
        <v>0</v>
      </c>
      <c r="AA111" s="15"/>
      <c r="AB111" s="12">
        <f>IF(AA111="",0,IF(AA111="優勝",[3]点数換算表!$B$16,IF(AA111="準優勝",[3]点数換算表!$C$16,IF(AA111="ベスト4",[3]点数換算表!$D$16,IF(AA111="ベスト8",[3]点数換算表!$E$16,IF(AA111="ベスト16",[3]点数換算表!$F$16,IF(AA111="ベスト32",[3]点数換算表!$G$16,"")))))))</f>
        <v>0</v>
      </c>
      <c r="AC111" s="15"/>
      <c r="AD111" s="12">
        <f>IF(AC111="",0,IF(AC111="優勝",[5]点数換算表!$B$17,IF(AC111="準優勝",[5]点数換算表!$C$17,IF(AC111="ベスト4",[5]点数換算表!$D$17,IF(AC111="ベスト8",[5]点数換算表!$E$17,IF(AC111="ベスト16",[5]点数換算表!$F$17,IF(AC111="ベスト32",[5]点数換算表!$G$17,"")))))))</f>
        <v>0</v>
      </c>
      <c r="AE111" s="11"/>
      <c r="AF111" s="12">
        <f>IF(AE111="",0,IF(AE111="優勝",[5]点数換算表!$B$18,IF(AE111="準優勝",[5]点数換算表!$C$18,IF(AE111="ベスト4",[5]点数換算表!$D$18,IF(AE111="ベスト8",[5]点数換算表!$E$18,[5]点数換算表!$F$18)))))</f>
        <v>0</v>
      </c>
      <c r="AG111" s="11"/>
      <c r="AH111" s="12">
        <f>IF(AG111="",0,IF(AG111="優勝",[5]点数換算表!$B$19,IF(AG111="準優勝",[5]点数換算表!$C$19,IF(AG111="ベスト4",[5]点数換算表!$D$19,IF(AG111="ベスト8",[5]点数換算表!$E$19,[5]点数換算表!$F$19)))))</f>
        <v>0</v>
      </c>
      <c r="AI111" s="12">
        <f t="shared" si="56"/>
        <v>90</v>
      </c>
      <c r="AJ111" s="78"/>
    </row>
    <row r="112" spans="1:36" x14ac:dyDescent="0.4">
      <c r="A112" s="78">
        <v>55</v>
      </c>
      <c r="B112" s="12" t="s">
        <v>409</v>
      </c>
      <c r="C112" s="12" t="s">
        <v>386</v>
      </c>
      <c r="D112" s="12">
        <v>2</v>
      </c>
      <c r="E112" s="27" t="s">
        <v>382</v>
      </c>
      <c r="F112" s="36" t="s">
        <v>815</v>
      </c>
      <c r="G112" s="11"/>
      <c r="H112" s="12">
        <v>0</v>
      </c>
      <c r="I112" s="11"/>
      <c r="J112" s="12">
        <v>0</v>
      </c>
      <c r="K112" s="15" t="s">
        <v>6</v>
      </c>
      <c r="L112" s="12">
        <v>60</v>
      </c>
      <c r="M112" s="15"/>
      <c r="N112" s="12">
        <f>IF(M112="",0,IF(M112="優勝",[3]点数換算表!$B$5,IF(M112="準優勝",[3]点数換算表!$C$5,IF(M112="ベスト4",[3]点数換算表!$D$5,IF(M112="ベスト8",[3]点数換算表!$E$5,IF(M112="ベスト16",[3]点数換算表!$F$5,IF(M112="ベスト32",[3]点数換算表!$G$5,"")))))))</f>
        <v>0</v>
      </c>
      <c r="O112" s="15"/>
      <c r="P112" s="12">
        <v>0</v>
      </c>
      <c r="Q112" s="11"/>
      <c r="R112" s="12">
        <v>0</v>
      </c>
      <c r="S112" s="11"/>
      <c r="T112" s="12">
        <v>0</v>
      </c>
      <c r="U112" s="11"/>
      <c r="V112" s="12">
        <v>0</v>
      </c>
      <c r="W112" s="11"/>
      <c r="X112" s="12">
        <v>0</v>
      </c>
      <c r="Y112" s="15" t="s">
        <v>6</v>
      </c>
      <c r="Z112" s="12">
        <v>48</v>
      </c>
      <c r="AA112" s="15"/>
      <c r="AB112" s="12">
        <f>IF(AA112="",0,IF(AA112="優勝",[3]点数換算表!$B$16,IF(AA112="準優勝",[3]点数換算表!$C$16,IF(AA112="ベスト4",[3]点数換算表!$D$16,IF(AA112="ベスト8",[3]点数換算表!$E$16,IF(AA112="ベスト16",[3]点数換算表!$F$16,IF(AA112="ベスト32",[3]点数換算表!$G$16,"")))))))</f>
        <v>0</v>
      </c>
      <c r="AC112" s="15"/>
      <c r="AD112" s="12">
        <v>0</v>
      </c>
      <c r="AE112" s="11"/>
      <c r="AF112" s="12">
        <v>0</v>
      </c>
      <c r="AG112" s="11"/>
      <c r="AH112" s="12">
        <v>0</v>
      </c>
      <c r="AI112" s="12">
        <f t="shared" si="54"/>
        <v>108</v>
      </c>
      <c r="AJ112" s="78">
        <f t="shared" ref="AJ112" si="60">AI112+AI113</f>
        <v>200</v>
      </c>
    </row>
    <row r="113" spans="1:36" x14ac:dyDescent="0.4">
      <c r="A113" s="78"/>
      <c r="B113" s="12" t="s">
        <v>435</v>
      </c>
      <c r="C113" s="12" t="s">
        <v>386</v>
      </c>
      <c r="D113" s="12">
        <v>2</v>
      </c>
      <c r="E113" s="27" t="s">
        <v>382</v>
      </c>
      <c r="F113" s="36" t="s">
        <v>815</v>
      </c>
      <c r="G113" s="11"/>
      <c r="H113" s="12">
        <v>0</v>
      </c>
      <c r="I113" s="11"/>
      <c r="J113" s="12">
        <v>0</v>
      </c>
      <c r="K113" s="15" t="s">
        <v>6</v>
      </c>
      <c r="L113" s="12">
        <v>60</v>
      </c>
      <c r="M113" s="15"/>
      <c r="N113" s="12">
        <f>IF(M113="",0,IF(M113="優勝",[3]点数換算表!$B$5,IF(M113="準優勝",[3]点数換算表!$C$5,IF(M113="ベスト4",[3]点数換算表!$D$5,IF(M113="ベスト8",[3]点数換算表!$E$5,IF(M113="ベスト16",[3]点数換算表!$F$5,IF(M113="ベスト32",[3]点数換算表!$G$5,"")))))))</f>
        <v>0</v>
      </c>
      <c r="O113" s="15"/>
      <c r="P113" s="12">
        <v>0</v>
      </c>
      <c r="Q113" s="11"/>
      <c r="R113" s="12">
        <v>0</v>
      </c>
      <c r="S113" s="11"/>
      <c r="T113" s="12">
        <v>0</v>
      </c>
      <c r="U113" s="11"/>
      <c r="V113" s="12">
        <v>0</v>
      </c>
      <c r="W113" s="11"/>
      <c r="X113" s="12">
        <v>0</v>
      </c>
      <c r="Y113" s="15" t="s">
        <v>9</v>
      </c>
      <c r="Z113" s="12">
        <v>32</v>
      </c>
      <c r="AA113" s="15"/>
      <c r="AB113" s="12">
        <f>IF(AA113="",0,IF(AA113="優勝",[3]点数換算表!$B$16,IF(AA113="準優勝",[3]点数換算表!$C$16,IF(AA113="ベスト4",[3]点数換算表!$D$16,IF(AA113="ベスト8",[3]点数換算表!$E$16,IF(AA113="ベスト16",[3]点数換算表!$F$16,IF(AA113="ベスト32",[3]点数換算表!$G$16,"")))))))</f>
        <v>0</v>
      </c>
      <c r="AC113" s="15"/>
      <c r="AD113" s="12">
        <v>0</v>
      </c>
      <c r="AE113" s="11"/>
      <c r="AF113" s="12">
        <v>0</v>
      </c>
      <c r="AG113" s="11"/>
      <c r="AH113" s="12">
        <v>0</v>
      </c>
      <c r="AI113" s="12">
        <f t="shared" si="54"/>
        <v>92</v>
      </c>
      <c r="AJ113" s="78"/>
    </row>
    <row r="114" spans="1:36" x14ac:dyDescent="0.4">
      <c r="A114" s="78">
        <v>56</v>
      </c>
      <c r="B114" s="12" t="s">
        <v>1134</v>
      </c>
      <c r="C114" s="12" t="s">
        <v>813</v>
      </c>
      <c r="D114" s="12">
        <v>1</v>
      </c>
      <c r="E114" s="24" t="s">
        <v>269</v>
      </c>
      <c r="F114" s="41" t="s">
        <v>814</v>
      </c>
      <c r="G114" s="12"/>
      <c r="H114" s="12">
        <f>IF(G114="",0,IF(G114="優勝",[17]点数換算表!$B$2,IF(G114="準優勝",[17]点数換算表!$C$2,IF(G114="ベスト4",[17]点数換算表!$D$2,[17]点数換算表!$E$2))))</f>
        <v>0</v>
      </c>
      <c r="I114" s="12" t="s">
        <v>6</v>
      </c>
      <c r="J114" s="12">
        <f>IF(I114="",0,IF(I114="優勝",[17]点数換算表!$B$3,IF(I114="準優勝",[17]点数換算表!$C$3,IF(I114="ベスト4",[17]点数換算表!$D$3,[17]点数換算表!$E$3))))</f>
        <v>100</v>
      </c>
      <c r="K114" s="12"/>
      <c r="L114" s="12">
        <f>IF(K114="",0,IF(K114="優勝",[17]点数換算表!$B$4,IF(K114="準優勝",[17]点数換算表!$C$4,IF(K114="ベスト4",[17]点数換算表!$D$4,IF(K114="ベスト8",[17]点数換算表!$E$4,IF(K114="ベスト16",[17]点数換算表!$F$4,""))))))</f>
        <v>0</v>
      </c>
      <c r="M114" s="15" t="s">
        <v>214</v>
      </c>
      <c r="N114" s="12">
        <f>IF(M114="",0,IF(M114="優勝",[3]点数換算表!$B$5,IF(M114="準優勝",[3]点数換算表!$C$5,IF(M114="ベスト4",[3]点数換算表!$D$5,IF(M114="ベスト8",[3]点数換算表!$E$5,IF(M114="ベスト16",[3]点数換算表!$F$5,IF(M114="ベスト32",[3]点数換算表!$G$5,"")))))))</f>
        <v>50</v>
      </c>
      <c r="O114" s="12"/>
      <c r="P114" s="12">
        <f>IF(O114="",0,IF(O114="優勝",[17]点数換算表!$B$6,IF(O114="準優勝",[17]点数換算表!$C$6,IF(O114="ベスト4",[17]点数換算表!$D$6,IF(O114="ベスト8",[17]点数換算表!$E$6,IF(O114="ベスト16",[17]点数換算表!$F$6,IF(O114="ベスト32",[17]点数換算表!$G$6,"")))))))</f>
        <v>0</v>
      </c>
      <c r="Q114" s="12"/>
      <c r="R114" s="12">
        <f>IF(Q114="",0,IF(Q114="優勝",[17]点数換算表!$B$7,IF(Q114="準優勝",[17]点数換算表!$C$7,IF(Q114="ベスト4",[17]点数換算表!$D$7,IF(Q114="ベスト8",[17]点数換算表!$E$7,[17]点数換算表!$F$7)))))</f>
        <v>0</v>
      </c>
      <c r="S114" s="12"/>
      <c r="T114" s="12">
        <f>IF(S114="",0,IF(S114="優勝",[17]点数換算表!$B$8,IF(S114="準優勝",[17]点数換算表!$C$8,IF(S114="ベスト4",[17]点数換算表!$D$8,IF(S114="ベスト8",[17]点数換算表!$E$8,[17]点数換算表!$F$8)))))</f>
        <v>0</v>
      </c>
      <c r="U114" s="12"/>
      <c r="V114" s="12">
        <f>IF(U114="",0,IF(U114="優勝",[17]点数換算表!$B$13,IF(U114="準優勝",[17]点数換算表!$C$13,IF(U114="ベスト4",[17]点数換算表!$D$13,[17]点数換算表!$E$13))))</f>
        <v>0</v>
      </c>
      <c r="W114" s="12"/>
      <c r="X114" s="12">
        <f>IF(W114="",0,IF(W114="優勝",[17]点数換算表!$B$14,IF(W114="準優勝",[17]点数換算表!$C$14,IF(W114="ベスト4",[17]点数換算表!$D$14,[17]点数換算表!$E$14))))</f>
        <v>0</v>
      </c>
      <c r="Y114" s="12"/>
      <c r="Z114" s="12">
        <f>IF(Y114="",0,IF(Y114="優勝",[17]点数換算表!$B$15,IF(Y114="準優勝",[17]点数換算表!$C$15,IF(Y114="ベスト4",[17]点数換算表!$D$15,IF(Y114="ベスト8",[17]点数換算表!$E$15,IF(Y114="ベスト16",[17]点数換算表!$F$15,""))))))</f>
        <v>0</v>
      </c>
      <c r="AA114" s="12"/>
      <c r="AB114" s="12">
        <f>IF(AA114="",0,IF(AA114="優勝",[3]点数換算表!$B$16,IF(AA114="準優勝",[3]点数換算表!$C$16,IF(AA114="ベスト4",[3]点数換算表!$D$16,IF(AA114="ベスト8",[3]点数換算表!$E$16,IF(AA114="ベスト16",[3]点数換算表!$F$16,IF(AA114="ベスト32",[3]点数換算表!$G$16,"")))))))</f>
        <v>0</v>
      </c>
      <c r="AC114" s="12"/>
      <c r="AD114" s="12">
        <f>IF(AC114="",0,IF(AC114="優勝",[17]点数換算表!$B$17,IF(AC114="準優勝",[17]点数換算表!$C$17,IF(AC114="ベスト4",[17]点数換算表!$D$17,IF(AC114="ベスト8",[17]点数換算表!$E$17,IF(AC114="ベスト16",[17]点数換算表!$F$17,IF(AC114="ベスト32",[17]点数換算表!$G$17,"")))))))</f>
        <v>0</v>
      </c>
      <c r="AE114" s="12"/>
      <c r="AF114" s="12">
        <f>IF(AE114="",0,IF(AE114="優勝",[17]点数換算表!$B$18,IF(AE114="準優勝",[17]点数換算表!$C$18,IF(AE114="ベスト4",[17]点数換算表!$D$18,IF(AE114="ベスト8",[17]点数換算表!$E$18,[17]点数換算表!$F$18)))))</f>
        <v>0</v>
      </c>
      <c r="AG114" s="12"/>
      <c r="AH114" s="12">
        <f>IF(AG114="",0,IF(AG114="優勝",[17]点数換算表!$B$19,IF(AG114="準優勝",[17]点数換算表!$C$19,IF(AG114="ベスト4",[17]点数換算表!$D$19,IF(AG114="ベスト8",[17]点数換算表!$E$19,[17]点数換算表!$F$19)))))</f>
        <v>0</v>
      </c>
      <c r="AI114" s="12">
        <f>MAX(H114,J114)+SUM(L114:T114)+MAX(V114,X114)+SUM(Z114:AH114)</f>
        <v>150</v>
      </c>
      <c r="AJ114" s="78">
        <f t="shared" ref="AJ114" si="61">AI114+AI115</f>
        <v>200</v>
      </c>
    </row>
    <row r="115" spans="1:36" x14ac:dyDescent="0.4">
      <c r="A115" s="78"/>
      <c r="B115" s="12" t="s">
        <v>1135</v>
      </c>
      <c r="C115" s="12" t="s">
        <v>813</v>
      </c>
      <c r="D115" s="12">
        <v>1</v>
      </c>
      <c r="E115" s="24" t="s">
        <v>269</v>
      </c>
      <c r="F115" s="41" t="s">
        <v>814</v>
      </c>
      <c r="G115" s="12"/>
      <c r="H115" s="12">
        <f>IF(G115="",0,IF(G115="優勝",[17]点数換算表!$B$2,IF(G115="準優勝",[17]点数換算表!$C$2,IF(G115="ベスト4",[17]点数換算表!$D$2,[17]点数換算表!$E$2))))</f>
        <v>0</v>
      </c>
      <c r="I115" s="12"/>
      <c r="J115" s="12">
        <f>IF(I115="",0,IF(I115="優勝",[17]点数換算表!$B$3,IF(I115="準優勝",[17]点数換算表!$C$3,IF(I115="ベスト4",[17]点数換算表!$D$3,[17]点数換算表!$E$3))))</f>
        <v>0</v>
      </c>
      <c r="K115" s="12"/>
      <c r="L115" s="12">
        <f>IF(K115="",0,IF(K115="優勝",[17]点数換算表!$B$4,IF(K115="準優勝",[17]点数換算表!$C$4,IF(K115="ベスト4",[17]点数換算表!$D$4,IF(K115="ベスト8",[17]点数換算表!$E$4,IF(K115="ベスト16",[17]点数換算表!$F$4,""))))))</f>
        <v>0</v>
      </c>
      <c r="M115" s="15" t="s">
        <v>214</v>
      </c>
      <c r="N115" s="12">
        <f>IF(M115="",0,IF(M115="優勝",[3]点数換算表!$B$5,IF(M115="準優勝",[3]点数換算表!$C$5,IF(M115="ベスト4",[3]点数換算表!$D$5,IF(M115="ベスト8",[3]点数換算表!$E$5,IF(M115="ベスト16",[3]点数換算表!$F$5,IF(M115="ベスト32",[3]点数換算表!$G$5,"")))))))</f>
        <v>50</v>
      </c>
      <c r="O115" s="12"/>
      <c r="P115" s="12">
        <f>IF(O115="",0,IF(O115="優勝",[17]点数換算表!$B$6,IF(O115="準優勝",[17]点数換算表!$C$6,IF(O115="ベスト4",[17]点数換算表!$D$6,IF(O115="ベスト8",[17]点数換算表!$E$6,IF(O115="ベスト16",[17]点数換算表!$F$6,IF(O115="ベスト32",[17]点数換算表!$G$6,"")))))))</f>
        <v>0</v>
      </c>
      <c r="Q115" s="12"/>
      <c r="R115" s="12">
        <f>IF(Q115="",0,IF(Q115="優勝",[17]点数換算表!$B$7,IF(Q115="準優勝",[17]点数換算表!$C$7,IF(Q115="ベスト4",[17]点数換算表!$D$7,IF(Q115="ベスト8",[17]点数換算表!$E$7,[17]点数換算表!$F$7)))))</f>
        <v>0</v>
      </c>
      <c r="S115" s="12"/>
      <c r="T115" s="12">
        <f>IF(S115="",0,IF(S115="優勝",[17]点数換算表!$B$8,IF(S115="準優勝",[17]点数換算表!$C$8,IF(S115="ベスト4",[17]点数換算表!$D$8,IF(S115="ベスト8",[17]点数換算表!$E$8,[17]点数換算表!$F$8)))))</f>
        <v>0</v>
      </c>
      <c r="U115" s="12"/>
      <c r="V115" s="12">
        <f>IF(U115="",0,IF(U115="優勝",[17]点数換算表!$B$13,IF(U115="準優勝",[17]点数換算表!$C$13,IF(U115="ベスト4",[17]点数換算表!$D$13,[17]点数換算表!$E$13))))</f>
        <v>0</v>
      </c>
      <c r="W115" s="12"/>
      <c r="X115" s="12">
        <f>IF(W115="",0,IF(W115="優勝",[17]点数換算表!$B$14,IF(W115="準優勝",[17]点数換算表!$C$14,IF(W115="ベスト4",[17]点数換算表!$D$14,[17]点数換算表!$E$14))))</f>
        <v>0</v>
      </c>
      <c r="Y115" s="12"/>
      <c r="Z115" s="12">
        <f>IF(Y115="",0,IF(Y115="優勝",[17]点数換算表!$B$15,IF(Y115="準優勝",[17]点数換算表!$C$15,IF(Y115="ベスト4",[17]点数換算表!$D$15,IF(Y115="ベスト8",[17]点数換算表!$E$15,IF(Y115="ベスト16",[17]点数換算表!$F$15,""))))))</f>
        <v>0</v>
      </c>
      <c r="AA115" s="12"/>
      <c r="AB115" s="12">
        <f>IF(AA115="",0,IF(AA115="優勝",[3]点数換算表!$B$16,IF(AA115="準優勝",[3]点数換算表!$C$16,IF(AA115="ベスト4",[3]点数換算表!$D$16,IF(AA115="ベスト8",[3]点数換算表!$E$16,IF(AA115="ベスト16",[3]点数換算表!$F$16,IF(AA115="ベスト32",[3]点数換算表!$G$16,"")))))))</f>
        <v>0</v>
      </c>
      <c r="AC115" s="12"/>
      <c r="AD115" s="12">
        <f>IF(AC115="",0,IF(AC115="優勝",[17]点数換算表!$B$17,IF(AC115="準優勝",[17]点数換算表!$C$17,IF(AC115="ベスト4",[17]点数換算表!$D$17,IF(AC115="ベスト8",[17]点数換算表!$E$17,IF(AC115="ベスト16",[17]点数換算表!$F$17,IF(AC115="ベスト32",[17]点数換算表!$G$17,"")))))))</f>
        <v>0</v>
      </c>
      <c r="AE115" s="12"/>
      <c r="AF115" s="12">
        <f>IF(AE115="",0,IF(AE115="優勝",[17]点数換算表!$B$18,IF(AE115="準優勝",[17]点数換算表!$C$18,IF(AE115="ベスト4",[17]点数換算表!$D$18,IF(AE115="ベスト8",[17]点数換算表!$E$18,[17]点数換算表!$F$18)))))</f>
        <v>0</v>
      </c>
      <c r="AG115" s="12"/>
      <c r="AH115" s="12">
        <f>IF(AG115="",0,IF(AG115="優勝",[17]点数換算表!$B$19,IF(AG115="準優勝",[17]点数換算表!$C$19,IF(AG115="ベスト4",[17]点数換算表!$D$19,IF(AG115="ベスト8",[17]点数換算表!$E$19,[17]点数換算表!$F$19)))))</f>
        <v>0</v>
      </c>
      <c r="AI115" s="12">
        <f>MAX(H115,J115)+SUM(L115:T115)+MAX(V115,X115)+SUM(Z115:AH115)</f>
        <v>50</v>
      </c>
      <c r="AJ115" s="78"/>
    </row>
    <row r="116" spans="1:36" x14ac:dyDescent="0.4">
      <c r="A116" s="78">
        <v>57</v>
      </c>
      <c r="B116" s="12" t="s">
        <v>1359</v>
      </c>
      <c r="C116" s="12" t="s">
        <v>813</v>
      </c>
      <c r="D116" s="12">
        <v>4</v>
      </c>
      <c r="E116" s="23" t="s">
        <v>1344</v>
      </c>
      <c r="F116" s="21" t="s">
        <v>1345</v>
      </c>
      <c r="G116" s="12"/>
      <c r="H116" s="12">
        <f>IF(G116="",0,IF(G116="優勝",[5]点数換算表!$B$2,IF(G116="準優勝",[5]点数換算表!$C$2,IF(G116="ベスト4",[5]点数換算表!$D$2,[5]点数換算表!$E$2))))</f>
        <v>0</v>
      </c>
      <c r="I116" s="12"/>
      <c r="J116" s="12">
        <f>IF(I116="",0,IF(I116="優勝",[5]点数換算表!$B$3,IF(I116="準優勝",[5]点数換算表!$C$3,IF(I116="ベスト4",[5]点数換算表!$D$3,[5]点数換算表!$E$3))))</f>
        <v>0</v>
      </c>
      <c r="K116" s="12"/>
      <c r="L116" s="12">
        <f>IF(K116="",0,IF(K116="優勝",[5]点数換算表!$B$4,IF(K116="準優勝",[5]点数換算表!$C$4,IF(K116="ベスト4",[5]点数換算表!$D$4,IF(K116="ベスト8",[5]点数換算表!$E$4,IF(K116="ベスト16",[5]点数換算表!$F$4,""))))))</f>
        <v>0</v>
      </c>
      <c r="M116" s="15" t="s">
        <v>7</v>
      </c>
      <c r="N116" s="12">
        <f>IF(M116="",0,IF(M116="優勝",[5]点数換算表!$B$5,IF(M116="準優勝",[5]点数換算表!$C$5,IF(M116="ベスト4",[5]点数換算表!$D$5,IF(M116="ベスト8",[5]点数換算表!$E$5,IF(M116="ベスト16",[5]点数換算表!$F$5,IF(M116="ベスト32",[5]点数換算表!$G$5,"")))))))</f>
        <v>100</v>
      </c>
      <c r="O116" s="12"/>
      <c r="P116" s="12">
        <f>IF(O116="",0,IF(O116="優勝",[5]点数換算表!$B$6,IF(O116="準優勝",[5]点数換算表!$C$6,IF(O116="ベスト4",[5]点数換算表!$D$6,IF(O116="ベスト8",[5]点数換算表!$E$6,IF(O116="ベスト16",[5]点数換算表!$F$6,IF(O116="ベスト32",[5]点数換算表!$G$6,"")))))))</f>
        <v>0</v>
      </c>
      <c r="Q116" s="12"/>
      <c r="R116" s="12">
        <f>IF(Q116="",0,IF(Q116="優勝",[5]点数換算表!$B$7,IF(Q116="準優勝",[5]点数換算表!$C$7,IF(Q116="ベスト4",[5]点数換算表!$D$7,IF(Q116="ベスト8",[5]点数換算表!$E$7,[5]点数換算表!$F$7)))))</f>
        <v>0</v>
      </c>
      <c r="S116" s="12"/>
      <c r="T116" s="12">
        <f>IF(S116="",0,IF(S116="優勝",[5]点数換算表!$B$8,IF(S116="準優勝",[5]点数換算表!$C$8,IF(S116="ベスト4",[5]点数換算表!$D$8,IF(S116="ベスト8",[5]点数換算表!$E$8,[5]点数換算表!$F$8)))))</f>
        <v>0</v>
      </c>
      <c r="U116" s="12"/>
      <c r="V116" s="12">
        <f>IF(U116="",0,IF(U116="優勝",[5]点数換算表!$B$13,IF(U116="準優勝",[5]点数換算表!$C$13,IF(U116="ベスト4",[5]点数換算表!$D$13,[5]点数換算表!$E$13))))</f>
        <v>0</v>
      </c>
      <c r="W116" s="12"/>
      <c r="X116" s="12">
        <f>IF(W116="",0,IF(W116="優勝",[5]点数換算表!$B$14,IF(W116="準優勝",[5]点数換算表!$C$14,IF(W116="ベスト4",[5]点数換算表!$D$14,[5]点数換算表!$E$14))))</f>
        <v>0</v>
      </c>
      <c r="Y116" s="12"/>
      <c r="Z116" s="12">
        <f>IF(Y116="",0,IF(Y116="優勝",[5]点数換算表!$B$15,IF(Y116="準優勝",[5]点数換算表!$C$15,IF(Y116="ベスト4",[5]点数換算表!$D$15,IF(Y116="ベスト8",[5]点数換算表!$E$15,IF(Y116="ベスト16",[5]点数換算表!$F$15,""))))))</f>
        <v>0</v>
      </c>
      <c r="AA116" s="12"/>
      <c r="AB116" s="12">
        <f>IF(AA116="",0,IF(AA116="優勝",[5]点数換算表!$B$16,IF(AA116="準優勝",[5]点数換算表!$C$16,IF(AA116="ベスト4",[5]点数換算表!$D$16,IF(AA116="ベスト8",[5]点数換算表!$E$16,IF(AA116="ベスト16",[5]点数換算表!$F$16,IF(AA116="ベスト32",[5]点数換算表!$G$16,"")))))))</f>
        <v>0</v>
      </c>
      <c r="AC116" s="12"/>
      <c r="AD116" s="12">
        <f>IF(AC116="",0,IF(AC116="優勝",[5]点数換算表!$B$17,IF(AC116="準優勝",[5]点数換算表!$C$17,IF(AC116="ベスト4",[5]点数換算表!$D$17,IF(AC116="ベスト8",[5]点数換算表!$E$17,IF(AC116="ベスト16",[5]点数換算表!$F$17,IF(AC116="ベスト32",[5]点数換算表!$G$17,"")))))))</f>
        <v>0</v>
      </c>
      <c r="AE116" s="12"/>
      <c r="AF116" s="12">
        <f>IF(AE116="",0,IF(AE116="優勝",[5]点数換算表!$B$18,IF(AE116="準優勝",[5]点数換算表!$C$18,IF(AE116="ベスト4",[5]点数換算表!$D$18,IF(AE116="ベスト8",[5]点数換算表!$E$18,[5]点数換算表!$F$18)))))</f>
        <v>0</v>
      </c>
      <c r="AG116" s="12"/>
      <c r="AH116" s="12">
        <f>IF(AG116="",0,IF(AG116="優勝",[5]点数換算表!$B$19,IF(AG116="準優勝",[5]点数換算表!$C$19,IF(AG116="ベスト4",[5]点数換算表!$D$19,IF(AG116="ベスト8",[5]点数換算表!$E$19,[5]点数換算表!$F$19)))))</f>
        <v>0</v>
      </c>
      <c r="AI116" s="12">
        <f>MAX(H116,J116)+SUM(L116:T116)+MAX(V116,X116)+SUM(Z116:AH116)</f>
        <v>100</v>
      </c>
      <c r="AJ116" s="78">
        <f>AI116+AI117</f>
        <v>200</v>
      </c>
    </row>
    <row r="117" spans="1:36" x14ac:dyDescent="0.4">
      <c r="A117" s="78"/>
      <c r="B117" s="12" t="s">
        <v>1360</v>
      </c>
      <c r="C117" s="12" t="s">
        <v>813</v>
      </c>
      <c r="D117" s="12">
        <v>3</v>
      </c>
      <c r="E117" s="23" t="s">
        <v>1344</v>
      </c>
      <c r="F117" s="21" t="s">
        <v>1345</v>
      </c>
      <c r="G117" s="12"/>
      <c r="H117" s="12">
        <f>IF(G117="",0,IF(G117="優勝",[5]点数換算表!$B$2,IF(G117="準優勝",[5]点数換算表!$C$2,IF(G117="ベスト4",[5]点数換算表!$D$2,[5]点数換算表!$E$2))))</f>
        <v>0</v>
      </c>
      <c r="I117" s="12"/>
      <c r="J117" s="12">
        <f>IF(I117="",0,IF(I117="優勝",[5]点数換算表!$B$3,IF(I117="準優勝",[5]点数換算表!$C$3,IF(I117="ベスト4",[5]点数換算表!$D$3,[5]点数換算表!$E$3))))</f>
        <v>0</v>
      </c>
      <c r="K117" s="12"/>
      <c r="L117" s="12">
        <f>IF(K117="",0,IF(K117="優勝",[5]点数換算表!$B$4,IF(K117="準優勝",[5]点数換算表!$C$4,IF(K117="ベスト4",[5]点数換算表!$D$4,IF(K117="ベスト8",[5]点数換算表!$E$4,IF(K117="ベスト16",[5]点数換算表!$F$4,""))))))</f>
        <v>0</v>
      </c>
      <c r="M117" s="15" t="s">
        <v>7</v>
      </c>
      <c r="N117" s="12">
        <f>IF(M117="",0,IF(M117="優勝",[5]点数換算表!$B$5,IF(M117="準優勝",[5]点数換算表!$C$5,IF(M117="ベスト4",[5]点数換算表!$D$5,IF(M117="ベスト8",[5]点数換算表!$E$5,IF(M117="ベスト16",[5]点数換算表!$F$5,IF(M117="ベスト32",[5]点数換算表!$G$5,"")))))))</f>
        <v>100</v>
      </c>
      <c r="O117" s="12"/>
      <c r="P117" s="12">
        <f>IF(O117="",0,IF(O117="優勝",[5]点数換算表!$B$6,IF(O117="準優勝",[5]点数換算表!$C$6,IF(O117="ベスト4",[5]点数換算表!$D$6,IF(O117="ベスト8",[5]点数換算表!$E$6,IF(O117="ベスト16",[5]点数換算表!$F$6,IF(O117="ベスト32",[5]点数換算表!$G$6,"")))))))</f>
        <v>0</v>
      </c>
      <c r="Q117" s="12"/>
      <c r="R117" s="12">
        <f>IF(Q117="",0,IF(Q117="優勝",[5]点数換算表!$B$7,IF(Q117="準優勝",[5]点数換算表!$C$7,IF(Q117="ベスト4",[5]点数換算表!$D$7,IF(Q117="ベスト8",[5]点数換算表!$E$7,[5]点数換算表!$F$7)))))</f>
        <v>0</v>
      </c>
      <c r="S117" s="12"/>
      <c r="T117" s="12">
        <f>IF(S117="",0,IF(S117="優勝",[5]点数換算表!$B$8,IF(S117="準優勝",[5]点数換算表!$C$8,IF(S117="ベスト4",[5]点数換算表!$D$8,IF(S117="ベスト8",[5]点数換算表!$E$8,[5]点数換算表!$F$8)))))</f>
        <v>0</v>
      </c>
      <c r="U117" s="12"/>
      <c r="V117" s="12">
        <f>IF(U117="",0,IF(U117="優勝",[5]点数換算表!$B$13,IF(U117="準優勝",[5]点数換算表!$C$13,IF(U117="ベスト4",[5]点数換算表!$D$13,[5]点数換算表!$E$13))))</f>
        <v>0</v>
      </c>
      <c r="W117" s="12"/>
      <c r="X117" s="12">
        <f>IF(W117="",0,IF(W117="優勝",[5]点数換算表!$B$14,IF(W117="準優勝",[5]点数換算表!$C$14,IF(W117="ベスト4",[5]点数換算表!$D$14,[5]点数換算表!$E$14))))</f>
        <v>0</v>
      </c>
      <c r="Y117" s="12"/>
      <c r="Z117" s="12">
        <f>IF(Y117="",0,IF(Y117="優勝",[5]点数換算表!$B$15,IF(Y117="準優勝",[5]点数換算表!$C$15,IF(Y117="ベスト4",[5]点数換算表!$D$15,IF(Y117="ベスト8",[5]点数換算表!$E$15,IF(Y117="ベスト16",[5]点数換算表!$F$15,""))))))</f>
        <v>0</v>
      </c>
      <c r="AA117" s="12"/>
      <c r="AB117" s="12">
        <f>IF(AA117="",0,IF(AA117="優勝",[5]点数換算表!$B$16,IF(AA117="準優勝",[5]点数換算表!$C$16,IF(AA117="ベスト4",[5]点数換算表!$D$16,IF(AA117="ベスト8",[5]点数換算表!$E$16,IF(AA117="ベスト16",[5]点数換算表!$F$16,IF(AA117="ベスト32",[5]点数換算表!$G$16,"")))))))</f>
        <v>0</v>
      </c>
      <c r="AC117" s="12"/>
      <c r="AD117" s="12">
        <f>IF(AC117="",0,IF(AC117="優勝",[5]点数換算表!$B$17,IF(AC117="準優勝",[5]点数換算表!$C$17,IF(AC117="ベスト4",[5]点数換算表!$D$17,IF(AC117="ベスト8",[5]点数換算表!$E$17,IF(AC117="ベスト16",[5]点数換算表!$F$17,IF(AC117="ベスト32",[5]点数換算表!$G$17,"")))))))</f>
        <v>0</v>
      </c>
      <c r="AE117" s="12"/>
      <c r="AF117" s="12">
        <f>IF(AE117="",0,IF(AE117="優勝",[5]点数換算表!$B$18,IF(AE117="準優勝",[5]点数換算表!$C$18,IF(AE117="ベスト4",[5]点数換算表!$D$18,IF(AE117="ベスト8",[5]点数換算表!$E$18,[5]点数換算表!$F$18)))))</f>
        <v>0</v>
      </c>
      <c r="AG117" s="12"/>
      <c r="AH117" s="12">
        <f>IF(AG117="",0,IF(AG117="優勝",[5]点数換算表!$B$19,IF(AG117="準優勝",[5]点数換算表!$C$19,IF(AG117="ベスト4",[5]点数換算表!$D$19,IF(AG117="ベスト8",[5]点数換算表!$E$19,[5]点数換算表!$F$19)))))</f>
        <v>0</v>
      </c>
      <c r="AI117" s="12">
        <f>MAX(H117,J117)+SUM(L117:T117)+MAX(V117,X117)+SUM(Z117:AH117)</f>
        <v>100</v>
      </c>
      <c r="AJ117" s="78"/>
    </row>
    <row r="118" spans="1:36" x14ac:dyDescent="0.4">
      <c r="A118" s="78">
        <v>58</v>
      </c>
      <c r="B118" s="12" t="s">
        <v>1026</v>
      </c>
      <c r="C118" s="12" t="s">
        <v>459</v>
      </c>
      <c r="D118" s="12">
        <v>4</v>
      </c>
      <c r="E118" s="28" t="s">
        <v>451</v>
      </c>
      <c r="F118" s="36" t="s">
        <v>815</v>
      </c>
      <c r="G118" s="11"/>
      <c r="H118" s="12">
        <f>IF(G118="",0,IF(G118="優勝",[15]点数換算表!$B$2,IF(G118="準優勝",[15]点数換算表!$C$2,IF(G118="ベスト4",[15]点数換算表!$D$2,[15]点数換算表!$E$2))))</f>
        <v>0</v>
      </c>
      <c r="I118" s="11"/>
      <c r="J118" s="12">
        <f>IF(I118="",0,IF(I118="優勝",[15]点数換算表!$B$3,IF(I118="準優勝",[15]点数換算表!$C$3,IF(I118="ベスト4",[15]点数換算表!$D$3,[15]点数換算表!$E$3))))</f>
        <v>0</v>
      </c>
      <c r="K118" s="15" t="s">
        <v>9</v>
      </c>
      <c r="L118" s="12">
        <f>IF(K118="",0,IF(K118="優勝",[15]点数換算表!$B$4,IF(K118="準優勝",[15]点数換算表!$C$4,IF(K118="ベスト4",[15]点数換算表!$D$4,IF(K118="ベスト8",[15]点数換算表!$E$4,IF(K118="ベスト16",[15]点数換算表!$F$4,""))))))</f>
        <v>40</v>
      </c>
      <c r="M118" s="15"/>
      <c r="N118" s="12">
        <f>IF(M118="",0,IF(M118="優勝",[3]点数換算表!$B$5,IF(M118="準優勝",[3]点数換算表!$C$5,IF(M118="ベスト4",[3]点数換算表!$D$5,IF(M118="ベスト8",[3]点数換算表!$E$5,IF(M118="ベスト16",[3]点数換算表!$F$5,IF(M118="ベスト32",[3]点数換算表!$G$5,"")))))))</f>
        <v>0</v>
      </c>
      <c r="O118" s="15"/>
      <c r="P118" s="12">
        <f>IF(O118="",0,IF(O118="優勝",[15]点数換算表!$B$6,IF(O118="準優勝",[15]点数換算表!$C$6,IF(O118="ベスト4",[15]点数換算表!$D$6,IF(O118="ベスト8",[15]点数換算表!$E$6,IF(O118="ベスト16",[15]点数換算表!$F$6,IF(O118="ベスト32",[15]点数換算表!$G$6,"")))))))</f>
        <v>0</v>
      </c>
      <c r="Q118" s="11"/>
      <c r="R118" s="12">
        <f>IF(Q118="",0,IF(Q118="優勝",[15]点数換算表!$B$7,IF(Q118="準優勝",[15]点数換算表!$C$7,IF(Q118="ベスト4",[15]点数換算表!$D$7,IF(Q118="ベスト8",[15]点数換算表!$E$7,[15]点数換算表!$F$7)))))</f>
        <v>0</v>
      </c>
      <c r="S118" s="11"/>
      <c r="T118" s="12">
        <f>IF(S118="",0,IF(S118="優勝",[15]点数換算表!$B$8,IF(S118="準優勝",[15]点数換算表!$C$8,IF(S118="ベスト4",[15]点数換算表!$D$8,IF(S118="ベスト8",[15]点数換算表!$E$8,[15]点数換算表!$F$8)))))</f>
        <v>0</v>
      </c>
      <c r="U118" s="11"/>
      <c r="V118" s="12">
        <f>IF(U118="",0,IF(U118="優勝",[15]点数換算表!$B$13,IF(U118="準優勝",[15]点数換算表!$C$13,IF(U118="ベスト4",[15]点数換算表!$D$13,[15]点数換算表!$E$13))))</f>
        <v>0</v>
      </c>
      <c r="W118" s="11"/>
      <c r="X118" s="12">
        <f>IF(W118="",0,IF(W118="優勝",[15]点数換算表!$B$14,IF(W118="準優勝",[15]点数換算表!$C$14,IF(W118="ベスト4",[15]点数換算表!$D$14,[15]点数換算表!$E$14))))</f>
        <v>0</v>
      </c>
      <c r="Y118" s="15" t="s">
        <v>8</v>
      </c>
      <c r="Z118" s="12">
        <f>IF(Y118="",0,IF(Y118="優勝",[15]点数換算表!$B$15,IF(Y118="準優勝",[15]点数換算表!$C$15,IF(Y118="ベスト4",[15]点数換算表!$D$15,IF(Y118="ベスト8",[15]点数換算表!$E$15,IF(Y118="ベスト16",[15]点数換算表!$F$15,""))))))</f>
        <v>64</v>
      </c>
      <c r="AA118" s="15" t="s">
        <v>214</v>
      </c>
      <c r="AB118" s="12">
        <f>IF(AA118="",0,IF(AA118="優勝",[3]点数換算表!$B$16,IF(AA118="準優勝",[3]点数換算表!$C$16,IF(AA118="ベスト4",[3]点数換算表!$D$16,IF(AA118="ベスト8",[3]点数換算表!$E$16,IF(AA118="ベスト16",[3]点数換算表!$F$16,IF(AA118="ベスト32",[3]点数換算表!$G$16,"")))))))</f>
        <v>40</v>
      </c>
      <c r="AC118" s="15"/>
      <c r="AD118" s="12">
        <f>IF(AC118="",0,IF(AC118="優勝",[15]点数換算表!$B$17,IF(AC118="準優勝",[15]点数換算表!$C$17,IF(AC118="ベスト4",[15]点数換算表!$D$17,IF(AC118="ベスト8",[15]点数換算表!$E$17,IF(AC118="ベスト16",[15]点数換算表!$F$17,IF(AC118="ベスト32",[15]点数換算表!$G$17,"")))))))</f>
        <v>0</v>
      </c>
      <c r="AE118" s="11"/>
      <c r="AF118" s="12">
        <f>IF(AE118="",0,IF(AE118="優勝",[15]点数換算表!$B$18,IF(AE118="準優勝",[15]点数換算表!$C$18,IF(AE118="ベスト4",[15]点数換算表!$D$18,IF(AE118="ベスト8",[15]点数換算表!$E$18,[15]点数換算表!$F$18)))))</f>
        <v>0</v>
      </c>
      <c r="AG118" s="11"/>
      <c r="AH118" s="12">
        <f>IF(AG118="",0,IF(AG118="優勝",[15]点数換算表!$B$19,IF(AG118="準優勝",[15]点数換算表!$C$19,IF(AG118="ベスト4",[15]点数換算表!$D$19,IF(AG118="ベスト8",[15]点数換算表!$E$19,[15]点数換算表!$F$19)))))</f>
        <v>0</v>
      </c>
      <c r="AI118" s="12">
        <f t="shared" si="54"/>
        <v>144</v>
      </c>
      <c r="AJ118" s="78">
        <f t="shared" ref="AJ118" si="62">AI118+AI119</f>
        <v>184</v>
      </c>
    </row>
    <row r="119" spans="1:36" x14ac:dyDescent="0.4">
      <c r="A119" s="78"/>
      <c r="B119" s="12" t="s">
        <v>1027</v>
      </c>
      <c r="C119" s="12" t="s">
        <v>459</v>
      </c>
      <c r="D119" s="12">
        <v>1</v>
      </c>
      <c r="E119" s="28" t="s">
        <v>451</v>
      </c>
      <c r="F119" s="36" t="s">
        <v>815</v>
      </c>
      <c r="G119" s="11"/>
      <c r="H119" s="12">
        <f>IF(G119="",0,IF(G119="優勝",[15]点数換算表!$B$2,IF(G119="準優勝",[15]点数換算表!$C$2,IF(G119="ベスト4",[15]点数換算表!$D$2,[15]点数換算表!$E$2))))</f>
        <v>0</v>
      </c>
      <c r="I119" s="11"/>
      <c r="J119" s="12">
        <f>IF(I119="",0,IF(I119="優勝",[15]点数換算表!$B$3,IF(I119="準優勝",[15]点数換算表!$C$3,IF(I119="ベスト4",[15]点数換算表!$D$3,[15]点数換算表!$E$3))))</f>
        <v>0</v>
      </c>
      <c r="K119" s="15" t="s">
        <v>9</v>
      </c>
      <c r="L119" s="12">
        <f>IF(K119="",0,IF(K119="優勝",[15]点数換算表!$B$4,IF(K119="準優勝",[15]点数換算表!$C$4,IF(K119="ベスト4",[15]点数換算表!$D$4,IF(K119="ベスト8",[15]点数換算表!$E$4,IF(K119="ベスト16",[15]点数換算表!$F$4,""))))))</f>
        <v>40</v>
      </c>
      <c r="M119" s="15"/>
      <c r="N119" s="12">
        <f>IF(M119="",0,IF(M119="優勝",[3]点数換算表!$B$5,IF(M119="準優勝",[3]点数換算表!$C$5,IF(M119="ベスト4",[3]点数換算表!$D$5,IF(M119="ベスト8",[3]点数換算表!$E$5,IF(M119="ベスト16",[3]点数換算表!$F$5,IF(M119="ベスト32",[3]点数換算表!$G$5,"")))))))</f>
        <v>0</v>
      </c>
      <c r="O119" s="15"/>
      <c r="P119" s="12">
        <f>IF(O119="",0,IF(O119="優勝",[15]点数換算表!$B$6,IF(O119="準優勝",[15]点数換算表!$C$6,IF(O119="ベスト4",[15]点数換算表!$D$6,IF(O119="ベスト8",[15]点数換算表!$E$6,IF(O119="ベスト16",[15]点数換算表!$F$6,IF(O119="ベスト32",[15]点数換算表!$G$6,"")))))))</f>
        <v>0</v>
      </c>
      <c r="Q119" s="11"/>
      <c r="R119" s="12">
        <f>IF(Q119="",0,IF(Q119="優勝",[15]点数換算表!$B$7,IF(Q119="準優勝",[15]点数換算表!$C$7,IF(Q119="ベスト4",[15]点数換算表!$D$7,IF(Q119="ベスト8",[15]点数換算表!$E$7,[15]点数換算表!$F$7)))))</f>
        <v>0</v>
      </c>
      <c r="S119" s="11"/>
      <c r="T119" s="12">
        <f>IF(S119="",0,IF(S119="優勝",[15]点数換算表!$B$8,IF(S119="準優勝",[15]点数換算表!$C$8,IF(S119="ベスト4",[15]点数換算表!$D$8,IF(S119="ベスト8",[15]点数換算表!$E$8,[15]点数換算表!$F$8)))))</f>
        <v>0</v>
      </c>
      <c r="U119" s="11"/>
      <c r="V119" s="12">
        <f>IF(U119="",0,IF(U119="優勝",[15]点数換算表!$B$13,IF(U119="準優勝",[15]点数換算表!$C$13,IF(U119="ベスト4",[15]点数換算表!$D$13,[15]点数換算表!$E$13))))</f>
        <v>0</v>
      </c>
      <c r="W119" s="11"/>
      <c r="X119" s="12">
        <f>IF(W119="",0,IF(W119="優勝",[15]点数換算表!$B$14,IF(W119="準優勝",[15]点数換算表!$C$14,IF(W119="ベスト4",[15]点数換算表!$D$14,[15]点数換算表!$E$14))))</f>
        <v>0</v>
      </c>
      <c r="Y119" s="15"/>
      <c r="Z119" s="12">
        <f>IF(Y119="",0,IF(Y119="優勝",[15]点数換算表!$B$15,IF(Y119="準優勝",[15]点数換算表!$C$15,IF(Y119="ベスト4",[15]点数換算表!$D$15,IF(Y119="ベスト8",[15]点数換算表!$E$15,IF(Y119="ベスト16",[15]点数換算表!$F$15,""))))))</f>
        <v>0</v>
      </c>
      <c r="AA119" s="15"/>
      <c r="AB119" s="12">
        <f>IF(AA119="",0,IF(AA119="優勝",[3]点数換算表!$B$16,IF(AA119="準優勝",[3]点数換算表!$C$16,IF(AA119="ベスト4",[3]点数換算表!$D$16,IF(AA119="ベスト8",[3]点数換算表!$E$16,IF(AA119="ベスト16",[3]点数換算表!$F$16,IF(AA119="ベスト32",[3]点数換算表!$G$16,"")))))))</f>
        <v>0</v>
      </c>
      <c r="AC119" s="15"/>
      <c r="AD119" s="12">
        <f>IF(AC119="",0,IF(AC119="優勝",[15]点数換算表!$B$17,IF(AC119="準優勝",[15]点数換算表!$C$17,IF(AC119="ベスト4",[15]点数換算表!$D$17,IF(AC119="ベスト8",[15]点数換算表!$E$17,IF(AC119="ベスト16",[15]点数換算表!$F$17,IF(AC119="ベスト32",[15]点数換算表!$G$17,"")))))))</f>
        <v>0</v>
      </c>
      <c r="AE119" s="11"/>
      <c r="AF119" s="12">
        <f>IF(AE119="",0,IF(AE119="優勝",[15]点数換算表!$B$18,IF(AE119="準優勝",[15]点数換算表!$C$18,IF(AE119="ベスト4",[15]点数換算表!$D$18,IF(AE119="ベスト8",[15]点数換算表!$E$18,[15]点数換算表!$F$18)))))</f>
        <v>0</v>
      </c>
      <c r="AG119" s="11"/>
      <c r="AH119" s="12">
        <f>IF(AG119="",0,IF(AG119="優勝",[15]点数換算表!$B$19,IF(AG119="準優勝",[15]点数換算表!$C$19,IF(AG119="ベスト4",[15]点数換算表!$D$19,IF(AG119="ベスト8",[15]点数換算表!$E$19,[15]点数換算表!$F$19)))))</f>
        <v>0</v>
      </c>
      <c r="AI119" s="12">
        <f t="shared" si="54"/>
        <v>40</v>
      </c>
      <c r="AJ119" s="78"/>
    </row>
    <row r="120" spans="1:36" x14ac:dyDescent="0.4">
      <c r="A120" s="78">
        <v>59</v>
      </c>
      <c r="B120" s="15" t="s">
        <v>661</v>
      </c>
      <c r="C120" s="15" t="s">
        <v>619</v>
      </c>
      <c r="D120" s="15">
        <v>2</v>
      </c>
      <c r="E120" s="30" t="s">
        <v>620</v>
      </c>
      <c r="F120" s="41" t="s">
        <v>814</v>
      </c>
      <c r="G120" s="11"/>
      <c r="H120" s="12">
        <f>IF(G120="",0,IF(G120="優勝",[18]点数換算表!$B$2,IF(G120="準優勝",[18]点数換算表!$C$2,IF(G120="ベスト4",[18]点数換算表!$D$2,[18]点数換算表!$E$2))))</f>
        <v>0</v>
      </c>
      <c r="I120" s="11"/>
      <c r="J120" s="12">
        <f>IF(I120="",0,IF(I120="優勝",[18]点数換算表!$B$3,IF(I120="準優勝",[18]点数換算表!$C$3,IF(I120="ベスト4",[18]点数換算表!$D$3,[18]点数換算表!$E$3))))</f>
        <v>0</v>
      </c>
      <c r="K120" s="15" t="s">
        <v>6</v>
      </c>
      <c r="L120" s="12">
        <f>IF(K120="",0,IF(K120="優勝",[18]点数換算表!$B$4,IF(K120="準優勝",[18]点数換算表!$C$4,IF(K120="ベスト4",[18]点数換算表!$D$4,IF(K120="ベスト8",[18]点数換算表!$E$4,IF(K120="ベスト16",[18]点数換算表!$F$4,""))))))</f>
        <v>60</v>
      </c>
      <c r="M120" s="15"/>
      <c r="N120" s="12">
        <f>IF(M120="",0,IF(M120="優勝",[3]点数換算表!$B$5,IF(M120="準優勝",[3]点数換算表!$C$5,IF(M120="ベスト4",[3]点数換算表!$D$5,IF(M120="ベスト8",[3]点数換算表!$E$5,IF(M120="ベスト16",[3]点数換算表!$F$5,IF(M120="ベスト32",[3]点数換算表!$G$5,"")))))))</f>
        <v>0</v>
      </c>
      <c r="O120" s="15"/>
      <c r="P120" s="12">
        <f>IF(O120="",0,IF(O120="優勝",[18]点数換算表!$B$6,IF(O120="準優勝",[18]点数換算表!$C$6,IF(O120="ベスト4",[18]点数換算表!$D$6,IF(O120="ベスト8",[18]点数換算表!$E$6,IF(O120="ベスト16",[18]点数換算表!$F$6,IF(O120="ベスト32",[18]点数換算表!$G$6,"")))))))</f>
        <v>0</v>
      </c>
      <c r="Q120" s="11"/>
      <c r="R120" s="12">
        <f>IF(Q120="",0,IF(Q120="優勝",[18]点数換算表!$B$7,IF(Q120="準優勝",[18]点数換算表!$C$7,IF(Q120="ベスト4",[18]点数換算表!$D$7,IF(Q120="ベスト8",[18]点数換算表!$E$7,[18]点数換算表!$F$7)))))</f>
        <v>0</v>
      </c>
      <c r="S120" s="11"/>
      <c r="T120" s="12">
        <f>IF(S120="",0,IF(S120="優勝",[18]点数換算表!$B$8,IF(S120="準優勝",[18]点数換算表!$C$8,IF(S120="ベスト4",[18]点数換算表!$D$8,IF(S120="ベスト8",[18]点数換算表!$E$8,[18]点数換算表!$F$8)))))</f>
        <v>0</v>
      </c>
      <c r="U120" s="11"/>
      <c r="V120" s="12">
        <f>IF(U120="",0,IF(U120="優勝",[18]点数換算表!$B$13,IF(U120="準優勝",[18]点数換算表!$C$13,IF(U120="ベスト4",[18]点数換算表!$D$13,[18]点数換算表!$E$13))))</f>
        <v>0</v>
      </c>
      <c r="W120" s="11"/>
      <c r="X120" s="12">
        <f>IF(W120="",0,IF(W120="優勝",[18]点数換算表!$B$14,IF(W120="準優勝",[18]点数換算表!$C$14,IF(W120="ベスト4",[18]点数換算表!$D$14,[18]点数換算表!$E$14))))</f>
        <v>0</v>
      </c>
      <c r="Y120" s="15" t="s">
        <v>9</v>
      </c>
      <c r="Z120" s="12">
        <f>IF(Y120="",0,IF(Y120="優勝",[18]点数換算表!$B$15,IF(Y120="準優勝",[18]点数換算表!$C$15,IF(Y120="ベスト4",[18]点数換算表!$D$15,IF(Y120="ベスト8",[18]点数換算表!$E$15,IF(Y120="ベスト16",[18]点数換算表!$F$15,""))))))</f>
        <v>32</v>
      </c>
      <c r="AA120" s="15"/>
      <c r="AB120" s="12">
        <f>IF(AA120="",0,IF(AA120="優勝",[3]点数換算表!$B$16,IF(AA120="準優勝",[3]点数換算表!$C$16,IF(AA120="ベスト4",[3]点数換算表!$D$16,IF(AA120="ベスト8",[3]点数換算表!$E$16,IF(AA120="ベスト16",[3]点数換算表!$F$16,IF(AA120="ベスト32",[3]点数換算表!$G$16,"")))))))</f>
        <v>0</v>
      </c>
      <c r="AC120" s="15"/>
      <c r="AD120" s="12">
        <f>IF(AC120="",0,IF(AC120="優勝",[18]点数換算表!$B$17,IF(AC120="準優勝",[18]点数換算表!$C$17,IF(AC120="ベスト4",[18]点数換算表!$D$17,IF(AC120="ベスト8",[18]点数換算表!$E$17,IF(AC120="ベスト16",[18]点数換算表!$F$17,IF(AC120="ベスト32",[18]点数換算表!$G$17,"")))))))</f>
        <v>0</v>
      </c>
      <c r="AE120" s="11"/>
      <c r="AF120" s="12">
        <f>IF(AE120="",0,IF(AE120="優勝",[18]点数換算表!$B$18,IF(AE120="準優勝",[18]点数換算表!$C$18,IF(AE120="ベスト4",[18]点数換算表!$D$18,IF(AE120="ベスト8",[18]点数換算表!$E$18,[18]点数換算表!$F$18)))))</f>
        <v>0</v>
      </c>
      <c r="AG120" s="11"/>
      <c r="AH120" s="12">
        <f>IF(AG120="",0,IF(AG120="優勝",[18]点数換算表!$B$19,IF(AG120="準優勝",[18]点数換算表!$C$19,IF(AG120="ベスト4",[18]点数換算表!$D$19,IF(AG120="ベスト8",[18]点数換算表!$E$19,[18]点数換算表!$F$19)))))</f>
        <v>0</v>
      </c>
      <c r="AI120" s="12">
        <f t="shared" si="54"/>
        <v>92</v>
      </c>
      <c r="AJ120" s="78">
        <f t="shared" ref="AJ120" si="63">AI120+AI121</f>
        <v>184</v>
      </c>
    </row>
    <row r="121" spans="1:36" x14ac:dyDescent="0.4">
      <c r="A121" s="78"/>
      <c r="B121" s="15" t="s">
        <v>697</v>
      </c>
      <c r="C121" s="15" t="s">
        <v>619</v>
      </c>
      <c r="D121" s="15">
        <v>2</v>
      </c>
      <c r="E121" s="30" t="s">
        <v>620</v>
      </c>
      <c r="F121" s="41" t="s">
        <v>814</v>
      </c>
      <c r="G121" s="11"/>
      <c r="H121" s="12">
        <f>IF(G121="",0,IF(G121="優勝",[18]点数換算表!$B$2,IF(G121="準優勝",[18]点数換算表!$C$2,IF(G121="ベスト4",[18]点数換算表!$D$2,[18]点数換算表!$E$2))))</f>
        <v>0</v>
      </c>
      <c r="I121" s="11"/>
      <c r="J121" s="12">
        <f>IF(I121="",0,IF(I121="優勝",[18]点数換算表!$B$3,IF(I121="準優勝",[18]点数換算表!$C$3,IF(I121="ベスト4",[18]点数換算表!$D$3,[18]点数換算表!$E$3))))</f>
        <v>0</v>
      </c>
      <c r="K121" s="15" t="s">
        <v>6</v>
      </c>
      <c r="L121" s="12">
        <f>IF(K121="",0,IF(K121="優勝",[18]点数換算表!$B$4,IF(K121="準優勝",[18]点数換算表!$C$4,IF(K121="ベスト4",[18]点数換算表!$D$4,IF(K121="ベスト8",[18]点数換算表!$E$4,IF(K121="ベスト16",[18]点数換算表!$F$4,""))))))</f>
        <v>60</v>
      </c>
      <c r="M121" s="15"/>
      <c r="N121" s="12">
        <f>IF(M121="",0,IF(M121="優勝",[3]点数換算表!$B$5,IF(M121="準優勝",[3]点数換算表!$C$5,IF(M121="ベスト4",[3]点数換算表!$D$5,IF(M121="ベスト8",[3]点数換算表!$E$5,IF(M121="ベスト16",[3]点数換算表!$F$5,IF(M121="ベスト32",[3]点数換算表!$G$5,"")))))))</f>
        <v>0</v>
      </c>
      <c r="O121" s="15"/>
      <c r="P121" s="12">
        <f>IF(O121="",0,IF(O121="優勝",[18]点数換算表!$B$6,IF(O121="準優勝",[18]点数換算表!$C$6,IF(O121="ベスト4",[18]点数換算表!$D$6,IF(O121="ベスト8",[18]点数換算表!$E$6,IF(O121="ベスト16",[18]点数換算表!$F$6,IF(O121="ベスト32",[18]点数換算表!$G$6,"")))))))</f>
        <v>0</v>
      </c>
      <c r="Q121" s="11"/>
      <c r="R121" s="12">
        <f>IF(Q121="",0,IF(Q121="優勝",[18]点数換算表!$B$7,IF(Q121="準優勝",[18]点数換算表!$C$7,IF(Q121="ベスト4",[18]点数換算表!$D$7,IF(Q121="ベスト8",[18]点数換算表!$E$7,[18]点数換算表!$F$7)))))</f>
        <v>0</v>
      </c>
      <c r="S121" s="11"/>
      <c r="T121" s="12">
        <f>IF(S121="",0,IF(S121="優勝",[18]点数換算表!$B$8,IF(S121="準優勝",[18]点数換算表!$C$8,IF(S121="ベスト4",[18]点数換算表!$D$8,IF(S121="ベスト8",[18]点数換算表!$E$8,[18]点数換算表!$F$8)))))</f>
        <v>0</v>
      </c>
      <c r="U121" s="11"/>
      <c r="V121" s="12">
        <f>IF(U121="",0,IF(U121="優勝",[18]点数換算表!$B$13,IF(U121="準優勝",[18]点数換算表!$C$13,IF(U121="ベスト4",[18]点数換算表!$D$13,[18]点数換算表!$E$13))))</f>
        <v>0</v>
      </c>
      <c r="W121" s="11"/>
      <c r="X121" s="12">
        <f>IF(W121="",0,IF(W121="優勝",[18]点数換算表!$B$14,IF(W121="準優勝",[18]点数換算表!$C$14,IF(W121="ベスト4",[18]点数換算表!$D$14,[18]点数換算表!$E$14))))</f>
        <v>0</v>
      </c>
      <c r="Y121" s="15" t="s">
        <v>9</v>
      </c>
      <c r="Z121" s="12">
        <f>IF(Y121="",0,IF(Y121="優勝",[18]点数換算表!$B$15,IF(Y121="準優勝",[18]点数換算表!$C$15,IF(Y121="ベスト4",[18]点数換算表!$D$15,IF(Y121="ベスト8",[18]点数換算表!$E$15,IF(Y121="ベスト16",[18]点数換算表!$F$15,""))))))</f>
        <v>32</v>
      </c>
      <c r="AA121" s="15"/>
      <c r="AB121" s="12">
        <f>IF(AA121="",0,IF(AA121="優勝",[3]点数換算表!$B$16,IF(AA121="準優勝",[3]点数換算表!$C$16,IF(AA121="ベスト4",[3]点数換算表!$D$16,IF(AA121="ベスト8",[3]点数換算表!$E$16,IF(AA121="ベスト16",[3]点数換算表!$F$16,IF(AA121="ベスト32",[3]点数換算表!$G$16,"")))))))</f>
        <v>0</v>
      </c>
      <c r="AC121" s="15"/>
      <c r="AD121" s="12">
        <f>IF(AC121="",0,IF(AC121="優勝",[18]点数換算表!$B$17,IF(AC121="準優勝",[18]点数換算表!$C$17,IF(AC121="ベスト4",[18]点数換算表!$D$17,IF(AC121="ベスト8",[18]点数換算表!$E$17,IF(AC121="ベスト16",[18]点数換算表!$F$17,IF(AC121="ベスト32",[18]点数換算表!$G$17,"")))))))</f>
        <v>0</v>
      </c>
      <c r="AE121" s="11"/>
      <c r="AF121" s="12">
        <f>IF(AE121="",0,IF(AE121="優勝",[18]点数換算表!$B$18,IF(AE121="準優勝",[18]点数換算表!$C$18,IF(AE121="ベスト4",[18]点数換算表!$D$18,IF(AE121="ベスト8",[18]点数換算表!$E$18,[18]点数換算表!$F$18)))))</f>
        <v>0</v>
      </c>
      <c r="AG121" s="11"/>
      <c r="AH121" s="12">
        <f>IF(AG121="",0,IF(AG121="優勝",[18]点数換算表!$B$19,IF(AG121="準優勝",[18]点数換算表!$C$19,IF(AG121="ベスト4",[18]点数換算表!$D$19,IF(AG121="ベスト8",[18]点数換算表!$E$19,[18]点数換算表!$F$19)))))</f>
        <v>0</v>
      </c>
      <c r="AI121" s="12">
        <f t="shared" si="54"/>
        <v>92</v>
      </c>
      <c r="AJ121" s="78"/>
    </row>
    <row r="122" spans="1:36" x14ac:dyDescent="0.4">
      <c r="A122" s="78">
        <v>60</v>
      </c>
      <c r="B122" s="12" t="s">
        <v>1028</v>
      </c>
      <c r="C122" s="12" t="s">
        <v>454</v>
      </c>
      <c r="D122" s="12">
        <v>3</v>
      </c>
      <c r="E122" s="28" t="s">
        <v>451</v>
      </c>
      <c r="F122" s="36" t="s">
        <v>815</v>
      </c>
      <c r="G122" s="11"/>
      <c r="H122" s="12">
        <f>IF(G122="",0,IF(G122="優勝",[15]点数換算表!$B$2,IF(G122="準優勝",[15]点数換算表!$C$2,IF(G122="ベスト4",[15]点数換算表!$D$2,[15]点数換算表!$E$2))))</f>
        <v>0</v>
      </c>
      <c r="I122" s="11"/>
      <c r="J122" s="12">
        <f>IF(I122="",0,IF(I122="優勝",[15]点数換算表!$B$3,IF(I122="準優勝",[15]点数換算表!$C$3,IF(I122="ベスト4",[15]点数換算表!$D$3,[15]点数換算表!$E$3))))</f>
        <v>0</v>
      </c>
      <c r="K122" s="15" t="s">
        <v>6</v>
      </c>
      <c r="L122" s="12">
        <f>IF(K122="",0,IF(K122="優勝",[15]点数換算表!$B$4,IF(K122="準優勝",[15]点数換算表!$C$4,IF(K122="ベスト4",[15]点数換算表!$D$4,IF(K122="ベスト8",[15]点数換算表!$E$4,IF(K122="ベスト16",[15]点数換算表!$F$4,""))))))</f>
        <v>60</v>
      </c>
      <c r="M122" s="15"/>
      <c r="N122" s="12">
        <f>IF(M122="",0,IF(M122="優勝",[3]点数換算表!$B$5,IF(M122="準優勝",[3]点数換算表!$C$5,IF(M122="ベスト4",[3]点数換算表!$D$5,IF(M122="ベスト8",[3]点数換算表!$E$5,IF(M122="ベスト16",[3]点数換算表!$F$5,IF(M122="ベスト32",[3]点数換算表!$G$5,"")))))))</f>
        <v>0</v>
      </c>
      <c r="O122" s="15"/>
      <c r="P122" s="12">
        <f>IF(O122="",0,IF(O122="優勝",[15]点数換算表!$B$6,IF(O122="準優勝",[15]点数換算表!$C$6,IF(O122="ベスト4",[15]点数換算表!$D$6,IF(O122="ベスト8",[15]点数換算表!$E$6,IF(O122="ベスト16",[15]点数換算表!$F$6,IF(O122="ベスト32",[15]点数換算表!$G$6,"")))))))</f>
        <v>0</v>
      </c>
      <c r="Q122" s="11"/>
      <c r="R122" s="12">
        <f>IF(Q122="",0,IF(Q122="優勝",[15]点数換算表!$B$7,IF(Q122="準優勝",[15]点数換算表!$C$7,IF(Q122="ベスト4",[15]点数換算表!$D$7,IF(Q122="ベスト8",[15]点数換算表!$E$7,[15]点数換算表!$F$7)))))</f>
        <v>0</v>
      </c>
      <c r="S122" s="11"/>
      <c r="T122" s="12">
        <f>IF(S122="",0,IF(S122="優勝",[15]点数換算表!$B$8,IF(S122="準優勝",[15]点数換算表!$C$8,IF(S122="ベスト4",[15]点数換算表!$D$8,IF(S122="ベスト8",[15]点数換算表!$E$8,[15]点数換算表!$F$8)))))</f>
        <v>0</v>
      </c>
      <c r="U122" s="11"/>
      <c r="V122" s="12">
        <f>IF(U122="",0,IF(U122="優勝",[15]点数換算表!$B$13,IF(U122="準優勝",[15]点数換算表!$C$13,IF(U122="ベスト4",[15]点数換算表!$D$13,[15]点数換算表!$E$13))))</f>
        <v>0</v>
      </c>
      <c r="W122" s="11"/>
      <c r="X122" s="12">
        <f>IF(W122="",0,IF(W122="優勝",[15]点数換算表!$B$14,IF(W122="準優勝",[15]点数換算表!$C$14,IF(W122="ベスト4",[15]点数換算表!$D$14,[15]点数換算表!$E$14))))</f>
        <v>0</v>
      </c>
      <c r="Y122" s="15" t="s">
        <v>6</v>
      </c>
      <c r="Z122" s="12">
        <f>IF(Y122="",0,IF(Y122="優勝",[15]点数換算表!$B$15,IF(Y122="準優勝",[15]点数換算表!$C$15,IF(Y122="ベスト4",[15]点数換算表!$D$15,IF(Y122="ベスト8",[15]点数換算表!$E$15,IF(Y122="ベスト16",[15]点数換算表!$F$15,""))))))</f>
        <v>48</v>
      </c>
      <c r="AA122" s="15"/>
      <c r="AB122" s="12">
        <f>IF(AA122="",0,IF(AA122="優勝",[3]点数換算表!$B$16,IF(AA122="準優勝",[3]点数換算表!$C$16,IF(AA122="ベスト4",[3]点数換算表!$D$16,IF(AA122="ベスト8",[3]点数換算表!$E$16,IF(AA122="ベスト16",[3]点数換算表!$F$16,IF(AA122="ベスト32",[3]点数換算表!$G$16,"")))))))</f>
        <v>0</v>
      </c>
      <c r="AC122" s="15"/>
      <c r="AD122" s="12">
        <f>IF(AC122="",0,IF(AC122="優勝",[15]点数換算表!$B$17,IF(AC122="準優勝",[15]点数換算表!$C$17,IF(AC122="ベスト4",[15]点数換算表!$D$17,IF(AC122="ベスト8",[15]点数換算表!$E$17,IF(AC122="ベスト16",[15]点数換算表!$F$17,IF(AC122="ベスト32",[15]点数換算表!$G$17,"")))))))</f>
        <v>0</v>
      </c>
      <c r="AE122" s="11"/>
      <c r="AF122" s="12">
        <f>IF(AE122="",0,IF(AE122="優勝",[15]点数換算表!$B$18,IF(AE122="準優勝",[15]点数換算表!$C$18,IF(AE122="ベスト4",[15]点数換算表!$D$18,IF(AE122="ベスト8",[15]点数換算表!$E$18,[15]点数換算表!$F$18)))))</f>
        <v>0</v>
      </c>
      <c r="AG122" s="11"/>
      <c r="AH122" s="12">
        <f>IF(AG122="",0,IF(AG122="優勝",[15]点数換算表!$B$19,IF(AG122="準優勝",[15]点数換算表!$C$19,IF(AG122="ベスト4",[15]点数換算表!$D$19,IF(AG122="ベスト8",[15]点数換算表!$E$19,[15]点数換算表!$F$19)))))</f>
        <v>0</v>
      </c>
      <c r="AI122" s="12">
        <f t="shared" si="54"/>
        <v>108</v>
      </c>
      <c r="AJ122" s="78">
        <f t="shared" ref="AJ122" si="64">AI122+AI123</f>
        <v>184</v>
      </c>
    </row>
    <row r="123" spans="1:36" x14ac:dyDescent="0.4">
      <c r="A123" s="78"/>
      <c r="B123" s="12" t="s">
        <v>1029</v>
      </c>
      <c r="C123" s="12" t="s">
        <v>454</v>
      </c>
      <c r="D123" s="12">
        <v>3</v>
      </c>
      <c r="E123" s="28" t="s">
        <v>451</v>
      </c>
      <c r="F123" s="36" t="s">
        <v>815</v>
      </c>
      <c r="G123" s="11"/>
      <c r="H123" s="12">
        <f>IF(G123="",0,IF(G123="優勝",[15]点数換算表!$B$2,IF(G123="準優勝",[15]点数換算表!$C$2,IF(G123="ベスト4",[15]点数換算表!$D$2,[15]点数換算表!$E$2))))</f>
        <v>0</v>
      </c>
      <c r="I123" s="11"/>
      <c r="J123" s="12">
        <f>IF(I123="",0,IF(I123="優勝",[15]点数換算表!$B$3,IF(I123="準優勝",[15]点数換算表!$C$3,IF(I123="ベスト4",[15]点数換算表!$D$3,[15]点数換算表!$E$3))))</f>
        <v>0</v>
      </c>
      <c r="K123" s="15" t="s">
        <v>6</v>
      </c>
      <c r="L123" s="12">
        <f>IF(K123="",0,IF(K123="優勝",[15]点数換算表!$B$4,IF(K123="準優勝",[15]点数換算表!$C$4,IF(K123="ベスト4",[15]点数換算表!$D$4,IF(K123="ベスト8",[15]点数換算表!$E$4,IF(K123="ベスト16",[15]点数換算表!$F$4,""))))))</f>
        <v>60</v>
      </c>
      <c r="M123" s="15"/>
      <c r="N123" s="12">
        <f>IF(M123="",0,IF(M123="優勝",[3]点数換算表!$B$5,IF(M123="準優勝",[3]点数換算表!$C$5,IF(M123="ベスト4",[3]点数換算表!$D$5,IF(M123="ベスト8",[3]点数換算表!$E$5,IF(M123="ベスト16",[3]点数換算表!$F$5,IF(M123="ベスト32",[3]点数換算表!$G$5,"")))))))</f>
        <v>0</v>
      </c>
      <c r="O123" s="15"/>
      <c r="P123" s="12">
        <f>IF(O123="",0,IF(O123="優勝",[15]点数換算表!$B$6,IF(O123="準優勝",[15]点数換算表!$C$6,IF(O123="ベスト4",[15]点数換算表!$D$6,IF(O123="ベスト8",[15]点数換算表!$E$6,IF(O123="ベスト16",[15]点数換算表!$F$6,IF(O123="ベスト32",[15]点数換算表!$G$6,"")))))))</f>
        <v>0</v>
      </c>
      <c r="Q123" s="11"/>
      <c r="R123" s="12">
        <f>IF(Q123="",0,IF(Q123="優勝",[15]点数換算表!$B$7,IF(Q123="準優勝",[15]点数換算表!$C$7,IF(Q123="ベスト4",[15]点数換算表!$D$7,IF(Q123="ベスト8",[15]点数換算表!$E$7,[15]点数換算表!$F$7)))))</f>
        <v>0</v>
      </c>
      <c r="S123" s="11"/>
      <c r="T123" s="12">
        <f>IF(S123="",0,IF(S123="優勝",[15]点数換算表!$B$8,IF(S123="準優勝",[15]点数換算表!$C$8,IF(S123="ベスト4",[15]点数換算表!$D$8,IF(S123="ベスト8",[15]点数換算表!$E$8,[15]点数換算表!$F$8)))))</f>
        <v>0</v>
      </c>
      <c r="U123" s="11"/>
      <c r="V123" s="12">
        <f>IF(U123="",0,IF(U123="優勝",[15]点数換算表!$B$13,IF(U123="準優勝",[15]点数換算表!$C$13,IF(U123="ベスト4",[15]点数換算表!$D$13,[15]点数換算表!$E$13))))</f>
        <v>0</v>
      </c>
      <c r="W123" s="11"/>
      <c r="X123" s="12">
        <f>IF(W123="",0,IF(W123="優勝",[15]点数換算表!$B$14,IF(W123="準優勝",[15]点数換算表!$C$14,IF(W123="ベスト4",[15]点数換算表!$D$14,[15]点数換算表!$E$14))))</f>
        <v>0</v>
      </c>
      <c r="Y123" s="15" t="s">
        <v>7</v>
      </c>
      <c r="Z123" s="12">
        <f>IF(Y123="",0,IF(Y123="優勝",[15]点数換算表!$B$15,IF(Y123="準優勝",[15]点数換算表!$C$15,IF(Y123="ベスト4",[15]点数換算表!$D$15,IF(Y123="ベスト8",[15]点数換算表!$E$15,IF(Y123="ベスト16",[15]点数換算表!$F$15,""))))))</f>
        <v>16</v>
      </c>
      <c r="AA123" s="15"/>
      <c r="AB123" s="12">
        <f>IF(AA123="",0,IF(AA123="優勝",[3]点数換算表!$B$16,IF(AA123="準優勝",[3]点数換算表!$C$16,IF(AA123="ベスト4",[3]点数換算表!$D$16,IF(AA123="ベスト8",[3]点数換算表!$E$16,IF(AA123="ベスト16",[3]点数換算表!$F$16,IF(AA123="ベスト32",[3]点数換算表!$G$16,"")))))))</f>
        <v>0</v>
      </c>
      <c r="AC123" s="15"/>
      <c r="AD123" s="12">
        <f>IF(AC123="",0,IF(AC123="優勝",[15]点数換算表!$B$17,IF(AC123="準優勝",[15]点数換算表!$C$17,IF(AC123="ベスト4",[15]点数換算表!$D$17,IF(AC123="ベスト8",[15]点数換算表!$E$17,IF(AC123="ベスト16",[15]点数換算表!$F$17,IF(AC123="ベスト32",[15]点数換算表!$G$17,"")))))))</f>
        <v>0</v>
      </c>
      <c r="AE123" s="11"/>
      <c r="AF123" s="12">
        <f>IF(AE123="",0,IF(AE123="優勝",[15]点数換算表!$B$18,IF(AE123="準優勝",[15]点数換算表!$C$18,IF(AE123="ベスト4",[15]点数換算表!$D$18,IF(AE123="ベスト8",[15]点数換算表!$E$18,[15]点数換算表!$F$18)))))</f>
        <v>0</v>
      </c>
      <c r="AG123" s="11"/>
      <c r="AH123" s="12">
        <f>IF(AG123="",0,IF(AG123="優勝",[15]点数換算表!$B$19,IF(AG123="準優勝",[15]点数換算表!$C$19,IF(AG123="ベスト4",[15]点数換算表!$D$19,IF(AG123="ベスト8",[15]点数換算表!$E$19,[15]点数換算表!$F$19)))))</f>
        <v>0</v>
      </c>
      <c r="AI123" s="12">
        <f t="shared" si="54"/>
        <v>76</v>
      </c>
      <c r="AJ123" s="78"/>
    </row>
    <row r="124" spans="1:36" x14ac:dyDescent="0.4">
      <c r="A124" s="78">
        <v>61</v>
      </c>
      <c r="B124" s="12" t="s">
        <v>1126</v>
      </c>
      <c r="C124" s="12" t="s">
        <v>255</v>
      </c>
      <c r="D124" s="12">
        <v>4</v>
      </c>
      <c r="E124" s="24" t="s">
        <v>269</v>
      </c>
      <c r="F124" s="41" t="s">
        <v>814</v>
      </c>
      <c r="G124" s="12"/>
      <c r="H124" s="12">
        <f>IF(G124="",0,IF(G124="優勝",[17]点数換算表!$B$2,IF(G124="準優勝",[17]点数換算表!$C$2,IF(G124="ベスト4",[17]点数換算表!$D$2,[17]点数換算表!$E$2))))</f>
        <v>0</v>
      </c>
      <c r="I124" s="12"/>
      <c r="J124" s="12">
        <f>IF(I124="",0,IF(I124="優勝",[17]点数換算表!$B$3,IF(I124="準優勝",[17]点数換算表!$C$3,IF(I124="ベスト4",[17]点数換算表!$D$3,[17]点数換算表!$E$3))))</f>
        <v>0</v>
      </c>
      <c r="K124" s="12"/>
      <c r="L124" s="12">
        <f>IF(K124="",0,IF(K124="優勝",[17]点数換算表!$B$4,IF(K124="準優勝",[17]点数換算表!$C$4,IF(K124="ベスト4",[17]点数換算表!$D$4,IF(K124="ベスト8",[17]点数換算表!$E$4,IF(K124="ベスト16",[17]点数換算表!$F$4,""))))))</f>
        <v>0</v>
      </c>
      <c r="M124" s="15" t="s">
        <v>214</v>
      </c>
      <c r="N124" s="12">
        <f>IF(M124="",0,IF(M124="優勝",[3]点数換算表!$B$5,IF(M124="準優勝",[3]点数換算表!$C$5,IF(M124="ベスト4",[3]点数換算表!$D$5,IF(M124="ベスト8",[3]点数換算表!$E$5,IF(M124="ベスト16",[3]点数換算表!$F$5,IF(M124="ベスト32",[3]点数換算表!$G$5,"")))))))</f>
        <v>50</v>
      </c>
      <c r="O124" s="12"/>
      <c r="P124" s="12">
        <f>IF(O124="",0,IF(O124="優勝",[17]点数換算表!$B$6,IF(O124="準優勝",[17]点数換算表!$C$6,IF(O124="ベスト4",[17]点数換算表!$D$6,IF(O124="ベスト8",[17]点数換算表!$E$6,IF(O124="ベスト16",[17]点数換算表!$F$6,IF(O124="ベスト32",[17]点数換算表!$G$6,"")))))))</f>
        <v>0</v>
      </c>
      <c r="Q124" s="12"/>
      <c r="R124" s="12">
        <f>IF(Q124="",0,IF(Q124="優勝",[17]点数換算表!$B$7,IF(Q124="準優勝",[17]点数換算表!$C$7,IF(Q124="ベスト4",[17]点数換算表!$D$7,IF(Q124="ベスト8",[17]点数換算表!$E$7,[17]点数換算表!$F$7)))))</f>
        <v>0</v>
      </c>
      <c r="S124" s="12"/>
      <c r="T124" s="12">
        <f>IF(S124="",0,IF(S124="優勝",[17]点数換算表!$B$8,IF(S124="準優勝",[17]点数換算表!$C$8,IF(S124="ベスト4",[17]点数換算表!$D$8,IF(S124="ベスト8",[17]点数換算表!$E$8,[17]点数換算表!$F$8)))))</f>
        <v>0</v>
      </c>
      <c r="U124" s="12"/>
      <c r="V124" s="12">
        <f>IF(U124="",0,IF(U124="優勝",[17]点数換算表!$B$13,IF(U124="準優勝",[17]点数換算表!$C$13,IF(U124="ベスト4",[17]点数換算表!$D$13,[17]点数換算表!$E$13))))</f>
        <v>0</v>
      </c>
      <c r="W124" s="12"/>
      <c r="X124" s="12">
        <f>IF(W124="",0,IF(W124="優勝",[17]点数換算表!$B$14,IF(W124="準優勝",[17]点数換算表!$C$14,IF(W124="ベスト4",[17]点数換算表!$D$14,[17]点数換算表!$E$14))))</f>
        <v>0</v>
      </c>
      <c r="Y124" s="12"/>
      <c r="Z124" s="12">
        <f>IF(Y124="",0,IF(Y124="優勝",[17]点数換算表!$B$15,IF(Y124="準優勝",[17]点数換算表!$C$15,IF(Y124="ベスト4",[17]点数換算表!$D$15,IF(Y124="ベスト8",[17]点数換算表!$E$15,IF(Y124="ベスト16",[17]点数換算表!$F$15,""))))))</f>
        <v>0</v>
      </c>
      <c r="AA124" s="12"/>
      <c r="AB124" s="12">
        <f>IF(AA124="",0,IF(AA124="優勝",[3]点数換算表!$B$16,IF(AA124="準優勝",[3]点数換算表!$C$16,IF(AA124="ベスト4",[3]点数換算表!$D$16,IF(AA124="ベスト8",[3]点数換算表!$E$16,IF(AA124="ベスト16",[3]点数換算表!$F$16,IF(AA124="ベスト32",[3]点数換算表!$G$16,"")))))))</f>
        <v>0</v>
      </c>
      <c r="AC124" s="12" t="s">
        <v>214</v>
      </c>
      <c r="AD124" s="12">
        <f>IF(AC124="",0,IF(AC124="優勝",[17]点数換算表!$B$17,IF(AC124="準優勝",[17]点数換算表!$C$17,IF(AC124="ベスト4",[17]点数換算表!$D$17,IF(AC124="ベスト8",[17]点数換算表!$E$17,IF(AC124="ベスト16",[17]点数換算表!$F$17,IF(AC124="ベスト32",[17]点数換算表!$G$17,"")))))))</f>
        <v>80</v>
      </c>
      <c r="AE124" s="12"/>
      <c r="AF124" s="12">
        <f>IF(AE124="",0,IF(AE124="優勝",[17]点数換算表!$B$18,IF(AE124="準優勝",[17]点数換算表!$C$18,IF(AE124="ベスト4",[17]点数換算表!$D$18,IF(AE124="ベスト8",[17]点数換算表!$E$18,[17]点数換算表!$F$18)))))</f>
        <v>0</v>
      </c>
      <c r="AG124" s="12"/>
      <c r="AH124" s="12">
        <f>IF(AG124="",0,IF(AG124="優勝",[17]点数換算表!$B$19,IF(AG124="準優勝",[17]点数換算表!$C$19,IF(AG124="ベスト4",[17]点数換算表!$D$19,IF(AG124="ベスト8",[17]点数換算表!$E$19,[17]点数換算表!$F$19)))))</f>
        <v>0</v>
      </c>
      <c r="AI124" s="12">
        <f t="shared" ref="AI124:AI145" si="65">MAX(H124,J124)+SUM(L124:T124)+MAX(V124,X124)+SUM(Z124:AH124)</f>
        <v>130</v>
      </c>
      <c r="AJ124" s="78">
        <f t="shared" ref="AJ124" si="66">AI124+AI125</f>
        <v>180</v>
      </c>
    </row>
    <row r="125" spans="1:36" x14ac:dyDescent="0.4">
      <c r="A125" s="78"/>
      <c r="B125" s="12" t="s">
        <v>1127</v>
      </c>
      <c r="C125" s="12" t="s">
        <v>255</v>
      </c>
      <c r="D125" s="12">
        <v>2</v>
      </c>
      <c r="E125" s="24" t="s">
        <v>269</v>
      </c>
      <c r="F125" s="41" t="s">
        <v>814</v>
      </c>
      <c r="G125" s="12"/>
      <c r="H125" s="12">
        <f>IF(G125="",0,IF(G125="優勝",[17]点数換算表!$B$2,IF(G125="準優勝",[17]点数換算表!$C$2,IF(G125="ベスト4",[17]点数換算表!$D$2,[17]点数換算表!$E$2))))</f>
        <v>0</v>
      </c>
      <c r="I125" s="12"/>
      <c r="J125" s="12">
        <f>IF(I125="",0,IF(I125="優勝",[17]点数換算表!$B$3,IF(I125="準優勝",[17]点数換算表!$C$3,IF(I125="ベスト4",[17]点数換算表!$D$3,[17]点数換算表!$E$3))))</f>
        <v>0</v>
      </c>
      <c r="K125" s="12"/>
      <c r="L125" s="12">
        <f>IF(K125="",0,IF(K125="優勝",[17]点数換算表!$B$4,IF(K125="準優勝",[17]点数換算表!$C$4,IF(K125="ベスト4",[17]点数換算表!$D$4,IF(K125="ベスト8",[17]点数換算表!$E$4,IF(K125="ベスト16",[17]点数換算表!$F$4,""))))))</f>
        <v>0</v>
      </c>
      <c r="M125" s="15" t="s">
        <v>214</v>
      </c>
      <c r="N125" s="12">
        <f>IF(M125="",0,IF(M125="優勝",[3]点数換算表!$B$5,IF(M125="準優勝",[3]点数換算表!$C$5,IF(M125="ベスト4",[3]点数換算表!$D$5,IF(M125="ベスト8",[3]点数換算表!$E$5,IF(M125="ベスト16",[3]点数換算表!$F$5,IF(M125="ベスト32",[3]点数換算表!$G$5,"")))))))</f>
        <v>50</v>
      </c>
      <c r="O125" s="12"/>
      <c r="P125" s="12">
        <f>IF(O125="",0,IF(O125="優勝",[17]点数換算表!$B$6,IF(O125="準優勝",[17]点数換算表!$C$6,IF(O125="ベスト4",[17]点数換算表!$D$6,IF(O125="ベスト8",[17]点数換算表!$E$6,IF(O125="ベスト16",[17]点数換算表!$F$6,IF(O125="ベスト32",[17]点数換算表!$G$6,"")))))))</f>
        <v>0</v>
      </c>
      <c r="Q125" s="12"/>
      <c r="R125" s="12">
        <f>IF(Q125="",0,IF(Q125="優勝",[17]点数換算表!$B$7,IF(Q125="準優勝",[17]点数換算表!$C$7,IF(Q125="ベスト4",[17]点数換算表!$D$7,IF(Q125="ベスト8",[17]点数換算表!$E$7,[17]点数換算表!$F$7)))))</f>
        <v>0</v>
      </c>
      <c r="S125" s="12"/>
      <c r="T125" s="12">
        <f>IF(S125="",0,IF(S125="優勝",[17]点数換算表!$B$8,IF(S125="準優勝",[17]点数換算表!$C$8,IF(S125="ベスト4",[17]点数換算表!$D$8,IF(S125="ベスト8",[17]点数換算表!$E$8,[17]点数換算表!$F$8)))))</f>
        <v>0</v>
      </c>
      <c r="U125" s="12"/>
      <c r="V125" s="12">
        <f>IF(U125="",0,IF(U125="優勝",[17]点数換算表!$B$13,IF(U125="準優勝",[17]点数換算表!$C$13,IF(U125="ベスト4",[17]点数換算表!$D$13,[17]点数換算表!$E$13))))</f>
        <v>0</v>
      </c>
      <c r="W125" s="12"/>
      <c r="X125" s="12">
        <f>IF(W125="",0,IF(W125="優勝",[17]点数換算表!$B$14,IF(W125="準優勝",[17]点数換算表!$C$14,IF(W125="ベスト4",[17]点数換算表!$D$14,[17]点数換算表!$E$14))))</f>
        <v>0</v>
      </c>
      <c r="Y125" s="12"/>
      <c r="Z125" s="12">
        <f>IF(Y125="",0,IF(Y125="優勝",[17]点数換算表!$B$15,IF(Y125="準優勝",[17]点数換算表!$C$15,IF(Y125="ベスト4",[17]点数換算表!$D$15,IF(Y125="ベスト8",[17]点数換算表!$E$15,IF(Y125="ベスト16",[17]点数換算表!$F$15,""))))))</f>
        <v>0</v>
      </c>
      <c r="AA125" s="12"/>
      <c r="AB125" s="12">
        <f>IF(AA125="",0,IF(AA125="優勝",[3]点数換算表!$B$16,IF(AA125="準優勝",[3]点数換算表!$C$16,IF(AA125="ベスト4",[3]点数換算表!$D$16,IF(AA125="ベスト8",[3]点数換算表!$E$16,IF(AA125="ベスト16",[3]点数換算表!$F$16,IF(AA125="ベスト32",[3]点数換算表!$G$16,"")))))))</f>
        <v>0</v>
      </c>
      <c r="AC125" s="12"/>
      <c r="AD125" s="12">
        <f>IF(AC125="",0,IF(AC125="優勝",[17]点数換算表!$B$17,IF(AC125="準優勝",[17]点数換算表!$C$17,IF(AC125="ベスト4",[17]点数換算表!$D$17,IF(AC125="ベスト8",[17]点数換算表!$E$17,IF(AC125="ベスト16",[17]点数換算表!$F$17,IF(AC125="ベスト32",[17]点数換算表!$G$17,"")))))))</f>
        <v>0</v>
      </c>
      <c r="AE125" s="12"/>
      <c r="AF125" s="12">
        <f>IF(AE125="",0,IF(AE125="優勝",[17]点数換算表!$B$18,IF(AE125="準優勝",[17]点数換算表!$C$18,IF(AE125="ベスト4",[17]点数換算表!$D$18,IF(AE125="ベスト8",[17]点数換算表!$E$18,[17]点数換算表!$F$18)))))</f>
        <v>0</v>
      </c>
      <c r="AG125" s="12"/>
      <c r="AH125" s="12">
        <f>IF(AG125="",0,IF(AG125="優勝",[17]点数換算表!$B$19,IF(AG125="準優勝",[17]点数換算表!$C$19,IF(AG125="ベスト4",[17]点数換算表!$D$19,IF(AG125="ベスト8",[17]点数換算表!$E$19,[17]点数換算表!$F$19)))))</f>
        <v>0</v>
      </c>
      <c r="AI125" s="12">
        <f t="shared" si="65"/>
        <v>50</v>
      </c>
      <c r="AJ125" s="78"/>
    </row>
    <row r="126" spans="1:36" x14ac:dyDescent="0.4">
      <c r="A126" s="78">
        <v>62</v>
      </c>
      <c r="B126" s="15" t="s">
        <v>304</v>
      </c>
      <c r="C126" s="15" t="s">
        <v>305</v>
      </c>
      <c r="D126" s="15">
        <v>4</v>
      </c>
      <c r="E126" s="25" t="s">
        <v>272</v>
      </c>
      <c r="F126" s="36" t="s">
        <v>815</v>
      </c>
      <c r="G126" s="11"/>
      <c r="H126" s="12">
        <f>IF(G126="",0,IF(G126="優勝",[3]点数換算表!$B$2,IF(G126="準優勝",[3]点数換算表!$C$2,IF(G126="ベスト4",[3]点数換算表!$D$2,[3]点数換算表!$E$2))))</f>
        <v>0</v>
      </c>
      <c r="I126" s="11"/>
      <c r="J126" s="12">
        <f>IF(I126="",0,IF(I126="優勝",[3]点数換算表!$B$3,IF(I126="準優勝",[3]点数換算表!$C$3,IF(I126="ベスト4",[3]点数換算表!$D$3,[3]点数換算表!$E$3))))</f>
        <v>0</v>
      </c>
      <c r="K126" s="15"/>
      <c r="L126" s="12">
        <f>IF(K126="",0,IF(K126="優勝",[3]点数換算表!$B$4,IF(K126="準優勝",[3]点数換算表!$C$4,IF(K126="ベスト4",[3]点数換算表!$D$4,IF(K126="ベスト8",[3]点数換算表!$E$4,IF(K126="ベスト16",[3]点数換算表!$F$4,""))))))</f>
        <v>0</v>
      </c>
      <c r="M126" s="15" t="s">
        <v>214</v>
      </c>
      <c r="N126" s="12">
        <f>IF(M126="",0,IF(M126="優勝",[3]点数換算表!$B$5,IF(M126="準優勝",[3]点数換算表!$C$5,IF(M126="ベスト4",[3]点数換算表!$D$5,IF(M126="ベスト8",[3]点数換算表!$E$5,IF(M126="ベスト16",[3]点数換算表!$F$5,IF(M126="ベスト32",[3]点数換算表!$G$5,"")))))))</f>
        <v>50</v>
      </c>
      <c r="O126" s="15"/>
      <c r="P126" s="12">
        <f>IF(O126="",0,IF(O126="優勝",[3]点数換算表!$B$6,IF(O126="準優勝",[3]点数換算表!$C$6,IF(O126="ベスト4",[3]点数換算表!$D$6,IF(O126="ベスト8",[3]点数換算表!$E$6,IF(O126="ベスト16",[3]点数換算表!$F$6,IF(O126="ベスト32",[3]点数換算表!$G$6,"")))))))</f>
        <v>0</v>
      </c>
      <c r="Q126" s="11"/>
      <c r="R126" s="12">
        <f>IF(Q126="",0,IF(Q126="優勝",[3]点数換算表!$B$7,IF(Q126="準優勝",[3]点数換算表!$C$7,IF(Q126="ベスト4",[3]点数換算表!$D$7,IF(Q126="ベスト8",[3]点数換算表!$E$7,[3]点数換算表!$F$7)))))</f>
        <v>0</v>
      </c>
      <c r="S126" s="11"/>
      <c r="T126" s="12">
        <f>IF(S126="",0,IF(S126="優勝",[3]点数換算表!$B$8,IF(S126="準優勝",[3]点数換算表!$C$8,IF(S126="ベスト4",[3]点数換算表!$D$8,IF(S126="ベスト8",[3]点数換算表!$E$8,[3]点数換算表!$F$8)))))</f>
        <v>0</v>
      </c>
      <c r="U126" s="11"/>
      <c r="V126" s="12">
        <f>IF(U126="",0,IF(U126="優勝",[3]点数換算表!$B$13,IF(U126="準優勝",[3]点数換算表!$C$13,IF(U126="ベスト4",[3]点数換算表!$D$13,[3]点数換算表!$E$13))))</f>
        <v>0</v>
      </c>
      <c r="W126" s="11"/>
      <c r="X126" s="12">
        <f>IF(W126="",0,IF(W126="優勝",[3]点数換算表!$B$14,IF(W126="準優勝",[3]点数換算表!$C$14,IF(W126="ベスト4",[3]点数換算表!$D$14,[3]点数換算表!$E$14))))</f>
        <v>0</v>
      </c>
      <c r="Y126" s="15"/>
      <c r="Z126" s="12">
        <f>IF(Y126="",0,IF(Y126="優勝",[3]点数換算表!$B$15,IF(Y126="準優勝",[3]点数換算表!$C$15,IF(Y126="ベスト4",[3]点数換算表!$D$15,IF(Y126="ベスト8",[3]点数換算表!$E$15,IF(Y126="ベスト16",[3]点数換算表!$F$15,""))))))</f>
        <v>0</v>
      </c>
      <c r="AA126" s="15" t="s">
        <v>214</v>
      </c>
      <c r="AB126" s="12">
        <f>IF(AA126="",0,IF(AA126="優勝",[3]点数換算表!$B$16,IF(AA126="準優勝",[3]点数換算表!$C$16,IF(AA126="ベスト4",[3]点数換算表!$D$16,IF(AA126="ベスト8",[3]点数換算表!$E$16,IF(AA126="ベスト16",[3]点数換算表!$F$16,IF(AA126="ベスト32",[3]点数換算表!$G$16,"")))))))</f>
        <v>40</v>
      </c>
      <c r="AC126" s="15"/>
      <c r="AD126" s="12">
        <f>IF(AC126="",0,IF(AC126="優勝",[3]点数換算表!$B$17,IF(AC126="準優勝",[3]点数換算表!$C$17,IF(AC126="ベスト4",[3]点数換算表!$D$17,IF(AC126="ベスト8",[3]点数換算表!$E$17,IF(AC126="ベスト16",[3]点数換算表!$F$17,IF(AC126="ベスト32",[3]点数換算表!$G$17,"")))))))</f>
        <v>0</v>
      </c>
      <c r="AE126" s="11"/>
      <c r="AF126" s="12">
        <f>IF(AE126="",0,IF(AE126="優勝",[3]点数換算表!$B$18,IF(AE126="準優勝",[3]点数換算表!$C$18,IF(AE126="ベスト4",[3]点数換算表!$D$18,IF(AE126="ベスト8",[3]点数換算表!$E$18,[3]点数換算表!$F$18)))))</f>
        <v>0</v>
      </c>
      <c r="AG126" s="11"/>
      <c r="AH126" s="12">
        <f>IF(AG126="",0,IF(AG126="優勝",[3]点数換算表!$B$19,IF(AG126="準優勝",[3]点数換算表!$C$19,IF(AG126="ベスト4",[3]点数換算表!$D$19,IF(AG126="ベスト8",[3]点数換算表!$E$19,[3]点数換算表!$F$19)))))</f>
        <v>0</v>
      </c>
      <c r="AI126" s="12">
        <f t="shared" si="65"/>
        <v>90</v>
      </c>
      <c r="AJ126" s="78">
        <f t="shared" ref="AJ126" si="67">AI126+AI127</f>
        <v>180</v>
      </c>
    </row>
    <row r="127" spans="1:36" x14ac:dyDescent="0.4">
      <c r="A127" s="78"/>
      <c r="B127" s="15" t="s">
        <v>369</v>
      </c>
      <c r="C127" s="15" t="s">
        <v>305</v>
      </c>
      <c r="D127" s="15">
        <v>4</v>
      </c>
      <c r="E127" s="25" t="s">
        <v>272</v>
      </c>
      <c r="F127" s="36" t="s">
        <v>815</v>
      </c>
      <c r="G127" s="11"/>
      <c r="H127" s="12">
        <f>IF(G127="",0,IF(G127="優勝",[3]点数換算表!$B$2,IF(G127="準優勝",[3]点数換算表!$C$2,IF(G127="ベスト4",[3]点数換算表!$D$2,[3]点数換算表!$E$2))))</f>
        <v>0</v>
      </c>
      <c r="I127" s="11"/>
      <c r="J127" s="12">
        <f>IF(I127="",0,IF(I127="優勝",[3]点数換算表!$B$3,IF(I127="準優勝",[3]点数換算表!$C$3,IF(I127="ベスト4",[3]点数換算表!$D$3,[3]点数換算表!$E$3))))</f>
        <v>0</v>
      </c>
      <c r="K127" s="15"/>
      <c r="L127" s="12">
        <f>IF(K127="",0,IF(K127="優勝",[3]点数換算表!$B$4,IF(K127="準優勝",[3]点数換算表!$C$4,IF(K127="ベスト4",[3]点数換算表!$D$4,IF(K127="ベスト8",[3]点数換算表!$E$4,IF(K127="ベスト16",[3]点数換算表!$F$4,""))))))</f>
        <v>0</v>
      </c>
      <c r="M127" s="15" t="s">
        <v>214</v>
      </c>
      <c r="N127" s="12">
        <f>IF(M127="",0,IF(M127="優勝",[3]点数換算表!$B$5,IF(M127="準優勝",[3]点数換算表!$C$5,IF(M127="ベスト4",[3]点数換算表!$D$5,IF(M127="ベスト8",[3]点数換算表!$E$5,IF(M127="ベスト16",[3]点数換算表!$F$5,IF(M127="ベスト32",[3]点数換算表!$G$5,"")))))))</f>
        <v>50</v>
      </c>
      <c r="O127" s="15"/>
      <c r="P127" s="12">
        <f>IF(O127="",0,IF(O127="優勝",[3]点数換算表!$B$6,IF(O127="準優勝",[3]点数換算表!$C$6,IF(O127="ベスト4",[3]点数換算表!$D$6,IF(O127="ベスト8",[3]点数換算表!$E$6,IF(O127="ベスト16",[3]点数換算表!$F$6,IF(O127="ベスト32",[3]点数換算表!$G$6,"")))))))</f>
        <v>0</v>
      </c>
      <c r="Q127" s="11"/>
      <c r="R127" s="12">
        <f>IF(Q127="",0,IF(Q127="優勝",[3]点数換算表!$B$7,IF(Q127="準優勝",[3]点数換算表!$C$7,IF(Q127="ベスト4",[3]点数換算表!$D$7,IF(Q127="ベスト8",[3]点数換算表!$E$7,[3]点数換算表!$F$7)))))</f>
        <v>0</v>
      </c>
      <c r="S127" s="11"/>
      <c r="T127" s="12">
        <f>IF(S127="",0,IF(S127="優勝",[3]点数換算表!$B$8,IF(S127="準優勝",[3]点数換算表!$C$8,IF(S127="ベスト4",[3]点数換算表!$D$8,IF(S127="ベスト8",[3]点数換算表!$E$8,[3]点数換算表!$F$8)))))</f>
        <v>0</v>
      </c>
      <c r="U127" s="11"/>
      <c r="V127" s="12">
        <f>IF(U127="",0,IF(U127="優勝",[3]点数換算表!$B$13,IF(U127="準優勝",[3]点数換算表!$C$13,IF(U127="ベスト4",[3]点数換算表!$D$13,[3]点数換算表!$E$13))))</f>
        <v>0</v>
      </c>
      <c r="W127" s="11"/>
      <c r="X127" s="12">
        <f>IF(W127="",0,IF(W127="優勝",[3]点数換算表!$B$14,IF(W127="準優勝",[3]点数換算表!$C$14,IF(W127="ベスト4",[3]点数換算表!$D$14,[3]点数換算表!$E$14))))</f>
        <v>0</v>
      </c>
      <c r="Y127" s="15"/>
      <c r="Z127" s="12">
        <f>IF(Y127="",0,IF(Y127="優勝",[3]点数換算表!$B$15,IF(Y127="準優勝",[3]点数換算表!$C$15,IF(Y127="ベスト4",[3]点数換算表!$D$15,IF(Y127="ベスト8",[3]点数換算表!$E$15,IF(Y127="ベスト16",[3]点数換算表!$F$15,""))))))</f>
        <v>0</v>
      </c>
      <c r="AA127" s="15" t="s">
        <v>214</v>
      </c>
      <c r="AB127" s="12">
        <f>IF(AA127="",0,IF(AA127="優勝",[3]点数換算表!$B$16,IF(AA127="準優勝",[3]点数換算表!$C$16,IF(AA127="ベスト4",[3]点数換算表!$D$16,IF(AA127="ベスト8",[3]点数換算表!$E$16,IF(AA127="ベスト16",[3]点数換算表!$F$16,IF(AA127="ベスト32",[3]点数換算表!$G$16,"")))))))</f>
        <v>40</v>
      </c>
      <c r="AC127" s="15"/>
      <c r="AD127" s="12">
        <f>IF(AC127="",0,IF(AC127="優勝",[3]点数換算表!$B$17,IF(AC127="準優勝",[3]点数換算表!$C$17,IF(AC127="ベスト4",[3]点数換算表!$D$17,IF(AC127="ベスト8",[3]点数換算表!$E$17,IF(AC127="ベスト16",[3]点数換算表!$F$17,IF(AC127="ベスト32",[3]点数換算表!$G$17,"")))))))</f>
        <v>0</v>
      </c>
      <c r="AE127" s="11"/>
      <c r="AF127" s="12">
        <f>IF(AE127="",0,IF(AE127="優勝",[3]点数換算表!$B$18,IF(AE127="準優勝",[3]点数換算表!$C$18,IF(AE127="ベスト4",[3]点数換算表!$D$18,IF(AE127="ベスト8",[3]点数換算表!$E$18,[3]点数換算表!$F$18)))))</f>
        <v>0</v>
      </c>
      <c r="AG127" s="11"/>
      <c r="AH127" s="12">
        <f>IF(AG127="",0,IF(AG127="優勝",[3]点数換算表!$B$19,IF(AG127="準優勝",[3]点数換算表!$C$19,IF(AG127="ベスト4",[3]点数換算表!$D$19,IF(AG127="ベスト8",[3]点数換算表!$E$19,[3]点数換算表!$F$19)))))</f>
        <v>0</v>
      </c>
      <c r="AI127" s="12">
        <f t="shared" si="65"/>
        <v>90</v>
      </c>
      <c r="AJ127" s="78"/>
    </row>
    <row r="128" spans="1:36" x14ac:dyDescent="0.4">
      <c r="A128" s="78">
        <v>63</v>
      </c>
      <c r="B128" s="12" t="s">
        <v>317</v>
      </c>
      <c r="C128" s="12" t="s">
        <v>289</v>
      </c>
      <c r="D128" s="12">
        <v>2</v>
      </c>
      <c r="E128" s="25" t="s">
        <v>272</v>
      </c>
      <c r="F128" s="36" t="s">
        <v>815</v>
      </c>
      <c r="G128" s="11"/>
      <c r="H128" s="12">
        <f>IF(G128="",0,IF(G128="優勝",[3]点数換算表!$B$2,IF(G128="準優勝",[3]点数換算表!$C$2,IF(G128="ベスト4",[3]点数換算表!$D$2,[3]点数換算表!$E$2))))</f>
        <v>0</v>
      </c>
      <c r="I128" s="11"/>
      <c r="J128" s="12">
        <f>IF(I128="",0,IF(I128="優勝",[3]点数換算表!$B$3,IF(I128="準優勝",[3]点数換算表!$C$3,IF(I128="ベスト4",[3]点数換算表!$D$3,[3]点数換算表!$E$3))))</f>
        <v>0</v>
      </c>
      <c r="K128" s="15"/>
      <c r="L128" s="12">
        <f>IF(K128="",0,IF(K128="優勝",[3]点数換算表!$B$4,IF(K128="準優勝",[3]点数換算表!$C$4,IF(K128="ベスト4",[3]点数換算表!$D$4,IF(K128="ベスト8",[3]点数換算表!$E$4,IF(K128="ベスト16",[3]点数換算表!$F$4,""))))))</f>
        <v>0</v>
      </c>
      <c r="M128" s="15" t="s">
        <v>214</v>
      </c>
      <c r="N128" s="12">
        <f>IF(M128="",0,IF(M128="優勝",[3]点数換算表!$B$5,IF(M128="準優勝",[3]点数換算表!$C$5,IF(M128="ベスト4",[3]点数換算表!$D$5,IF(M128="ベスト8",[3]点数換算表!$E$5,IF(M128="ベスト16",[3]点数換算表!$F$5,IF(M128="ベスト32",[3]点数換算表!$G$5,"")))))))</f>
        <v>50</v>
      </c>
      <c r="O128" s="15"/>
      <c r="P128" s="12">
        <f>IF(O128="",0,IF(O128="優勝",[3]点数換算表!$B$6,IF(O128="準優勝",[3]点数換算表!$C$6,IF(O128="ベスト4",[3]点数換算表!$D$6,IF(O128="ベスト8",[3]点数換算表!$E$6,IF(O128="ベスト16",[3]点数換算表!$F$6,IF(O128="ベスト32",[3]点数換算表!$G$6,"")))))))</f>
        <v>0</v>
      </c>
      <c r="Q128" s="11"/>
      <c r="R128" s="12">
        <f>IF(Q128="",0,IF(Q128="優勝",[3]点数換算表!$B$7,IF(Q128="準優勝",[3]点数換算表!$C$7,IF(Q128="ベスト4",[3]点数換算表!$D$7,IF(Q128="ベスト8",[3]点数換算表!$E$7,[3]点数換算表!$F$7)))))</f>
        <v>0</v>
      </c>
      <c r="S128" s="11"/>
      <c r="T128" s="12">
        <f>IF(S128="",0,IF(S128="優勝",[3]点数換算表!$B$8,IF(S128="準優勝",[3]点数換算表!$C$8,IF(S128="ベスト4",[3]点数換算表!$D$8,IF(S128="ベスト8",[3]点数換算表!$E$8,[3]点数換算表!$F$8)))))</f>
        <v>0</v>
      </c>
      <c r="U128" s="11"/>
      <c r="V128" s="12">
        <f>IF(U128="",0,IF(U128="優勝",[3]点数換算表!$B$13,IF(U128="準優勝",[3]点数換算表!$C$13,IF(U128="ベスト4",[3]点数換算表!$D$13,[3]点数換算表!$E$13))))</f>
        <v>0</v>
      </c>
      <c r="W128" s="11"/>
      <c r="X128" s="12">
        <f>IF(W128="",0,IF(W128="優勝",[3]点数換算表!$B$14,IF(W128="準優勝",[3]点数換算表!$C$14,IF(W128="ベスト4",[3]点数換算表!$D$14,[3]点数換算表!$E$14))))</f>
        <v>0</v>
      </c>
      <c r="Y128" s="15"/>
      <c r="Z128" s="12">
        <f>IF(Y128="",0,IF(Y128="優勝",[3]点数換算表!$B$15,IF(Y128="準優勝",[3]点数換算表!$C$15,IF(Y128="ベスト4",[3]点数換算表!$D$15,IF(Y128="ベスト8",[3]点数換算表!$E$15,IF(Y128="ベスト16",[3]点数換算表!$F$15,""))))))</f>
        <v>0</v>
      </c>
      <c r="AA128" s="15" t="s">
        <v>214</v>
      </c>
      <c r="AB128" s="12">
        <f>IF(AA128="",0,IF(AA128="優勝",[3]点数換算表!$B$16,IF(AA128="準優勝",[3]点数換算表!$C$16,IF(AA128="ベスト4",[3]点数換算表!$D$16,IF(AA128="ベスト8",[3]点数換算表!$E$16,IF(AA128="ベスト16",[3]点数換算表!$F$16,IF(AA128="ベスト32",[3]点数換算表!$G$16,"")))))))</f>
        <v>40</v>
      </c>
      <c r="AC128" s="15"/>
      <c r="AD128" s="12">
        <f>IF(AC128="",0,IF(AC128="優勝",[3]点数換算表!$B$17,IF(AC128="準優勝",[3]点数換算表!$C$17,IF(AC128="ベスト4",[3]点数換算表!$D$17,IF(AC128="ベスト8",[3]点数換算表!$E$17,IF(AC128="ベスト16",[3]点数換算表!$F$17,IF(AC128="ベスト32",[3]点数換算表!$G$17,"")))))))</f>
        <v>0</v>
      </c>
      <c r="AE128" s="11"/>
      <c r="AF128" s="12">
        <f>IF(AE128="",0,IF(AE128="優勝",[3]点数換算表!$B$18,IF(AE128="準優勝",[3]点数換算表!$C$18,IF(AE128="ベスト4",[3]点数換算表!$D$18,IF(AE128="ベスト8",[3]点数換算表!$E$18,[3]点数換算表!$F$18)))))</f>
        <v>0</v>
      </c>
      <c r="AG128" s="11"/>
      <c r="AH128" s="12">
        <f>IF(AG128="",0,IF(AG128="優勝",[3]点数換算表!$B$19,IF(AG128="準優勝",[3]点数換算表!$C$19,IF(AG128="ベスト4",[3]点数換算表!$D$19,IF(AG128="ベスト8",[3]点数換算表!$E$19,[3]点数換算表!$F$19)))))</f>
        <v>0</v>
      </c>
      <c r="AI128" s="12">
        <f t="shared" si="65"/>
        <v>90</v>
      </c>
      <c r="AJ128" s="78">
        <f t="shared" ref="AJ128" si="68">AI128+AI129</f>
        <v>180</v>
      </c>
    </row>
    <row r="129" spans="1:36" x14ac:dyDescent="0.4">
      <c r="A129" s="78"/>
      <c r="B129" s="12" t="s">
        <v>372</v>
      </c>
      <c r="C129" s="12" t="s">
        <v>289</v>
      </c>
      <c r="D129" s="12">
        <v>3</v>
      </c>
      <c r="E129" s="25" t="s">
        <v>272</v>
      </c>
      <c r="F129" s="36" t="s">
        <v>815</v>
      </c>
      <c r="G129" s="11"/>
      <c r="H129" s="12">
        <f>IF(G129="",0,IF(G129="優勝",[3]点数換算表!$B$2,IF(G129="準優勝",[3]点数換算表!$C$2,IF(G129="ベスト4",[3]点数換算表!$D$2,[3]点数換算表!$E$2))))</f>
        <v>0</v>
      </c>
      <c r="I129" s="11"/>
      <c r="J129" s="12">
        <f>IF(I129="",0,IF(I129="優勝",[3]点数換算表!$B$3,IF(I129="準優勝",[3]点数換算表!$C$3,IF(I129="ベスト4",[3]点数換算表!$D$3,[3]点数換算表!$E$3))))</f>
        <v>0</v>
      </c>
      <c r="K129" s="15"/>
      <c r="L129" s="12">
        <f>IF(K129="",0,IF(K129="優勝",[3]点数換算表!$B$4,IF(K129="準優勝",[3]点数換算表!$C$4,IF(K129="ベスト4",[3]点数換算表!$D$4,IF(K129="ベスト8",[3]点数換算表!$E$4,IF(K129="ベスト16",[3]点数換算表!$F$4,""))))))</f>
        <v>0</v>
      </c>
      <c r="M129" s="15" t="s">
        <v>214</v>
      </c>
      <c r="N129" s="12">
        <f>IF(M129="",0,IF(M129="優勝",[3]点数換算表!$B$5,IF(M129="準優勝",[3]点数換算表!$C$5,IF(M129="ベスト4",[3]点数換算表!$D$5,IF(M129="ベスト8",[3]点数換算表!$E$5,IF(M129="ベスト16",[3]点数換算表!$F$5,IF(M129="ベスト32",[3]点数換算表!$G$5,"")))))))</f>
        <v>50</v>
      </c>
      <c r="O129" s="15"/>
      <c r="P129" s="12">
        <f>IF(O129="",0,IF(O129="優勝",[3]点数換算表!$B$6,IF(O129="準優勝",[3]点数換算表!$C$6,IF(O129="ベスト4",[3]点数換算表!$D$6,IF(O129="ベスト8",[3]点数換算表!$E$6,IF(O129="ベスト16",[3]点数換算表!$F$6,IF(O129="ベスト32",[3]点数換算表!$G$6,"")))))))</f>
        <v>0</v>
      </c>
      <c r="Q129" s="11"/>
      <c r="R129" s="12">
        <f>IF(Q129="",0,IF(Q129="優勝",[3]点数換算表!$B$7,IF(Q129="準優勝",[3]点数換算表!$C$7,IF(Q129="ベスト4",[3]点数換算表!$D$7,IF(Q129="ベスト8",[3]点数換算表!$E$7,[3]点数換算表!$F$7)))))</f>
        <v>0</v>
      </c>
      <c r="S129" s="11"/>
      <c r="T129" s="12">
        <f>IF(S129="",0,IF(S129="優勝",[3]点数換算表!$B$8,IF(S129="準優勝",[3]点数換算表!$C$8,IF(S129="ベスト4",[3]点数換算表!$D$8,IF(S129="ベスト8",[3]点数換算表!$E$8,[3]点数換算表!$F$8)))))</f>
        <v>0</v>
      </c>
      <c r="U129" s="11"/>
      <c r="V129" s="12">
        <f>IF(U129="",0,IF(U129="優勝",[3]点数換算表!$B$13,IF(U129="準優勝",[3]点数換算表!$C$13,IF(U129="ベスト4",[3]点数換算表!$D$13,[3]点数換算表!$E$13))))</f>
        <v>0</v>
      </c>
      <c r="W129" s="11"/>
      <c r="X129" s="12">
        <f>IF(W129="",0,IF(W129="優勝",[3]点数換算表!$B$14,IF(W129="準優勝",[3]点数換算表!$C$14,IF(W129="ベスト4",[3]点数換算表!$D$14,[3]点数換算表!$E$14))))</f>
        <v>0</v>
      </c>
      <c r="Y129" s="15"/>
      <c r="Z129" s="12">
        <f>IF(Y129="",0,IF(Y129="優勝",[3]点数換算表!$B$15,IF(Y129="準優勝",[3]点数換算表!$C$15,IF(Y129="ベスト4",[3]点数換算表!$D$15,IF(Y129="ベスト8",[3]点数換算表!$E$15,IF(Y129="ベスト16",[3]点数換算表!$F$15,""))))))</f>
        <v>0</v>
      </c>
      <c r="AA129" s="15" t="s">
        <v>214</v>
      </c>
      <c r="AB129" s="12">
        <f>IF(AA129="",0,IF(AA129="優勝",[3]点数換算表!$B$16,IF(AA129="準優勝",[3]点数換算表!$C$16,IF(AA129="ベスト4",[3]点数換算表!$D$16,IF(AA129="ベスト8",[3]点数換算表!$E$16,IF(AA129="ベスト16",[3]点数換算表!$F$16,IF(AA129="ベスト32",[3]点数換算表!$G$16,"")))))))</f>
        <v>40</v>
      </c>
      <c r="AC129" s="15"/>
      <c r="AD129" s="12">
        <f>IF(AC129="",0,IF(AC129="優勝",[3]点数換算表!$B$17,IF(AC129="準優勝",[3]点数換算表!$C$17,IF(AC129="ベスト4",[3]点数換算表!$D$17,IF(AC129="ベスト8",[3]点数換算表!$E$17,IF(AC129="ベスト16",[3]点数換算表!$F$17,IF(AC129="ベスト32",[3]点数換算表!$G$17,"")))))))</f>
        <v>0</v>
      </c>
      <c r="AE129" s="11"/>
      <c r="AF129" s="12">
        <f>IF(AE129="",0,IF(AE129="優勝",[3]点数換算表!$B$18,IF(AE129="準優勝",[3]点数換算表!$C$18,IF(AE129="ベスト4",[3]点数換算表!$D$18,IF(AE129="ベスト8",[3]点数換算表!$E$18,[3]点数換算表!$F$18)))))</f>
        <v>0</v>
      </c>
      <c r="AG129" s="11"/>
      <c r="AH129" s="12">
        <f>IF(AG129="",0,IF(AG129="優勝",[3]点数換算表!$B$19,IF(AG129="準優勝",[3]点数換算表!$C$19,IF(AG129="ベスト4",[3]点数換算表!$D$19,IF(AG129="ベスト8",[3]点数換算表!$E$19,[3]点数換算表!$F$19)))))</f>
        <v>0</v>
      </c>
      <c r="AI129" s="12">
        <f t="shared" si="65"/>
        <v>90</v>
      </c>
      <c r="AJ129" s="78"/>
    </row>
    <row r="130" spans="1:36" x14ac:dyDescent="0.4">
      <c r="A130" s="78">
        <v>64</v>
      </c>
      <c r="B130" s="12" t="s">
        <v>909</v>
      </c>
      <c r="C130" s="12" t="s">
        <v>289</v>
      </c>
      <c r="D130" s="12">
        <v>2</v>
      </c>
      <c r="E130" s="25" t="s">
        <v>272</v>
      </c>
      <c r="F130" s="36" t="s">
        <v>815</v>
      </c>
      <c r="G130" s="11"/>
      <c r="H130" s="12">
        <f>IF(G130="",0,IF(G130="優勝",[15]点数換算表!$B$2,IF(G130="準優勝",[15]点数換算表!$C$2,IF(G130="ベスト4",[15]点数換算表!$D$2,[15]点数換算表!$E$2))))</f>
        <v>0</v>
      </c>
      <c r="I130" s="11"/>
      <c r="J130" s="12">
        <f>IF(I130="",0,IF(I130="優勝",[15]点数換算表!$B$3,IF(I130="準優勝",[15]点数換算表!$C$3,IF(I130="ベスト4",[15]点数換算表!$D$3,[15]点数換算表!$E$3))))</f>
        <v>0</v>
      </c>
      <c r="K130" s="15" t="s">
        <v>9</v>
      </c>
      <c r="L130" s="12">
        <f>IF(K130="",0,IF(K130="優勝",[15]点数換算表!$B$4,IF(K130="準優勝",[15]点数換算表!$C$4,IF(K130="ベスト4",[15]点数換算表!$D$4,IF(K130="ベスト8",[15]点数換算表!$E$4,IF(K130="ベスト16",[15]点数換算表!$F$4,""))))))</f>
        <v>40</v>
      </c>
      <c r="M130" s="15" t="s">
        <v>214</v>
      </c>
      <c r="N130" s="12">
        <f>IF(M130="",0,IF(M130="優勝",[3]点数換算表!$B$5,IF(M130="準優勝",[3]点数換算表!$C$5,IF(M130="ベスト4",[3]点数換算表!$D$5,IF(M130="ベスト8",[3]点数換算表!$E$5,IF(M130="ベスト16",[3]点数換算表!$F$5,IF(M130="ベスト32",[3]点数換算表!$G$5,"")))))))</f>
        <v>50</v>
      </c>
      <c r="O130" s="15"/>
      <c r="P130" s="12">
        <f>IF(O130="",0,IF(O130="優勝",[15]点数換算表!$B$6,IF(O130="準優勝",[15]点数換算表!$C$6,IF(O130="ベスト4",[15]点数換算表!$D$6,IF(O130="ベスト8",[15]点数換算表!$E$6,IF(O130="ベスト16",[15]点数換算表!$F$6,IF(O130="ベスト32",[15]点数換算表!$G$6,"")))))))</f>
        <v>0</v>
      </c>
      <c r="Q130" s="11"/>
      <c r="R130" s="12">
        <f>IF(Q130="",0,IF(Q130="優勝",[15]点数換算表!$B$7,IF(Q130="準優勝",[15]点数換算表!$C$7,IF(Q130="ベスト4",[15]点数換算表!$D$7,IF(Q130="ベスト8",[15]点数換算表!$E$7,[15]点数換算表!$F$7)))))</f>
        <v>0</v>
      </c>
      <c r="S130" s="11"/>
      <c r="T130" s="12">
        <f>IF(S130="",0,IF(S130="優勝",[15]点数換算表!$B$8,IF(S130="準優勝",[15]点数換算表!$C$8,IF(S130="ベスト4",[15]点数換算表!$D$8,IF(S130="ベスト8",[15]点数換算表!$E$8,[15]点数換算表!$F$8)))))</f>
        <v>0</v>
      </c>
      <c r="U130" s="11"/>
      <c r="V130" s="12">
        <f>IF(U130="",0,IF(U130="優勝",[15]点数換算表!$B$13,IF(U130="準優勝",[15]点数換算表!$C$13,IF(U130="ベスト4",[15]点数換算表!$D$13,[15]点数換算表!$E$13))))</f>
        <v>0</v>
      </c>
      <c r="W130" s="11"/>
      <c r="X130" s="12">
        <f>IF(W130="",0,IF(W130="優勝",[15]点数換算表!$B$14,IF(W130="準優勝",[15]点数換算表!$C$14,IF(W130="ベスト4",[15]点数換算表!$D$14,[15]点数換算表!$E$14))))</f>
        <v>0</v>
      </c>
      <c r="Y130" s="15"/>
      <c r="Z130" s="12">
        <f>IF(Y130="",0,IF(Y130="優勝",[15]点数換算表!$B$15,IF(Y130="準優勝",[15]点数換算表!$C$15,IF(Y130="ベスト4",[15]点数換算表!$D$15,IF(Y130="ベスト8",[15]点数換算表!$E$15,IF(Y130="ベスト16",[15]点数換算表!$F$15,""))))))</f>
        <v>0</v>
      </c>
      <c r="AA130" s="15"/>
      <c r="AB130" s="12">
        <f>IF(AA130="",0,IF(AA130="優勝",[3]点数換算表!$B$16,IF(AA130="準優勝",[3]点数換算表!$C$16,IF(AA130="ベスト4",[3]点数換算表!$D$16,IF(AA130="ベスト8",[3]点数換算表!$E$16,IF(AA130="ベスト16",[3]点数換算表!$F$16,IF(AA130="ベスト32",[3]点数換算表!$G$16,"")))))))</f>
        <v>0</v>
      </c>
      <c r="AC130" s="15"/>
      <c r="AD130" s="12">
        <f>IF(AC130="",0,IF(AC130="優勝",[15]点数換算表!$B$17,IF(AC130="準優勝",[15]点数換算表!$C$17,IF(AC130="ベスト4",[15]点数換算表!$D$17,IF(AC130="ベスト8",[15]点数換算表!$E$17,IF(AC130="ベスト16",[15]点数換算表!$F$17,IF(AC130="ベスト32",[15]点数換算表!$G$17,"")))))))</f>
        <v>0</v>
      </c>
      <c r="AE130" s="11"/>
      <c r="AF130" s="12">
        <f>IF(AE130="",0,IF(AE130="優勝",[15]点数換算表!$B$18,IF(AE130="準優勝",[15]点数換算表!$C$18,IF(AE130="ベスト4",[15]点数換算表!$D$18,IF(AE130="ベスト8",[15]点数換算表!$E$18,[15]点数換算表!$F$18)))))</f>
        <v>0</v>
      </c>
      <c r="AG130" s="11"/>
      <c r="AH130" s="12">
        <f>IF(AG130="",0,IF(AG130="優勝",[15]点数換算表!$B$19,IF(AG130="準優勝",[15]点数換算表!$C$19,IF(AG130="ベスト4",[15]点数換算表!$D$19,IF(AG130="ベスト8",[15]点数換算表!$E$19,[15]点数換算表!$F$19)))))</f>
        <v>0</v>
      </c>
      <c r="AI130" s="12">
        <f t="shared" si="65"/>
        <v>90</v>
      </c>
      <c r="AJ130" s="78">
        <f t="shared" ref="AJ130" si="69">AI130+AI131</f>
        <v>180</v>
      </c>
    </row>
    <row r="131" spans="1:36" x14ac:dyDescent="0.4">
      <c r="A131" s="78"/>
      <c r="B131" s="12" t="s">
        <v>910</v>
      </c>
      <c r="C131" s="12" t="s">
        <v>289</v>
      </c>
      <c r="D131" s="12">
        <v>1</v>
      </c>
      <c r="E131" s="25" t="s">
        <v>272</v>
      </c>
      <c r="F131" s="36" t="s">
        <v>815</v>
      </c>
      <c r="G131" s="11"/>
      <c r="H131" s="12">
        <f>IF(G131="",0,IF(G131="優勝",[14]点数換算表!$B$2,IF(G131="準優勝",[14]点数換算表!$C$2,IF(G131="ベスト4",[14]点数換算表!$D$2,[14]点数換算表!$E$2))))</f>
        <v>0</v>
      </c>
      <c r="I131" s="11"/>
      <c r="J131" s="12">
        <f>IF(I131="",0,IF(I131="優勝",[14]点数換算表!$B$3,IF(I131="準優勝",[14]点数換算表!$C$3,IF(I131="ベスト4",[14]点数換算表!$D$3,[14]点数換算表!$E$3))))</f>
        <v>0</v>
      </c>
      <c r="K131" s="15" t="s">
        <v>9</v>
      </c>
      <c r="L131" s="12">
        <f>IF(K131="",0,IF(K131="優勝",[14]点数換算表!$B$4,IF(K131="準優勝",[14]点数換算表!$C$4,IF(K131="ベスト4",[14]点数換算表!$D$4,IF(K131="ベスト8",[14]点数換算表!$E$4,IF(K131="ベスト16",[14]点数換算表!$F$4,""))))))</f>
        <v>40</v>
      </c>
      <c r="M131" s="15" t="s">
        <v>214</v>
      </c>
      <c r="N131" s="12">
        <f>IF(M131="",0,IF(M131="優勝",[3]点数換算表!$B$5,IF(M131="準優勝",[3]点数換算表!$C$5,IF(M131="ベスト4",[3]点数換算表!$D$5,IF(M131="ベスト8",[3]点数換算表!$E$5,IF(M131="ベスト16",[3]点数換算表!$F$5,IF(M131="ベスト32",[3]点数換算表!$G$5,"")))))))</f>
        <v>50</v>
      </c>
      <c r="O131" s="15"/>
      <c r="P131" s="12">
        <f>IF(O131="",0,IF(O131="優勝",[14]点数換算表!$B$6,IF(O131="準優勝",[14]点数換算表!$C$6,IF(O131="ベスト4",[14]点数換算表!$D$6,IF(O131="ベスト8",[14]点数換算表!$E$6,IF(O131="ベスト16",[14]点数換算表!$F$6,IF(O131="ベスト32",[14]点数換算表!$G$6,"")))))))</f>
        <v>0</v>
      </c>
      <c r="Q131" s="11"/>
      <c r="R131" s="12">
        <f>IF(Q131="",0,IF(Q131="優勝",[14]点数換算表!$B$7,IF(Q131="準優勝",[14]点数換算表!$C$7,IF(Q131="ベスト4",[14]点数換算表!$D$7,IF(Q131="ベスト8",[14]点数換算表!$E$7,[14]点数換算表!$F$7)))))</f>
        <v>0</v>
      </c>
      <c r="S131" s="11"/>
      <c r="T131" s="12">
        <f>IF(S131="",0,IF(S131="優勝",[14]点数換算表!$B$8,IF(S131="準優勝",[14]点数換算表!$C$8,IF(S131="ベスト4",[14]点数換算表!$D$8,IF(S131="ベスト8",[14]点数換算表!$E$8,[14]点数換算表!$F$8)))))</f>
        <v>0</v>
      </c>
      <c r="U131" s="11"/>
      <c r="V131" s="12">
        <f>IF(U131="",0,IF(U131="優勝",[14]点数換算表!$B$13,IF(U131="準優勝",[14]点数換算表!$C$13,IF(U131="ベスト4",[14]点数換算表!$D$13,[14]点数換算表!$E$13))))</f>
        <v>0</v>
      </c>
      <c r="W131" s="11"/>
      <c r="X131" s="12">
        <f>IF(W131="",0,IF(W131="優勝",[14]点数換算表!$B$14,IF(W131="準優勝",[14]点数換算表!$C$14,IF(W131="ベスト4",[14]点数換算表!$D$14,[14]点数換算表!$E$14))))</f>
        <v>0</v>
      </c>
      <c r="Y131" s="15"/>
      <c r="Z131" s="12">
        <f>IF(Y131="",0,IF(Y131="優勝",[14]点数換算表!$B$15,IF(Y131="準優勝",[14]点数換算表!$C$15,IF(Y131="ベスト4",[14]点数換算表!$D$15,IF(Y131="ベスト8",[14]点数換算表!$E$15,IF(Y131="ベスト16",[14]点数換算表!$F$15,""))))))</f>
        <v>0</v>
      </c>
      <c r="AA131" s="15"/>
      <c r="AB131" s="12">
        <f>IF(AA131="",0,IF(AA131="優勝",[3]点数換算表!$B$16,IF(AA131="準優勝",[3]点数換算表!$C$16,IF(AA131="ベスト4",[3]点数換算表!$D$16,IF(AA131="ベスト8",[3]点数換算表!$E$16,IF(AA131="ベスト16",[3]点数換算表!$F$16,IF(AA131="ベスト32",[3]点数換算表!$G$16,"")))))))</f>
        <v>0</v>
      </c>
      <c r="AC131" s="15"/>
      <c r="AD131" s="12">
        <f>IF(AC131="",0,IF(AC131="優勝",[14]点数換算表!$B$17,IF(AC131="準優勝",[14]点数換算表!$C$17,IF(AC131="ベスト4",[14]点数換算表!$D$17,IF(AC131="ベスト8",[14]点数換算表!$E$17,IF(AC131="ベスト16",[14]点数換算表!$F$17,IF(AC131="ベスト32",[14]点数換算表!$G$17,"")))))))</f>
        <v>0</v>
      </c>
      <c r="AE131" s="11"/>
      <c r="AF131" s="12">
        <f>IF(AE131="",0,IF(AE131="優勝",[14]点数換算表!$B$18,IF(AE131="準優勝",[14]点数換算表!$C$18,IF(AE131="ベスト4",[14]点数換算表!$D$18,IF(AE131="ベスト8",[14]点数換算表!$E$18,[14]点数換算表!$F$18)))))</f>
        <v>0</v>
      </c>
      <c r="AG131" s="11"/>
      <c r="AH131" s="12">
        <f>IF(AG131="",0,IF(AG131="優勝",[14]点数換算表!$B$19,IF(AG131="準優勝",[14]点数換算表!$C$19,IF(AG131="ベスト4",[14]点数換算表!$D$19,IF(AG131="ベスト8",[14]点数換算表!$E$19,[14]点数換算表!$F$19)))))</f>
        <v>0</v>
      </c>
      <c r="AI131" s="12">
        <f t="shared" si="65"/>
        <v>90</v>
      </c>
      <c r="AJ131" s="78"/>
    </row>
    <row r="132" spans="1:36" x14ac:dyDescent="0.4">
      <c r="A132" s="78">
        <v>65</v>
      </c>
      <c r="B132" s="12" t="s">
        <v>1032</v>
      </c>
      <c r="C132" s="12" t="s">
        <v>460</v>
      </c>
      <c r="D132" s="12">
        <v>2</v>
      </c>
      <c r="E132" s="28" t="s">
        <v>451</v>
      </c>
      <c r="F132" s="36" t="s">
        <v>815</v>
      </c>
      <c r="G132" s="11"/>
      <c r="H132" s="12">
        <f>IF(G132="",0,IF(G132="優勝",[15]点数換算表!$B$2,IF(G132="準優勝",[15]点数換算表!$C$2,IF(G132="ベスト4",[15]点数換算表!$D$2,[15]点数換算表!$E$2))))</f>
        <v>0</v>
      </c>
      <c r="I132" s="11"/>
      <c r="J132" s="12">
        <f>IF(I132="",0,IF(I132="優勝",[15]点数換算表!$B$3,IF(I132="準優勝",[15]点数換算表!$C$3,IF(I132="ベスト4",[15]点数換算表!$D$3,[15]点数換算表!$E$3))))</f>
        <v>0</v>
      </c>
      <c r="K132" s="15" t="s">
        <v>8</v>
      </c>
      <c r="L132" s="12">
        <f>IF(K132="",0,IF(K132="優勝",[15]点数換算表!$B$4,IF(K132="準優勝",[15]点数換算表!$C$4,IF(K132="ベスト4",[15]点数換算表!$D$4,IF(K132="ベスト8",[15]点数換算表!$E$4,IF(K132="ベスト16",[15]点数換算表!$F$4,""))))))</f>
        <v>80</v>
      </c>
      <c r="M132" s="15"/>
      <c r="N132" s="12">
        <f>IF(M132="",0,IF(M132="優勝",[3]点数換算表!$B$5,IF(M132="準優勝",[3]点数換算表!$C$5,IF(M132="ベスト4",[3]点数換算表!$D$5,IF(M132="ベスト8",[3]点数換算表!$E$5,IF(M132="ベスト16",[3]点数換算表!$F$5,IF(M132="ベスト32",[3]点数換算表!$G$5,"")))))))</f>
        <v>0</v>
      </c>
      <c r="O132" s="15"/>
      <c r="P132" s="12">
        <f>IF(O132="",0,IF(O132="優勝",[15]点数換算表!$B$6,IF(O132="準優勝",[15]点数換算表!$C$6,IF(O132="ベスト4",[15]点数換算表!$D$6,IF(O132="ベスト8",[15]点数換算表!$E$6,IF(O132="ベスト16",[15]点数換算表!$F$6,IF(O132="ベスト32",[15]点数換算表!$G$6,"")))))))</f>
        <v>0</v>
      </c>
      <c r="Q132" s="11"/>
      <c r="R132" s="12">
        <f>IF(Q132="",0,IF(Q132="優勝",[15]点数換算表!$B$7,IF(Q132="準優勝",[15]点数換算表!$C$7,IF(Q132="ベスト4",[15]点数換算表!$D$7,IF(Q132="ベスト8",[15]点数換算表!$E$7,[15]点数換算表!$F$7)))))</f>
        <v>0</v>
      </c>
      <c r="S132" s="11"/>
      <c r="T132" s="12">
        <f>IF(S132="",0,IF(S132="優勝",[15]点数換算表!$B$8,IF(S132="準優勝",[15]点数換算表!$C$8,IF(S132="ベスト4",[15]点数換算表!$D$8,IF(S132="ベスト8",[15]点数換算表!$E$8,[15]点数換算表!$F$8)))))</f>
        <v>0</v>
      </c>
      <c r="U132" s="11"/>
      <c r="V132" s="12">
        <f>IF(U132="",0,IF(U132="優勝",[15]点数換算表!$B$13,IF(U132="準優勝",[15]点数換算表!$C$13,IF(U132="ベスト4",[15]点数換算表!$D$13,[15]点数換算表!$E$13))))</f>
        <v>0</v>
      </c>
      <c r="W132" s="11"/>
      <c r="X132" s="12">
        <f>IF(W132="",0,IF(W132="優勝",[15]点数換算表!$B$14,IF(W132="準優勝",[15]点数換算表!$C$14,IF(W132="ベスト4",[15]点数換算表!$D$14,[15]点数換算表!$E$14))))</f>
        <v>0</v>
      </c>
      <c r="Y132" s="15"/>
      <c r="Z132" s="12">
        <f>IF(Y132="",0,IF(Y132="優勝",[15]点数換算表!$B$15,IF(Y132="準優勝",[15]点数換算表!$C$15,IF(Y132="ベスト4",[15]点数換算表!$D$15,IF(Y132="ベスト8",[15]点数換算表!$E$15,IF(Y132="ベスト16",[15]点数換算表!$F$15,""))))))</f>
        <v>0</v>
      </c>
      <c r="AA132" s="15"/>
      <c r="AB132" s="12">
        <f>IF(AA132="",0,IF(AA132="優勝",[3]点数換算表!$B$16,IF(AA132="準優勝",[3]点数換算表!$C$16,IF(AA132="ベスト4",[3]点数換算表!$D$16,IF(AA132="ベスト8",[3]点数換算表!$E$16,IF(AA132="ベスト16",[3]点数換算表!$F$16,IF(AA132="ベスト32",[3]点数換算表!$G$16,"")))))))</f>
        <v>0</v>
      </c>
      <c r="AC132" s="15"/>
      <c r="AD132" s="12">
        <f>IF(AC132="",0,IF(AC132="優勝",[15]点数換算表!$B$17,IF(AC132="準優勝",[15]点数換算表!$C$17,IF(AC132="ベスト4",[15]点数換算表!$D$17,IF(AC132="ベスト8",[15]点数換算表!$E$17,IF(AC132="ベスト16",[15]点数換算表!$F$17,IF(AC132="ベスト32",[15]点数換算表!$G$17,"")))))))</f>
        <v>0</v>
      </c>
      <c r="AE132" s="11"/>
      <c r="AF132" s="12">
        <f>IF(AE132="",0,IF(AE132="優勝",[15]点数換算表!$B$18,IF(AE132="準優勝",[15]点数換算表!$C$18,IF(AE132="ベスト4",[15]点数換算表!$D$18,IF(AE132="ベスト8",[15]点数換算表!$E$18,[15]点数換算表!$F$18)))))</f>
        <v>0</v>
      </c>
      <c r="AG132" s="11"/>
      <c r="AH132" s="12">
        <f>IF(AG132="",0,IF(AG132="優勝",[15]点数換算表!$B$19,IF(AG132="準優勝",[15]点数換算表!$C$19,IF(AG132="ベスト4",[15]点数換算表!$D$19,IF(AG132="ベスト8",[15]点数換算表!$E$19,[15]点数換算表!$F$19)))))</f>
        <v>0</v>
      </c>
      <c r="AI132" s="12">
        <f t="shared" si="65"/>
        <v>80</v>
      </c>
      <c r="AJ132" s="78">
        <f t="shared" ref="AJ132" si="70">AI132+AI133</f>
        <v>160</v>
      </c>
    </row>
    <row r="133" spans="1:36" x14ac:dyDescent="0.4">
      <c r="A133" s="78"/>
      <c r="B133" s="12" t="s">
        <v>1033</v>
      </c>
      <c r="C133" s="12" t="s">
        <v>460</v>
      </c>
      <c r="D133" s="12">
        <v>1</v>
      </c>
      <c r="E133" s="28" t="s">
        <v>451</v>
      </c>
      <c r="F133" s="36" t="s">
        <v>815</v>
      </c>
      <c r="G133" s="11"/>
      <c r="H133" s="12">
        <f>IF(G133="",0,IF(G133="優勝",[15]点数換算表!$B$2,IF(G133="準優勝",[15]点数換算表!$C$2,IF(G133="ベスト4",[15]点数換算表!$D$2,[15]点数換算表!$E$2))))</f>
        <v>0</v>
      </c>
      <c r="I133" s="11"/>
      <c r="J133" s="12">
        <f>IF(I133="",0,IF(I133="優勝",[15]点数換算表!$B$3,IF(I133="準優勝",[15]点数換算表!$C$3,IF(I133="ベスト4",[15]点数換算表!$D$3,[15]点数換算表!$E$3))))</f>
        <v>0</v>
      </c>
      <c r="K133" s="15" t="s">
        <v>8</v>
      </c>
      <c r="L133" s="12">
        <f>IF(K133="",0,IF(K133="優勝",[15]点数換算表!$B$4,IF(K133="準優勝",[15]点数換算表!$C$4,IF(K133="ベスト4",[15]点数換算表!$D$4,IF(K133="ベスト8",[15]点数換算表!$E$4,IF(K133="ベスト16",[15]点数換算表!$F$4,""))))))</f>
        <v>80</v>
      </c>
      <c r="M133" s="15"/>
      <c r="N133" s="12">
        <f>IF(M133="",0,IF(M133="優勝",[3]点数換算表!$B$5,IF(M133="準優勝",[3]点数換算表!$C$5,IF(M133="ベスト4",[3]点数換算表!$D$5,IF(M133="ベスト8",[3]点数換算表!$E$5,IF(M133="ベスト16",[3]点数換算表!$F$5,IF(M133="ベスト32",[3]点数換算表!$G$5,"")))))))</f>
        <v>0</v>
      </c>
      <c r="O133" s="15"/>
      <c r="P133" s="12">
        <f>IF(O133="",0,IF(O133="優勝",[15]点数換算表!$B$6,IF(O133="準優勝",[15]点数換算表!$C$6,IF(O133="ベスト4",[15]点数換算表!$D$6,IF(O133="ベスト8",[15]点数換算表!$E$6,IF(O133="ベスト16",[15]点数換算表!$F$6,IF(O133="ベスト32",[15]点数換算表!$G$6,"")))))))</f>
        <v>0</v>
      </c>
      <c r="Q133" s="11"/>
      <c r="R133" s="12">
        <f>IF(Q133="",0,IF(Q133="優勝",[15]点数換算表!$B$7,IF(Q133="準優勝",[15]点数換算表!$C$7,IF(Q133="ベスト4",[15]点数換算表!$D$7,IF(Q133="ベスト8",[15]点数換算表!$E$7,[15]点数換算表!$F$7)))))</f>
        <v>0</v>
      </c>
      <c r="S133" s="11"/>
      <c r="T133" s="12">
        <f>IF(S133="",0,IF(S133="優勝",[15]点数換算表!$B$8,IF(S133="準優勝",[15]点数換算表!$C$8,IF(S133="ベスト4",[15]点数換算表!$D$8,IF(S133="ベスト8",[15]点数換算表!$E$8,[15]点数換算表!$F$8)))))</f>
        <v>0</v>
      </c>
      <c r="U133" s="11"/>
      <c r="V133" s="12">
        <f>IF(U133="",0,IF(U133="優勝",[15]点数換算表!$B$13,IF(U133="準優勝",[15]点数換算表!$C$13,IF(U133="ベスト4",[15]点数換算表!$D$13,[15]点数換算表!$E$13))))</f>
        <v>0</v>
      </c>
      <c r="W133" s="11"/>
      <c r="X133" s="12">
        <f>IF(W133="",0,IF(W133="優勝",[15]点数換算表!$B$14,IF(W133="準優勝",[15]点数換算表!$C$14,IF(W133="ベスト4",[15]点数換算表!$D$14,[15]点数換算表!$E$14))))</f>
        <v>0</v>
      </c>
      <c r="Y133" s="15"/>
      <c r="Z133" s="12">
        <f>IF(Y133="",0,IF(Y133="優勝",[15]点数換算表!$B$15,IF(Y133="準優勝",[15]点数換算表!$C$15,IF(Y133="ベスト4",[15]点数換算表!$D$15,IF(Y133="ベスト8",[15]点数換算表!$E$15,IF(Y133="ベスト16",[15]点数換算表!$F$15,""))))))</f>
        <v>0</v>
      </c>
      <c r="AA133" s="15"/>
      <c r="AB133" s="12">
        <f>IF(AA133="",0,IF(AA133="優勝",[3]点数換算表!$B$16,IF(AA133="準優勝",[3]点数換算表!$C$16,IF(AA133="ベスト4",[3]点数換算表!$D$16,IF(AA133="ベスト8",[3]点数換算表!$E$16,IF(AA133="ベスト16",[3]点数換算表!$F$16,IF(AA133="ベスト32",[3]点数換算表!$G$16,"")))))))</f>
        <v>0</v>
      </c>
      <c r="AC133" s="15"/>
      <c r="AD133" s="12">
        <f>IF(AC133="",0,IF(AC133="優勝",[15]点数換算表!$B$17,IF(AC133="準優勝",[15]点数換算表!$C$17,IF(AC133="ベスト4",[15]点数換算表!$D$17,IF(AC133="ベスト8",[15]点数換算表!$E$17,IF(AC133="ベスト16",[15]点数換算表!$F$17,IF(AC133="ベスト32",[15]点数換算表!$G$17,"")))))))</f>
        <v>0</v>
      </c>
      <c r="AE133" s="11"/>
      <c r="AF133" s="12">
        <f>IF(AE133="",0,IF(AE133="優勝",[15]点数換算表!$B$18,IF(AE133="準優勝",[15]点数換算表!$C$18,IF(AE133="ベスト4",[15]点数換算表!$D$18,IF(AE133="ベスト8",[15]点数換算表!$E$18,[15]点数換算表!$F$18)))))</f>
        <v>0</v>
      </c>
      <c r="AG133" s="11"/>
      <c r="AH133" s="12">
        <f>IF(AG133="",0,IF(AG133="優勝",[15]点数換算表!$B$19,IF(AG133="準優勝",[15]点数換算表!$C$19,IF(AG133="ベスト4",[15]点数換算表!$D$19,IF(AG133="ベスト8",[15]点数換算表!$E$19,[15]点数換算表!$F$19)))))</f>
        <v>0</v>
      </c>
      <c r="AI133" s="12">
        <f t="shared" si="65"/>
        <v>80</v>
      </c>
      <c r="AJ133" s="78"/>
    </row>
    <row r="134" spans="1:36" x14ac:dyDescent="0.4">
      <c r="A134" s="78">
        <v>66</v>
      </c>
      <c r="B134" s="12" t="s">
        <v>1034</v>
      </c>
      <c r="C134" s="12" t="s">
        <v>461</v>
      </c>
      <c r="D134" s="12">
        <v>3</v>
      </c>
      <c r="E134" s="28" t="s">
        <v>451</v>
      </c>
      <c r="F134" s="36" t="s">
        <v>815</v>
      </c>
      <c r="G134" s="11"/>
      <c r="H134" s="12">
        <f>IF(G134="",0,IF(G134="優勝",[15]点数換算表!$B$2,IF(G134="準優勝",[15]点数換算表!$C$2,IF(G134="ベスト4",[15]点数換算表!$D$2,[15]点数換算表!$E$2))))</f>
        <v>0</v>
      </c>
      <c r="I134" s="11"/>
      <c r="J134" s="12">
        <f>IF(I134="",0,IF(I134="優勝",[15]点数換算表!$B$3,IF(I134="準優勝",[15]点数換算表!$C$3,IF(I134="ベスト4",[15]点数換算表!$D$3,[15]点数換算表!$E$3))))</f>
        <v>0</v>
      </c>
      <c r="K134" s="15" t="s">
        <v>9</v>
      </c>
      <c r="L134" s="12">
        <f>IF(K134="",0,IF(K134="優勝",[15]点数換算表!$B$4,IF(K134="準優勝",[15]点数換算表!$C$4,IF(K134="ベスト4",[15]点数換算表!$D$4,IF(K134="ベスト8",[15]点数換算表!$E$4,IF(K134="ベスト16",[15]点数換算表!$F$4,""))))))</f>
        <v>40</v>
      </c>
      <c r="M134" s="15"/>
      <c r="N134" s="12">
        <f>IF(M134="",0,IF(M134="優勝",[3]点数換算表!$B$5,IF(M134="準優勝",[3]点数換算表!$C$5,IF(M134="ベスト4",[3]点数換算表!$D$5,IF(M134="ベスト8",[3]点数換算表!$E$5,IF(M134="ベスト16",[3]点数換算表!$F$5,IF(M134="ベスト32",[3]点数換算表!$G$5,"")))))))</f>
        <v>0</v>
      </c>
      <c r="O134" s="15"/>
      <c r="P134" s="12">
        <f>IF(O134="",0,IF(O134="優勝",[15]点数換算表!$B$6,IF(O134="準優勝",[15]点数換算表!$C$6,IF(O134="ベスト4",[15]点数換算表!$D$6,IF(O134="ベスト8",[15]点数換算表!$E$6,IF(O134="ベスト16",[15]点数換算表!$F$6,IF(O134="ベスト32",[15]点数換算表!$G$6,"")))))))</f>
        <v>0</v>
      </c>
      <c r="Q134" s="11"/>
      <c r="R134" s="12">
        <f>IF(Q134="",0,IF(Q134="優勝",[15]点数換算表!$B$7,IF(Q134="準優勝",[15]点数換算表!$C$7,IF(Q134="ベスト4",[15]点数換算表!$D$7,IF(Q134="ベスト8",[15]点数換算表!$E$7,[15]点数換算表!$F$7)))))</f>
        <v>0</v>
      </c>
      <c r="S134" s="11"/>
      <c r="T134" s="12">
        <f>IF(S134="",0,IF(S134="優勝",[15]点数換算表!$B$8,IF(S134="準優勝",[15]点数換算表!$C$8,IF(S134="ベスト4",[15]点数換算表!$D$8,IF(S134="ベスト8",[15]点数換算表!$E$8,[15]点数換算表!$F$8)))))</f>
        <v>0</v>
      </c>
      <c r="U134" s="11"/>
      <c r="V134" s="12">
        <f>IF(U134="",0,IF(U134="優勝",[15]点数換算表!$B$13,IF(U134="準優勝",[15]点数換算表!$C$13,IF(U134="ベスト4",[15]点数換算表!$D$13,[15]点数換算表!$E$13))))</f>
        <v>0</v>
      </c>
      <c r="W134" s="11"/>
      <c r="X134" s="12">
        <f>IF(W134="",0,IF(W134="優勝",[15]点数換算表!$B$14,IF(W134="準優勝",[15]点数換算表!$C$14,IF(W134="ベスト4",[15]点数換算表!$D$14,[15]点数換算表!$E$14))))</f>
        <v>0</v>
      </c>
      <c r="Y134" s="15" t="s">
        <v>9</v>
      </c>
      <c r="Z134" s="12">
        <f>IF(Y134="",0,IF(Y134="優勝",[15]点数換算表!$B$15,IF(Y134="準優勝",[15]点数換算表!$C$15,IF(Y134="ベスト4",[15]点数換算表!$D$15,IF(Y134="ベスト8",[15]点数換算表!$E$15,IF(Y134="ベスト16",[15]点数換算表!$F$15,""))))))</f>
        <v>32</v>
      </c>
      <c r="AA134" s="15"/>
      <c r="AB134" s="12">
        <f>IF(AA134="",0,IF(AA134="優勝",[3]点数換算表!$B$16,IF(AA134="準優勝",[3]点数換算表!$C$16,IF(AA134="ベスト4",[3]点数換算表!$D$16,IF(AA134="ベスト8",[3]点数換算表!$E$16,IF(AA134="ベスト16",[3]点数換算表!$F$16,IF(AA134="ベスト32",[3]点数換算表!$G$16,"")))))))</f>
        <v>0</v>
      </c>
      <c r="AC134" s="15"/>
      <c r="AD134" s="12">
        <f>IF(AC134="",0,IF(AC134="優勝",[15]点数換算表!$B$17,IF(AC134="準優勝",[15]点数換算表!$C$17,IF(AC134="ベスト4",[15]点数換算表!$D$17,IF(AC134="ベスト8",[15]点数換算表!$E$17,IF(AC134="ベスト16",[15]点数換算表!$F$17,IF(AC134="ベスト32",[15]点数換算表!$G$17,"")))))))</f>
        <v>0</v>
      </c>
      <c r="AE134" s="11"/>
      <c r="AF134" s="12">
        <f>IF(AE134="",0,IF(AE134="優勝",[15]点数換算表!$B$18,IF(AE134="準優勝",[15]点数換算表!$C$18,IF(AE134="ベスト4",[15]点数換算表!$D$18,IF(AE134="ベスト8",[15]点数換算表!$E$18,[15]点数換算表!$F$18)))))</f>
        <v>0</v>
      </c>
      <c r="AG134" s="11"/>
      <c r="AH134" s="12">
        <f>IF(AG134="",0,IF(AG134="優勝",[15]点数換算表!$B$19,IF(AG134="準優勝",[15]点数換算表!$C$19,IF(AG134="ベスト4",[15]点数換算表!$D$19,IF(AG134="ベスト8",[15]点数換算表!$E$19,[15]点数換算表!$F$19)))))</f>
        <v>0</v>
      </c>
      <c r="AI134" s="12">
        <f t="shared" si="65"/>
        <v>72</v>
      </c>
      <c r="AJ134" s="78">
        <f t="shared" ref="AJ134" si="71">AI134+AI135</f>
        <v>144</v>
      </c>
    </row>
    <row r="135" spans="1:36" x14ac:dyDescent="0.4">
      <c r="A135" s="78"/>
      <c r="B135" s="12" t="s">
        <v>1035</v>
      </c>
      <c r="C135" s="12" t="s">
        <v>461</v>
      </c>
      <c r="D135" s="12">
        <v>2</v>
      </c>
      <c r="E135" s="28" t="s">
        <v>451</v>
      </c>
      <c r="F135" s="36" t="s">
        <v>815</v>
      </c>
      <c r="G135" s="11"/>
      <c r="H135" s="12">
        <f>IF(G135="",0,IF(G135="優勝",[15]点数換算表!$B$2,IF(G135="準優勝",[15]点数換算表!$C$2,IF(G135="ベスト4",[15]点数換算表!$D$2,[15]点数換算表!$E$2))))</f>
        <v>0</v>
      </c>
      <c r="I135" s="11"/>
      <c r="J135" s="12">
        <f>IF(I135="",0,IF(I135="優勝",[15]点数換算表!$B$3,IF(I135="準優勝",[15]点数換算表!$C$3,IF(I135="ベスト4",[15]点数換算表!$D$3,[15]点数換算表!$E$3))))</f>
        <v>0</v>
      </c>
      <c r="K135" s="15" t="s">
        <v>9</v>
      </c>
      <c r="L135" s="12">
        <f>IF(K135="",0,IF(K135="優勝",[15]点数換算表!$B$4,IF(K135="準優勝",[15]点数換算表!$C$4,IF(K135="ベスト4",[15]点数換算表!$D$4,IF(K135="ベスト8",[15]点数換算表!$E$4,IF(K135="ベスト16",[15]点数換算表!$F$4,""))))))</f>
        <v>40</v>
      </c>
      <c r="M135" s="15"/>
      <c r="N135" s="12">
        <f>IF(M135="",0,IF(M135="優勝",[3]点数換算表!$B$5,IF(M135="準優勝",[3]点数換算表!$C$5,IF(M135="ベスト4",[3]点数換算表!$D$5,IF(M135="ベスト8",[3]点数換算表!$E$5,IF(M135="ベスト16",[3]点数換算表!$F$5,IF(M135="ベスト32",[3]点数換算表!$G$5,"")))))))</f>
        <v>0</v>
      </c>
      <c r="O135" s="15"/>
      <c r="P135" s="12">
        <f>IF(O135="",0,IF(O135="優勝",[15]点数換算表!$B$6,IF(O135="準優勝",[15]点数換算表!$C$6,IF(O135="ベスト4",[15]点数換算表!$D$6,IF(O135="ベスト8",[15]点数換算表!$E$6,IF(O135="ベスト16",[15]点数換算表!$F$6,IF(O135="ベスト32",[15]点数換算表!$G$6,"")))))))</f>
        <v>0</v>
      </c>
      <c r="Q135" s="11"/>
      <c r="R135" s="12">
        <f>IF(Q135="",0,IF(Q135="優勝",[15]点数換算表!$B$7,IF(Q135="準優勝",[15]点数換算表!$C$7,IF(Q135="ベスト4",[15]点数換算表!$D$7,IF(Q135="ベスト8",[15]点数換算表!$E$7,[15]点数換算表!$F$7)))))</f>
        <v>0</v>
      </c>
      <c r="S135" s="11"/>
      <c r="T135" s="12">
        <f>IF(S135="",0,IF(S135="優勝",[15]点数換算表!$B$8,IF(S135="準優勝",[15]点数換算表!$C$8,IF(S135="ベスト4",[15]点数換算表!$D$8,IF(S135="ベスト8",[15]点数換算表!$E$8,[15]点数換算表!$F$8)))))</f>
        <v>0</v>
      </c>
      <c r="U135" s="11"/>
      <c r="V135" s="12">
        <f>IF(U135="",0,IF(U135="優勝",[15]点数換算表!$B$13,IF(U135="準優勝",[15]点数換算表!$C$13,IF(U135="ベスト4",[15]点数換算表!$D$13,[15]点数換算表!$E$13))))</f>
        <v>0</v>
      </c>
      <c r="W135" s="11"/>
      <c r="X135" s="12">
        <f>IF(W135="",0,IF(W135="優勝",[15]点数換算表!$B$14,IF(W135="準優勝",[15]点数換算表!$C$14,IF(W135="ベスト4",[15]点数換算表!$D$14,[15]点数換算表!$E$14))))</f>
        <v>0</v>
      </c>
      <c r="Y135" s="15" t="s">
        <v>9</v>
      </c>
      <c r="Z135" s="12">
        <f>IF(Y135="",0,IF(Y135="優勝",[15]点数換算表!$B$15,IF(Y135="準優勝",[15]点数換算表!$C$15,IF(Y135="ベスト4",[15]点数換算表!$D$15,IF(Y135="ベスト8",[15]点数換算表!$E$15,IF(Y135="ベスト16",[15]点数換算表!$F$15,""))))))</f>
        <v>32</v>
      </c>
      <c r="AA135" s="15"/>
      <c r="AB135" s="12">
        <f>IF(AA135="",0,IF(AA135="優勝",[3]点数換算表!$B$16,IF(AA135="準優勝",[3]点数換算表!$C$16,IF(AA135="ベスト4",[3]点数換算表!$D$16,IF(AA135="ベスト8",[3]点数換算表!$E$16,IF(AA135="ベスト16",[3]点数換算表!$F$16,IF(AA135="ベスト32",[3]点数換算表!$G$16,"")))))))</f>
        <v>0</v>
      </c>
      <c r="AC135" s="15"/>
      <c r="AD135" s="12">
        <f>IF(AC135="",0,IF(AC135="優勝",[15]点数換算表!$B$17,IF(AC135="準優勝",[15]点数換算表!$C$17,IF(AC135="ベスト4",[15]点数換算表!$D$17,IF(AC135="ベスト8",[15]点数換算表!$E$17,IF(AC135="ベスト16",[15]点数換算表!$F$17,IF(AC135="ベスト32",[15]点数換算表!$G$17,"")))))))</f>
        <v>0</v>
      </c>
      <c r="AE135" s="11"/>
      <c r="AF135" s="12">
        <f>IF(AE135="",0,IF(AE135="優勝",[15]点数換算表!$B$18,IF(AE135="準優勝",[15]点数換算表!$C$18,IF(AE135="ベスト4",[15]点数換算表!$D$18,IF(AE135="ベスト8",[15]点数換算表!$E$18,[15]点数換算表!$F$18)))))</f>
        <v>0</v>
      </c>
      <c r="AG135" s="11"/>
      <c r="AH135" s="12">
        <f>IF(AG135="",0,IF(AG135="優勝",[15]点数換算表!$B$19,IF(AG135="準優勝",[15]点数換算表!$C$19,IF(AG135="ベスト4",[15]点数換算表!$D$19,IF(AG135="ベスト8",[15]点数換算表!$E$19,[15]点数換算表!$F$19)))))</f>
        <v>0</v>
      </c>
      <c r="AI135" s="12">
        <f t="shared" si="65"/>
        <v>72</v>
      </c>
      <c r="AJ135" s="78"/>
    </row>
    <row r="136" spans="1:36" x14ac:dyDescent="0.4">
      <c r="A136" s="78">
        <v>67</v>
      </c>
      <c r="B136" s="12" t="s">
        <v>1147</v>
      </c>
      <c r="C136" s="12" t="s">
        <v>1148</v>
      </c>
      <c r="D136" s="12">
        <v>3</v>
      </c>
      <c r="E136" s="24" t="s">
        <v>269</v>
      </c>
      <c r="F136" s="41" t="s">
        <v>814</v>
      </c>
      <c r="G136" s="12"/>
      <c r="H136" s="12">
        <f>IF(G136="",0,IF(G136="優勝",[17]点数換算表!$B$2,IF(G136="準優勝",[17]点数換算表!$C$2,IF(G136="ベスト4",[17]点数換算表!$D$2,[17]点数換算表!$E$2))))</f>
        <v>0</v>
      </c>
      <c r="I136" s="12"/>
      <c r="J136" s="12">
        <f>IF(I136="",0,IF(I136="優勝",[17]点数換算表!$B$3,IF(I136="準優勝",[17]点数換算表!$C$3,IF(I136="ベスト4",[17]点数換算表!$D$3,[17]点数換算表!$E$3))))</f>
        <v>0</v>
      </c>
      <c r="K136" s="12"/>
      <c r="L136" s="12">
        <f>IF(K136="",0,IF(K136="優勝",[17]点数換算表!$B$4,IF(K136="準優勝",[17]点数換算表!$C$4,IF(K136="ベスト4",[17]点数換算表!$D$4,IF(K136="ベスト8",[17]点数換算表!$E$4,IF(K136="ベスト16",[17]点数換算表!$F$4,""))))))</f>
        <v>0</v>
      </c>
      <c r="M136" s="15" t="s">
        <v>214</v>
      </c>
      <c r="N136" s="12">
        <f>IF(M136="",0,IF(M136="優勝",[3]点数換算表!$B$5,IF(M136="準優勝",[3]点数換算表!$C$5,IF(M136="ベスト4",[3]点数換算表!$D$5,IF(M136="ベスト8",[3]点数換算表!$E$5,IF(M136="ベスト16",[3]点数換算表!$F$5,IF(M136="ベスト32",[3]点数換算表!$G$5,"")))))))</f>
        <v>50</v>
      </c>
      <c r="O136" s="12"/>
      <c r="P136" s="12">
        <f>IF(O136="",0,IF(O136="優勝",[17]点数換算表!$B$6,IF(O136="準優勝",[17]点数換算表!$C$6,IF(O136="ベスト4",[17]点数換算表!$D$6,IF(O136="ベスト8",[17]点数換算表!$E$6,IF(O136="ベスト16",[17]点数換算表!$F$6,IF(O136="ベスト32",[17]点数換算表!$G$6,"")))))))</f>
        <v>0</v>
      </c>
      <c r="Q136" s="12"/>
      <c r="R136" s="12">
        <f>IF(Q136="",0,IF(Q136="優勝",[17]点数換算表!$B$7,IF(Q136="準優勝",[17]点数換算表!$C$7,IF(Q136="ベスト4",[17]点数換算表!$D$7,IF(Q136="ベスト8",[17]点数換算表!$E$7,[17]点数換算表!$F$7)))))</f>
        <v>0</v>
      </c>
      <c r="S136" s="12"/>
      <c r="T136" s="12">
        <f>IF(S136="",0,IF(S136="優勝",[17]点数換算表!$B$8,IF(S136="準優勝",[17]点数換算表!$C$8,IF(S136="ベスト4",[17]点数換算表!$D$8,IF(S136="ベスト8",[17]点数換算表!$E$8,[17]点数換算表!$F$8)))))</f>
        <v>0</v>
      </c>
      <c r="U136" s="12"/>
      <c r="V136" s="12">
        <f>IF(U136="",0,IF(U136="優勝",[17]点数換算表!$B$13,IF(U136="準優勝",[17]点数換算表!$C$13,IF(U136="ベスト4",[17]点数換算表!$D$13,[17]点数換算表!$E$13))))</f>
        <v>0</v>
      </c>
      <c r="W136" s="12"/>
      <c r="X136" s="12">
        <f>IF(W136="",0,IF(W136="優勝",[17]点数換算表!$B$14,IF(W136="準優勝",[17]点数換算表!$C$14,IF(W136="ベスト4",[17]点数換算表!$D$14,[17]点数換算表!$E$14))))</f>
        <v>0</v>
      </c>
      <c r="Y136" s="12"/>
      <c r="Z136" s="12">
        <f>IF(Y136="",0,IF(Y136="優勝",[17]点数換算表!$B$15,IF(Y136="準優勝",[17]点数換算表!$C$15,IF(Y136="ベスト4",[17]点数換算表!$D$15,IF(Y136="ベスト8",[17]点数換算表!$E$15,IF(Y136="ベスト16",[17]点数換算表!$F$15,""))))))</f>
        <v>0</v>
      </c>
      <c r="AA136" s="12" t="s">
        <v>214</v>
      </c>
      <c r="AB136" s="12">
        <f>IF(AA136="",0,IF(AA136="優勝",[3]点数換算表!$B$16,IF(AA136="準優勝",[3]点数換算表!$C$16,IF(AA136="ベスト4",[3]点数換算表!$D$16,IF(AA136="ベスト8",[3]点数換算表!$E$16,IF(AA136="ベスト16",[3]点数換算表!$F$16,IF(AA136="ベスト32",[3]点数換算表!$G$16,"")))))))</f>
        <v>40</v>
      </c>
      <c r="AC136" s="12"/>
      <c r="AD136" s="12">
        <f>IF(AC136="",0,IF(AC136="優勝",[17]点数換算表!$B$17,IF(AC136="準優勝",[17]点数換算表!$C$17,IF(AC136="ベスト4",[17]点数換算表!$D$17,IF(AC136="ベスト8",[17]点数換算表!$E$17,IF(AC136="ベスト16",[17]点数換算表!$F$17,IF(AC136="ベスト32",[17]点数換算表!$G$17,"")))))))</f>
        <v>0</v>
      </c>
      <c r="AE136" s="12"/>
      <c r="AF136" s="12">
        <f>IF(AE136="",0,IF(AE136="優勝",[17]点数換算表!$B$18,IF(AE136="準優勝",[17]点数換算表!$C$18,IF(AE136="ベスト4",[17]点数換算表!$D$18,IF(AE136="ベスト8",[17]点数換算表!$E$18,[17]点数換算表!$F$18)))))</f>
        <v>0</v>
      </c>
      <c r="AG136" s="12"/>
      <c r="AH136" s="12">
        <f>IF(AG136="",0,IF(AG136="優勝",[17]点数換算表!$B$19,IF(AG136="準優勝",[17]点数換算表!$C$19,IF(AG136="ベスト4",[17]点数換算表!$D$19,IF(AG136="ベスト8",[17]点数換算表!$E$19,[17]点数換算表!$F$19)))))</f>
        <v>0</v>
      </c>
      <c r="AI136" s="12">
        <f t="shared" si="65"/>
        <v>90</v>
      </c>
      <c r="AJ136" s="78">
        <f t="shared" ref="AJ136" si="72">AI136+AI137</f>
        <v>140</v>
      </c>
    </row>
    <row r="137" spans="1:36" x14ac:dyDescent="0.4">
      <c r="A137" s="78"/>
      <c r="B137" s="12" t="s">
        <v>1149</v>
      </c>
      <c r="C137" s="12" t="s">
        <v>1148</v>
      </c>
      <c r="D137" s="12">
        <v>3</v>
      </c>
      <c r="E137" s="24" t="s">
        <v>269</v>
      </c>
      <c r="F137" s="41" t="s">
        <v>814</v>
      </c>
      <c r="G137" s="12"/>
      <c r="H137" s="12">
        <f>IF(G137="",0,IF(G137="優勝",[17]点数換算表!$B$2,IF(G137="準優勝",[17]点数換算表!$C$2,IF(G137="ベスト4",[17]点数換算表!$D$2,[17]点数換算表!$E$2))))</f>
        <v>0</v>
      </c>
      <c r="I137" s="12"/>
      <c r="J137" s="12">
        <f>IF(I137="",0,IF(I137="優勝",[17]点数換算表!$B$3,IF(I137="準優勝",[17]点数換算表!$C$3,IF(I137="ベスト4",[17]点数換算表!$D$3,[17]点数換算表!$E$3))))</f>
        <v>0</v>
      </c>
      <c r="K137" s="12"/>
      <c r="L137" s="12">
        <f>IF(K137="",0,IF(K137="優勝",[17]点数換算表!$B$4,IF(K137="準優勝",[17]点数換算表!$C$4,IF(K137="ベスト4",[17]点数換算表!$D$4,IF(K137="ベスト8",[17]点数換算表!$E$4,IF(K137="ベスト16",[17]点数換算表!$F$4,""))))))</f>
        <v>0</v>
      </c>
      <c r="M137" s="15" t="s">
        <v>214</v>
      </c>
      <c r="N137" s="12">
        <f>IF(M137="",0,IF(M137="優勝",[3]点数換算表!$B$5,IF(M137="準優勝",[3]点数換算表!$C$5,IF(M137="ベスト4",[3]点数換算表!$D$5,IF(M137="ベスト8",[3]点数換算表!$E$5,IF(M137="ベスト16",[3]点数換算表!$F$5,IF(M137="ベスト32",[3]点数換算表!$G$5,"")))))))</f>
        <v>50</v>
      </c>
      <c r="O137" s="12"/>
      <c r="P137" s="12">
        <f>IF(O137="",0,IF(O137="優勝",[17]点数換算表!$B$6,IF(O137="準優勝",[17]点数換算表!$C$6,IF(O137="ベスト4",[17]点数換算表!$D$6,IF(O137="ベスト8",[17]点数換算表!$E$6,IF(O137="ベスト16",[17]点数換算表!$F$6,IF(O137="ベスト32",[17]点数換算表!$G$6,"")))))))</f>
        <v>0</v>
      </c>
      <c r="Q137" s="12"/>
      <c r="R137" s="12">
        <f>IF(Q137="",0,IF(Q137="優勝",[17]点数換算表!$B$7,IF(Q137="準優勝",[17]点数換算表!$C$7,IF(Q137="ベスト4",[17]点数換算表!$D$7,IF(Q137="ベスト8",[17]点数換算表!$E$7,[17]点数換算表!$F$7)))))</f>
        <v>0</v>
      </c>
      <c r="S137" s="12"/>
      <c r="T137" s="12">
        <f>IF(S137="",0,IF(S137="優勝",[17]点数換算表!$B$8,IF(S137="準優勝",[17]点数換算表!$C$8,IF(S137="ベスト4",[17]点数換算表!$D$8,IF(S137="ベスト8",[17]点数換算表!$E$8,[17]点数換算表!$F$8)))))</f>
        <v>0</v>
      </c>
      <c r="U137" s="12"/>
      <c r="V137" s="12">
        <f>IF(U137="",0,IF(U137="優勝",[17]点数換算表!$B$13,IF(U137="準優勝",[17]点数換算表!$C$13,IF(U137="ベスト4",[17]点数換算表!$D$13,[17]点数換算表!$E$13))))</f>
        <v>0</v>
      </c>
      <c r="W137" s="12"/>
      <c r="X137" s="12">
        <f>IF(W137="",0,IF(W137="優勝",[17]点数換算表!$B$14,IF(W137="準優勝",[17]点数換算表!$C$14,IF(W137="ベスト4",[17]点数換算表!$D$14,[17]点数換算表!$E$14))))</f>
        <v>0</v>
      </c>
      <c r="Y137" s="12"/>
      <c r="Z137" s="12">
        <f>IF(Y137="",0,IF(Y137="優勝",[17]点数換算表!$B$15,IF(Y137="準優勝",[17]点数換算表!$C$15,IF(Y137="ベスト4",[17]点数換算表!$D$15,IF(Y137="ベスト8",[17]点数換算表!$E$15,IF(Y137="ベスト16",[17]点数換算表!$F$15,""))))))</f>
        <v>0</v>
      </c>
      <c r="AA137" s="12"/>
      <c r="AB137" s="12">
        <f>IF(AA137="",0,IF(AA137="優勝",[3]点数換算表!$B$16,IF(AA137="準優勝",[3]点数換算表!$C$16,IF(AA137="ベスト4",[3]点数換算表!$D$16,IF(AA137="ベスト8",[3]点数換算表!$E$16,IF(AA137="ベスト16",[3]点数換算表!$F$16,IF(AA137="ベスト32",[3]点数換算表!$G$16,"")))))))</f>
        <v>0</v>
      </c>
      <c r="AC137" s="12"/>
      <c r="AD137" s="12">
        <f>IF(AC137="",0,IF(AC137="優勝",[17]点数換算表!$B$17,IF(AC137="準優勝",[17]点数換算表!$C$17,IF(AC137="ベスト4",[17]点数換算表!$D$17,IF(AC137="ベスト8",[17]点数換算表!$E$17,IF(AC137="ベスト16",[17]点数換算表!$F$17,IF(AC137="ベスト32",[17]点数換算表!$G$17,"")))))))</f>
        <v>0</v>
      </c>
      <c r="AE137" s="12"/>
      <c r="AF137" s="12">
        <f>IF(AE137="",0,IF(AE137="優勝",[17]点数換算表!$B$18,IF(AE137="準優勝",[17]点数換算表!$C$18,IF(AE137="ベスト4",[17]点数換算表!$D$18,IF(AE137="ベスト8",[17]点数換算表!$E$18,[17]点数換算表!$F$18)))))</f>
        <v>0</v>
      </c>
      <c r="AG137" s="12"/>
      <c r="AH137" s="12">
        <f>IF(AG137="",0,IF(AG137="優勝",[17]点数換算表!$B$19,IF(AG137="準優勝",[17]点数換算表!$C$19,IF(AG137="ベスト4",[17]点数換算表!$D$19,IF(AG137="ベスト8",[17]点数換算表!$E$19,[17]点数換算表!$F$19)))))</f>
        <v>0</v>
      </c>
      <c r="AI137" s="12">
        <f t="shared" si="65"/>
        <v>50</v>
      </c>
      <c r="AJ137" s="78"/>
    </row>
    <row r="138" spans="1:36" x14ac:dyDescent="0.4">
      <c r="A138" s="78">
        <v>68</v>
      </c>
      <c r="B138" s="12" t="s">
        <v>434</v>
      </c>
      <c r="C138" s="12" t="s">
        <v>386</v>
      </c>
      <c r="D138" s="12">
        <v>4</v>
      </c>
      <c r="E138" s="27" t="s">
        <v>382</v>
      </c>
      <c r="F138" s="36" t="s">
        <v>815</v>
      </c>
      <c r="G138" s="11"/>
      <c r="H138" s="12">
        <v>0</v>
      </c>
      <c r="I138" s="11"/>
      <c r="J138" s="12">
        <v>0</v>
      </c>
      <c r="K138" s="15" t="s">
        <v>9</v>
      </c>
      <c r="L138" s="12">
        <v>40</v>
      </c>
      <c r="M138" s="15"/>
      <c r="N138" s="12">
        <f>IF(M138="",0,IF(M138="優勝",[3]点数換算表!$B$5,IF(M138="準優勝",[3]点数換算表!$C$5,IF(M138="ベスト4",[3]点数換算表!$D$5,IF(M138="ベスト8",[3]点数換算表!$E$5,IF(M138="ベスト16",[3]点数換算表!$F$5,IF(M138="ベスト32",[3]点数換算表!$G$5,"")))))))</f>
        <v>0</v>
      </c>
      <c r="O138" s="15"/>
      <c r="P138" s="12">
        <v>0</v>
      </c>
      <c r="Q138" s="11"/>
      <c r="R138" s="12">
        <v>0</v>
      </c>
      <c r="S138" s="11"/>
      <c r="T138" s="12">
        <v>0</v>
      </c>
      <c r="U138" s="11"/>
      <c r="V138" s="12">
        <v>0</v>
      </c>
      <c r="W138" s="11"/>
      <c r="X138" s="12">
        <v>0</v>
      </c>
      <c r="Y138" s="15" t="s">
        <v>9</v>
      </c>
      <c r="Z138" s="12">
        <v>32</v>
      </c>
      <c r="AA138" s="15"/>
      <c r="AB138" s="12">
        <f>IF(AA138="",0,IF(AA138="優勝",[3]点数換算表!$B$16,IF(AA138="準優勝",[3]点数換算表!$C$16,IF(AA138="ベスト4",[3]点数換算表!$D$16,IF(AA138="ベスト8",[3]点数換算表!$E$16,IF(AA138="ベスト16",[3]点数換算表!$F$16,IF(AA138="ベスト32",[3]点数換算表!$G$16,"")))))))</f>
        <v>0</v>
      </c>
      <c r="AC138" s="15"/>
      <c r="AD138" s="12">
        <v>0</v>
      </c>
      <c r="AE138" s="11"/>
      <c r="AF138" s="12">
        <v>0</v>
      </c>
      <c r="AG138" s="11"/>
      <c r="AH138" s="12">
        <v>0</v>
      </c>
      <c r="AI138" s="12">
        <f t="shared" si="65"/>
        <v>72</v>
      </c>
      <c r="AJ138" s="78">
        <f t="shared" ref="AJ138" si="73">AI138+AI139</f>
        <v>128</v>
      </c>
    </row>
    <row r="139" spans="1:36" x14ac:dyDescent="0.4">
      <c r="A139" s="78"/>
      <c r="B139" s="12" t="s">
        <v>441</v>
      </c>
      <c r="C139" s="12" t="s">
        <v>386</v>
      </c>
      <c r="D139" s="12">
        <v>3</v>
      </c>
      <c r="E139" s="27" t="s">
        <v>382</v>
      </c>
      <c r="F139" s="36" t="s">
        <v>815</v>
      </c>
      <c r="G139" s="11"/>
      <c r="H139" s="12">
        <v>0</v>
      </c>
      <c r="I139" s="11"/>
      <c r="J139" s="12">
        <v>0</v>
      </c>
      <c r="K139" s="15" t="s">
        <v>9</v>
      </c>
      <c r="L139" s="12">
        <v>40</v>
      </c>
      <c r="M139" s="15"/>
      <c r="N139" s="12">
        <f>IF(M139="",0,IF(M139="優勝",[3]点数換算表!$B$5,IF(M139="準優勝",[3]点数換算表!$C$5,IF(M139="ベスト4",[3]点数換算表!$D$5,IF(M139="ベスト8",[3]点数換算表!$E$5,IF(M139="ベスト16",[3]点数換算表!$F$5,IF(M139="ベスト32",[3]点数換算表!$G$5,"")))))))</f>
        <v>0</v>
      </c>
      <c r="O139" s="15"/>
      <c r="P139" s="12">
        <v>0</v>
      </c>
      <c r="Q139" s="11"/>
      <c r="R139" s="12">
        <v>0</v>
      </c>
      <c r="S139" s="11"/>
      <c r="T139" s="12">
        <v>0</v>
      </c>
      <c r="U139" s="11"/>
      <c r="V139" s="12">
        <v>0</v>
      </c>
      <c r="W139" s="11"/>
      <c r="X139" s="12">
        <v>0</v>
      </c>
      <c r="Y139" s="15" t="s">
        <v>7</v>
      </c>
      <c r="Z139" s="12">
        <v>16</v>
      </c>
      <c r="AA139" s="15"/>
      <c r="AB139" s="12">
        <f>IF(AA139="",0,IF(AA139="優勝",[3]点数換算表!$B$16,IF(AA139="準優勝",[3]点数換算表!$C$16,IF(AA139="ベスト4",[3]点数換算表!$D$16,IF(AA139="ベスト8",[3]点数換算表!$E$16,IF(AA139="ベスト16",[3]点数換算表!$F$16,IF(AA139="ベスト32",[3]点数換算表!$G$16,"")))))))</f>
        <v>0</v>
      </c>
      <c r="AC139" s="15"/>
      <c r="AD139" s="12">
        <v>0</v>
      </c>
      <c r="AE139" s="11"/>
      <c r="AF139" s="12">
        <v>0</v>
      </c>
      <c r="AG139" s="11"/>
      <c r="AH139" s="12">
        <v>0</v>
      </c>
      <c r="AI139" s="12">
        <f t="shared" si="65"/>
        <v>56</v>
      </c>
      <c r="AJ139" s="78"/>
    </row>
    <row r="140" spans="1:36" x14ac:dyDescent="0.4">
      <c r="A140" s="78">
        <v>69</v>
      </c>
      <c r="B140" s="15" t="s">
        <v>667</v>
      </c>
      <c r="C140" s="15" t="s">
        <v>637</v>
      </c>
      <c r="D140" s="15">
        <v>3</v>
      </c>
      <c r="E140" s="30" t="s">
        <v>620</v>
      </c>
      <c r="F140" s="41" t="s">
        <v>814</v>
      </c>
      <c r="G140" s="11"/>
      <c r="H140" s="12">
        <f>IF(G140="",0,IF(G140="優勝",[18]点数換算表!$B$2,IF(G140="準優勝",[18]点数換算表!$C$2,IF(G140="ベスト4",[18]点数換算表!$D$2,[18]点数換算表!$E$2))))</f>
        <v>0</v>
      </c>
      <c r="I140" s="11"/>
      <c r="J140" s="12">
        <f>IF(I140="",0,IF(I140="優勝",[18]点数換算表!$B$3,IF(I140="準優勝",[18]点数換算表!$C$3,IF(I140="ベスト4",[18]点数換算表!$D$3,[18]点数換算表!$E$3))))</f>
        <v>0</v>
      </c>
      <c r="K140" s="15" t="s">
        <v>9</v>
      </c>
      <c r="L140" s="12">
        <f>IF(K140="",0,IF(K140="優勝",[18]点数換算表!$B$4,IF(K140="準優勝",[18]点数換算表!$C$4,IF(K140="ベスト4",[18]点数換算表!$D$4,IF(K140="ベスト8",[18]点数換算表!$E$4,IF(K140="ベスト16",[18]点数換算表!$F$4,""))))))</f>
        <v>40</v>
      </c>
      <c r="M140" s="15"/>
      <c r="N140" s="12">
        <f>IF(M140="",0,IF(M140="優勝",[3]点数換算表!$B$5,IF(M140="準優勝",[3]点数換算表!$C$5,IF(M140="ベスト4",[3]点数換算表!$D$5,IF(M140="ベスト8",[3]点数換算表!$E$5,IF(M140="ベスト16",[3]点数換算表!$F$5,IF(M140="ベスト32",[3]点数換算表!$G$5,"")))))))</f>
        <v>0</v>
      </c>
      <c r="O140" s="15"/>
      <c r="P140" s="12">
        <f>IF(O140="",0,IF(O140="優勝",[18]点数換算表!$B$6,IF(O140="準優勝",[18]点数換算表!$C$6,IF(O140="ベスト4",[18]点数換算表!$D$6,IF(O140="ベスト8",[18]点数換算表!$E$6,IF(O140="ベスト16",[18]点数換算表!$F$6,IF(O140="ベスト32",[18]点数換算表!$G$6,"")))))))</f>
        <v>0</v>
      </c>
      <c r="Q140" s="11"/>
      <c r="R140" s="12">
        <f>IF(Q140="",0,IF(Q140="優勝",[18]点数換算表!$B$7,IF(Q140="準優勝",[18]点数換算表!$C$7,IF(Q140="ベスト4",[18]点数換算表!$D$7,IF(Q140="ベスト8",[18]点数換算表!$E$7,[18]点数換算表!$F$7)))))</f>
        <v>0</v>
      </c>
      <c r="S140" s="11"/>
      <c r="T140" s="12">
        <f>IF(S140="",0,IF(S140="優勝",[18]点数換算表!$B$8,IF(S140="準優勝",[18]点数換算表!$C$8,IF(S140="ベスト4",[18]点数換算表!$D$8,IF(S140="ベスト8",[18]点数換算表!$E$8,[18]点数換算表!$F$8)))))</f>
        <v>0</v>
      </c>
      <c r="U140" s="11"/>
      <c r="V140" s="12">
        <f>IF(U140="",0,IF(U140="優勝",[18]点数換算表!$B$13,IF(U140="準優勝",[18]点数換算表!$C$13,IF(U140="ベスト4",[18]点数換算表!$D$13,[18]点数換算表!$E$13))))</f>
        <v>0</v>
      </c>
      <c r="W140" s="11"/>
      <c r="X140" s="12">
        <f>IF(W140="",0,IF(W140="優勝",[18]点数換算表!$B$14,IF(W140="準優勝",[18]点数換算表!$C$14,IF(W140="ベスト4",[18]点数換算表!$D$14,[18]点数換算表!$E$14))))</f>
        <v>0</v>
      </c>
      <c r="Y140" s="15" t="s">
        <v>6</v>
      </c>
      <c r="Z140" s="12">
        <f>IF(Y140="",0,IF(Y140="優勝",[18]点数換算表!$B$15,IF(Y140="準優勝",[18]点数換算表!$C$15,IF(Y140="ベスト4",[18]点数換算表!$D$15,IF(Y140="ベスト8",[18]点数換算表!$E$15,IF(Y140="ベスト16",[18]点数換算表!$F$15,""))))))</f>
        <v>48</v>
      </c>
      <c r="AA140" s="15"/>
      <c r="AB140" s="12">
        <f>IF(AA140="",0,IF(AA140="優勝",[3]点数換算表!$B$16,IF(AA140="準優勝",[3]点数換算表!$C$16,IF(AA140="ベスト4",[3]点数換算表!$D$16,IF(AA140="ベスト8",[3]点数換算表!$E$16,IF(AA140="ベスト16",[3]点数換算表!$F$16,IF(AA140="ベスト32",[3]点数換算表!$G$16,"")))))))</f>
        <v>0</v>
      </c>
      <c r="AC140" s="15"/>
      <c r="AD140" s="12">
        <f>IF(AC140="",0,IF(AC140="優勝",[18]点数換算表!$B$17,IF(AC140="準優勝",[18]点数換算表!$C$17,IF(AC140="ベスト4",[18]点数換算表!$D$17,IF(AC140="ベスト8",[18]点数換算表!$E$17,IF(AC140="ベスト16",[18]点数換算表!$F$17,IF(AC140="ベスト32",[18]点数換算表!$G$17,"")))))))</f>
        <v>0</v>
      </c>
      <c r="AE140" s="11"/>
      <c r="AF140" s="12">
        <f>IF(AE140="",0,IF(AE140="優勝",[18]点数換算表!$B$18,IF(AE140="準優勝",[18]点数換算表!$C$18,IF(AE140="ベスト4",[18]点数換算表!$D$18,IF(AE140="ベスト8",[18]点数換算表!$E$18,[18]点数換算表!$F$18)))))</f>
        <v>0</v>
      </c>
      <c r="AG140" s="11"/>
      <c r="AH140" s="12">
        <f>IF(AG140="",0,IF(AG140="優勝",[18]点数換算表!$B$19,IF(AG140="準優勝",[18]点数換算表!$C$19,IF(AG140="ベスト4",[18]点数換算表!$D$19,IF(AG140="ベスト8",[18]点数換算表!$E$19,[18]点数換算表!$F$19)))))</f>
        <v>0</v>
      </c>
      <c r="AI140" s="12">
        <f t="shared" si="65"/>
        <v>88</v>
      </c>
      <c r="AJ140" s="78">
        <f t="shared" ref="AJ140" si="74">AI140+AI141</f>
        <v>128</v>
      </c>
    </row>
    <row r="141" spans="1:36" x14ac:dyDescent="0.4">
      <c r="A141" s="78"/>
      <c r="B141" s="15" t="s">
        <v>655</v>
      </c>
      <c r="C141" s="15" t="s">
        <v>637</v>
      </c>
      <c r="D141" s="15">
        <v>1</v>
      </c>
      <c r="E141" s="30" t="s">
        <v>620</v>
      </c>
      <c r="F141" s="41" t="s">
        <v>814</v>
      </c>
      <c r="G141" s="11"/>
      <c r="H141" s="12">
        <f>IF(G141="",0,IF(G141="優勝",[18]点数換算表!$B$2,IF(G141="準優勝",[18]点数換算表!$C$2,IF(G141="ベスト4",[18]点数換算表!$D$2,[18]点数換算表!$E$2))))</f>
        <v>0</v>
      </c>
      <c r="I141" s="11"/>
      <c r="J141" s="12">
        <f>IF(I141="",0,IF(I141="優勝",[18]点数換算表!$B$3,IF(I141="準優勝",[18]点数換算表!$C$3,IF(I141="ベスト4",[18]点数換算表!$D$3,[18]点数換算表!$E$3))))</f>
        <v>0</v>
      </c>
      <c r="K141" s="15" t="s">
        <v>9</v>
      </c>
      <c r="L141" s="12">
        <f>IF(K141="",0,IF(K141="優勝",[18]点数換算表!$B$4,IF(K141="準優勝",[18]点数換算表!$C$4,IF(K141="ベスト4",[18]点数換算表!$D$4,IF(K141="ベスト8",[18]点数換算表!$E$4,IF(K141="ベスト16",[18]点数換算表!$F$4,""))))))</f>
        <v>40</v>
      </c>
      <c r="M141" s="15"/>
      <c r="N141" s="12">
        <f>IF(M141="",0,IF(M141="優勝",[3]点数換算表!$B$5,IF(M141="準優勝",[3]点数換算表!$C$5,IF(M141="ベスト4",[3]点数換算表!$D$5,IF(M141="ベスト8",[3]点数換算表!$E$5,IF(M141="ベスト16",[3]点数換算表!$F$5,IF(M141="ベスト32",[3]点数換算表!$G$5,"")))))))</f>
        <v>0</v>
      </c>
      <c r="O141" s="15"/>
      <c r="P141" s="12">
        <f>IF(O141="",0,IF(O141="優勝",[18]点数換算表!$B$6,IF(O141="準優勝",[18]点数換算表!$C$6,IF(O141="ベスト4",[18]点数換算表!$D$6,IF(O141="ベスト8",[18]点数換算表!$E$6,IF(O141="ベスト16",[18]点数換算表!$F$6,IF(O141="ベスト32",[18]点数換算表!$G$6,"")))))))</f>
        <v>0</v>
      </c>
      <c r="Q141" s="11"/>
      <c r="R141" s="12">
        <f>IF(Q141="",0,IF(Q141="優勝",[18]点数換算表!$B$7,IF(Q141="準優勝",[18]点数換算表!$C$7,IF(Q141="ベスト4",[18]点数換算表!$D$7,IF(Q141="ベスト8",[18]点数換算表!$E$7,[18]点数換算表!$F$7)))))</f>
        <v>0</v>
      </c>
      <c r="S141" s="11"/>
      <c r="T141" s="12">
        <f>IF(S141="",0,IF(S141="優勝",[18]点数換算表!$B$8,IF(S141="準優勝",[18]点数換算表!$C$8,IF(S141="ベスト4",[18]点数換算表!$D$8,IF(S141="ベスト8",[18]点数換算表!$E$8,[18]点数換算表!$F$8)))))</f>
        <v>0</v>
      </c>
      <c r="U141" s="11"/>
      <c r="V141" s="12">
        <f>IF(U141="",0,IF(U141="優勝",[18]点数換算表!$B$13,IF(U141="準優勝",[18]点数換算表!$C$13,IF(U141="ベスト4",[18]点数換算表!$D$13,[18]点数換算表!$E$13))))</f>
        <v>0</v>
      </c>
      <c r="W141" s="11"/>
      <c r="X141" s="12">
        <f>IF(W141="",0,IF(W141="優勝",[18]点数換算表!$B$14,IF(W141="準優勝",[18]点数換算表!$C$14,IF(W141="ベスト4",[18]点数換算表!$D$14,[18]点数換算表!$E$14))))</f>
        <v>0</v>
      </c>
      <c r="Y141" s="15"/>
      <c r="Z141" s="12">
        <f>IF(Y141="",0,IF(Y141="優勝",[18]点数換算表!$B$15,IF(Y141="準優勝",[18]点数換算表!$C$15,IF(Y141="ベスト4",[18]点数換算表!$D$15,IF(Y141="ベスト8",[18]点数換算表!$E$15,IF(Y141="ベスト16",[18]点数換算表!$F$15,""))))))</f>
        <v>0</v>
      </c>
      <c r="AA141" s="15"/>
      <c r="AB141" s="12">
        <f>IF(AA141="",0,IF(AA141="優勝",[3]点数換算表!$B$16,IF(AA141="準優勝",[3]点数換算表!$C$16,IF(AA141="ベスト4",[3]点数換算表!$D$16,IF(AA141="ベスト8",[3]点数換算表!$E$16,IF(AA141="ベスト16",[3]点数換算表!$F$16,IF(AA141="ベスト32",[3]点数換算表!$G$16,"")))))))</f>
        <v>0</v>
      </c>
      <c r="AC141" s="15"/>
      <c r="AD141" s="12">
        <f>IF(AC141="",0,IF(AC141="優勝",[18]点数換算表!$B$17,IF(AC141="準優勝",[18]点数換算表!$C$17,IF(AC141="ベスト4",[18]点数換算表!$D$17,IF(AC141="ベスト8",[18]点数換算表!$E$17,IF(AC141="ベスト16",[18]点数換算表!$F$17,IF(AC141="ベスト32",[18]点数換算表!$G$17,"")))))))</f>
        <v>0</v>
      </c>
      <c r="AE141" s="11"/>
      <c r="AF141" s="12">
        <f>IF(AE141="",0,IF(AE141="優勝",[18]点数換算表!$B$18,IF(AE141="準優勝",[18]点数換算表!$C$18,IF(AE141="ベスト4",[18]点数換算表!$D$18,IF(AE141="ベスト8",[18]点数換算表!$E$18,[18]点数換算表!$F$18)))))</f>
        <v>0</v>
      </c>
      <c r="AG141" s="11"/>
      <c r="AH141" s="12">
        <f>IF(AG141="",0,IF(AG141="優勝",[18]点数換算表!$B$19,IF(AG141="準優勝",[18]点数換算表!$C$19,IF(AG141="ベスト4",[18]点数換算表!$D$19,IF(AG141="ベスト8",[18]点数換算表!$E$19,[18]点数換算表!$F$19)))))</f>
        <v>0</v>
      </c>
      <c r="AI141" s="12">
        <f t="shared" si="65"/>
        <v>40</v>
      </c>
      <c r="AJ141" s="78"/>
    </row>
    <row r="142" spans="1:36" x14ac:dyDescent="0.4">
      <c r="A142" s="78">
        <v>70</v>
      </c>
      <c r="B142" s="12" t="s">
        <v>1124</v>
      </c>
      <c r="C142" s="12" t="s">
        <v>813</v>
      </c>
      <c r="D142" s="12">
        <v>4</v>
      </c>
      <c r="E142" s="24" t="s">
        <v>269</v>
      </c>
      <c r="F142" s="41" t="s">
        <v>814</v>
      </c>
      <c r="G142" s="12"/>
      <c r="H142" s="12">
        <f>IF(G142="",0,IF(G142="優勝",[17]点数換算表!$B$2,IF(G142="準優勝",[17]点数換算表!$C$2,IF(G142="ベスト4",[17]点数換算表!$D$2,[17]点数換算表!$E$2))))</f>
        <v>0</v>
      </c>
      <c r="I142" s="12"/>
      <c r="J142" s="12">
        <f>IF(I142="",0,IF(I142="優勝",[17]点数換算表!$B$3,IF(I142="準優勝",[17]点数換算表!$C$3,IF(I142="ベスト4",[17]点数換算表!$D$3,[17]点数換算表!$E$3))))</f>
        <v>0</v>
      </c>
      <c r="K142" s="12" t="s">
        <v>7</v>
      </c>
      <c r="L142" s="12">
        <f>IF(K142="",0,IF(K142="優勝",[17]点数換算表!$B$4,IF(K142="準優勝",[17]点数換算表!$C$4,IF(K142="ベスト4",[17]点数換算表!$D$4,IF(K142="ベスト8",[17]点数換算表!$E$4,IF(K142="ベスト16",[17]点数換算表!$F$4,""))))))</f>
        <v>20</v>
      </c>
      <c r="M142" s="15"/>
      <c r="N142" s="12">
        <f>IF(M142="",0,IF(M142="優勝",[3]点数換算表!$B$5,IF(M142="準優勝",[3]点数換算表!$C$5,IF(M142="ベスト4",[3]点数換算表!$D$5,IF(M142="ベスト8",[3]点数換算表!$E$5,IF(M142="ベスト16",[3]点数換算表!$F$5,IF(M142="ベスト32",[3]点数換算表!$G$5,"")))))))</f>
        <v>0</v>
      </c>
      <c r="O142" s="12"/>
      <c r="P142" s="12">
        <f>IF(O142="",0,IF(O142="優勝",[17]点数換算表!$B$6,IF(O142="準優勝",[17]点数換算表!$C$6,IF(O142="ベスト4",[17]点数換算表!$D$6,IF(O142="ベスト8",[17]点数換算表!$E$6,IF(O142="ベスト16",[17]点数換算表!$F$6,IF(O142="ベスト32",[17]点数換算表!$G$6,"")))))))</f>
        <v>0</v>
      </c>
      <c r="Q142" s="12"/>
      <c r="R142" s="12">
        <f>IF(Q142="",0,IF(Q142="優勝",[17]点数換算表!$B$7,IF(Q142="準優勝",[17]点数換算表!$C$7,IF(Q142="ベスト4",[17]点数換算表!$D$7,IF(Q142="ベスト8",[17]点数換算表!$E$7,[17]点数換算表!$F$7)))))</f>
        <v>0</v>
      </c>
      <c r="S142" s="12"/>
      <c r="T142" s="12">
        <f>IF(S142="",0,IF(S142="優勝",[17]点数換算表!$B$8,IF(S142="準優勝",[17]点数換算表!$C$8,IF(S142="ベスト4",[17]点数換算表!$D$8,IF(S142="ベスト8",[17]点数換算表!$E$8,[17]点数換算表!$F$8)))))</f>
        <v>0</v>
      </c>
      <c r="U142" s="12"/>
      <c r="V142" s="12">
        <f>IF(U142="",0,IF(U142="優勝",[17]点数換算表!$B$13,IF(U142="準優勝",[17]点数換算表!$C$13,IF(U142="ベスト4",[17]点数換算表!$D$13,[17]点数換算表!$E$13))))</f>
        <v>0</v>
      </c>
      <c r="W142" s="12"/>
      <c r="X142" s="12">
        <f>IF(W142="",0,IF(W142="優勝",[17]点数換算表!$B$14,IF(W142="準優勝",[17]点数換算表!$C$14,IF(W142="ベスト4",[17]点数換算表!$D$14,[17]点数換算表!$E$14))))</f>
        <v>0</v>
      </c>
      <c r="Y142" s="12"/>
      <c r="Z142" s="12">
        <f>IF(Y142="",0,IF(Y142="優勝",[17]点数換算表!$B$15,IF(Y142="準優勝",[17]点数換算表!$C$15,IF(Y142="ベスト4",[17]点数換算表!$D$15,IF(Y142="ベスト8",[17]点数換算表!$E$15,IF(Y142="ベスト16",[17]点数換算表!$F$15,""))))))</f>
        <v>0</v>
      </c>
      <c r="AA142" s="12" t="s">
        <v>214</v>
      </c>
      <c r="AB142" s="12">
        <f>IF(AA142="",0,IF(AA142="優勝",[3]点数換算表!$B$16,IF(AA142="準優勝",[3]点数換算表!$C$16,IF(AA142="ベスト4",[3]点数換算表!$D$16,IF(AA142="ベスト8",[3]点数換算表!$E$16,IF(AA142="ベスト16",[3]点数換算表!$F$16,IF(AA142="ベスト32",[3]点数換算表!$G$16,"")))))))</f>
        <v>40</v>
      </c>
      <c r="AC142" s="12"/>
      <c r="AD142" s="12">
        <f>IF(AC142="",0,IF(AC142="優勝",[17]点数換算表!$B$17,IF(AC142="準優勝",[17]点数換算表!$C$17,IF(AC142="ベスト4",[17]点数換算表!$D$17,IF(AC142="ベスト8",[17]点数換算表!$E$17,IF(AC142="ベスト16",[17]点数換算表!$F$17,IF(AC142="ベスト32",[17]点数換算表!$G$17,"")))))))</f>
        <v>0</v>
      </c>
      <c r="AE142" s="12"/>
      <c r="AF142" s="12">
        <f>IF(AE142="",0,IF(AE142="優勝",[17]点数換算表!$B$18,IF(AE142="準優勝",[17]点数換算表!$C$18,IF(AE142="ベスト4",[17]点数換算表!$D$18,IF(AE142="ベスト8",[17]点数換算表!$E$18,[17]点数換算表!$F$18)))))</f>
        <v>0</v>
      </c>
      <c r="AG142" s="12"/>
      <c r="AH142" s="12">
        <f>IF(AG142="",0,IF(AG142="優勝",[17]点数換算表!$B$19,IF(AG142="準優勝",[17]点数換算表!$C$19,IF(AG142="ベスト4",[17]点数換算表!$D$19,IF(AG142="ベスト8",[17]点数換算表!$E$19,[17]点数換算表!$F$19)))))</f>
        <v>0</v>
      </c>
      <c r="AI142" s="12">
        <f t="shared" si="65"/>
        <v>60</v>
      </c>
      <c r="AJ142" s="78">
        <f t="shared" ref="AJ142" si="75">AI142+AI143</f>
        <v>120</v>
      </c>
    </row>
    <row r="143" spans="1:36" x14ac:dyDescent="0.4">
      <c r="A143" s="78"/>
      <c r="B143" s="12" t="s">
        <v>1125</v>
      </c>
      <c r="C143" s="12" t="s">
        <v>813</v>
      </c>
      <c r="D143" s="12">
        <v>3</v>
      </c>
      <c r="E143" s="24" t="s">
        <v>269</v>
      </c>
      <c r="F143" s="41" t="s">
        <v>814</v>
      </c>
      <c r="G143" s="12"/>
      <c r="H143" s="12">
        <f>IF(G143="",0,IF(G143="優勝",[17]点数換算表!$B$2,IF(G143="準優勝",[17]点数換算表!$C$2,IF(G143="ベスト4",[17]点数換算表!$D$2,[17]点数換算表!$E$2))))</f>
        <v>0</v>
      </c>
      <c r="I143" s="12"/>
      <c r="J143" s="12">
        <f>IF(I143="",0,IF(I143="優勝",[17]点数換算表!$B$3,IF(I143="準優勝",[17]点数換算表!$C$3,IF(I143="ベスト4",[17]点数換算表!$D$3,[17]点数換算表!$E$3))))</f>
        <v>0</v>
      </c>
      <c r="K143" s="12" t="s">
        <v>7</v>
      </c>
      <c r="L143" s="12">
        <f>IF(K143="",0,IF(K143="優勝",[17]点数換算表!$B$4,IF(K143="準優勝",[17]点数換算表!$C$4,IF(K143="ベスト4",[17]点数換算表!$D$4,IF(K143="ベスト8",[17]点数換算表!$E$4,IF(K143="ベスト16",[17]点数換算表!$F$4,""))))))</f>
        <v>20</v>
      </c>
      <c r="M143" s="15"/>
      <c r="N143" s="12">
        <f>IF(M143="",0,IF(M143="優勝",[3]点数換算表!$B$5,IF(M143="準優勝",[3]点数換算表!$C$5,IF(M143="ベスト4",[3]点数換算表!$D$5,IF(M143="ベスト8",[3]点数換算表!$E$5,IF(M143="ベスト16",[3]点数換算表!$F$5,IF(M143="ベスト32",[3]点数換算表!$G$5,"")))))))</f>
        <v>0</v>
      </c>
      <c r="O143" s="12"/>
      <c r="P143" s="12">
        <f>IF(O143="",0,IF(O143="優勝",[17]点数換算表!$B$6,IF(O143="準優勝",[17]点数換算表!$C$6,IF(O143="ベスト4",[17]点数換算表!$D$6,IF(O143="ベスト8",[17]点数換算表!$E$6,IF(O143="ベスト16",[17]点数換算表!$F$6,IF(O143="ベスト32",[17]点数換算表!$G$6,"")))))))</f>
        <v>0</v>
      </c>
      <c r="Q143" s="12"/>
      <c r="R143" s="12">
        <f>IF(Q143="",0,IF(Q143="優勝",[17]点数換算表!$B$7,IF(Q143="準優勝",[17]点数換算表!$C$7,IF(Q143="ベスト4",[17]点数換算表!$D$7,IF(Q143="ベスト8",[17]点数換算表!$E$7,[17]点数換算表!$F$7)))))</f>
        <v>0</v>
      </c>
      <c r="S143" s="12"/>
      <c r="T143" s="12">
        <f>IF(S143="",0,IF(S143="優勝",[17]点数換算表!$B$8,IF(S143="準優勝",[17]点数換算表!$C$8,IF(S143="ベスト4",[17]点数換算表!$D$8,IF(S143="ベスト8",[17]点数換算表!$E$8,[17]点数換算表!$F$8)))))</f>
        <v>0</v>
      </c>
      <c r="U143" s="12"/>
      <c r="V143" s="12">
        <f>IF(U143="",0,IF(U143="優勝",[17]点数換算表!$B$13,IF(U143="準優勝",[17]点数換算表!$C$13,IF(U143="ベスト4",[17]点数換算表!$D$13,[17]点数換算表!$E$13))))</f>
        <v>0</v>
      </c>
      <c r="W143" s="12"/>
      <c r="X143" s="12">
        <f>IF(W143="",0,IF(W143="優勝",[17]点数換算表!$B$14,IF(W143="準優勝",[17]点数換算表!$C$14,IF(W143="ベスト4",[17]点数換算表!$D$14,[17]点数換算表!$E$14))))</f>
        <v>0</v>
      </c>
      <c r="Y143" s="12"/>
      <c r="Z143" s="12">
        <f>IF(Y143="",0,IF(Y143="優勝",[17]点数換算表!$B$15,IF(Y143="準優勝",[17]点数換算表!$C$15,IF(Y143="ベスト4",[17]点数換算表!$D$15,IF(Y143="ベスト8",[17]点数換算表!$E$15,IF(Y143="ベスト16",[17]点数換算表!$F$15,""))))))</f>
        <v>0</v>
      </c>
      <c r="AA143" s="12" t="s">
        <v>214</v>
      </c>
      <c r="AB143" s="12">
        <f>IF(AA143="",0,IF(AA143="優勝",[3]点数換算表!$B$16,IF(AA143="準優勝",[3]点数換算表!$C$16,IF(AA143="ベスト4",[3]点数換算表!$D$16,IF(AA143="ベスト8",[3]点数換算表!$E$16,IF(AA143="ベスト16",[3]点数換算表!$F$16,IF(AA143="ベスト32",[3]点数換算表!$G$16,"")))))))</f>
        <v>40</v>
      </c>
      <c r="AC143" s="12"/>
      <c r="AD143" s="12">
        <f>IF(AC143="",0,IF(AC143="優勝",[17]点数換算表!$B$17,IF(AC143="準優勝",[17]点数換算表!$C$17,IF(AC143="ベスト4",[17]点数換算表!$D$17,IF(AC143="ベスト8",[17]点数換算表!$E$17,IF(AC143="ベスト16",[17]点数換算表!$F$17,IF(AC143="ベスト32",[17]点数換算表!$G$17,"")))))))</f>
        <v>0</v>
      </c>
      <c r="AE143" s="12"/>
      <c r="AF143" s="12">
        <f>IF(AE143="",0,IF(AE143="優勝",[17]点数換算表!$B$18,IF(AE143="準優勝",[17]点数換算表!$C$18,IF(AE143="ベスト4",[17]点数換算表!$D$18,IF(AE143="ベスト8",[17]点数換算表!$E$18,[17]点数換算表!$F$18)))))</f>
        <v>0</v>
      </c>
      <c r="AG143" s="12"/>
      <c r="AH143" s="12">
        <f>IF(AG143="",0,IF(AG143="優勝",[17]点数換算表!$B$19,IF(AG143="準優勝",[17]点数換算表!$C$19,IF(AG143="ベスト4",[17]点数換算表!$D$19,IF(AG143="ベスト8",[17]点数換算表!$E$19,[17]点数換算表!$F$19)))))</f>
        <v>0</v>
      </c>
      <c r="AI143" s="12">
        <f t="shared" si="65"/>
        <v>60</v>
      </c>
      <c r="AJ143" s="78"/>
    </row>
    <row r="144" spans="1:36" x14ac:dyDescent="0.4">
      <c r="A144" s="78">
        <v>71</v>
      </c>
      <c r="B144" s="15" t="s">
        <v>698</v>
      </c>
      <c r="C144" s="15" t="s">
        <v>632</v>
      </c>
      <c r="D144" s="15">
        <v>4</v>
      </c>
      <c r="E144" s="30" t="s">
        <v>620</v>
      </c>
      <c r="F144" s="41" t="s">
        <v>814</v>
      </c>
      <c r="G144" s="11"/>
      <c r="H144" s="12">
        <f>IF(G144="",0,IF(G144="優勝",[18]点数換算表!$B$2,IF(G144="準優勝",[18]点数換算表!$C$2,IF(G144="ベスト4",[18]点数換算表!$D$2,[18]点数換算表!$E$2))))</f>
        <v>0</v>
      </c>
      <c r="I144" s="11"/>
      <c r="J144" s="12">
        <f>IF(I144="",0,IF(I144="優勝",[18]点数換算表!$B$3,IF(I144="準優勝",[18]点数換算表!$C$3,IF(I144="ベスト4",[18]点数換算表!$D$3,[18]点数換算表!$E$3))))</f>
        <v>0</v>
      </c>
      <c r="K144" s="15" t="s">
        <v>6</v>
      </c>
      <c r="L144" s="12">
        <f>IF(K144="",0,IF(K144="優勝",[18]点数換算表!$B$4,IF(K144="準優勝",[18]点数換算表!$C$4,IF(K144="ベスト4",[18]点数換算表!$D$4,IF(K144="ベスト8",[18]点数換算表!$E$4,IF(K144="ベスト16",[18]点数換算表!$F$4,""))))))</f>
        <v>60</v>
      </c>
      <c r="M144" s="15"/>
      <c r="N144" s="12">
        <f>IF(M144="",0,IF(M144="優勝",[3]点数換算表!$B$5,IF(M144="準優勝",[3]点数換算表!$C$5,IF(M144="ベスト4",[3]点数換算表!$D$5,IF(M144="ベスト8",[3]点数換算表!$E$5,IF(M144="ベスト16",[3]点数換算表!$F$5,IF(M144="ベスト32",[3]点数換算表!$G$5,"")))))))</f>
        <v>0</v>
      </c>
      <c r="O144" s="15"/>
      <c r="P144" s="12">
        <f>IF(O144="",0,IF(O144="優勝",[18]点数換算表!$B$6,IF(O144="準優勝",[18]点数換算表!$C$6,IF(O144="ベスト4",[18]点数換算表!$D$6,IF(O144="ベスト8",[18]点数換算表!$E$6,IF(O144="ベスト16",[18]点数換算表!$F$6,IF(O144="ベスト32",[18]点数換算表!$G$6,"")))))))</f>
        <v>0</v>
      </c>
      <c r="Q144" s="11"/>
      <c r="R144" s="12">
        <f>IF(Q144="",0,IF(Q144="優勝",[18]点数換算表!$B$7,IF(Q144="準優勝",[18]点数換算表!$C$7,IF(Q144="ベスト4",[18]点数換算表!$D$7,IF(Q144="ベスト8",[18]点数換算表!$E$7,[18]点数換算表!$F$7)))))</f>
        <v>0</v>
      </c>
      <c r="S144" s="11"/>
      <c r="T144" s="12">
        <f>IF(S144="",0,IF(S144="優勝",[18]点数換算表!$B$8,IF(S144="準優勝",[18]点数換算表!$C$8,IF(S144="ベスト4",[18]点数換算表!$D$8,IF(S144="ベスト8",[18]点数換算表!$E$8,[18]点数換算表!$F$8)))))</f>
        <v>0</v>
      </c>
      <c r="U144" s="11"/>
      <c r="V144" s="12">
        <f>IF(U144="",0,IF(U144="優勝",[18]点数換算表!$B$13,IF(U144="準優勝",[18]点数換算表!$C$13,IF(U144="ベスト4",[18]点数換算表!$D$13,[18]点数換算表!$E$13))))</f>
        <v>0</v>
      </c>
      <c r="W144" s="11"/>
      <c r="X144" s="12">
        <f>IF(W144="",0,IF(W144="優勝",[18]点数換算表!$B$14,IF(W144="準優勝",[18]点数換算表!$C$14,IF(W144="ベスト4",[18]点数換算表!$D$14,[18]点数換算表!$E$14))))</f>
        <v>0</v>
      </c>
      <c r="Y144" s="15"/>
      <c r="Z144" s="12">
        <f>IF(Y144="",0,IF(Y144="優勝",[18]点数換算表!$B$15,IF(Y144="準優勝",[18]点数換算表!$C$15,IF(Y144="ベスト4",[18]点数換算表!$D$15,IF(Y144="ベスト8",[18]点数換算表!$E$15,IF(Y144="ベスト16",[18]点数換算表!$F$15,""))))))</f>
        <v>0</v>
      </c>
      <c r="AA144" s="15"/>
      <c r="AB144" s="12">
        <f>IF(AA144="",0,IF(AA144="優勝",[3]点数換算表!$B$16,IF(AA144="準優勝",[3]点数換算表!$C$16,IF(AA144="ベスト4",[3]点数換算表!$D$16,IF(AA144="ベスト8",[3]点数換算表!$E$16,IF(AA144="ベスト16",[3]点数換算表!$F$16,IF(AA144="ベスト32",[3]点数換算表!$G$16,"")))))))</f>
        <v>0</v>
      </c>
      <c r="AC144" s="15"/>
      <c r="AD144" s="12">
        <f>IF(AC144="",0,IF(AC144="優勝",[18]点数換算表!$B$17,IF(AC144="準優勝",[18]点数換算表!$C$17,IF(AC144="ベスト4",[18]点数換算表!$D$17,IF(AC144="ベスト8",[18]点数換算表!$E$17,IF(AC144="ベスト16",[18]点数換算表!$F$17,IF(AC144="ベスト32",[18]点数換算表!$G$17,"")))))))</f>
        <v>0</v>
      </c>
      <c r="AE144" s="11"/>
      <c r="AF144" s="12">
        <f>IF(AE144="",0,IF(AE144="優勝",[18]点数換算表!$B$18,IF(AE144="準優勝",[18]点数換算表!$C$18,IF(AE144="ベスト4",[18]点数換算表!$D$18,IF(AE144="ベスト8",[18]点数換算表!$E$18,[18]点数換算表!$F$18)))))</f>
        <v>0</v>
      </c>
      <c r="AG144" s="11"/>
      <c r="AH144" s="12">
        <f>IF(AG144="",0,IF(AG144="優勝",[18]点数換算表!$B$19,IF(AG144="準優勝",[18]点数換算表!$C$19,IF(AG144="ベスト4",[18]点数換算表!$D$19,IF(AG144="ベスト8",[18]点数換算表!$E$19,[18]点数換算表!$F$19)))))</f>
        <v>0</v>
      </c>
      <c r="AI144" s="12">
        <f t="shared" si="65"/>
        <v>60</v>
      </c>
      <c r="AJ144" s="78">
        <f t="shared" ref="AJ144" si="76">AI144+AI145</f>
        <v>120</v>
      </c>
    </row>
    <row r="145" spans="1:36" x14ac:dyDescent="0.4">
      <c r="A145" s="78"/>
      <c r="B145" s="15" t="s">
        <v>653</v>
      </c>
      <c r="C145" s="15" t="s">
        <v>632</v>
      </c>
      <c r="D145" s="15">
        <v>1</v>
      </c>
      <c r="E145" s="30" t="s">
        <v>620</v>
      </c>
      <c r="F145" s="41" t="s">
        <v>814</v>
      </c>
      <c r="G145" s="11"/>
      <c r="H145" s="12">
        <f>IF(G145="",0,IF(G145="優勝",[18]点数換算表!$B$2,IF(G145="準優勝",[18]点数換算表!$C$2,IF(G145="ベスト4",[18]点数換算表!$D$2,[18]点数換算表!$E$2))))</f>
        <v>0</v>
      </c>
      <c r="I145" s="11"/>
      <c r="J145" s="12">
        <f>IF(I145="",0,IF(I145="優勝",[18]点数換算表!$B$3,IF(I145="準優勝",[18]点数換算表!$C$3,IF(I145="ベスト4",[18]点数換算表!$D$3,[18]点数換算表!$E$3))))</f>
        <v>0</v>
      </c>
      <c r="K145" s="15" t="s">
        <v>6</v>
      </c>
      <c r="L145" s="12">
        <f>IF(K145="",0,IF(K145="優勝",[18]点数換算表!$B$4,IF(K145="準優勝",[18]点数換算表!$C$4,IF(K145="ベスト4",[18]点数換算表!$D$4,IF(K145="ベスト8",[18]点数換算表!$E$4,IF(K145="ベスト16",[18]点数換算表!$F$4,""))))))</f>
        <v>60</v>
      </c>
      <c r="M145" s="15"/>
      <c r="N145" s="12">
        <f>IF(M145="",0,IF(M145="優勝",[3]点数換算表!$B$5,IF(M145="準優勝",[3]点数換算表!$C$5,IF(M145="ベスト4",[3]点数換算表!$D$5,IF(M145="ベスト8",[3]点数換算表!$E$5,IF(M145="ベスト16",[3]点数換算表!$F$5,IF(M145="ベスト32",[3]点数換算表!$G$5,"")))))))</f>
        <v>0</v>
      </c>
      <c r="O145" s="15"/>
      <c r="P145" s="12">
        <f>IF(O145="",0,IF(O145="優勝",[18]点数換算表!$B$6,IF(O145="準優勝",[18]点数換算表!$C$6,IF(O145="ベスト4",[18]点数換算表!$D$6,IF(O145="ベスト8",[18]点数換算表!$E$6,IF(O145="ベスト16",[18]点数換算表!$F$6,IF(O145="ベスト32",[18]点数換算表!$G$6,"")))))))</f>
        <v>0</v>
      </c>
      <c r="Q145" s="11"/>
      <c r="R145" s="12">
        <f>IF(Q145="",0,IF(Q145="優勝",[18]点数換算表!$B$7,IF(Q145="準優勝",[18]点数換算表!$C$7,IF(Q145="ベスト4",[18]点数換算表!$D$7,IF(Q145="ベスト8",[18]点数換算表!$E$7,[18]点数換算表!$F$7)))))</f>
        <v>0</v>
      </c>
      <c r="S145" s="11"/>
      <c r="T145" s="12">
        <f>IF(S145="",0,IF(S145="優勝",[18]点数換算表!$B$8,IF(S145="準優勝",[18]点数換算表!$C$8,IF(S145="ベスト4",[18]点数換算表!$D$8,IF(S145="ベスト8",[18]点数換算表!$E$8,[18]点数換算表!$F$8)))))</f>
        <v>0</v>
      </c>
      <c r="U145" s="11"/>
      <c r="V145" s="12">
        <f>IF(U145="",0,IF(U145="優勝",[18]点数換算表!$B$13,IF(U145="準優勝",[18]点数換算表!$C$13,IF(U145="ベスト4",[18]点数換算表!$D$13,[18]点数換算表!$E$13))))</f>
        <v>0</v>
      </c>
      <c r="W145" s="11"/>
      <c r="X145" s="12">
        <f>IF(W145="",0,IF(W145="優勝",[18]点数換算表!$B$14,IF(W145="準優勝",[18]点数換算表!$C$14,IF(W145="ベスト4",[18]点数換算表!$D$14,[18]点数換算表!$E$14))))</f>
        <v>0</v>
      </c>
      <c r="Y145" s="15"/>
      <c r="Z145" s="12">
        <f>IF(Y145="",0,IF(Y145="優勝",[18]点数換算表!$B$15,IF(Y145="準優勝",[18]点数換算表!$C$15,IF(Y145="ベスト4",[18]点数換算表!$D$15,IF(Y145="ベスト8",[18]点数換算表!$E$15,IF(Y145="ベスト16",[18]点数換算表!$F$15,""))))))</f>
        <v>0</v>
      </c>
      <c r="AA145" s="15"/>
      <c r="AB145" s="12">
        <f>IF(AA145="",0,IF(AA145="優勝",[3]点数換算表!$B$16,IF(AA145="準優勝",[3]点数換算表!$C$16,IF(AA145="ベスト4",[3]点数換算表!$D$16,IF(AA145="ベスト8",[3]点数換算表!$E$16,IF(AA145="ベスト16",[3]点数換算表!$F$16,IF(AA145="ベスト32",[3]点数換算表!$G$16,"")))))))</f>
        <v>0</v>
      </c>
      <c r="AC145" s="15"/>
      <c r="AD145" s="12">
        <f>IF(AC145="",0,IF(AC145="優勝",[18]点数換算表!$B$17,IF(AC145="準優勝",[18]点数換算表!$C$17,IF(AC145="ベスト4",[18]点数換算表!$D$17,IF(AC145="ベスト8",[18]点数換算表!$E$17,IF(AC145="ベスト16",[18]点数換算表!$F$17,IF(AC145="ベスト32",[18]点数換算表!$G$17,"")))))))</f>
        <v>0</v>
      </c>
      <c r="AE145" s="11"/>
      <c r="AF145" s="12">
        <f>IF(AE145="",0,IF(AE145="優勝",[18]点数換算表!$B$18,IF(AE145="準優勝",[18]点数換算表!$C$18,IF(AE145="ベスト4",[18]点数換算表!$D$18,IF(AE145="ベスト8",[18]点数換算表!$E$18,[18]点数換算表!$F$18)))))</f>
        <v>0</v>
      </c>
      <c r="AG145" s="11"/>
      <c r="AH145" s="12">
        <f>IF(AG145="",0,IF(AG145="優勝",[18]点数換算表!$B$19,IF(AG145="準優勝",[18]点数換算表!$C$19,IF(AG145="ベスト4",[18]点数換算表!$D$19,IF(AG145="ベスト8",[18]点数換算表!$E$19,[18]点数換算表!$F$19)))))</f>
        <v>0</v>
      </c>
      <c r="AI145" s="12">
        <f t="shared" si="65"/>
        <v>60</v>
      </c>
      <c r="AJ145" s="78"/>
    </row>
    <row r="146" spans="1:36" x14ac:dyDescent="0.4">
      <c r="A146" s="78">
        <v>72</v>
      </c>
      <c r="B146" s="15" t="s">
        <v>648</v>
      </c>
      <c r="C146" s="15" t="s">
        <v>632</v>
      </c>
      <c r="D146" s="15">
        <v>3</v>
      </c>
      <c r="E146" s="30" t="s">
        <v>620</v>
      </c>
      <c r="F146" s="41" t="s">
        <v>814</v>
      </c>
      <c r="G146" s="11"/>
      <c r="H146" s="12">
        <v>0</v>
      </c>
      <c r="I146" s="11"/>
      <c r="J146" s="12">
        <v>0</v>
      </c>
      <c r="K146" s="15"/>
      <c r="L146" s="12">
        <v>0</v>
      </c>
      <c r="M146" s="15"/>
      <c r="N146" s="12">
        <f>IF(M146="",0,IF(M146="優勝",[3]点数換算表!$B$5,IF(M146="準優勝",[3]点数換算表!$C$5,IF(M146="ベスト4",[3]点数換算表!$D$5,IF(M146="ベスト8",[3]点数換算表!$E$5,IF(M146="ベスト16",[3]点数換算表!$F$5,IF(M146="ベスト32",[3]点数換算表!$G$5,"")))))))</f>
        <v>0</v>
      </c>
      <c r="O146" s="15"/>
      <c r="P146" s="12">
        <v>0</v>
      </c>
      <c r="Q146" s="11"/>
      <c r="R146" s="12">
        <v>0</v>
      </c>
      <c r="S146" s="11"/>
      <c r="T146" s="12">
        <v>0</v>
      </c>
      <c r="U146" s="11"/>
      <c r="V146" s="12">
        <v>0</v>
      </c>
      <c r="W146" s="11"/>
      <c r="X146" s="12">
        <v>0</v>
      </c>
      <c r="Y146" s="15" t="s">
        <v>8</v>
      </c>
      <c r="Z146" s="12">
        <v>64</v>
      </c>
      <c r="AA146" s="15"/>
      <c r="AB146" s="12">
        <f>IF(AA146="",0,IF(AA146="優勝",[3]点数換算表!$B$16,IF(AA146="準優勝",[3]点数換算表!$C$16,IF(AA146="ベスト4",[3]点数換算表!$D$16,IF(AA146="ベスト8",[3]点数換算表!$E$16,IF(AA146="ベスト16",[3]点数換算表!$F$16,IF(AA146="ベスト32",[3]点数換算表!$G$16,"")))))))</f>
        <v>0</v>
      </c>
      <c r="AC146" s="15"/>
      <c r="AD146" s="12">
        <v>0</v>
      </c>
      <c r="AE146" s="11"/>
      <c r="AF146" s="12">
        <v>0</v>
      </c>
      <c r="AG146" s="11"/>
      <c r="AH146" s="12">
        <v>0</v>
      </c>
      <c r="AI146" s="12">
        <f t="shared" ref="AI146:AI147" si="77">MAX(H146,J146)+SUM(L146:T146)+MAX(V146,X146)+SUM(Z146:AH146)</f>
        <v>64</v>
      </c>
      <c r="AJ146" s="78">
        <f t="shared" ref="AJ146" si="78">AI146+AI147</f>
        <v>120</v>
      </c>
    </row>
    <row r="147" spans="1:36" x14ac:dyDescent="0.4">
      <c r="A147" s="78"/>
      <c r="B147" s="15" t="s">
        <v>702</v>
      </c>
      <c r="C147" s="15" t="s">
        <v>632</v>
      </c>
      <c r="D147" s="15">
        <v>3</v>
      </c>
      <c r="E147" s="30" t="s">
        <v>620</v>
      </c>
      <c r="F147" s="41" t="s">
        <v>814</v>
      </c>
      <c r="G147" s="11"/>
      <c r="H147" s="12">
        <f>IF(G147="",0,IF(G147="優勝",[18]点数換算表!$B$2,IF(G147="準優勝",[18]点数換算表!$C$2,IF(G147="ベスト4",[18]点数換算表!$D$2,[18]点数換算表!$E$2))))</f>
        <v>0</v>
      </c>
      <c r="I147" s="11"/>
      <c r="J147" s="12">
        <f>IF(I147="",0,IF(I147="優勝",[18]点数換算表!$B$3,IF(I147="準優勝",[18]点数換算表!$C$3,IF(I147="ベスト4",[18]点数換算表!$D$3,[18]点数換算表!$E$3))))</f>
        <v>0</v>
      </c>
      <c r="K147" s="15" t="s">
        <v>9</v>
      </c>
      <c r="L147" s="12">
        <f>IF(K147="",0,IF(K147="優勝",[18]点数換算表!$B$4,IF(K147="準優勝",[18]点数換算表!$C$4,IF(K147="ベスト4",[18]点数換算表!$D$4,IF(K147="ベスト8",[18]点数換算表!$E$4,IF(K147="ベスト16",[18]点数換算表!$F$4,""))))))</f>
        <v>40</v>
      </c>
      <c r="M147" s="15"/>
      <c r="N147" s="12">
        <f>IF(M147="",0,IF(M147="優勝",[3]点数換算表!$B$5,IF(M147="準優勝",[3]点数換算表!$C$5,IF(M147="ベスト4",[3]点数換算表!$D$5,IF(M147="ベスト8",[3]点数換算表!$E$5,IF(M147="ベスト16",[3]点数換算表!$F$5,IF(M147="ベスト32",[3]点数換算表!$G$5,"")))))))</f>
        <v>0</v>
      </c>
      <c r="O147" s="15"/>
      <c r="P147" s="12">
        <f>IF(O147="",0,IF(O147="優勝",[18]点数換算表!$B$6,IF(O147="準優勝",[18]点数換算表!$C$6,IF(O147="ベスト4",[18]点数換算表!$D$6,IF(O147="ベスト8",[18]点数換算表!$E$6,IF(O147="ベスト16",[18]点数換算表!$F$6,IF(O147="ベスト32",[18]点数換算表!$G$6,"")))))))</f>
        <v>0</v>
      </c>
      <c r="Q147" s="11"/>
      <c r="R147" s="12">
        <f>IF(Q147="",0,IF(Q147="優勝",[18]点数換算表!$B$7,IF(Q147="準優勝",[18]点数換算表!$C$7,IF(Q147="ベスト4",[18]点数換算表!$D$7,IF(Q147="ベスト8",[18]点数換算表!$E$7,[18]点数換算表!$F$7)))))</f>
        <v>0</v>
      </c>
      <c r="S147" s="11"/>
      <c r="T147" s="12">
        <f>IF(S147="",0,IF(S147="優勝",[18]点数換算表!$B$8,IF(S147="準優勝",[18]点数換算表!$C$8,IF(S147="ベスト4",[18]点数換算表!$D$8,IF(S147="ベスト8",[18]点数換算表!$E$8,[18]点数換算表!$F$8)))))</f>
        <v>0</v>
      </c>
      <c r="U147" s="11"/>
      <c r="V147" s="12">
        <f>IF(U147="",0,IF(U147="優勝",[18]点数換算表!$B$13,IF(U147="準優勝",[18]点数換算表!$C$13,IF(U147="ベスト4",[18]点数換算表!$D$13,[18]点数換算表!$E$13))))</f>
        <v>0</v>
      </c>
      <c r="W147" s="11"/>
      <c r="X147" s="12">
        <f>IF(W147="",0,IF(W147="優勝",[18]点数換算表!$B$14,IF(W147="準優勝",[18]点数換算表!$C$14,IF(W147="ベスト4",[18]点数換算表!$D$14,[18]点数換算表!$E$14))))</f>
        <v>0</v>
      </c>
      <c r="Y147" s="15" t="s">
        <v>7</v>
      </c>
      <c r="Z147" s="12">
        <f>IF(Y147="",0,IF(Y147="優勝",[18]点数換算表!$B$15,IF(Y147="準優勝",[18]点数換算表!$C$15,IF(Y147="ベスト4",[18]点数換算表!$D$15,IF(Y147="ベスト8",[18]点数換算表!$E$15,IF(Y147="ベスト16",[18]点数換算表!$F$15,""))))))</f>
        <v>16</v>
      </c>
      <c r="AA147" s="15"/>
      <c r="AB147" s="12">
        <f>IF(AA147="",0,IF(AA147="優勝",[3]点数換算表!$B$16,IF(AA147="準優勝",[3]点数換算表!$C$16,IF(AA147="ベスト4",[3]点数換算表!$D$16,IF(AA147="ベスト8",[3]点数換算表!$E$16,IF(AA147="ベスト16",[3]点数換算表!$F$16,IF(AA147="ベスト32",[3]点数換算表!$G$16,"")))))))</f>
        <v>0</v>
      </c>
      <c r="AC147" s="15"/>
      <c r="AD147" s="12">
        <f>IF(AC147="",0,IF(AC147="優勝",[18]点数換算表!$B$17,IF(AC147="準優勝",[18]点数換算表!$C$17,IF(AC147="ベスト4",[18]点数換算表!$D$17,IF(AC147="ベスト8",[18]点数換算表!$E$17,IF(AC147="ベスト16",[18]点数換算表!$F$17,IF(AC147="ベスト32",[18]点数換算表!$G$17,"")))))))</f>
        <v>0</v>
      </c>
      <c r="AE147" s="11"/>
      <c r="AF147" s="12">
        <f>IF(AE147="",0,IF(AE147="優勝",[18]点数換算表!$B$18,IF(AE147="準優勝",[18]点数換算表!$C$18,IF(AE147="ベスト4",[18]点数換算表!$D$18,IF(AE147="ベスト8",[18]点数換算表!$E$18,[18]点数換算表!$F$18)))))</f>
        <v>0</v>
      </c>
      <c r="AG147" s="11"/>
      <c r="AH147" s="12">
        <f>IF(AG147="",0,IF(AG147="優勝",[18]点数換算表!$B$19,IF(AG147="準優勝",[18]点数換算表!$C$19,IF(AG147="ベスト4",[18]点数換算表!$D$19,IF(AG147="ベスト8",[18]点数換算表!$E$19,[18]点数換算表!$F$19)))))</f>
        <v>0</v>
      </c>
      <c r="AI147" s="12">
        <f t="shared" si="77"/>
        <v>56</v>
      </c>
      <c r="AJ147" s="78"/>
    </row>
    <row r="148" spans="1:36" x14ac:dyDescent="0.4">
      <c r="A148" s="78">
        <v>73</v>
      </c>
      <c r="B148" s="12" t="s">
        <v>833</v>
      </c>
      <c r="C148" s="12" t="s">
        <v>813</v>
      </c>
      <c r="D148" s="12">
        <v>1</v>
      </c>
      <c r="E148" s="24" t="s">
        <v>269</v>
      </c>
      <c r="F148" s="41" t="s">
        <v>814</v>
      </c>
      <c r="G148" s="12"/>
      <c r="H148" s="12">
        <f>IF(G148="",0,IF(G148="優勝",点数換算表!$B$2,IF(G148="準優勝",点数換算表!$C$2,IF(G148="ベスト4",点数換算表!$D$2,点数換算表!$E$2))))</f>
        <v>0</v>
      </c>
      <c r="I148" s="12"/>
      <c r="J148" s="12">
        <f>IF(I148="",0,IF(I148="優勝",点数換算表!$B$3,IF(I148="準優勝",点数換算表!$C$3,IF(I148="ベスト4",点数換算表!$D$3,点数換算表!$E$3))))</f>
        <v>0</v>
      </c>
      <c r="K148" s="12" t="s">
        <v>7</v>
      </c>
      <c r="L148" s="12">
        <f>IF(K148="",0,IF(K148="優勝",点数換算表!$B$4,IF(K148="準優勝",点数換算表!$C$4,IF(K148="ベスト4",点数換算表!$D$4,IF(K148="ベスト8",点数換算表!$E$4,IF(K148="ベスト16",点数換算表!$F$4,""))))))</f>
        <v>20</v>
      </c>
      <c r="M148" s="15" t="s">
        <v>214</v>
      </c>
      <c r="N148" s="12">
        <f>IF(M148="",0,IF(M148="優勝",[3]点数換算表!$B$5,IF(M148="準優勝",[3]点数換算表!$C$5,IF(M148="ベスト4",[3]点数換算表!$D$5,IF(M148="ベスト8",[3]点数換算表!$E$5,IF(M148="ベスト16",[3]点数換算表!$F$5,IF(M148="ベスト32",[3]点数換算表!$G$5,"")))))))</f>
        <v>50</v>
      </c>
      <c r="O148" s="12"/>
      <c r="P148" s="12">
        <f>IF(O148="",0,IF(O148="優勝",点数換算表!$B$6,IF(O148="準優勝",点数換算表!$C$6,IF(O148="ベスト4",点数換算表!$D$6,IF(O148="ベスト8",点数換算表!$E$6,IF(O148="ベスト16",点数換算表!$F$6,IF(O148="ベスト32",点数換算表!$G$6,"")))))))</f>
        <v>0</v>
      </c>
      <c r="Q148" s="12"/>
      <c r="R148" s="12">
        <f>IF(Q148="",0,IF(Q148="優勝",点数換算表!$B$7,IF(Q148="準優勝",点数換算表!$C$7,IF(Q148="ベスト4",点数換算表!$D$7,IF(Q148="ベスト8",点数換算表!$E$7,点数換算表!$F$7)))))</f>
        <v>0</v>
      </c>
      <c r="S148" s="12"/>
      <c r="T148" s="12">
        <f>IF(S148="",0,IF(S148="優勝",点数換算表!$B$8,IF(S148="準優勝",点数換算表!$C$8,IF(S148="ベスト4",点数換算表!$D$8,IF(S148="ベスト8",点数換算表!$E$8,点数換算表!$F$8)))))</f>
        <v>0</v>
      </c>
      <c r="U148" s="12"/>
      <c r="V148" s="12">
        <f>IF(U148="",0,IF(U148="優勝",点数換算表!$B$13,IF(U148="準優勝",点数換算表!$C$13,IF(U148="ベスト4",点数換算表!$D$13,点数換算表!$E$13))))</f>
        <v>0</v>
      </c>
      <c r="W148" s="12"/>
      <c r="X148" s="12">
        <f>IF(W148="",0,IF(W148="優勝",点数換算表!$B$14,IF(W148="準優勝",点数換算表!$C$14,IF(W148="ベスト4",点数換算表!$D$14,点数換算表!$E$14))))</f>
        <v>0</v>
      </c>
      <c r="Y148" s="12"/>
      <c r="Z148" s="12">
        <f>IF(Y148="",0,IF(Y148="優勝",点数換算表!$B$15,IF(Y148="準優勝",点数換算表!$C$15,IF(Y148="ベスト4",点数換算表!$D$15,IF(Y148="ベスト8",点数換算表!$E$15,IF(Y148="ベスト16",点数換算表!$F$15,""))))))</f>
        <v>0</v>
      </c>
      <c r="AA148" s="12"/>
      <c r="AB148" s="12">
        <f>IF(AA148="",0,IF(AA148="優勝",[3]点数換算表!$B$16,IF(AA148="準優勝",[3]点数換算表!$C$16,IF(AA148="ベスト4",[3]点数換算表!$D$16,IF(AA148="ベスト8",[3]点数換算表!$E$16,IF(AA148="ベスト16",[3]点数換算表!$F$16,IF(AA148="ベスト32",[3]点数換算表!$G$16,"")))))))</f>
        <v>0</v>
      </c>
      <c r="AC148" s="12"/>
      <c r="AD148" s="12">
        <f>IF(AC148="",0,IF(AC148="優勝",点数換算表!$B$17,IF(AC148="準優勝",点数換算表!$C$17,IF(AC148="ベスト4",点数換算表!$D$17,IF(AC148="ベスト8",点数換算表!$E$17,IF(AC148="ベスト16",点数換算表!$F$17,IF(AC148="ベスト32",点数換算表!$G$17,"")))))))</f>
        <v>0</v>
      </c>
      <c r="AE148" s="12"/>
      <c r="AF148" s="12">
        <f>IF(AE148="",0,IF(AE148="優勝",点数換算表!$B$18,IF(AE148="準優勝",点数換算表!$C$18,IF(AE148="ベスト4",点数換算表!$D$18,IF(AE148="ベスト8",点数換算表!$E$18,点数換算表!$F$18)))))</f>
        <v>0</v>
      </c>
      <c r="AG148" s="12"/>
      <c r="AH148" s="12">
        <f>IF(AG148="",0,IF(AG148="優勝",点数換算表!$B$19,IF(AG148="準優勝",点数換算表!$C$19,IF(AG148="ベスト4",点数換算表!$D$19,IF(AG148="ベスト8",点数換算表!$E$19,点数換算表!$F$19)))))</f>
        <v>0</v>
      </c>
      <c r="AI148" s="12">
        <f t="shared" ref="AI148:AI149" si="79">MAX(H148,J148)+SUM(L148:T148)+MAX(V148,X148)+SUM(Z148:AH148)</f>
        <v>70</v>
      </c>
      <c r="AJ148" s="78">
        <f>AI148+AI149</f>
        <v>120</v>
      </c>
    </row>
    <row r="149" spans="1:36" x14ac:dyDescent="0.4">
      <c r="A149" s="78"/>
      <c r="B149" s="12" t="s">
        <v>1236</v>
      </c>
      <c r="C149" s="12" t="s">
        <v>813</v>
      </c>
      <c r="D149" s="12">
        <v>1</v>
      </c>
      <c r="E149" s="24" t="s">
        <v>269</v>
      </c>
      <c r="F149" s="41" t="s">
        <v>814</v>
      </c>
      <c r="G149" s="12"/>
      <c r="H149" s="12">
        <f>IF(G149="",0,IF(G149="優勝",点数換算表!$B$2,IF(G149="準優勝",点数換算表!$C$2,IF(G149="ベスト4",点数換算表!$D$2,点数換算表!$E$2))))</f>
        <v>0</v>
      </c>
      <c r="I149" s="12"/>
      <c r="J149" s="12">
        <f>IF(I149="",0,IF(I149="優勝",点数換算表!$B$3,IF(I149="準優勝",点数換算表!$C$3,IF(I149="ベスト4",点数換算表!$D$3,点数換算表!$E$3))))</f>
        <v>0</v>
      </c>
      <c r="K149" s="12"/>
      <c r="L149" s="12">
        <f>IF(K149="",0,IF(K149="優勝",点数換算表!$B$4,IF(K149="準優勝",点数換算表!$C$4,IF(K149="ベスト4",点数換算表!$D$4,IF(K149="ベスト8",点数換算表!$E$4,IF(K149="ベスト16",点数換算表!$F$4,""))))))</f>
        <v>0</v>
      </c>
      <c r="M149" s="15" t="s">
        <v>214</v>
      </c>
      <c r="N149" s="12">
        <f>IF(M149="",0,IF(M149="優勝",[3]点数換算表!$B$5,IF(M149="準優勝",[3]点数換算表!$C$5,IF(M149="ベスト4",[3]点数換算表!$D$5,IF(M149="ベスト8",[3]点数換算表!$E$5,IF(M149="ベスト16",[3]点数換算表!$F$5,IF(M149="ベスト32",[3]点数換算表!$G$5,"")))))))</f>
        <v>50</v>
      </c>
      <c r="O149" s="12"/>
      <c r="P149" s="12">
        <f>IF(O149="",0,IF(O149="優勝",点数換算表!$B$6,IF(O149="準優勝",点数換算表!$C$6,IF(O149="ベスト4",点数換算表!$D$6,IF(O149="ベスト8",点数換算表!$E$6,IF(O149="ベスト16",点数換算表!$F$6,IF(O149="ベスト32",点数換算表!$G$6,"")))))))</f>
        <v>0</v>
      </c>
      <c r="Q149" s="12"/>
      <c r="R149" s="12">
        <f>IF(Q149="",0,IF(Q149="優勝",点数換算表!$B$7,IF(Q149="準優勝",点数換算表!$C$7,IF(Q149="ベスト4",点数換算表!$D$7,IF(Q149="ベスト8",点数換算表!$E$7,点数換算表!$F$7)))))</f>
        <v>0</v>
      </c>
      <c r="S149" s="12"/>
      <c r="T149" s="12">
        <f>IF(S149="",0,IF(S149="優勝",点数換算表!$B$8,IF(S149="準優勝",点数換算表!$C$8,IF(S149="ベスト4",点数換算表!$D$8,IF(S149="ベスト8",点数換算表!$E$8,点数換算表!$F$8)))))</f>
        <v>0</v>
      </c>
      <c r="U149" s="12"/>
      <c r="V149" s="12">
        <f>IF(U149="",0,IF(U149="優勝",点数換算表!$B$13,IF(U149="準優勝",点数換算表!$C$13,IF(U149="ベスト4",点数換算表!$D$13,点数換算表!$E$13))))</f>
        <v>0</v>
      </c>
      <c r="W149" s="12"/>
      <c r="X149" s="12">
        <f>IF(W149="",0,IF(W149="優勝",点数換算表!$B$14,IF(W149="準優勝",点数換算表!$C$14,IF(W149="ベスト4",点数換算表!$D$14,点数換算表!$E$14))))</f>
        <v>0</v>
      </c>
      <c r="Y149" s="12"/>
      <c r="Z149" s="12">
        <f>IF(Y149="",0,IF(Y149="優勝",点数換算表!$B$15,IF(Y149="準優勝",点数換算表!$C$15,IF(Y149="ベスト4",点数換算表!$D$15,IF(Y149="ベスト8",点数換算表!$E$15,IF(Y149="ベスト16",点数換算表!$F$15,""))))))</f>
        <v>0</v>
      </c>
      <c r="AA149" s="12"/>
      <c r="AB149" s="12">
        <f>IF(AA149="",0,IF(AA149="優勝",[3]点数換算表!$B$16,IF(AA149="準優勝",[3]点数換算表!$C$16,IF(AA149="ベスト4",[3]点数換算表!$D$16,IF(AA149="ベスト8",[3]点数換算表!$E$16,IF(AA149="ベスト16",[3]点数換算表!$F$16,IF(AA149="ベスト32",[3]点数換算表!$G$16,"")))))))</f>
        <v>0</v>
      </c>
      <c r="AC149" s="12"/>
      <c r="AD149" s="12">
        <f>IF(AC149="",0,IF(AC149="優勝",点数換算表!$B$17,IF(AC149="準優勝",点数換算表!$C$17,IF(AC149="ベスト4",点数換算表!$D$17,IF(AC149="ベスト8",点数換算表!$E$17,IF(AC149="ベスト16",点数換算表!$F$17,IF(AC149="ベスト32",点数換算表!$G$17,"")))))))</f>
        <v>0</v>
      </c>
      <c r="AE149" s="12"/>
      <c r="AF149" s="12">
        <f>IF(AE149="",0,IF(AE149="優勝",点数換算表!$B$18,IF(AE149="準優勝",点数換算表!$C$18,IF(AE149="ベスト4",点数換算表!$D$18,IF(AE149="ベスト8",点数換算表!$E$18,点数換算表!$F$18)))))</f>
        <v>0</v>
      </c>
      <c r="AG149" s="12"/>
      <c r="AH149" s="12">
        <f>IF(AG149="",0,IF(AG149="優勝",点数換算表!$B$19,IF(AG149="準優勝",点数換算表!$C$19,IF(AG149="ベスト4",点数換算表!$D$19,IF(AG149="ベスト8",点数換算表!$E$19,点数換算表!$F$19)))))</f>
        <v>0</v>
      </c>
      <c r="AI149" s="12">
        <f t="shared" si="79"/>
        <v>50</v>
      </c>
      <c r="AJ149" s="78"/>
    </row>
    <row r="150" spans="1:36" x14ac:dyDescent="0.4">
      <c r="A150" s="78">
        <v>74</v>
      </c>
      <c r="B150" s="12" t="s">
        <v>616</v>
      </c>
      <c r="C150" s="12" t="s">
        <v>525</v>
      </c>
      <c r="D150" s="12">
        <v>2</v>
      </c>
      <c r="E150" s="29" t="s">
        <v>526</v>
      </c>
      <c r="F150" s="36" t="s">
        <v>815</v>
      </c>
      <c r="G150" s="11"/>
      <c r="H150" s="12">
        <f>IF(G150="",0,IF(G150="優勝",[8]点数換算表!$B$2,IF(G150="準優勝",[8]点数換算表!$C$2,IF(G150="ベスト4",[8]点数換算表!$D$2,[8]点数換算表!$E$2))))</f>
        <v>0</v>
      </c>
      <c r="I150" s="11"/>
      <c r="J150" s="12">
        <f>IF(I150="",0,IF(I150="優勝",[8]点数換算表!$B$3,IF(I150="準優勝",[8]点数換算表!$C$3,IF(I150="ベスト4",[8]点数換算表!$D$3,[8]点数換算表!$E$3))))</f>
        <v>0</v>
      </c>
      <c r="K150" s="15"/>
      <c r="L150" s="12">
        <f>IF(K150="",0,IF(K150="優勝",[8]点数換算表!$B$4,IF(K150="準優勝",[8]点数換算表!$C$4,IF(K150="ベスト4",[8]点数換算表!$D$4,IF(K150="ベスト8",[8]点数換算表!$E$4,IF(K150="ベスト16",[8]点数換算表!$F$4,""))))))</f>
        <v>0</v>
      </c>
      <c r="M150" s="15"/>
      <c r="N150" s="12">
        <f>IF(M150="",0,IF(M150="優勝",[3]点数換算表!$B$5,IF(M150="準優勝",[3]点数換算表!$C$5,IF(M150="ベスト4",[3]点数換算表!$D$5,IF(M150="ベスト8",[3]点数換算表!$E$5,IF(M150="ベスト16",[3]点数換算表!$F$5,IF(M150="ベスト32",[3]点数換算表!$G$5,"")))))))</f>
        <v>0</v>
      </c>
      <c r="O150" s="15"/>
      <c r="P150" s="12">
        <f>IF(O150="",0,IF(O150="優勝",[8]点数換算表!$B$6,IF(O150="準優勝",[8]点数換算表!$C$6,IF(O150="ベスト4",[8]点数換算表!$D$6,IF(O150="ベスト8",[8]点数換算表!$E$6,IF(O150="ベスト16",[8]点数換算表!$F$6,IF(O150="ベスト32",[8]点数換算表!$G$6,"")))))))</f>
        <v>0</v>
      </c>
      <c r="Q150" s="11"/>
      <c r="R150" s="12">
        <f>IF(Q150="",0,IF(Q150="優勝",[8]点数換算表!$B$7,IF(Q150="準優勝",[8]点数換算表!$C$7,IF(Q150="ベスト4",[8]点数換算表!$D$7,IF(Q150="ベスト8",[8]点数換算表!$E$7,[8]点数換算表!$F$7)))))</f>
        <v>0</v>
      </c>
      <c r="S150" s="11"/>
      <c r="T150" s="12">
        <f>IF(S150="",0,IF(S150="優勝",[8]点数換算表!$B$8,IF(S150="準優勝",[8]点数換算表!$C$8,IF(S150="ベスト4",[8]点数換算表!$D$8,IF(S150="ベスト8",[8]点数換算表!$E$8,[8]点数換算表!$F$8)))))</f>
        <v>0</v>
      </c>
      <c r="U150" s="11"/>
      <c r="V150" s="12">
        <f>IF(U150="",0,IF(U150="優勝",[8]点数換算表!$B$13,IF(U150="準優勝",[8]点数換算表!$C$13,IF(U150="ベスト4",[8]点数換算表!$D$13,[8]点数換算表!$E$13))))</f>
        <v>0</v>
      </c>
      <c r="W150" s="11"/>
      <c r="X150" s="12">
        <f>IF(W150="",0,IF(W150="優勝",[8]点数換算表!$B$14,IF(W150="準優勝",[8]点数換算表!$C$14,IF(W150="ベスト4",[8]点数換算表!$D$14,[8]点数換算表!$E$14))))</f>
        <v>0</v>
      </c>
      <c r="Y150" s="15" t="s">
        <v>7</v>
      </c>
      <c r="Z150" s="12">
        <f>IF(Y150="",0,IF(Y150="優勝",[8]点数換算表!$B$15,IF(Y150="準優勝",[8]点数換算表!$C$15,IF(Y150="ベスト4",[8]点数換算表!$D$15,IF(Y150="ベスト8",[8]点数換算表!$E$15,IF(Y150="ベスト16",[8]点数換算表!$F$15,""))))))</f>
        <v>16</v>
      </c>
      <c r="AA150" s="15" t="s">
        <v>7</v>
      </c>
      <c r="AB150" s="12">
        <f>IF(AA150="",0,IF(AA150="優勝",[3]点数換算表!$B$16,IF(AA150="準優勝",[3]点数換算表!$C$16,IF(AA150="ベスト4",[3]点数換算表!$D$16,IF(AA150="ベスト8",[3]点数換算表!$E$16,IF(AA150="ベスト16",[3]点数換算表!$F$16,IF(AA150="ベスト32",[3]点数換算表!$G$16,"")))))))</f>
        <v>80</v>
      </c>
      <c r="AC150" s="15"/>
      <c r="AD150" s="12">
        <f>IF(AC150="",0,IF(AC150="優勝",[8]点数換算表!$B$17,IF(AC150="準優勝",[8]点数換算表!$C$17,IF(AC150="ベスト4",[8]点数換算表!$D$17,IF(AC150="ベスト8",[8]点数換算表!$E$17,IF(AC150="ベスト16",[8]点数換算表!$F$17,IF(AC150="ベスト32",[8]点数換算表!$G$17,"")))))))</f>
        <v>0</v>
      </c>
      <c r="AE150" s="11"/>
      <c r="AF150" s="12">
        <f>IF(AE150="",0,IF(AE150="優勝",[8]点数換算表!$B$18,IF(AE150="準優勝",[8]点数換算表!$C$18,IF(AE150="ベスト4",[8]点数換算表!$D$18,IF(AE150="ベスト8",[8]点数換算表!$E$18,[8]点数換算表!$F$18)))))</f>
        <v>0</v>
      </c>
      <c r="AG150" s="11"/>
      <c r="AH150" s="12">
        <f>IF(AG150="",0,IF(AG150="優勝",[8]点数換算表!$B$19,IF(AG150="準優勝",[8]点数換算表!$C$19,IF(AG150="ベスト4",[8]点数換算表!$D$19,IF(AG150="ベスト8",[8]点数換算表!$E$19,[8]点数換算表!$F$19)))))</f>
        <v>0</v>
      </c>
      <c r="AI150" s="12">
        <f t="shared" ref="AI150:AI163" si="80">MAX(H150,J150)+SUM(L150:T150)+MAX(V150,X150)+SUM(Z150:AH150)</f>
        <v>96</v>
      </c>
      <c r="AJ150" s="78">
        <f t="shared" ref="AJ150" si="81">AI150+AI151</f>
        <v>112</v>
      </c>
    </row>
    <row r="151" spans="1:36" x14ac:dyDescent="0.4">
      <c r="A151" s="78"/>
      <c r="B151" s="12" t="s">
        <v>617</v>
      </c>
      <c r="C151" s="12" t="s">
        <v>525</v>
      </c>
      <c r="D151" s="12">
        <v>2</v>
      </c>
      <c r="E151" s="29" t="s">
        <v>526</v>
      </c>
      <c r="F151" s="36" t="s">
        <v>815</v>
      </c>
      <c r="G151" s="11"/>
      <c r="H151" s="12">
        <f>IF(G151="",0,IF(G151="優勝",[8]点数換算表!$B$2,IF(G151="準優勝",[8]点数換算表!$C$2,IF(G151="ベスト4",[8]点数換算表!$D$2,[8]点数換算表!$E$2))))</f>
        <v>0</v>
      </c>
      <c r="I151" s="11"/>
      <c r="J151" s="12">
        <f>IF(I151="",0,IF(I151="優勝",[8]点数換算表!$B$3,IF(I151="準優勝",[8]点数換算表!$C$3,IF(I151="ベスト4",[8]点数換算表!$D$3,[8]点数換算表!$E$3))))</f>
        <v>0</v>
      </c>
      <c r="K151" s="15"/>
      <c r="L151" s="12">
        <f>IF(K151="",0,IF(K151="優勝",[8]点数換算表!$B$4,IF(K151="準優勝",[8]点数換算表!$C$4,IF(K151="ベスト4",[8]点数換算表!$D$4,IF(K151="ベスト8",[8]点数換算表!$E$4,IF(K151="ベスト16",[8]点数換算表!$F$4,""))))))</f>
        <v>0</v>
      </c>
      <c r="M151" s="15"/>
      <c r="N151" s="12">
        <f>IF(M151="",0,IF(M151="優勝",[3]点数換算表!$B$5,IF(M151="準優勝",[3]点数換算表!$C$5,IF(M151="ベスト4",[3]点数換算表!$D$5,IF(M151="ベスト8",[3]点数換算表!$E$5,IF(M151="ベスト16",[3]点数換算表!$F$5,IF(M151="ベスト32",[3]点数換算表!$G$5,"")))))))</f>
        <v>0</v>
      </c>
      <c r="O151" s="15"/>
      <c r="P151" s="12">
        <f>IF(O151="",0,IF(O151="優勝",[8]点数換算表!$B$6,IF(O151="準優勝",[8]点数換算表!$C$6,IF(O151="ベスト4",[8]点数換算表!$D$6,IF(O151="ベスト8",[8]点数換算表!$E$6,IF(O151="ベスト16",[8]点数換算表!$F$6,IF(O151="ベスト32",[8]点数換算表!$G$6,"")))))))</f>
        <v>0</v>
      </c>
      <c r="Q151" s="11"/>
      <c r="R151" s="12">
        <f>IF(Q151="",0,IF(Q151="優勝",[8]点数換算表!$B$7,IF(Q151="準優勝",[8]点数換算表!$C$7,IF(Q151="ベスト4",[8]点数換算表!$D$7,IF(Q151="ベスト8",[8]点数換算表!$E$7,[8]点数換算表!$F$7)))))</f>
        <v>0</v>
      </c>
      <c r="S151" s="11"/>
      <c r="T151" s="12">
        <f>IF(S151="",0,IF(S151="優勝",[8]点数換算表!$B$8,IF(S151="準優勝",[8]点数換算表!$C$8,IF(S151="ベスト4",[8]点数換算表!$D$8,IF(S151="ベスト8",[8]点数換算表!$E$8,[8]点数換算表!$F$8)))))</f>
        <v>0</v>
      </c>
      <c r="U151" s="11"/>
      <c r="V151" s="12">
        <f>IF(U151="",0,IF(U151="優勝",[8]点数換算表!$B$13,IF(U151="準優勝",[8]点数換算表!$C$13,IF(U151="ベスト4",[8]点数換算表!$D$13,[8]点数換算表!$E$13))))</f>
        <v>0</v>
      </c>
      <c r="W151" s="11"/>
      <c r="X151" s="12">
        <f>IF(W151="",0,IF(W151="優勝",[8]点数換算表!$B$14,IF(W151="準優勝",[8]点数換算表!$C$14,IF(W151="ベスト4",[8]点数換算表!$D$14,[8]点数換算表!$E$14))))</f>
        <v>0</v>
      </c>
      <c r="Y151" s="15" t="s">
        <v>7</v>
      </c>
      <c r="Z151" s="12">
        <f>IF(Y151="",0,IF(Y151="優勝",[8]点数換算表!$B$15,IF(Y151="準優勝",[8]点数換算表!$C$15,IF(Y151="ベスト4",[8]点数換算表!$D$15,IF(Y151="ベスト8",[8]点数換算表!$E$15,IF(Y151="ベスト16",[8]点数換算表!$F$15,""))))))</f>
        <v>16</v>
      </c>
      <c r="AA151" s="15"/>
      <c r="AB151" s="12">
        <f>IF(AA151="",0,IF(AA151="優勝",[3]点数換算表!$B$16,IF(AA151="準優勝",[3]点数換算表!$C$16,IF(AA151="ベスト4",[3]点数換算表!$D$16,IF(AA151="ベスト8",[3]点数換算表!$E$16,IF(AA151="ベスト16",[3]点数換算表!$F$16,IF(AA151="ベスト32",[3]点数換算表!$G$16,"")))))))</f>
        <v>0</v>
      </c>
      <c r="AC151" s="15"/>
      <c r="AD151" s="12">
        <f>IF(AC151="",0,IF(AC151="優勝",[8]点数換算表!$B$17,IF(AC151="準優勝",[8]点数換算表!$C$17,IF(AC151="ベスト4",[8]点数換算表!$D$17,IF(AC151="ベスト8",[8]点数換算表!$E$17,IF(AC151="ベスト16",[8]点数換算表!$F$17,IF(AC151="ベスト32",[8]点数換算表!$G$17,"")))))))</f>
        <v>0</v>
      </c>
      <c r="AE151" s="11"/>
      <c r="AF151" s="12">
        <f>IF(AE151="",0,IF(AE151="優勝",[8]点数換算表!$B$18,IF(AE151="準優勝",[8]点数換算表!$C$18,IF(AE151="ベスト4",[8]点数換算表!$D$18,IF(AE151="ベスト8",[8]点数換算表!$E$18,[8]点数換算表!$F$18)))))</f>
        <v>0</v>
      </c>
      <c r="AG151" s="11"/>
      <c r="AH151" s="12">
        <f>IF(AG151="",0,IF(AG151="優勝",[8]点数換算表!$B$19,IF(AG151="準優勝",[8]点数換算表!$C$19,IF(AG151="ベスト4",[8]点数換算表!$D$19,IF(AG151="ベスト8",[8]点数換算表!$E$19,[8]点数換算表!$F$19)))))</f>
        <v>0</v>
      </c>
      <c r="AI151" s="12">
        <f t="shared" si="80"/>
        <v>16</v>
      </c>
      <c r="AJ151" s="78"/>
    </row>
    <row r="152" spans="1:36" x14ac:dyDescent="0.4">
      <c r="A152" s="78">
        <v>75</v>
      </c>
      <c r="B152" s="15" t="s">
        <v>699</v>
      </c>
      <c r="C152" s="15" t="s">
        <v>632</v>
      </c>
      <c r="D152" s="15">
        <v>3</v>
      </c>
      <c r="E152" s="30" t="s">
        <v>620</v>
      </c>
      <c r="F152" s="41" t="s">
        <v>814</v>
      </c>
      <c r="G152" s="11"/>
      <c r="H152" s="12">
        <f>IF(G152="",0,IF(G152="優勝",[18]点数換算表!$B$2,IF(G152="準優勝",[18]点数換算表!$C$2,IF(G152="ベスト4",[18]点数換算表!$D$2,[18]点数換算表!$E$2))))</f>
        <v>0</v>
      </c>
      <c r="I152" s="11"/>
      <c r="J152" s="12">
        <f>IF(I152="",0,IF(I152="優勝",[18]点数換算表!$B$3,IF(I152="準優勝",[18]点数換算表!$C$3,IF(I152="ベスト4",[18]点数換算表!$D$3,[18]点数換算表!$E$3))))</f>
        <v>0</v>
      </c>
      <c r="K152" s="15" t="s">
        <v>9</v>
      </c>
      <c r="L152" s="12">
        <f>IF(K152="",0,IF(K152="優勝",[18]点数換算表!$B$4,IF(K152="準優勝",[18]点数換算表!$C$4,IF(K152="ベスト4",[18]点数換算表!$D$4,IF(K152="ベスト8",[18]点数換算表!$E$4,IF(K152="ベスト16",[18]点数換算表!$F$4,""))))))</f>
        <v>40</v>
      </c>
      <c r="M152" s="15"/>
      <c r="N152" s="12">
        <f>IF(M152="",0,IF(M152="優勝",[3]点数換算表!$B$5,IF(M152="準優勝",[3]点数換算表!$C$5,IF(M152="ベスト4",[3]点数換算表!$D$5,IF(M152="ベスト8",[3]点数換算表!$E$5,IF(M152="ベスト16",[3]点数換算表!$F$5,IF(M152="ベスト32",[3]点数換算表!$G$5,"")))))))</f>
        <v>0</v>
      </c>
      <c r="O152" s="15"/>
      <c r="P152" s="12">
        <f>IF(O152="",0,IF(O152="優勝",[18]点数換算表!$B$6,IF(O152="準優勝",[18]点数換算表!$C$6,IF(O152="ベスト4",[18]点数換算表!$D$6,IF(O152="ベスト8",[18]点数換算表!$E$6,IF(O152="ベスト16",[18]点数換算表!$F$6,IF(O152="ベスト32",[18]点数換算表!$G$6,"")))))))</f>
        <v>0</v>
      </c>
      <c r="Q152" s="11"/>
      <c r="R152" s="12">
        <f>IF(Q152="",0,IF(Q152="優勝",[18]点数換算表!$B$7,IF(Q152="準優勝",[18]点数換算表!$C$7,IF(Q152="ベスト4",[18]点数換算表!$D$7,IF(Q152="ベスト8",[18]点数換算表!$E$7,[18]点数換算表!$F$7)))))</f>
        <v>0</v>
      </c>
      <c r="S152" s="11"/>
      <c r="T152" s="12">
        <f>IF(S152="",0,IF(S152="優勝",[18]点数換算表!$B$8,IF(S152="準優勝",[18]点数換算表!$C$8,IF(S152="ベスト4",[18]点数換算表!$D$8,IF(S152="ベスト8",[18]点数換算表!$E$8,[18]点数換算表!$F$8)))))</f>
        <v>0</v>
      </c>
      <c r="U152" s="11"/>
      <c r="V152" s="12">
        <f>IF(U152="",0,IF(U152="優勝",[18]点数換算表!$B$13,IF(U152="準優勝",[18]点数換算表!$C$13,IF(U152="ベスト4",[18]点数換算表!$D$13,[18]点数換算表!$E$13))))</f>
        <v>0</v>
      </c>
      <c r="W152" s="11"/>
      <c r="X152" s="12">
        <f>IF(W152="",0,IF(W152="優勝",[18]点数換算表!$B$14,IF(W152="準優勝",[18]点数換算表!$C$14,IF(W152="ベスト4",[18]点数換算表!$D$14,[18]点数換算表!$E$14))))</f>
        <v>0</v>
      </c>
      <c r="Y152" s="15" t="s">
        <v>7</v>
      </c>
      <c r="Z152" s="12">
        <f>IF(Y152="",0,IF(Y152="優勝",[18]点数換算表!$B$15,IF(Y152="準優勝",[18]点数換算表!$C$15,IF(Y152="ベスト4",[18]点数換算表!$D$15,IF(Y152="ベスト8",[18]点数換算表!$E$15,IF(Y152="ベスト16",[18]点数換算表!$F$15,""))))))</f>
        <v>16</v>
      </c>
      <c r="AA152" s="15"/>
      <c r="AB152" s="12">
        <f>IF(AA152="",0,IF(AA152="優勝",[3]点数換算表!$B$16,IF(AA152="準優勝",[3]点数換算表!$C$16,IF(AA152="ベスト4",[3]点数換算表!$D$16,IF(AA152="ベスト8",[3]点数換算表!$E$16,IF(AA152="ベスト16",[3]点数換算表!$F$16,IF(AA152="ベスト32",[3]点数換算表!$G$16,"")))))))</f>
        <v>0</v>
      </c>
      <c r="AC152" s="15"/>
      <c r="AD152" s="12">
        <f>IF(AC152="",0,IF(AC152="優勝",[18]点数換算表!$B$17,IF(AC152="準優勝",[18]点数換算表!$C$17,IF(AC152="ベスト4",[18]点数換算表!$D$17,IF(AC152="ベスト8",[18]点数換算表!$E$17,IF(AC152="ベスト16",[18]点数換算表!$F$17,IF(AC152="ベスト32",[18]点数換算表!$G$17,"")))))))</f>
        <v>0</v>
      </c>
      <c r="AE152" s="11"/>
      <c r="AF152" s="12">
        <f>IF(AE152="",0,IF(AE152="優勝",[18]点数換算表!$B$18,IF(AE152="準優勝",[18]点数換算表!$C$18,IF(AE152="ベスト4",[18]点数換算表!$D$18,IF(AE152="ベスト8",[18]点数換算表!$E$18,[18]点数換算表!$F$18)))))</f>
        <v>0</v>
      </c>
      <c r="AG152" s="11"/>
      <c r="AH152" s="12">
        <f>IF(AG152="",0,IF(AG152="優勝",[18]点数換算表!$B$19,IF(AG152="準優勝",[18]点数換算表!$C$19,IF(AG152="ベスト4",[18]点数換算表!$D$19,IF(AG152="ベスト8",[18]点数換算表!$E$19,[18]点数換算表!$F$19)))))</f>
        <v>0</v>
      </c>
      <c r="AI152" s="12">
        <f t="shared" si="80"/>
        <v>56</v>
      </c>
      <c r="AJ152" s="78">
        <f t="shared" ref="AJ152" si="82">AI152+AI153</f>
        <v>112</v>
      </c>
    </row>
    <row r="153" spans="1:36" x14ac:dyDescent="0.4">
      <c r="A153" s="78"/>
      <c r="B153" s="15" t="s">
        <v>700</v>
      </c>
      <c r="C153" s="15" t="s">
        <v>632</v>
      </c>
      <c r="D153" s="15">
        <v>2</v>
      </c>
      <c r="E153" s="30" t="s">
        <v>620</v>
      </c>
      <c r="F153" s="41" t="s">
        <v>814</v>
      </c>
      <c r="G153" s="11"/>
      <c r="H153" s="12">
        <f>IF(G153="",0,IF(G153="優勝",[18]点数換算表!$B$2,IF(G153="準優勝",[18]点数換算表!$C$2,IF(G153="ベスト4",[18]点数換算表!$D$2,[18]点数換算表!$E$2))))</f>
        <v>0</v>
      </c>
      <c r="I153" s="11"/>
      <c r="J153" s="12">
        <f>IF(I153="",0,IF(I153="優勝",[18]点数換算表!$B$3,IF(I153="準優勝",[18]点数換算表!$C$3,IF(I153="ベスト4",[18]点数換算表!$D$3,[18]点数換算表!$E$3))))</f>
        <v>0</v>
      </c>
      <c r="K153" s="15" t="s">
        <v>9</v>
      </c>
      <c r="L153" s="12">
        <f>IF(K153="",0,IF(K153="優勝",[18]点数換算表!$B$4,IF(K153="準優勝",[18]点数換算表!$C$4,IF(K153="ベスト4",[18]点数換算表!$D$4,IF(K153="ベスト8",[18]点数換算表!$E$4,IF(K153="ベスト16",[18]点数換算表!$F$4,""))))))</f>
        <v>40</v>
      </c>
      <c r="M153" s="15"/>
      <c r="N153" s="12">
        <f>IF(M153="",0,IF(M153="優勝",[3]点数換算表!$B$5,IF(M153="準優勝",[3]点数換算表!$C$5,IF(M153="ベスト4",[3]点数換算表!$D$5,IF(M153="ベスト8",[3]点数換算表!$E$5,IF(M153="ベスト16",[3]点数換算表!$F$5,IF(M153="ベスト32",[3]点数換算表!$G$5,"")))))))</f>
        <v>0</v>
      </c>
      <c r="O153" s="15"/>
      <c r="P153" s="12">
        <f>IF(O153="",0,IF(O153="優勝",[18]点数換算表!$B$6,IF(O153="準優勝",[18]点数換算表!$C$6,IF(O153="ベスト4",[18]点数換算表!$D$6,IF(O153="ベスト8",[18]点数換算表!$E$6,IF(O153="ベスト16",[18]点数換算表!$F$6,IF(O153="ベスト32",[18]点数換算表!$G$6,"")))))))</f>
        <v>0</v>
      </c>
      <c r="Q153" s="11"/>
      <c r="R153" s="12">
        <f>IF(Q153="",0,IF(Q153="優勝",[18]点数換算表!$B$7,IF(Q153="準優勝",[18]点数換算表!$C$7,IF(Q153="ベスト4",[18]点数換算表!$D$7,IF(Q153="ベスト8",[18]点数換算表!$E$7,[18]点数換算表!$F$7)))))</f>
        <v>0</v>
      </c>
      <c r="S153" s="11"/>
      <c r="T153" s="12">
        <f>IF(S153="",0,IF(S153="優勝",[18]点数換算表!$B$8,IF(S153="準優勝",[18]点数換算表!$C$8,IF(S153="ベスト4",[18]点数換算表!$D$8,IF(S153="ベスト8",[18]点数換算表!$E$8,[18]点数換算表!$F$8)))))</f>
        <v>0</v>
      </c>
      <c r="U153" s="11"/>
      <c r="V153" s="12">
        <f>IF(U153="",0,IF(U153="優勝",[18]点数換算表!$B$13,IF(U153="準優勝",[18]点数換算表!$C$13,IF(U153="ベスト4",[18]点数換算表!$D$13,[18]点数換算表!$E$13))))</f>
        <v>0</v>
      </c>
      <c r="W153" s="11"/>
      <c r="X153" s="12">
        <f>IF(W153="",0,IF(W153="優勝",[18]点数換算表!$B$14,IF(W153="準優勝",[18]点数換算表!$C$14,IF(W153="ベスト4",[18]点数換算表!$D$14,[18]点数換算表!$E$14))))</f>
        <v>0</v>
      </c>
      <c r="Y153" s="15" t="s">
        <v>7</v>
      </c>
      <c r="Z153" s="12">
        <f>IF(Y153="",0,IF(Y153="優勝",[18]点数換算表!$B$15,IF(Y153="準優勝",[18]点数換算表!$C$15,IF(Y153="ベスト4",[18]点数換算表!$D$15,IF(Y153="ベスト8",[18]点数換算表!$E$15,IF(Y153="ベスト16",[18]点数換算表!$F$15,""))))))</f>
        <v>16</v>
      </c>
      <c r="AA153" s="15"/>
      <c r="AB153" s="12">
        <f>IF(AA153="",0,IF(AA153="優勝",[3]点数換算表!$B$16,IF(AA153="準優勝",[3]点数換算表!$C$16,IF(AA153="ベスト4",[3]点数換算表!$D$16,IF(AA153="ベスト8",[3]点数換算表!$E$16,IF(AA153="ベスト16",[3]点数換算表!$F$16,IF(AA153="ベスト32",[3]点数換算表!$G$16,"")))))))</f>
        <v>0</v>
      </c>
      <c r="AC153" s="15"/>
      <c r="AD153" s="12">
        <f>IF(AC153="",0,IF(AC153="優勝",[18]点数換算表!$B$17,IF(AC153="準優勝",[18]点数換算表!$C$17,IF(AC153="ベスト4",[18]点数換算表!$D$17,IF(AC153="ベスト8",[18]点数換算表!$E$17,IF(AC153="ベスト16",[18]点数換算表!$F$17,IF(AC153="ベスト32",[18]点数換算表!$G$17,"")))))))</f>
        <v>0</v>
      </c>
      <c r="AE153" s="11"/>
      <c r="AF153" s="12">
        <f>IF(AE153="",0,IF(AE153="優勝",[18]点数換算表!$B$18,IF(AE153="準優勝",[18]点数換算表!$C$18,IF(AE153="ベスト4",[18]点数換算表!$D$18,IF(AE153="ベスト8",[18]点数換算表!$E$18,[18]点数換算表!$F$18)))))</f>
        <v>0</v>
      </c>
      <c r="AG153" s="11"/>
      <c r="AH153" s="12">
        <f>IF(AG153="",0,IF(AG153="優勝",[18]点数換算表!$B$19,IF(AG153="準優勝",[18]点数換算表!$C$19,IF(AG153="ベスト4",[18]点数換算表!$D$19,IF(AG153="ベスト8",[18]点数換算表!$E$19,[18]点数換算表!$F$19)))))</f>
        <v>0</v>
      </c>
      <c r="AI153" s="12">
        <f t="shared" si="80"/>
        <v>56</v>
      </c>
      <c r="AJ153" s="78"/>
    </row>
    <row r="154" spans="1:36" x14ac:dyDescent="0.4">
      <c r="A154" s="78">
        <v>76</v>
      </c>
      <c r="B154" s="12" t="s">
        <v>596</v>
      </c>
      <c r="C154" s="12" t="s">
        <v>525</v>
      </c>
      <c r="D154" s="12">
        <v>4</v>
      </c>
      <c r="E154" s="29" t="s">
        <v>526</v>
      </c>
      <c r="F154" s="36" t="s">
        <v>815</v>
      </c>
      <c r="G154" s="11"/>
      <c r="H154" s="12">
        <f>IF(G154="",0,IF(G154="優勝",[8]点数換算表!$B$2,IF(G154="準優勝",[8]点数換算表!$C$2,IF(G154="ベスト4",[8]点数換算表!$D$2,[8]点数換算表!$E$2))))</f>
        <v>0</v>
      </c>
      <c r="I154" s="11"/>
      <c r="J154" s="12">
        <f>IF(I154="",0,IF(I154="優勝",[8]点数換算表!$B$3,IF(I154="準優勝",[8]点数換算表!$C$3,IF(I154="ベスト4",[8]点数換算表!$D$3,[8]点数換算表!$E$3))))</f>
        <v>0</v>
      </c>
      <c r="K154" s="15" t="s">
        <v>9</v>
      </c>
      <c r="L154" s="12">
        <f>IF(K154="",0,IF(K154="優勝",[8]点数換算表!$B$4,IF(K154="準優勝",[8]点数換算表!$C$4,IF(K154="ベスト4",[8]点数換算表!$D$4,IF(K154="ベスト8",[8]点数換算表!$E$4,IF(K154="ベスト16",[8]点数換算表!$F$4,""))))))</f>
        <v>40</v>
      </c>
      <c r="M154" s="15"/>
      <c r="N154" s="12">
        <f>IF(M154="",0,IF(M154="優勝",[3]点数換算表!$B$5,IF(M154="準優勝",[3]点数換算表!$C$5,IF(M154="ベスト4",[3]点数換算表!$D$5,IF(M154="ベスト8",[3]点数換算表!$E$5,IF(M154="ベスト16",[3]点数換算表!$F$5,IF(M154="ベスト32",[3]点数換算表!$G$5,"")))))))</f>
        <v>0</v>
      </c>
      <c r="O154" s="15"/>
      <c r="P154" s="12">
        <f>IF(O154="",0,IF(O154="優勝",[8]点数換算表!$B$6,IF(O154="準優勝",[8]点数換算表!$C$6,IF(O154="ベスト4",[8]点数換算表!$D$6,IF(O154="ベスト8",[8]点数換算表!$E$6,IF(O154="ベスト16",[8]点数換算表!$F$6,IF(O154="ベスト32",[8]点数換算表!$G$6,"")))))))</f>
        <v>0</v>
      </c>
      <c r="Q154" s="11"/>
      <c r="R154" s="12">
        <f>IF(Q154="",0,IF(Q154="優勝",[8]点数換算表!$B$7,IF(Q154="準優勝",[8]点数換算表!$C$7,IF(Q154="ベスト4",[8]点数換算表!$D$7,IF(Q154="ベスト8",[8]点数換算表!$E$7,[8]点数換算表!$F$7)))))</f>
        <v>0</v>
      </c>
      <c r="S154" s="11"/>
      <c r="T154" s="12">
        <f>IF(S154="",0,IF(S154="優勝",[8]点数換算表!$B$8,IF(S154="準優勝",[8]点数換算表!$C$8,IF(S154="ベスト4",[8]点数換算表!$D$8,IF(S154="ベスト8",[8]点数換算表!$E$8,[8]点数換算表!$F$8)))))</f>
        <v>0</v>
      </c>
      <c r="U154" s="11"/>
      <c r="V154" s="12">
        <f>IF(U154="",0,IF(U154="優勝",[8]点数換算表!$B$13,IF(U154="準優勝",[8]点数換算表!$C$13,IF(U154="ベスト4",[8]点数換算表!$D$13,[8]点数換算表!$E$13))))</f>
        <v>0</v>
      </c>
      <c r="W154" s="11"/>
      <c r="X154" s="12">
        <f>IF(W154="",0,IF(W154="優勝",[8]点数換算表!$B$14,IF(W154="準優勝",[8]点数換算表!$C$14,IF(W154="ベスト4",[8]点数換算表!$D$14,[8]点数換算表!$E$14))))</f>
        <v>0</v>
      </c>
      <c r="Y154" s="15" t="s">
        <v>7</v>
      </c>
      <c r="Z154" s="12">
        <f>IF(Y154="",0,IF(Y154="優勝",[8]点数換算表!$B$15,IF(Y154="準優勝",[8]点数換算表!$C$15,IF(Y154="ベスト4",[8]点数換算表!$D$15,IF(Y154="ベスト8",[8]点数換算表!$E$15,IF(Y154="ベスト16",[8]点数換算表!$F$15,""))))))</f>
        <v>16</v>
      </c>
      <c r="AA154" s="15"/>
      <c r="AB154" s="12">
        <f>IF(AA154="",0,IF(AA154="優勝",[3]点数換算表!$B$16,IF(AA154="準優勝",[3]点数換算表!$C$16,IF(AA154="ベスト4",[3]点数換算表!$D$16,IF(AA154="ベスト8",[3]点数換算表!$E$16,IF(AA154="ベスト16",[3]点数換算表!$F$16,IF(AA154="ベスト32",[3]点数換算表!$G$16,"")))))))</f>
        <v>0</v>
      </c>
      <c r="AC154" s="15"/>
      <c r="AD154" s="12">
        <f>IF(AC154="",0,IF(AC154="優勝",[8]点数換算表!$B$17,IF(AC154="準優勝",[8]点数換算表!$C$17,IF(AC154="ベスト4",[8]点数換算表!$D$17,IF(AC154="ベスト8",[8]点数換算表!$E$17,IF(AC154="ベスト16",[8]点数換算表!$F$17,IF(AC154="ベスト32",[8]点数換算表!$G$17,"")))))))</f>
        <v>0</v>
      </c>
      <c r="AE154" s="11"/>
      <c r="AF154" s="12">
        <f>IF(AE154="",0,IF(AE154="優勝",[8]点数換算表!$B$18,IF(AE154="準優勝",[8]点数換算表!$C$18,IF(AE154="ベスト4",[8]点数換算表!$D$18,IF(AE154="ベスト8",[8]点数換算表!$E$18,[8]点数換算表!$F$18)))))</f>
        <v>0</v>
      </c>
      <c r="AG154" s="11"/>
      <c r="AH154" s="12">
        <f>IF(AG154="",0,IF(AG154="優勝",[8]点数換算表!$B$19,IF(AG154="準優勝",[8]点数換算表!$C$19,IF(AG154="ベスト4",[8]点数換算表!$D$19,IF(AG154="ベスト8",[8]点数換算表!$E$19,[8]点数換算表!$F$19)))))</f>
        <v>0</v>
      </c>
      <c r="AI154" s="12">
        <f t="shared" si="80"/>
        <v>56</v>
      </c>
      <c r="AJ154" s="78">
        <f t="shared" ref="AJ154" si="83">AI154+AI155</f>
        <v>112</v>
      </c>
    </row>
    <row r="155" spans="1:36" x14ac:dyDescent="0.4">
      <c r="A155" s="78"/>
      <c r="B155" s="12" t="s">
        <v>566</v>
      </c>
      <c r="C155" s="12" t="s">
        <v>525</v>
      </c>
      <c r="D155" s="12">
        <v>2</v>
      </c>
      <c r="E155" s="29" t="s">
        <v>526</v>
      </c>
      <c r="F155" s="36" t="s">
        <v>815</v>
      </c>
      <c r="G155" s="11"/>
      <c r="H155" s="12">
        <f>IF(G155="",0,IF(G155="優勝",[8]点数換算表!$B$2,IF(G155="準優勝",[8]点数換算表!$C$2,IF(G155="ベスト4",[8]点数換算表!$D$2,[8]点数換算表!$E$2))))</f>
        <v>0</v>
      </c>
      <c r="I155" s="11"/>
      <c r="J155" s="12">
        <f>IF(I155="",0,IF(I155="優勝",[8]点数換算表!$B$3,IF(I155="準優勝",[8]点数換算表!$C$3,IF(I155="ベスト4",[8]点数換算表!$D$3,[8]点数換算表!$E$3))))</f>
        <v>0</v>
      </c>
      <c r="K155" s="15" t="s">
        <v>9</v>
      </c>
      <c r="L155" s="12">
        <f>IF(K155="",0,IF(K155="優勝",[8]点数換算表!$B$4,IF(K155="準優勝",[8]点数換算表!$C$4,IF(K155="ベスト4",[8]点数換算表!$D$4,IF(K155="ベスト8",[8]点数換算表!$E$4,IF(K155="ベスト16",[8]点数換算表!$F$4,""))))))</f>
        <v>40</v>
      </c>
      <c r="M155" s="15"/>
      <c r="N155" s="12">
        <f>IF(M155="",0,IF(M155="優勝",[3]点数換算表!$B$5,IF(M155="準優勝",[3]点数換算表!$C$5,IF(M155="ベスト4",[3]点数換算表!$D$5,IF(M155="ベスト8",[3]点数換算表!$E$5,IF(M155="ベスト16",[3]点数換算表!$F$5,IF(M155="ベスト32",[3]点数換算表!$G$5,"")))))))</f>
        <v>0</v>
      </c>
      <c r="O155" s="15"/>
      <c r="P155" s="12">
        <f>IF(O155="",0,IF(O155="優勝",[8]点数換算表!$B$6,IF(O155="準優勝",[8]点数換算表!$C$6,IF(O155="ベスト4",[8]点数換算表!$D$6,IF(O155="ベスト8",[8]点数換算表!$E$6,IF(O155="ベスト16",[8]点数換算表!$F$6,IF(O155="ベスト32",[8]点数換算表!$G$6,"")))))))</f>
        <v>0</v>
      </c>
      <c r="Q155" s="11"/>
      <c r="R155" s="12">
        <f>IF(Q155="",0,IF(Q155="優勝",[8]点数換算表!$B$7,IF(Q155="準優勝",[8]点数換算表!$C$7,IF(Q155="ベスト4",[8]点数換算表!$D$7,IF(Q155="ベスト8",[8]点数換算表!$E$7,[8]点数換算表!$F$7)))))</f>
        <v>0</v>
      </c>
      <c r="S155" s="11"/>
      <c r="T155" s="12">
        <f>IF(S155="",0,IF(S155="優勝",[8]点数換算表!$B$8,IF(S155="準優勝",[8]点数換算表!$C$8,IF(S155="ベスト4",[8]点数換算表!$D$8,IF(S155="ベスト8",[8]点数換算表!$E$8,[8]点数換算表!$F$8)))))</f>
        <v>0</v>
      </c>
      <c r="U155" s="11"/>
      <c r="V155" s="12">
        <f>IF(U155="",0,IF(U155="優勝",[8]点数換算表!$B$13,IF(U155="準優勝",[8]点数換算表!$C$13,IF(U155="ベスト4",[8]点数換算表!$D$13,[8]点数換算表!$E$13))))</f>
        <v>0</v>
      </c>
      <c r="W155" s="11"/>
      <c r="X155" s="12">
        <f>IF(W155="",0,IF(W155="優勝",[8]点数換算表!$B$14,IF(W155="準優勝",[8]点数換算表!$C$14,IF(W155="ベスト4",[8]点数換算表!$D$14,[8]点数換算表!$E$14))))</f>
        <v>0</v>
      </c>
      <c r="Y155" s="15" t="s">
        <v>7</v>
      </c>
      <c r="Z155" s="12">
        <f>IF(Y155="",0,IF(Y155="優勝",[8]点数換算表!$B$15,IF(Y155="準優勝",[8]点数換算表!$C$15,IF(Y155="ベスト4",[8]点数換算表!$D$15,IF(Y155="ベスト8",[8]点数換算表!$E$15,IF(Y155="ベスト16",[8]点数換算表!$F$15,""))))))</f>
        <v>16</v>
      </c>
      <c r="AA155" s="15"/>
      <c r="AB155" s="12">
        <f>IF(AA155="",0,IF(AA155="優勝",[3]点数換算表!$B$16,IF(AA155="準優勝",[3]点数換算表!$C$16,IF(AA155="ベスト4",[3]点数換算表!$D$16,IF(AA155="ベスト8",[3]点数換算表!$E$16,IF(AA155="ベスト16",[3]点数換算表!$F$16,IF(AA155="ベスト32",[3]点数換算表!$G$16,"")))))))</f>
        <v>0</v>
      </c>
      <c r="AC155" s="15"/>
      <c r="AD155" s="12">
        <f>IF(AC155="",0,IF(AC155="優勝",[8]点数換算表!$B$17,IF(AC155="準優勝",[8]点数換算表!$C$17,IF(AC155="ベスト4",[8]点数換算表!$D$17,IF(AC155="ベスト8",[8]点数換算表!$E$17,IF(AC155="ベスト16",[8]点数換算表!$F$17,IF(AC155="ベスト32",[8]点数換算表!$G$17,"")))))))</f>
        <v>0</v>
      </c>
      <c r="AE155" s="11"/>
      <c r="AF155" s="12">
        <f>IF(AE155="",0,IF(AE155="優勝",[8]点数換算表!$B$18,IF(AE155="準優勝",[8]点数換算表!$C$18,IF(AE155="ベスト4",[8]点数換算表!$D$18,IF(AE155="ベスト8",[8]点数換算表!$E$18,[8]点数換算表!$F$18)))))</f>
        <v>0</v>
      </c>
      <c r="AG155" s="11"/>
      <c r="AH155" s="12">
        <f>IF(AG155="",0,IF(AG155="優勝",[8]点数換算表!$B$19,IF(AG155="準優勝",[8]点数換算表!$C$19,IF(AG155="ベスト4",[8]点数換算表!$D$19,IF(AG155="ベスト8",[8]点数換算表!$E$19,[8]点数換算表!$F$19)))))</f>
        <v>0</v>
      </c>
      <c r="AI155" s="12">
        <f t="shared" si="80"/>
        <v>56</v>
      </c>
      <c r="AJ155" s="78"/>
    </row>
    <row r="156" spans="1:36" x14ac:dyDescent="0.4">
      <c r="A156" s="78">
        <v>77</v>
      </c>
      <c r="B156" s="12" t="s">
        <v>554</v>
      </c>
      <c r="C156" s="12" t="s">
        <v>555</v>
      </c>
      <c r="D156" s="12">
        <v>3</v>
      </c>
      <c r="E156" s="29" t="s">
        <v>526</v>
      </c>
      <c r="F156" s="36" t="s">
        <v>815</v>
      </c>
      <c r="G156" s="11"/>
      <c r="H156" s="12">
        <f>IF(G156="",0,IF(G156="優勝",[8]点数換算表!$B$2,IF(G156="準優勝",[8]点数換算表!$C$2,IF(G156="ベスト4",[8]点数換算表!$D$2,[8]点数換算表!$E$2))))</f>
        <v>0</v>
      </c>
      <c r="I156" s="11"/>
      <c r="J156" s="12">
        <f>IF(I156="",0,IF(I156="優勝",[8]点数換算表!$B$3,IF(I156="準優勝",[8]点数換算表!$C$3,IF(I156="ベスト4",[8]点数換算表!$D$3,[8]点数換算表!$E$3))))</f>
        <v>0</v>
      </c>
      <c r="K156" s="15" t="s">
        <v>9</v>
      </c>
      <c r="L156" s="12">
        <f>IF(K156="",0,IF(K156="優勝",[8]点数換算表!$B$4,IF(K156="準優勝",[8]点数換算表!$C$4,IF(K156="ベスト4",[8]点数換算表!$D$4,IF(K156="ベスト8",[8]点数換算表!$E$4,IF(K156="ベスト16",[8]点数換算表!$F$4,""))))))</f>
        <v>40</v>
      </c>
      <c r="M156" s="15"/>
      <c r="N156" s="12">
        <f>IF(M156="",0,IF(M156="優勝",[3]点数換算表!$B$5,IF(M156="準優勝",[3]点数換算表!$C$5,IF(M156="ベスト4",[3]点数換算表!$D$5,IF(M156="ベスト8",[3]点数換算表!$E$5,IF(M156="ベスト16",[3]点数換算表!$F$5,IF(M156="ベスト32",[3]点数換算表!$G$5,"")))))))</f>
        <v>0</v>
      </c>
      <c r="O156" s="15"/>
      <c r="P156" s="12">
        <f>IF(O156="",0,IF(O156="優勝",[8]点数換算表!$B$6,IF(O156="準優勝",[8]点数換算表!$C$6,IF(O156="ベスト4",[8]点数換算表!$D$6,IF(O156="ベスト8",[8]点数換算表!$E$6,IF(O156="ベスト16",[8]点数換算表!$F$6,IF(O156="ベスト32",[8]点数換算表!$G$6,"")))))))</f>
        <v>0</v>
      </c>
      <c r="Q156" s="11"/>
      <c r="R156" s="12">
        <f>IF(Q156="",0,IF(Q156="優勝",[8]点数換算表!$B$7,IF(Q156="準優勝",[8]点数換算表!$C$7,IF(Q156="ベスト4",[8]点数換算表!$D$7,IF(Q156="ベスト8",[8]点数換算表!$E$7,[8]点数換算表!$F$7)))))</f>
        <v>0</v>
      </c>
      <c r="S156" s="11"/>
      <c r="T156" s="12">
        <f>IF(S156="",0,IF(S156="優勝",[8]点数換算表!$B$8,IF(S156="準優勝",[8]点数換算表!$C$8,IF(S156="ベスト4",[8]点数換算表!$D$8,IF(S156="ベスト8",[8]点数換算表!$E$8,[8]点数換算表!$F$8)))))</f>
        <v>0</v>
      </c>
      <c r="U156" s="11"/>
      <c r="V156" s="12">
        <f>IF(U156="",0,IF(U156="優勝",[8]点数換算表!$B$13,IF(U156="準優勝",[8]点数換算表!$C$13,IF(U156="ベスト4",[8]点数換算表!$D$13,[8]点数換算表!$E$13))))</f>
        <v>0</v>
      </c>
      <c r="W156" s="11"/>
      <c r="X156" s="12">
        <f>IF(W156="",0,IF(W156="優勝",[8]点数換算表!$B$14,IF(W156="準優勝",[8]点数換算表!$C$14,IF(W156="ベスト4",[8]点数換算表!$D$14,[8]点数換算表!$E$14))))</f>
        <v>0</v>
      </c>
      <c r="Y156" s="15" t="s">
        <v>7</v>
      </c>
      <c r="Z156" s="12">
        <f>IF(Y156="",0,IF(Y156="優勝",[8]点数換算表!$B$15,IF(Y156="準優勝",[8]点数換算表!$C$15,IF(Y156="ベスト4",[8]点数換算表!$D$15,IF(Y156="ベスト8",[8]点数換算表!$E$15,IF(Y156="ベスト16",[8]点数換算表!$F$15,""))))))</f>
        <v>16</v>
      </c>
      <c r="AA156" s="15"/>
      <c r="AB156" s="12">
        <f>IF(AA156="",0,IF(AA156="優勝",[3]点数換算表!$B$16,IF(AA156="準優勝",[3]点数換算表!$C$16,IF(AA156="ベスト4",[3]点数換算表!$D$16,IF(AA156="ベスト8",[3]点数換算表!$E$16,IF(AA156="ベスト16",[3]点数換算表!$F$16,IF(AA156="ベスト32",[3]点数換算表!$G$16,"")))))))</f>
        <v>0</v>
      </c>
      <c r="AC156" s="15"/>
      <c r="AD156" s="12">
        <f>IF(AC156="",0,IF(AC156="優勝",[8]点数換算表!$B$17,IF(AC156="準優勝",[8]点数換算表!$C$17,IF(AC156="ベスト4",[8]点数換算表!$D$17,IF(AC156="ベスト8",[8]点数換算表!$E$17,IF(AC156="ベスト16",[8]点数換算表!$F$17,IF(AC156="ベスト32",[8]点数換算表!$G$17,"")))))))</f>
        <v>0</v>
      </c>
      <c r="AE156" s="11"/>
      <c r="AF156" s="12">
        <f>IF(AE156="",0,IF(AE156="優勝",[8]点数換算表!$B$18,IF(AE156="準優勝",[8]点数換算表!$C$18,IF(AE156="ベスト4",[8]点数換算表!$D$18,IF(AE156="ベスト8",[8]点数換算表!$E$18,[8]点数換算表!$F$18)))))</f>
        <v>0</v>
      </c>
      <c r="AG156" s="11"/>
      <c r="AH156" s="12">
        <f>IF(AG156="",0,IF(AG156="優勝",[8]点数換算表!$B$19,IF(AG156="準優勝",[8]点数換算表!$C$19,IF(AG156="ベスト4",[8]点数換算表!$D$19,IF(AG156="ベスト8",[8]点数換算表!$E$19,[8]点数換算表!$F$19)))))</f>
        <v>0</v>
      </c>
      <c r="AI156" s="12">
        <f t="shared" si="80"/>
        <v>56</v>
      </c>
      <c r="AJ156" s="78">
        <f t="shared" ref="AJ156" si="84">AI156+AI157</f>
        <v>112</v>
      </c>
    </row>
    <row r="157" spans="1:36" x14ac:dyDescent="0.4">
      <c r="A157" s="78"/>
      <c r="B157" s="12" t="s">
        <v>595</v>
      </c>
      <c r="C157" s="12" t="s">
        <v>555</v>
      </c>
      <c r="D157" s="12">
        <v>2</v>
      </c>
      <c r="E157" s="29" t="s">
        <v>526</v>
      </c>
      <c r="F157" s="36" t="s">
        <v>815</v>
      </c>
      <c r="G157" s="11"/>
      <c r="H157" s="12">
        <f>IF(G157="",0,IF(G157="優勝",[8]点数換算表!$B$2,IF(G157="準優勝",[8]点数換算表!$C$2,IF(G157="ベスト4",[8]点数換算表!$D$2,[8]点数換算表!$E$2))))</f>
        <v>0</v>
      </c>
      <c r="I157" s="11"/>
      <c r="J157" s="12">
        <f>IF(I157="",0,IF(I157="優勝",[8]点数換算表!$B$3,IF(I157="準優勝",[8]点数換算表!$C$3,IF(I157="ベスト4",[8]点数換算表!$D$3,[8]点数換算表!$E$3))))</f>
        <v>0</v>
      </c>
      <c r="K157" s="15" t="s">
        <v>9</v>
      </c>
      <c r="L157" s="12">
        <f>IF(K157="",0,IF(K157="優勝",[8]点数換算表!$B$4,IF(K157="準優勝",[8]点数換算表!$C$4,IF(K157="ベスト4",[8]点数換算表!$D$4,IF(K157="ベスト8",[8]点数換算表!$E$4,IF(K157="ベスト16",[8]点数換算表!$F$4,""))))))</f>
        <v>40</v>
      </c>
      <c r="M157" s="15"/>
      <c r="N157" s="12">
        <f>IF(M157="",0,IF(M157="優勝",[3]点数換算表!$B$5,IF(M157="準優勝",[3]点数換算表!$C$5,IF(M157="ベスト4",[3]点数換算表!$D$5,IF(M157="ベスト8",[3]点数換算表!$E$5,IF(M157="ベスト16",[3]点数換算表!$F$5,IF(M157="ベスト32",[3]点数換算表!$G$5,"")))))))</f>
        <v>0</v>
      </c>
      <c r="O157" s="15"/>
      <c r="P157" s="12">
        <f>IF(O157="",0,IF(O157="優勝",[8]点数換算表!$B$6,IF(O157="準優勝",[8]点数換算表!$C$6,IF(O157="ベスト4",[8]点数換算表!$D$6,IF(O157="ベスト8",[8]点数換算表!$E$6,IF(O157="ベスト16",[8]点数換算表!$F$6,IF(O157="ベスト32",[8]点数換算表!$G$6,"")))))))</f>
        <v>0</v>
      </c>
      <c r="Q157" s="11"/>
      <c r="R157" s="12">
        <f>IF(Q157="",0,IF(Q157="優勝",[8]点数換算表!$B$7,IF(Q157="準優勝",[8]点数換算表!$C$7,IF(Q157="ベスト4",[8]点数換算表!$D$7,IF(Q157="ベスト8",[8]点数換算表!$E$7,[8]点数換算表!$F$7)))))</f>
        <v>0</v>
      </c>
      <c r="S157" s="11"/>
      <c r="T157" s="12">
        <f>IF(S157="",0,IF(S157="優勝",[8]点数換算表!$B$8,IF(S157="準優勝",[8]点数換算表!$C$8,IF(S157="ベスト4",[8]点数換算表!$D$8,IF(S157="ベスト8",[8]点数換算表!$E$8,[8]点数換算表!$F$8)))))</f>
        <v>0</v>
      </c>
      <c r="U157" s="11"/>
      <c r="V157" s="12">
        <f>IF(U157="",0,IF(U157="優勝",[8]点数換算表!$B$13,IF(U157="準優勝",[8]点数換算表!$C$13,IF(U157="ベスト4",[8]点数換算表!$D$13,[8]点数換算表!$E$13))))</f>
        <v>0</v>
      </c>
      <c r="W157" s="11"/>
      <c r="X157" s="12">
        <f>IF(W157="",0,IF(W157="優勝",[8]点数換算表!$B$14,IF(W157="準優勝",[8]点数換算表!$C$14,IF(W157="ベスト4",[8]点数換算表!$D$14,[8]点数換算表!$E$14))))</f>
        <v>0</v>
      </c>
      <c r="Y157" s="15" t="s">
        <v>7</v>
      </c>
      <c r="Z157" s="12">
        <f>IF(Y157="",0,IF(Y157="優勝",[8]点数換算表!$B$15,IF(Y157="準優勝",[8]点数換算表!$C$15,IF(Y157="ベスト4",[8]点数換算表!$D$15,IF(Y157="ベスト8",[8]点数換算表!$E$15,IF(Y157="ベスト16",[8]点数換算表!$F$15,""))))))</f>
        <v>16</v>
      </c>
      <c r="AA157" s="15"/>
      <c r="AB157" s="12">
        <f>IF(AA157="",0,IF(AA157="優勝",[3]点数換算表!$B$16,IF(AA157="準優勝",[3]点数換算表!$C$16,IF(AA157="ベスト4",[3]点数換算表!$D$16,IF(AA157="ベスト8",[3]点数換算表!$E$16,IF(AA157="ベスト16",[3]点数換算表!$F$16,IF(AA157="ベスト32",[3]点数換算表!$G$16,"")))))))</f>
        <v>0</v>
      </c>
      <c r="AC157" s="15"/>
      <c r="AD157" s="12">
        <f>IF(AC157="",0,IF(AC157="優勝",[8]点数換算表!$B$17,IF(AC157="準優勝",[8]点数換算表!$C$17,IF(AC157="ベスト4",[8]点数換算表!$D$17,IF(AC157="ベスト8",[8]点数換算表!$E$17,IF(AC157="ベスト16",[8]点数換算表!$F$17,IF(AC157="ベスト32",[8]点数換算表!$G$17,"")))))))</f>
        <v>0</v>
      </c>
      <c r="AE157" s="11"/>
      <c r="AF157" s="12">
        <f>IF(AE157="",0,IF(AE157="優勝",[8]点数換算表!$B$18,IF(AE157="準優勝",[8]点数換算表!$C$18,IF(AE157="ベスト4",[8]点数換算表!$D$18,IF(AE157="ベスト8",[8]点数換算表!$E$18,[8]点数換算表!$F$18)))))</f>
        <v>0</v>
      </c>
      <c r="AG157" s="11"/>
      <c r="AH157" s="12">
        <f>IF(AG157="",0,IF(AG157="優勝",[8]点数換算表!$B$19,IF(AG157="準優勝",[8]点数換算表!$C$19,IF(AG157="ベスト4",[8]点数換算表!$D$19,IF(AG157="ベスト8",[8]点数換算表!$E$19,[8]点数換算表!$F$19)))))</f>
        <v>0</v>
      </c>
      <c r="AI157" s="12">
        <f t="shared" si="80"/>
        <v>56</v>
      </c>
      <c r="AJ157" s="78"/>
    </row>
    <row r="158" spans="1:36" x14ac:dyDescent="0.4">
      <c r="A158" s="78">
        <v>78</v>
      </c>
      <c r="B158" s="12" t="s">
        <v>436</v>
      </c>
      <c r="C158" s="12" t="s">
        <v>396</v>
      </c>
      <c r="D158" s="12">
        <v>2</v>
      </c>
      <c r="E158" s="27" t="s">
        <v>382</v>
      </c>
      <c r="F158" s="36" t="s">
        <v>815</v>
      </c>
      <c r="G158" s="11"/>
      <c r="H158" s="12">
        <v>0</v>
      </c>
      <c r="I158" s="11"/>
      <c r="J158" s="12">
        <v>0</v>
      </c>
      <c r="K158" s="15" t="s">
        <v>9</v>
      </c>
      <c r="L158" s="12">
        <v>40</v>
      </c>
      <c r="M158" s="15"/>
      <c r="N158" s="12">
        <f>IF(M158="",0,IF(M158="優勝",[3]点数換算表!$B$5,IF(M158="準優勝",[3]点数換算表!$C$5,IF(M158="ベスト4",[3]点数換算表!$D$5,IF(M158="ベスト8",[3]点数換算表!$E$5,IF(M158="ベスト16",[3]点数換算表!$F$5,IF(M158="ベスト32",[3]点数換算表!$G$5,"")))))))</f>
        <v>0</v>
      </c>
      <c r="O158" s="15"/>
      <c r="P158" s="12">
        <v>0</v>
      </c>
      <c r="Q158" s="11"/>
      <c r="R158" s="12">
        <v>0</v>
      </c>
      <c r="S158" s="11"/>
      <c r="T158" s="12">
        <v>0</v>
      </c>
      <c r="U158" s="11"/>
      <c r="V158" s="12">
        <v>0</v>
      </c>
      <c r="W158" s="11"/>
      <c r="X158" s="12">
        <v>0</v>
      </c>
      <c r="Y158" s="15" t="s">
        <v>9</v>
      </c>
      <c r="Z158" s="12">
        <v>32</v>
      </c>
      <c r="AA158" s="15"/>
      <c r="AB158" s="12">
        <f>IF(AA158="",0,IF(AA158="優勝",[3]点数換算表!$B$16,IF(AA158="準優勝",[3]点数換算表!$C$16,IF(AA158="ベスト4",[3]点数換算表!$D$16,IF(AA158="ベスト8",[3]点数換算表!$E$16,IF(AA158="ベスト16",[3]点数換算表!$F$16,IF(AA158="ベスト32",[3]点数換算表!$G$16,"")))))))</f>
        <v>0</v>
      </c>
      <c r="AC158" s="15"/>
      <c r="AD158" s="12">
        <v>0</v>
      </c>
      <c r="AE158" s="11"/>
      <c r="AF158" s="12">
        <v>0</v>
      </c>
      <c r="AG158" s="11"/>
      <c r="AH158" s="12">
        <v>0</v>
      </c>
      <c r="AI158" s="12">
        <f t="shared" si="80"/>
        <v>72</v>
      </c>
      <c r="AJ158" s="78">
        <f t="shared" ref="AJ158" si="85">AI158+AI159</f>
        <v>112</v>
      </c>
    </row>
    <row r="159" spans="1:36" x14ac:dyDescent="0.4">
      <c r="A159" s="78"/>
      <c r="B159" s="12" t="s">
        <v>1085</v>
      </c>
      <c r="C159" s="12" t="s">
        <v>396</v>
      </c>
      <c r="D159" s="12">
        <v>1</v>
      </c>
      <c r="E159" s="27" t="s">
        <v>382</v>
      </c>
      <c r="F159" s="36" t="s">
        <v>815</v>
      </c>
      <c r="G159" s="11"/>
      <c r="H159" s="12">
        <v>0</v>
      </c>
      <c r="I159" s="11"/>
      <c r="J159" s="12">
        <v>0</v>
      </c>
      <c r="K159" s="15" t="s">
        <v>9</v>
      </c>
      <c r="L159" s="12">
        <v>40</v>
      </c>
      <c r="M159" s="15"/>
      <c r="N159" s="12">
        <f>IF(M159="",0,IF(M159="優勝",[3]点数換算表!$B$5,IF(M159="準優勝",[3]点数換算表!$C$5,IF(M159="ベスト4",[3]点数換算表!$D$5,IF(M159="ベスト8",[3]点数換算表!$E$5,IF(M159="ベスト16",[3]点数換算表!$F$5,IF(M159="ベスト32",[3]点数換算表!$G$5,"")))))))</f>
        <v>0</v>
      </c>
      <c r="O159" s="15"/>
      <c r="P159" s="12">
        <v>0</v>
      </c>
      <c r="Q159" s="11"/>
      <c r="R159" s="12">
        <v>0</v>
      </c>
      <c r="S159" s="11"/>
      <c r="T159" s="12">
        <v>0</v>
      </c>
      <c r="U159" s="11"/>
      <c r="V159" s="12">
        <v>0</v>
      </c>
      <c r="W159" s="11"/>
      <c r="X159" s="12">
        <v>0</v>
      </c>
      <c r="Y159" s="15"/>
      <c r="Z159" s="12">
        <v>0</v>
      </c>
      <c r="AA159" s="15"/>
      <c r="AB159" s="12">
        <f>IF(AA159="",0,IF(AA159="優勝",[3]点数換算表!$B$16,IF(AA159="準優勝",[3]点数換算表!$C$16,IF(AA159="ベスト4",[3]点数換算表!$D$16,IF(AA159="ベスト8",[3]点数換算表!$E$16,IF(AA159="ベスト16",[3]点数換算表!$F$16,IF(AA159="ベスト32",[3]点数換算表!$G$16,"")))))))</f>
        <v>0</v>
      </c>
      <c r="AC159" s="15"/>
      <c r="AD159" s="12">
        <v>0</v>
      </c>
      <c r="AE159" s="11"/>
      <c r="AF159" s="12">
        <v>0</v>
      </c>
      <c r="AG159" s="11"/>
      <c r="AH159" s="12">
        <v>0</v>
      </c>
      <c r="AI159" s="12">
        <f t="shared" si="80"/>
        <v>40</v>
      </c>
      <c r="AJ159" s="78"/>
    </row>
    <row r="160" spans="1:36" x14ac:dyDescent="0.4">
      <c r="A160" s="78">
        <v>79</v>
      </c>
      <c r="B160" s="12" t="s">
        <v>413</v>
      </c>
      <c r="C160" s="12" t="s">
        <v>386</v>
      </c>
      <c r="D160" s="12">
        <v>3</v>
      </c>
      <c r="E160" s="27" t="s">
        <v>382</v>
      </c>
      <c r="F160" s="36" t="s">
        <v>815</v>
      </c>
      <c r="G160" s="11"/>
      <c r="H160" s="12">
        <v>0</v>
      </c>
      <c r="I160" s="11"/>
      <c r="J160" s="12">
        <v>0</v>
      </c>
      <c r="K160" s="15" t="s">
        <v>9</v>
      </c>
      <c r="L160" s="12">
        <v>40</v>
      </c>
      <c r="M160" s="15"/>
      <c r="N160" s="12">
        <f>IF(M160="",0,IF(M160="優勝",[3]点数換算表!$B$5,IF(M160="準優勝",[3]点数換算表!$C$5,IF(M160="ベスト4",[3]点数換算表!$D$5,IF(M160="ベスト8",[3]点数換算表!$E$5,IF(M160="ベスト16",[3]点数換算表!$F$5,IF(M160="ベスト32",[3]点数換算表!$G$5,"")))))))</f>
        <v>0</v>
      </c>
      <c r="O160" s="15"/>
      <c r="P160" s="12">
        <v>0</v>
      </c>
      <c r="Q160" s="11"/>
      <c r="R160" s="12">
        <v>0</v>
      </c>
      <c r="S160" s="11"/>
      <c r="T160" s="12">
        <v>0</v>
      </c>
      <c r="U160" s="11"/>
      <c r="V160" s="12">
        <v>0</v>
      </c>
      <c r="W160" s="11"/>
      <c r="X160" s="12">
        <v>0</v>
      </c>
      <c r="Y160" s="15" t="s">
        <v>7</v>
      </c>
      <c r="Z160" s="12">
        <v>16</v>
      </c>
      <c r="AA160" s="15"/>
      <c r="AB160" s="12">
        <f>IF(AA160="",0,IF(AA160="優勝",[3]点数換算表!$B$16,IF(AA160="準優勝",[3]点数換算表!$C$16,IF(AA160="ベスト4",[3]点数換算表!$D$16,IF(AA160="ベスト8",[3]点数換算表!$E$16,IF(AA160="ベスト16",[3]点数換算表!$F$16,IF(AA160="ベスト32",[3]点数換算表!$G$16,"")))))))</f>
        <v>0</v>
      </c>
      <c r="AC160" s="15"/>
      <c r="AD160" s="12">
        <v>0</v>
      </c>
      <c r="AE160" s="11"/>
      <c r="AF160" s="12">
        <v>0</v>
      </c>
      <c r="AG160" s="11"/>
      <c r="AH160" s="12">
        <v>0</v>
      </c>
      <c r="AI160" s="12">
        <f t="shared" si="80"/>
        <v>56</v>
      </c>
      <c r="AJ160" s="78">
        <f t="shared" ref="AJ160" si="86">AI160+AI161</f>
        <v>112</v>
      </c>
    </row>
    <row r="161" spans="1:36" x14ac:dyDescent="0.4">
      <c r="A161" s="78"/>
      <c r="B161" s="12" t="s">
        <v>446</v>
      </c>
      <c r="C161" s="12" t="s">
        <v>386</v>
      </c>
      <c r="D161" s="12">
        <v>3</v>
      </c>
      <c r="E161" s="27" t="s">
        <v>382</v>
      </c>
      <c r="F161" s="36" t="s">
        <v>815</v>
      </c>
      <c r="G161" s="11"/>
      <c r="H161" s="12">
        <v>0</v>
      </c>
      <c r="I161" s="11"/>
      <c r="J161" s="12">
        <v>0</v>
      </c>
      <c r="K161" s="15" t="s">
        <v>9</v>
      </c>
      <c r="L161" s="12">
        <v>40</v>
      </c>
      <c r="M161" s="15"/>
      <c r="N161" s="12">
        <f>IF(M161="",0,IF(M161="優勝",[3]点数換算表!$B$5,IF(M161="準優勝",[3]点数換算表!$C$5,IF(M161="ベスト4",[3]点数換算表!$D$5,IF(M161="ベスト8",[3]点数換算表!$E$5,IF(M161="ベスト16",[3]点数換算表!$F$5,IF(M161="ベスト32",[3]点数換算表!$G$5,"")))))))</f>
        <v>0</v>
      </c>
      <c r="O161" s="15"/>
      <c r="P161" s="12">
        <v>0</v>
      </c>
      <c r="Q161" s="11"/>
      <c r="R161" s="12">
        <v>0</v>
      </c>
      <c r="S161" s="11"/>
      <c r="T161" s="12">
        <v>0</v>
      </c>
      <c r="U161" s="11"/>
      <c r="V161" s="12">
        <v>0</v>
      </c>
      <c r="W161" s="11"/>
      <c r="X161" s="12">
        <v>0</v>
      </c>
      <c r="Y161" s="15" t="s">
        <v>7</v>
      </c>
      <c r="Z161" s="12">
        <v>16</v>
      </c>
      <c r="AA161" s="15"/>
      <c r="AB161" s="12">
        <f>IF(AA161="",0,IF(AA161="優勝",[3]点数換算表!$B$16,IF(AA161="準優勝",[3]点数換算表!$C$16,IF(AA161="ベスト4",[3]点数換算表!$D$16,IF(AA161="ベスト8",[3]点数換算表!$E$16,IF(AA161="ベスト16",[3]点数換算表!$F$16,IF(AA161="ベスト32",[3]点数換算表!$G$16,"")))))))</f>
        <v>0</v>
      </c>
      <c r="AC161" s="15"/>
      <c r="AD161" s="12">
        <v>0</v>
      </c>
      <c r="AE161" s="11"/>
      <c r="AF161" s="12">
        <v>0</v>
      </c>
      <c r="AG161" s="11"/>
      <c r="AH161" s="12">
        <v>0</v>
      </c>
      <c r="AI161" s="12">
        <f t="shared" si="80"/>
        <v>56</v>
      </c>
      <c r="AJ161" s="78"/>
    </row>
    <row r="162" spans="1:36" x14ac:dyDescent="0.4">
      <c r="A162" s="78">
        <v>80</v>
      </c>
      <c r="B162" s="15" t="s">
        <v>748</v>
      </c>
      <c r="C162" s="15" t="s">
        <v>716</v>
      </c>
      <c r="D162" s="15">
        <v>4</v>
      </c>
      <c r="E162" s="33" t="s">
        <v>717</v>
      </c>
      <c r="F162" s="41" t="s">
        <v>814</v>
      </c>
      <c r="G162" s="11"/>
      <c r="H162" s="12">
        <f>IF(G162="",0,IF(G162="優勝",[5]点数換算表!$B$2,IF(G162="準優勝",[5]点数換算表!$C$2,IF(G162="ベスト4",[5]点数換算表!$D$2,[5]点数換算表!$E$2))))</f>
        <v>0</v>
      </c>
      <c r="I162" s="11"/>
      <c r="J162" s="12">
        <f>IF(I162="",0,IF(I162="優勝",[5]点数換算表!$B$3,IF(I162="準優勝",[5]点数換算表!$C$3,IF(I162="ベスト4",[5]点数換算表!$D$3,[5]点数換算表!$E$3))))</f>
        <v>0</v>
      </c>
      <c r="K162" s="15" t="s">
        <v>9</v>
      </c>
      <c r="L162" s="12">
        <f>IF(K162="",0,IF(K162="優勝",[5]点数換算表!$B$4,IF(K162="準優勝",[5]点数換算表!$C$4,IF(K162="ベスト4",[5]点数換算表!$D$4,IF(K162="ベスト8",[5]点数換算表!$E$4,IF(K162="ベスト16",[5]点数換算表!$F$4,""))))))</f>
        <v>40</v>
      </c>
      <c r="M162" s="15"/>
      <c r="N162" s="12">
        <f>IF(M162="",0,IF(M162="優勝",[3]点数換算表!$B$5,IF(M162="準優勝",[3]点数換算表!$C$5,IF(M162="ベスト4",[3]点数換算表!$D$5,IF(M162="ベスト8",[3]点数換算表!$E$5,IF(M162="ベスト16",[3]点数換算表!$F$5,IF(M162="ベスト32",[3]点数換算表!$G$5,"")))))))</f>
        <v>0</v>
      </c>
      <c r="O162" s="15"/>
      <c r="P162" s="12">
        <f>IF(O162="",0,IF(O162="優勝",[5]点数換算表!$B$6,IF(O162="準優勝",[5]点数換算表!$C$6,IF(O162="ベスト4",[5]点数換算表!$D$6,IF(O162="ベスト8",[5]点数換算表!$E$6,IF(O162="ベスト16",[5]点数換算表!$F$6,IF(O162="ベスト32",[5]点数換算表!$G$6,"")))))))</f>
        <v>0</v>
      </c>
      <c r="Q162" s="11"/>
      <c r="R162" s="12">
        <f>IF(Q162="",0,IF(Q162="優勝",[5]点数換算表!$B$7,IF(Q162="準優勝",[5]点数換算表!$C$7,IF(Q162="ベスト4",[5]点数換算表!$D$7,IF(Q162="ベスト8",[5]点数換算表!$E$7,[5]点数換算表!$F$7)))))</f>
        <v>0</v>
      </c>
      <c r="S162" s="11"/>
      <c r="T162" s="12">
        <f>IF(S162="",0,IF(S162="優勝",[5]点数換算表!$B$8,IF(S162="準優勝",[5]点数換算表!$C$8,IF(S162="ベスト4",[5]点数換算表!$D$8,IF(S162="ベスト8",[5]点数換算表!$E$8,[5]点数換算表!$F$8)))))</f>
        <v>0</v>
      </c>
      <c r="U162" s="11"/>
      <c r="V162" s="12">
        <f>IF(U162="",0,IF(U162="優勝",[5]点数換算表!$B$13,IF(U162="準優勝",[5]点数換算表!$C$13,IF(U162="ベスト4",[5]点数換算表!$D$13,[5]点数換算表!$E$13))))</f>
        <v>0</v>
      </c>
      <c r="W162" s="11"/>
      <c r="X162" s="12">
        <f>IF(W162="",0,IF(W162="優勝",[5]点数換算表!$B$14,IF(W162="準優勝",[5]点数換算表!$C$14,IF(W162="ベスト4",[5]点数換算表!$D$14,[5]点数換算表!$E$14))))</f>
        <v>0</v>
      </c>
      <c r="Y162" s="15" t="s">
        <v>9</v>
      </c>
      <c r="Z162" s="12">
        <f>IF(Y162="",0,IF(Y162="優勝",[5]点数換算表!$B$15,IF(Y162="準優勝",[5]点数換算表!$C$15,IF(Y162="ベスト4",[5]点数換算表!$D$15,IF(Y162="ベスト8",[5]点数換算表!$E$15,IF(Y162="ベスト16",[5]点数換算表!$F$15,""))))))</f>
        <v>32</v>
      </c>
      <c r="AA162" s="15"/>
      <c r="AB162" s="12">
        <f>IF(AA162="",0,IF(AA162="優勝",[3]点数換算表!$B$16,IF(AA162="準優勝",[3]点数換算表!$C$16,IF(AA162="ベスト4",[3]点数換算表!$D$16,IF(AA162="ベスト8",[3]点数換算表!$E$16,IF(AA162="ベスト16",[3]点数換算表!$F$16,IF(AA162="ベスト32",[3]点数換算表!$G$16,"")))))))</f>
        <v>0</v>
      </c>
      <c r="AC162" s="15"/>
      <c r="AD162" s="12">
        <f>IF(AC162="",0,IF(AC162="優勝",[5]点数換算表!$B$17,IF(AC162="準優勝",[5]点数換算表!$C$17,IF(AC162="ベスト4",[5]点数換算表!$D$17,IF(AC162="ベスト8",[5]点数換算表!$E$17,IF(AC162="ベスト16",[5]点数換算表!$F$17,IF(AC162="ベスト32",[5]点数換算表!$G$17,"")))))))</f>
        <v>0</v>
      </c>
      <c r="AE162" s="11"/>
      <c r="AF162" s="12">
        <f>IF(AE162="",0,IF(AE162="優勝",[5]点数換算表!$B$18,IF(AE162="準優勝",[5]点数換算表!$C$18,IF(AE162="ベスト4",[5]点数換算表!$D$18,IF(AE162="ベスト8",[5]点数換算表!$E$18,[5]点数換算表!$F$18)))))</f>
        <v>0</v>
      </c>
      <c r="AG162" s="11"/>
      <c r="AH162" s="12">
        <f>IF(AG162="",0,IF(AG162="優勝",[5]点数換算表!$B$19,IF(AG162="準優勝",[5]点数換算表!$C$19,IF(AG162="ベスト4",[5]点数換算表!$D$19,IF(AG162="ベスト8",[5]点数換算表!$E$19,[5]点数換算表!$F$19)))))</f>
        <v>0</v>
      </c>
      <c r="AI162" s="12">
        <f t="shared" si="80"/>
        <v>72</v>
      </c>
      <c r="AJ162" s="78">
        <f t="shared" ref="AJ162" si="87">AI162+AI163</f>
        <v>112</v>
      </c>
    </row>
    <row r="163" spans="1:36" x14ac:dyDescent="0.4">
      <c r="A163" s="78"/>
      <c r="B163" s="15" t="s">
        <v>777</v>
      </c>
      <c r="C163" s="15" t="s">
        <v>716</v>
      </c>
      <c r="D163" s="15">
        <v>1</v>
      </c>
      <c r="E163" s="33" t="s">
        <v>717</v>
      </c>
      <c r="F163" s="41" t="s">
        <v>814</v>
      </c>
      <c r="G163" s="11"/>
      <c r="H163" s="12">
        <f>IF(G163="",0,IF(G163="優勝",[5]点数換算表!$B$2,IF(G163="準優勝",[5]点数換算表!$C$2,IF(G163="ベスト4",[5]点数換算表!$D$2,[5]点数換算表!$E$2))))</f>
        <v>0</v>
      </c>
      <c r="I163" s="11"/>
      <c r="J163" s="12">
        <f>IF(I163="",0,IF(I163="優勝",[5]点数換算表!$B$3,IF(I163="準優勝",[5]点数換算表!$C$3,IF(I163="ベスト4",[5]点数換算表!$D$3,[5]点数換算表!$E$3))))</f>
        <v>0</v>
      </c>
      <c r="K163" s="15" t="s">
        <v>9</v>
      </c>
      <c r="L163" s="12">
        <f>IF(K163="",0,IF(K163="優勝",[5]点数換算表!$B$4,IF(K163="準優勝",[5]点数換算表!$C$4,IF(K163="ベスト4",[5]点数換算表!$D$4,IF(K163="ベスト8",[5]点数換算表!$E$4,IF(K163="ベスト16",[5]点数換算表!$F$4,""))))))</f>
        <v>40</v>
      </c>
      <c r="M163" s="15"/>
      <c r="N163" s="12">
        <f>IF(M163="",0,IF(M163="優勝",[3]点数換算表!$B$5,IF(M163="準優勝",[3]点数換算表!$C$5,IF(M163="ベスト4",[3]点数換算表!$D$5,IF(M163="ベスト8",[3]点数換算表!$E$5,IF(M163="ベスト16",[3]点数換算表!$F$5,IF(M163="ベスト32",[3]点数換算表!$G$5,"")))))))</f>
        <v>0</v>
      </c>
      <c r="O163" s="15"/>
      <c r="P163" s="12">
        <f>IF(O163="",0,IF(O163="優勝",[5]点数換算表!$B$6,IF(O163="準優勝",[5]点数換算表!$C$6,IF(O163="ベスト4",[5]点数換算表!$D$6,IF(O163="ベスト8",[5]点数換算表!$E$6,IF(O163="ベスト16",[5]点数換算表!$F$6,IF(O163="ベスト32",[5]点数換算表!$G$6,"")))))))</f>
        <v>0</v>
      </c>
      <c r="Q163" s="11"/>
      <c r="R163" s="12">
        <f>IF(Q163="",0,IF(Q163="優勝",[5]点数換算表!$B$7,IF(Q163="準優勝",[5]点数換算表!$C$7,IF(Q163="ベスト4",[5]点数換算表!$D$7,IF(Q163="ベスト8",[5]点数換算表!$E$7,[5]点数換算表!$F$7)))))</f>
        <v>0</v>
      </c>
      <c r="S163" s="11"/>
      <c r="T163" s="12">
        <f>IF(S163="",0,IF(S163="優勝",[5]点数換算表!$B$8,IF(S163="準優勝",[5]点数換算表!$C$8,IF(S163="ベスト4",[5]点数換算表!$D$8,IF(S163="ベスト8",[5]点数換算表!$E$8,[5]点数換算表!$F$8)))))</f>
        <v>0</v>
      </c>
      <c r="U163" s="11"/>
      <c r="V163" s="12">
        <f>IF(U163="",0,IF(U163="優勝",[5]点数換算表!$B$13,IF(U163="準優勝",[5]点数換算表!$C$13,IF(U163="ベスト4",[5]点数換算表!$D$13,[5]点数換算表!$E$13))))</f>
        <v>0</v>
      </c>
      <c r="W163" s="11"/>
      <c r="X163" s="12">
        <f>IF(W163="",0,IF(W163="優勝",[5]点数換算表!$B$14,IF(W163="準優勝",[5]点数換算表!$C$14,IF(W163="ベスト4",[5]点数換算表!$D$14,[5]点数換算表!$E$14))))</f>
        <v>0</v>
      </c>
      <c r="Y163" s="15"/>
      <c r="Z163" s="12">
        <f>IF(Y163="",0,IF(Y163="優勝",[5]点数換算表!$B$15,IF(Y163="準優勝",[5]点数換算表!$C$15,IF(Y163="ベスト4",[5]点数換算表!$D$15,IF(Y163="ベスト8",[5]点数換算表!$E$15,IF(Y163="ベスト16",[5]点数換算表!$F$15,""))))))</f>
        <v>0</v>
      </c>
      <c r="AA163" s="15"/>
      <c r="AB163" s="12">
        <f>IF(AA163="",0,IF(AA163="優勝",[3]点数換算表!$B$16,IF(AA163="準優勝",[3]点数換算表!$C$16,IF(AA163="ベスト4",[3]点数換算表!$D$16,IF(AA163="ベスト8",[3]点数換算表!$E$16,IF(AA163="ベスト16",[3]点数換算表!$F$16,IF(AA163="ベスト32",[3]点数換算表!$G$16,"")))))))</f>
        <v>0</v>
      </c>
      <c r="AC163" s="15"/>
      <c r="AD163" s="12">
        <f>IF(AC163="",0,IF(AC163="優勝",[5]点数換算表!$B$17,IF(AC163="準優勝",[5]点数換算表!$C$17,IF(AC163="ベスト4",[5]点数換算表!$D$17,IF(AC163="ベスト8",[5]点数換算表!$E$17,IF(AC163="ベスト16",[5]点数換算表!$F$17,IF(AC163="ベスト32",[5]点数換算表!$G$17,"")))))))</f>
        <v>0</v>
      </c>
      <c r="AE163" s="11"/>
      <c r="AF163" s="12">
        <f>IF(AE163="",0,IF(AE163="優勝",[5]点数換算表!$B$18,IF(AE163="準優勝",[5]点数換算表!$C$18,IF(AE163="ベスト4",[5]点数換算表!$D$18,IF(AE163="ベスト8",[5]点数換算表!$E$18,[5]点数換算表!$F$18)))))</f>
        <v>0</v>
      </c>
      <c r="AG163" s="11"/>
      <c r="AH163" s="12">
        <f>IF(AG163="",0,IF(AG163="優勝",[5]点数換算表!$B$19,IF(AG163="準優勝",[5]点数換算表!$C$19,IF(AG163="ベスト4",[5]点数換算表!$D$19,IF(AG163="ベスト8",[5]点数換算表!$E$19,[5]点数換算表!$F$19)))))</f>
        <v>0</v>
      </c>
      <c r="AI163" s="12">
        <f t="shared" si="80"/>
        <v>40</v>
      </c>
      <c r="AJ163" s="78"/>
    </row>
    <row r="164" spans="1:36" x14ac:dyDescent="0.4">
      <c r="A164" s="78">
        <v>81</v>
      </c>
      <c r="B164" s="15" t="s">
        <v>778</v>
      </c>
      <c r="C164" s="15" t="s">
        <v>716</v>
      </c>
      <c r="D164" s="15">
        <v>2</v>
      </c>
      <c r="E164" s="33" t="s">
        <v>717</v>
      </c>
      <c r="F164" s="41" t="s">
        <v>814</v>
      </c>
      <c r="G164" s="11"/>
      <c r="H164" s="12">
        <f>IF(G164="",0,IF(G164="優勝",[5]点数換算表!$B$2,IF(G164="準優勝",[5]点数換算表!$C$2,IF(G164="ベスト4",[5]点数換算表!$D$2,[5]点数換算表!$E$2))))</f>
        <v>0</v>
      </c>
      <c r="I164" s="11"/>
      <c r="J164" s="12">
        <f>IF(I164="",0,IF(I164="優勝",[5]点数換算表!$B$3,IF(I164="準優勝",[5]点数換算表!$C$3,IF(I164="ベスト4",[5]点数換算表!$D$3,[5]点数換算表!$E$3))))</f>
        <v>0</v>
      </c>
      <c r="K164" s="15" t="s">
        <v>9</v>
      </c>
      <c r="L164" s="12">
        <f>IF(K164="",0,IF(K164="優勝",[5]点数換算表!$B$4,IF(K164="準優勝",[5]点数換算表!$C$4,IF(K164="ベスト4",[5]点数換算表!$D$4,IF(K164="ベスト8",[5]点数換算表!$E$4,IF(K164="ベスト16",[5]点数換算表!$F$4,""))))))</f>
        <v>40</v>
      </c>
      <c r="M164" s="15"/>
      <c r="N164" s="12">
        <f>IF(M164="",0,IF(M164="優勝",[3]点数換算表!$B$5,IF(M164="準優勝",[3]点数換算表!$C$5,IF(M164="ベスト4",[3]点数換算表!$D$5,IF(M164="ベスト8",[3]点数換算表!$E$5,IF(M164="ベスト16",[3]点数換算表!$F$5,IF(M164="ベスト32",[3]点数換算表!$G$5,"")))))))</f>
        <v>0</v>
      </c>
      <c r="O164" s="15"/>
      <c r="P164" s="12">
        <f>IF(O164="",0,IF(O164="優勝",[5]点数換算表!$B$6,IF(O164="準優勝",[5]点数換算表!$C$6,IF(O164="ベスト4",[5]点数換算表!$D$6,IF(O164="ベスト8",[5]点数換算表!$E$6,IF(O164="ベスト16",[5]点数換算表!$F$6,IF(O164="ベスト32",[5]点数換算表!$G$6,"")))))))</f>
        <v>0</v>
      </c>
      <c r="Q164" s="11"/>
      <c r="R164" s="12">
        <f>IF(Q164="",0,IF(Q164="優勝",[5]点数換算表!$B$7,IF(Q164="準優勝",[5]点数換算表!$C$7,IF(Q164="ベスト4",[5]点数換算表!$D$7,IF(Q164="ベスト8",[5]点数換算表!$E$7,[5]点数換算表!$F$7)))))</f>
        <v>0</v>
      </c>
      <c r="S164" s="11"/>
      <c r="T164" s="12">
        <f>IF(S164="",0,IF(S164="優勝",[5]点数換算表!$B$8,IF(S164="準優勝",[5]点数換算表!$C$8,IF(S164="ベスト4",[5]点数換算表!$D$8,IF(S164="ベスト8",[5]点数換算表!$E$8,[5]点数換算表!$F$8)))))</f>
        <v>0</v>
      </c>
      <c r="U164" s="11"/>
      <c r="V164" s="12">
        <f>IF(U164="",0,IF(U164="優勝",[5]点数換算表!$B$13,IF(U164="準優勝",[5]点数換算表!$C$13,IF(U164="ベスト4",[5]点数換算表!$D$13,[5]点数換算表!$E$13))))</f>
        <v>0</v>
      </c>
      <c r="W164" s="11"/>
      <c r="X164" s="12">
        <f>IF(W164="",0,IF(W164="優勝",[5]点数換算表!$B$14,IF(W164="準優勝",[5]点数換算表!$C$14,IF(W164="ベスト4",[5]点数換算表!$D$14,[5]点数換算表!$E$14))))</f>
        <v>0</v>
      </c>
      <c r="Y164" s="15" t="s">
        <v>9</v>
      </c>
      <c r="Z164" s="12">
        <f>IF(Y164="",0,IF(Y164="優勝",[5]点数換算表!$B$15,IF(Y164="準優勝",[5]点数換算表!$C$15,IF(Y164="ベスト4",[5]点数換算表!$D$15,IF(Y164="ベスト8",[5]点数換算表!$E$15,IF(Y164="ベスト16",[5]点数換算表!$F$15,""))))))</f>
        <v>32</v>
      </c>
      <c r="AA164" s="15"/>
      <c r="AB164" s="12">
        <f>IF(AA164="",0,IF(AA164="優勝",[3]点数換算表!$B$16,IF(AA164="準優勝",[3]点数換算表!$C$16,IF(AA164="ベスト4",[3]点数換算表!$D$16,IF(AA164="ベスト8",[3]点数換算表!$E$16,IF(AA164="ベスト16",[3]点数換算表!$F$16,IF(AA164="ベスト32",[3]点数換算表!$G$16,"")))))))</f>
        <v>0</v>
      </c>
      <c r="AC164" s="15"/>
      <c r="AD164" s="12">
        <f>IF(AC164="",0,IF(AC164="優勝",[5]点数換算表!$B$17,IF(AC164="準優勝",[5]点数換算表!$C$17,IF(AC164="ベスト4",[5]点数換算表!$D$17,IF(AC164="ベスト8",[5]点数換算表!$E$17,IF(AC164="ベスト16",[5]点数換算表!$F$17,IF(AC164="ベスト32",[5]点数換算表!$G$17,"")))))))</f>
        <v>0</v>
      </c>
      <c r="AE164" s="11"/>
      <c r="AF164" s="12">
        <f>IF(AE164="",0,IF(AE164="優勝",[5]点数換算表!$B$18,IF(AE164="準優勝",[5]点数換算表!$C$18,IF(AE164="ベスト4",[5]点数換算表!$D$18,IF(AE164="ベスト8",[5]点数換算表!$E$18,[5]点数換算表!$F$18)))))</f>
        <v>0</v>
      </c>
      <c r="AG164" s="11"/>
      <c r="AH164" s="12">
        <f>IF(AG164="",0,IF(AG164="優勝",[5]点数換算表!$B$19,IF(AG164="準優勝",[5]点数換算表!$C$19,IF(AG164="ベスト4",[5]点数換算表!$D$19,IF(AG164="ベスト8",[5]点数換算表!$E$19,[5]点数換算表!$F$19)))))</f>
        <v>0</v>
      </c>
      <c r="AI164" s="12">
        <f t="shared" ref="AI164:AI165" si="88">MAX(H164,J164)+SUM(L164:T164)+MAX(V164,X164)+SUM(Z164:AH164)</f>
        <v>72</v>
      </c>
      <c r="AJ164" s="78">
        <f t="shared" ref="AJ164" si="89">AI164+AI165</f>
        <v>112</v>
      </c>
    </row>
    <row r="165" spans="1:36" x14ac:dyDescent="0.4">
      <c r="A165" s="78"/>
      <c r="B165" s="15" t="s">
        <v>750</v>
      </c>
      <c r="C165" s="15" t="s">
        <v>716</v>
      </c>
      <c r="D165" s="15">
        <v>1</v>
      </c>
      <c r="E165" s="33" t="s">
        <v>717</v>
      </c>
      <c r="F165" s="41" t="s">
        <v>814</v>
      </c>
      <c r="G165" s="11"/>
      <c r="H165" s="12">
        <f>IF(G165="",0,IF(G165="優勝",[5]点数換算表!$B$2,IF(G165="準優勝",[5]点数換算表!$C$2,IF(G165="ベスト4",[5]点数換算表!$D$2,[5]点数換算表!$E$2))))</f>
        <v>0</v>
      </c>
      <c r="I165" s="11"/>
      <c r="J165" s="12">
        <f>IF(I165="",0,IF(I165="優勝",[5]点数換算表!$B$3,IF(I165="準優勝",[5]点数換算表!$C$3,IF(I165="ベスト4",[5]点数換算表!$D$3,[5]点数換算表!$E$3))))</f>
        <v>0</v>
      </c>
      <c r="K165" s="15" t="s">
        <v>9</v>
      </c>
      <c r="L165" s="12">
        <f>IF(K165="",0,IF(K165="優勝",[5]点数換算表!$B$4,IF(K165="準優勝",[5]点数換算表!$C$4,IF(K165="ベスト4",[5]点数換算表!$D$4,IF(K165="ベスト8",[5]点数換算表!$E$4,IF(K165="ベスト16",[5]点数換算表!$F$4,""))))))</f>
        <v>40</v>
      </c>
      <c r="M165" s="15"/>
      <c r="N165" s="12">
        <f>IF(M165="",0,IF(M165="優勝",[3]点数換算表!$B$5,IF(M165="準優勝",[3]点数換算表!$C$5,IF(M165="ベスト4",[3]点数換算表!$D$5,IF(M165="ベスト8",[3]点数換算表!$E$5,IF(M165="ベスト16",[3]点数換算表!$F$5,IF(M165="ベスト32",[3]点数換算表!$G$5,"")))))))</f>
        <v>0</v>
      </c>
      <c r="O165" s="15"/>
      <c r="P165" s="12">
        <f>IF(O165="",0,IF(O165="優勝",[5]点数換算表!$B$6,IF(O165="準優勝",[5]点数換算表!$C$6,IF(O165="ベスト4",[5]点数換算表!$D$6,IF(O165="ベスト8",[5]点数換算表!$E$6,IF(O165="ベスト16",[5]点数換算表!$F$6,IF(O165="ベスト32",[5]点数換算表!$G$6,"")))))))</f>
        <v>0</v>
      </c>
      <c r="Q165" s="11"/>
      <c r="R165" s="12">
        <f>IF(Q165="",0,IF(Q165="優勝",[5]点数換算表!$B$7,IF(Q165="準優勝",[5]点数換算表!$C$7,IF(Q165="ベスト4",[5]点数換算表!$D$7,IF(Q165="ベスト8",[5]点数換算表!$E$7,[5]点数換算表!$F$7)))))</f>
        <v>0</v>
      </c>
      <c r="S165" s="11"/>
      <c r="T165" s="12">
        <f>IF(S165="",0,IF(S165="優勝",[5]点数換算表!$B$8,IF(S165="準優勝",[5]点数換算表!$C$8,IF(S165="ベスト4",[5]点数換算表!$D$8,IF(S165="ベスト8",[5]点数換算表!$E$8,[5]点数換算表!$F$8)))))</f>
        <v>0</v>
      </c>
      <c r="U165" s="11"/>
      <c r="V165" s="12">
        <f>IF(U165="",0,IF(U165="優勝",[5]点数換算表!$B$13,IF(U165="準優勝",[5]点数換算表!$C$13,IF(U165="ベスト4",[5]点数換算表!$D$13,[5]点数換算表!$E$13))))</f>
        <v>0</v>
      </c>
      <c r="W165" s="11"/>
      <c r="X165" s="12">
        <f>IF(W165="",0,IF(W165="優勝",[5]点数換算表!$B$14,IF(W165="準優勝",[5]点数換算表!$C$14,IF(W165="ベスト4",[5]点数換算表!$D$14,[5]点数換算表!$E$14))))</f>
        <v>0</v>
      </c>
      <c r="Y165" s="15"/>
      <c r="Z165" s="12">
        <f>IF(Y165="",0,IF(Y165="優勝",[5]点数換算表!$B$15,IF(Y165="準優勝",[5]点数換算表!$C$15,IF(Y165="ベスト4",[5]点数換算表!$D$15,IF(Y165="ベスト8",[5]点数換算表!$E$15,IF(Y165="ベスト16",[5]点数換算表!$F$15,""))))))</f>
        <v>0</v>
      </c>
      <c r="AA165" s="15"/>
      <c r="AB165" s="12">
        <f>IF(AA165="",0,IF(AA165="優勝",[3]点数換算表!$B$16,IF(AA165="準優勝",[3]点数換算表!$C$16,IF(AA165="ベスト4",[3]点数換算表!$D$16,IF(AA165="ベスト8",[3]点数換算表!$E$16,IF(AA165="ベスト16",[3]点数換算表!$F$16,IF(AA165="ベスト32",[3]点数換算表!$G$16,"")))))))</f>
        <v>0</v>
      </c>
      <c r="AC165" s="15"/>
      <c r="AD165" s="12">
        <f>IF(AC165="",0,IF(AC165="優勝",[5]点数換算表!$B$17,IF(AC165="準優勝",[5]点数換算表!$C$17,IF(AC165="ベスト4",[5]点数換算表!$D$17,IF(AC165="ベスト8",[5]点数換算表!$E$17,IF(AC165="ベスト16",[5]点数換算表!$F$17,IF(AC165="ベスト32",[5]点数換算表!$G$17,"")))))))</f>
        <v>0</v>
      </c>
      <c r="AE165" s="11"/>
      <c r="AF165" s="12">
        <f>IF(AE165="",0,IF(AE165="優勝",[5]点数換算表!$B$18,IF(AE165="準優勝",[5]点数換算表!$C$18,IF(AE165="ベスト4",[5]点数換算表!$D$18,IF(AE165="ベスト8",[5]点数換算表!$E$18,[5]点数換算表!$F$18)))))</f>
        <v>0</v>
      </c>
      <c r="AG165" s="11"/>
      <c r="AH165" s="12">
        <f>IF(AG165="",0,IF(AG165="優勝",[5]点数換算表!$B$19,IF(AG165="準優勝",[5]点数換算表!$C$19,IF(AG165="ベスト4",[5]点数換算表!$D$19,IF(AG165="ベスト8",[5]点数換算表!$E$19,[5]点数換算表!$F$19)))))</f>
        <v>0</v>
      </c>
      <c r="AI165" s="12">
        <f t="shared" si="88"/>
        <v>40</v>
      </c>
      <c r="AJ165" s="78"/>
    </row>
    <row r="166" spans="1:36" x14ac:dyDescent="0.4">
      <c r="A166" s="78">
        <v>82</v>
      </c>
      <c r="B166" s="15" t="s">
        <v>325</v>
      </c>
      <c r="C166" s="15" t="s">
        <v>271</v>
      </c>
      <c r="D166" s="15">
        <v>4</v>
      </c>
      <c r="E166" s="25" t="s">
        <v>272</v>
      </c>
      <c r="F166" s="36" t="s">
        <v>815</v>
      </c>
      <c r="G166" s="11"/>
      <c r="H166" s="12">
        <v>0</v>
      </c>
      <c r="I166" s="11"/>
      <c r="J166" s="12">
        <v>0</v>
      </c>
      <c r="K166" s="15"/>
      <c r="L166" s="12">
        <v>0</v>
      </c>
      <c r="M166" s="15" t="s">
        <v>214</v>
      </c>
      <c r="N166" s="12">
        <f>IF(M166="",0,IF(M166="優勝",[3]点数換算表!$B$5,IF(M166="準優勝",[3]点数換算表!$C$5,IF(M166="ベスト4",[3]点数換算表!$D$5,IF(M166="ベスト8",[3]点数換算表!$E$5,IF(M166="ベスト16",[3]点数換算表!$F$5,IF(M166="ベスト32",[3]点数換算表!$G$5,"")))))))</f>
        <v>50</v>
      </c>
      <c r="O166" s="15"/>
      <c r="P166" s="12">
        <v>0</v>
      </c>
      <c r="Q166" s="11"/>
      <c r="R166" s="12">
        <v>0</v>
      </c>
      <c r="S166" s="11"/>
      <c r="T166" s="12">
        <v>0</v>
      </c>
      <c r="U166" s="11"/>
      <c r="V166" s="12">
        <v>0</v>
      </c>
      <c r="W166" s="11"/>
      <c r="X166" s="12">
        <v>0</v>
      </c>
      <c r="Y166" s="15"/>
      <c r="Z166" s="12">
        <v>0</v>
      </c>
      <c r="AA166" s="15"/>
      <c r="AB166" s="12">
        <f>IF(AA166="",0,IF(AA166="優勝",[3]点数換算表!$B$16,IF(AA166="準優勝",[3]点数換算表!$C$16,IF(AA166="ベスト4",[3]点数換算表!$D$16,IF(AA166="ベスト8",[3]点数換算表!$E$16,IF(AA166="ベスト16",[3]点数換算表!$F$16,IF(AA166="ベスト32",[3]点数換算表!$G$16,"")))))))</f>
        <v>0</v>
      </c>
      <c r="AC166" s="15"/>
      <c r="AD166" s="12">
        <v>0</v>
      </c>
      <c r="AE166" s="11"/>
      <c r="AF166" s="12">
        <v>0</v>
      </c>
      <c r="AG166" s="11"/>
      <c r="AH166" s="12">
        <v>0</v>
      </c>
      <c r="AI166" s="12">
        <f t="shared" ref="AI166:AI181" si="90">MAX(H166,J166)+SUM(L166:T166)+MAX(V166,X166)+SUM(Z166:AH166)</f>
        <v>50</v>
      </c>
      <c r="AJ166" s="78">
        <f t="shared" ref="AJ166" si="91">AI166+AI167</f>
        <v>100</v>
      </c>
    </row>
    <row r="167" spans="1:36" x14ac:dyDescent="0.4">
      <c r="A167" s="78"/>
      <c r="B167" s="15" t="s">
        <v>312</v>
      </c>
      <c r="C167" s="15" t="s">
        <v>271</v>
      </c>
      <c r="D167" s="15">
        <v>4</v>
      </c>
      <c r="E167" s="25" t="s">
        <v>272</v>
      </c>
      <c r="F167" s="36" t="s">
        <v>815</v>
      </c>
      <c r="G167" s="11"/>
      <c r="H167" s="12">
        <v>0</v>
      </c>
      <c r="I167" s="11"/>
      <c r="J167" s="12">
        <v>0</v>
      </c>
      <c r="K167" s="15"/>
      <c r="L167" s="12">
        <v>0</v>
      </c>
      <c r="M167" s="15" t="s">
        <v>214</v>
      </c>
      <c r="N167" s="12">
        <f>IF(M167="",0,IF(M167="優勝",[3]点数換算表!$B$5,IF(M167="準優勝",[3]点数換算表!$C$5,IF(M167="ベスト4",[3]点数換算表!$D$5,IF(M167="ベスト8",[3]点数換算表!$E$5,IF(M167="ベスト16",[3]点数換算表!$F$5,IF(M167="ベスト32",[3]点数換算表!$G$5,"")))))))</f>
        <v>50</v>
      </c>
      <c r="O167" s="15"/>
      <c r="P167" s="12">
        <v>0</v>
      </c>
      <c r="Q167" s="11"/>
      <c r="R167" s="12">
        <v>0</v>
      </c>
      <c r="S167" s="11"/>
      <c r="T167" s="12">
        <v>0</v>
      </c>
      <c r="U167" s="11"/>
      <c r="V167" s="12">
        <v>0</v>
      </c>
      <c r="W167" s="11"/>
      <c r="X167" s="12">
        <v>0</v>
      </c>
      <c r="Y167" s="15"/>
      <c r="Z167" s="12">
        <v>0</v>
      </c>
      <c r="AA167" s="15"/>
      <c r="AB167" s="12">
        <f>IF(AA167="",0,IF(AA167="優勝",[3]点数換算表!$B$16,IF(AA167="準優勝",[3]点数換算表!$C$16,IF(AA167="ベスト4",[3]点数換算表!$D$16,IF(AA167="ベスト8",[3]点数換算表!$E$16,IF(AA167="ベスト16",[3]点数換算表!$F$16,IF(AA167="ベスト32",[3]点数換算表!$G$16,"")))))))</f>
        <v>0</v>
      </c>
      <c r="AC167" s="15"/>
      <c r="AD167" s="12">
        <v>0</v>
      </c>
      <c r="AE167" s="11"/>
      <c r="AF167" s="12">
        <v>0</v>
      </c>
      <c r="AG167" s="11"/>
      <c r="AH167" s="12">
        <v>0</v>
      </c>
      <c r="AI167" s="12">
        <f t="shared" si="90"/>
        <v>50</v>
      </c>
      <c r="AJ167" s="78"/>
    </row>
    <row r="168" spans="1:36" x14ac:dyDescent="0.4">
      <c r="A168" s="78">
        <v>83</v>
      </c>
      <c r="B168" s="15" t="s">
        <v>906</v>
      </c>
      <c r="C168" s="15" t="s">
        <v>297</v>
      </c>
      <c r="D168" s="15">
        <v>4</v>
      </c>
      <c r="E168" s="25" t="s">
        <v>272</v>
      </c>
      <c r="F168" s="36" t="s">
        <v>815</v>
      </c>
      <c r="G168" s="11"/>
      <c r="H168" s="12">
        <v>0</v>
      </c>
      <c r="I168" s="11"/>
      <c r="J168" s="12">
        <v>0</v>
      </c>
      <c r="K168" s="15"/>
      <c r="L168" s="12">
        <v>0</v>
      </c>
      <c r="M168" s="15" t="s">
        <v>214</v>
      </c>
      <c r="N168" s="12">
        <f>IF(M168="",0,IF(M168="優勝",[3]点数換算表!$B$5,IF(M168="準優勝",[3]点数換算表!$C$5,IF(M168="ベスト4",[3]点数換算表!$D$5,IF(M168="ベスト8",[3]点数換算表!$E$5,IF(M168="ベスト16",[3]点数換算表!$F$5,IF(M168="ベスト32",[3]点数換算表!$G$5,"")))))))</f>
        <v>50</v>
      </c>
      <c r="O168" s="15"/>
      <c r="P168" s="12">
        <v>0</v>
      </c>
      <c r="Q168" s="11"/>
      <c r="R168" s="12">
        <v>0</v>
      </c>
      <c r="S168" s="11"/>
      <c r="T168" s="12">
        <v>0</v>
      </c>
      <c r="U168" s="11"/>
      <c r="V168" s="12">
        <v>0</v>
      </c>
      <c r="W168" s="11"/>
      <c r="X168" s="12">
        <v>0</v>
      </c>
      <c r="Y168" s="15"/>
      <c r="Z168" s="12">
        <v>0</v>
      </c>
      <c r="AA168" s="15"/>
      <c r="AB168" s="12">
        <f>IF(AA168="",0,IF(AA168="優勝",[3]点数換算表!$B$16,IF(AA168="準優勝",[3]点数換算表!$C$16,IF(AA168="ベスト4",[3]点数換算表!$D$16,IF(AA168="ベスト8",[3]点数換算表!$E$16,IF(AA168="ベスト16",[3]点数換算表!$F$16,IF(AA168="ベスト32",[3]点数換算表!$G$16,"")))))))</f>
        <v>0</v>
      </c>
      <c r="AC168" s="15"/>
      <c r="AD168" s="12">
        <v>0</v>
      </c>
      <c r="AE168" s="11"/>
      <c r="AF168" s="12">
        <v>0</v>
      </c>
      <c r="AG168" s="11"/>
      <c r="AH168" s="12">
        <v>0</v>
      </c>
      <c r="AI168" s="12">
        <f t="shared" si="90"/>
        <v>50</v>
      </c>
      <c r="AJ168" s="78">
        <f t="shared" ref="AJ168" si="92">AI168+AI169</f>
        <v>100</v>
      </c>
    </row>
    <row r="169" spans="1:36" x14ac:dyDescent="0.4">
      <c r="A169" s="78"/>
      <c r="B169" s="15" t="s">
        <v>378</v>
      </c>
      <c r="C169" s="15" t="s">
        <v>297</v>
      </c>
      <c r="D169" s="15">
        <v>4</v>
      </c>
      <c r="E169" s="25" t="s">
        <v>272</v>
      </c>
      <c r="F169" s="36" t="s">
        <v>815</v>
      </c>
      <c r="G169" s="11"/>
      <c r="H169" s="12">
        <f>IF(G169="",0,IF(G169="優勝",[3]点数換算表!$B$2,IF(G169="準優勝",[3]点数換算表!$C$2,IF(G169="ベスト4",[3]点数換算表!$D$2,[3]点数換算表!$E$2))))</f>
        <v>0</v>
      </c>
      <c r="I169" s="11"/>
      <c r="J169" s="12">
        <f>IF(I169="",0,IF(I169="優勝",[3]点数換算表!$B$3,IF(I169="準優勝",[3]点数換算表!$C$3,IF(I169="ベスト4",[3]点数換算表!$D$3,[3]点数換算表!$E$3))))</f>
        <v>0</v>
      </c>
      <c r="K169" s="15"/>
      <c r="L169" s="12">
        <f>IF(K169="",0,IF(K169="優勝",[3]点数換算表!$B$4,IF(K169="準優勝",[3]点数換算表!$C$4,IF(K169="ベスト4",[3]点数換算表!$D$4,IF(K169="ベスト8",[3]点数換算表!$E$4,IF(K169="ベスト16",[3]点数換算表!$F$4,""))))))</f>
        <v>0</v>
      </c>
      <c r="M169" s="15" t="s">
        <v>214</v>
      </c>
      <c r="N169" s="12">
        <f>IF(M169="",0,IF(M169="優勝",[3]点数換算表!$B$5,IF(M169="準優勝",[3]点数換算表!$C$5,IF(M169="ベスト4",[3]点数換算表!$D$5,IF(M169="ベスト8",[3]点数換算表!$E$5,IF(M169="ベスト16",[3]点数換算表!$F$5,IF(M169="ベスト32",[3]点数換算表!$G$5,"")))))))</f>
        <v>50</v>
      </c>
      <c r="O169" s="15"/>
      <c r="P169" s="12">
        <f>IF(O169="",0,IF(O169="優勝",[3]点数換算表!$B$6,IF(O169="準優勝",[3]点数換算表!$C$6,IF(O169="ベスト4",[3]点数換算表!$D$6,IF(O169="ベスト8",[3]点数換算表!$E$6,IF(O169="ベスト16",[3]点数換算表!$F$6,IF(O169="ベスト32",[3]点数換算表!$G$6,"")))))))</f>
        <v>0</v>
      </c>
      <c r="Q169" s="11"/>
      <c r="R169" s="12">
        <f>IF(Q169="",0,IF(Q169="優勝",[3]点数換算表!$B$7,IF(Q169="準優勝",[3]点数換算表!$C$7,IF(Q169="ベスト4",[3]点数換算表!$D$7,IF(Q169="ベスト8",[3]点数換算表!$E$7,[3]点数換算表!$F$7)))))</f>
        <v>0</v>
      </c>
      <c r="S169" s="11"/>
      <c r="T169" s="12">
        <f>IF(S169="",0,IF(S169="優勝",[3]点数換算表!$B$8,IF(S169="準優勝",[3]点数換算表!$C$8,IF(S169="ベスト4",[3]点数換算表!$D$8,IF(S169="ベスト8",[3]点数換算表!$E$8,[3]点数換算表!$F$8)))))</f>
        <v>0</v>
      </c>
      <c r="U169" s="11"/>
      <c r="V169" s="12">
        <f>IF(U169="",0,IF(U169="優勝",[3]点数換算表!$B$13,IF(U169="準優勝",[3]点数換算表!$C$13,IF(U169="ベスト4",[3]点数換算表!$D$13,[3]点数換算表!$E$13))))</f>
        <v>0</v>
      </c>
      <c r="W169" s="11"/>
      <c r="X169" s="12">
        <f>IF(W169="",0,IF(W169="優勝",[3]点数換算表!$B$14,IF(W169="準優勝",[3]点数換算表!$C$14,IF(W169="ベスト4",[3]点数換算表!$D$14,[3]点数換算表!$E$14))))</f>
        <v>0</v>
      </c>
      <c r="Y169" s="15"/>
      <c r="Z169" s="12">
        <f>IF(Y169="",0,IF(Y169="優勝",[3]点数換算表!$B$15,IF(Y169="準優勝",[3]点数換算表!$C$15,IF(Y169="ベスト4",[3]点数換算表!$D$15,IF(Y169="ベスト8",[3]点数換算表!$E$15,IF(Y169="ベスト16",[3]点数換算表!$F$15,""))))))</f>
        <v>0</v>
      </c>
      <c r="AA169" s="15"/>
      <c r="AB169" s="12">
        <f>IF(AA169="",0,IF(AA169="優勝",[3]点数換算表!$B$16,IF(AA169="準優勝",[3]点数換算表!$C$16,IF(AA169="ベスト4",[3]点数換算表!$D$16,IF(AA169="ベスト8",[3]点数換算表!$E$16,IF(AA169="ベスト16",[3]点数換算表!$F$16,IF(AA169="ベスト32",[3]点数換算表!$G$16,"")))))))</f>
        <v>0</v>
      </c>
      <c r="AC169" s="15"/>
      <c r="AD169" s="12">
        <f>IF(AC169="",0,IF(AC169="優勝",[3]点数換算表!$B$17,IF(AC169="準優勝",[3]点数換算表!$C$17,IF(AC169="ベスト4",[3]点数換算表!$D$17,IF(AC169="ベスト8",[3]点数換算表!$E$17,IF(AC169="ベスト16",[3]点数換算表!$F$17,IF(AC169="ベスト32",[3]点数換算表!$G$17,"")))))))</f>
        <v>0</v>
      </c>
      <c r="AE169" s="11"/>
      <c r="AF169" s="12">
        <f>IF(AE169="",0,IF(AE169="優勝",[3]点数換算表!$B$18,IF(AE169="準優勝",[3]点数換算表!$C$18,IF(AE169="ベスト4",[3]点数換算表!$D$18,IF(AE169="ベスト8",[3]点数換算表!$E$18,[3]点数換算表!$F$18)))))</f>
        <v>0</v>
      </c>
      <c r="AG169" s="11"/>
      <c r="AH169" s="12">
        <f>IF(AG169="",0,IF(AG169="優勝",[3]点数換算表!$B$19,IF(AG169="準優勝",[3]点数換算表!$C$19,IF(AG169="ベスト4",[3]点数換算表!$D$19,IF(AG169="ベスト8",[3]点数換算表!$E$19,[3]点数換算表!$F$19)))))</f>
        <v>0</v>
      </c>
      <c r="AI169" s="12">
        <f t="shared" si="90"/>
        <v>50</v>
      </c>
      <c r="AJ169" s="78"/>
    </row>
    <row r="170" spans="1:36" x14ac:dyDescent="0.4">
      <c r="A170" s="78">
        <v>84</v>
      </c>
      <c r="B170" s="12" t="s">
        <v>1353</v>
      </c>
      <c r="C170" s="12" t="s">
        <v>813</v>
      </c>
      <c r="D170" s="12">
        <v>3</v>
      </c>
      <c r="E170" s="24" t="s">
        <v>269</v>
      </c>
      <c r="F170" s="41" t="s">
        <v>814</v>
      </c>
      <c r="G170" s="12"/>
      <c r="H170" s="12">
        <f>IF(G170="",0,IF(G170="優勝",[5]点数換算表!$B$2,IF(G170="準優勝",[5]点数換算表!$C$2,IF(G170="ベスト4",[5]点数換算表!$D$2,[5]点数換算表!$E$2))))</f>
        <v>0</v>
      </c>
      <c r="I170" s="12"/>
      <c r="J170" s="12">
        <f>IF(I170="",0,IF(I170="優勝",[5]点数換算表!$B$3,IF(I170="準優勝",[5]点数換算表!$C$3,IF(I170="ベスト4",[5]点数換算表!$D$3,[5]点数換算表!$E$3))))</f>
        <v>0</v>
      </c>
      <c r="K170" s="12"/>
      <c r="L170" s="12">
        <f>IF(K170="",0,IF(K170="優勝",[5]点数換算表!$B$4,IF(K170="準優勝",[5]点数換算表!$C$4,IF(K170="ベスト4",[5]点数換算表!$D$4,IF(K170="ベスト8",[5]点数換算表!$E$4,IF(K170="ベスト16",[5]点数換算表!$F$4,""))))))</f>
        <v>0</v>
      </c>
      <c r="M170" s="15" t="s">
        <v>214</v>
      </c>
      <c r="N170" s="12">
        <f>IF(M170="",0,IF(M170="優勝",[5]点数換算表!$B$5,IF(M170="準優勝",[5]点数換算表!$C$5,IF(M170="ベスト4",[5]点数換算表!$D$5,IF(M170="ベスト8",[5]点数換算表!$E$5,IF(M170="ベスト16",[5]点数換算表!$F$5,IF(M170="ベスト32",[5]点数換算表!$G$5,"")))))))</f>
        <v>50</v>
      </c>
      <c r="O170" s="12"/>
      <c r="P170" s="12">
        <f>IF(O170="",0,IF(O170="優勝",[5]点数換算表!$B$6,IF(O170="準優勝",[5]点数換算表!$C$6,IF(O170="ベスト4",[5]点数換算表!$D$6,IF(O170="ベスト8",[5]点数換算表!$E$6,IF(O170="ベスト16",[5]点数換算表!$F$6,IF(O170="ベスト32",[5]点数換算表!$G$6,"")))))))</f>
        <v>0</v>
      </c>
      <c r="Q170" s="12"/>
      <c r="R170" s="12">
        <f>IF(Q170="",0,IF(Q170="優勝",[5]点数換算表!$B$7,IF(Q170="準優勝",[5]点数換算表!$C$7,IF(Q170="ベスト4",[5]点数換算表!$D$7,IF(Q170="ベスト8",[5]点数換算表!$E$7,[5]点数換算表!$F$7)))))</f>
        <v>0</v>
      </c>
      <c r="S170" s="12"/>
      <c r="T170" s="12">
        <f>IF(S170="",0,IF(S170="優勝",[5]点数換算表!$B$8,IF(S170="準優勝",[5]点数換算表!$C$8,IF(S170="ベスト4",[5]点数換算表!$D$8,IF(S170="ベスト8",[5]点数換算表!$E$8,[5]点数換算表!$F$8)))))</f>
        <v>0</v>
      </c>
      <c r="U170" s="12"/>
      <c r="V170" s="12">
        <f>IF(U170="",0,IF(U170="優勝",[5]点数換算表!$B$13,IF(U170="準優勝",[5]点数換算表!$C$13,IF(U170="ベスト4",[5]点数換算表!$D$13,[5]点数換算表!$E$13))))</f>
        <v>0</v>
      </c>
      <c r="W170" s="12"/>
      <c r="X170" s="12">
        <f>IF(W170="",0,IF(W170="優勝",[5]点数換算表!$B$14,IF(W170="準優勝",[5]点数換算表!$C$14,IF(W170="ベスト4",[5]点数換算表!$D$14,[5]点数換算表!$E$14))))</f>
        <v>0</v>
      </c>
      <c r="Y170" s="12"/>
      <c r="Z170" s="12">
        <f>IF(Y170="",0,IF(Y170="優勝",[5]点数換算表!$B$15,IF(Y170="準優勝",[5]点数換算表!$C$15,IF(Y170="ベスト4",[5]点数換算表!$D$15,IF(Y170="ベスト8",[5]点数換算表!$E$15,IF(Y170="ベスト16",[5]点数換算表!$F$15,""))))))</f>
        <v>0</v>
      </c>
      <c r="AA170" s="12"/>
      <c r="AB170" s="12">
        <f>IF(AA170="",0,IF(AA170="優勝",[5]点数換算表!$B$16,IF(AA170="準優勝",[5]点数換算表!$C$16,IF(AA170="ベスト4",[5]点数換算表!$D$16,IF(AA170="ベスト8",[5]点数換算表!$E$16,IF(AA170="ベスト16",[5]点数換算表!$F$16,IF(AA170="ベスト32",[5]点数換算表!$G$16,"")))))))</f>
        <v>0</v>
      </c>
      <c r="AC170" s="12"/>
      <c r="AD170" s="12">
        <f>IF(AC170="",0,IF(AC170="優勝",[5]点数換算表!$B$17,IF(AC170="準優勝",[5]点数換算表!$C$17,IF(AC170="ベスト4",[5]点数換算表!$D$17,IF(AC170="ベスト8",[5]点数換算表!$E$17,IF(AC170="ベスト16",[5]点数換算表!$F$17,IF(AC170="ベスト32",[5]点数換算表!$G$17,"")))))))</f>
        <v>0</v>
      </c>
      <c r="AE170" s="12"/>
      <c r="AF170" s="12">
        <f>IF(AE170="",0,IF(AE170="優勝",[5]点数換算表!$B$18,IF(AE170="準優勝",[5]点数換算表!$C$18,IF(AE170="ベスト4",[5]点数換算表!$D$18,IF(AE170="ベスト8",[5]点数換算表!$E$18,[5]点数換算表!$F$18)))))</f>
        <v>0</v>
      </c>
      <c r="AG170" s="12"/>
      <c r="AH170" s="12">
        <f>IF(AG170="",0,IF(AG170="優勝",[5]点数換算表!$B$19,IF(AG170="準優勝",[5]点数換算表!$C$19,IF(AG170="ベスト4",[5]点数換算表!$D$19,IF(AG170="ベスト8",[5]点数換算表!$E$19,[5]点数換算表!$F$19)))))</f>
        <v>0</v>
      </c>
      <c r="AI170" s="12">
        <f t="shared" si="90"/>
        <v>50</v>
      </c>
      <c r="AJ170" s="78">
        <f>AI170+AI171</f>
        <v>100</v>
      </c>
    </row>
    <row r="171" spans="1:36" x14ac:dyDescent="0.4">
      <c r="A171" s="78"/>
      <c r="B171" s="12" t="s">
        <v>1354</v>
      </c>
      <c r="C171" s="12" t="s">
        <v>813</v>
      </c>
      <c r="D171" s="12">
        <v>2</v>
      </c>
      <c r="E171" s="24" t="s">
        <v>269</v>
      </c>
      <c r="F171" s="41" t="s">
        <v>814</v>
      </c>
      <c r="G171" s="12"/>
      <c r="H171" s="12">
        <f>IF(G171="",0,IF(G171="優勝",[5]点数換算表!$B$2,IF(G171="準優勝",[5]点数換算表!$C$2,IF(G171="ベスト4",[5]点数換算表!$D$2,[5]点数換算表!$E$2))))</f>
        <v>0</v>
      </c>
      <c r="I171" s="12"/>
      <c r="J171" s="12">
        <f>IF(I171="",0,IF(I171="優勝",[5]点数換算表!$B$3,IF(I171="準優勝",[5]点数換算表!$C$3,IF(I171="ベスト4",[5]点数換算表!$D$3,[5]点数換算表!$E$3))))</f>
        <v>0</v>
      </c>
      <c r="K171" s="12"/>
      <c r="L171" s="12">
        <f>IF(K171="",0,IF(K171="優勝",[5]点数換算表!$B$4,IF(K171="準優勝",[5]点数換算表!$C$4,IF(K171="ベスト4",[5]点数換算表!$D$4,IF(K171="ベスト8",[5]点数換算表!$E$4,IF(K171="ベスト16",[5]点数換算表!$F$4,""))))))</f>
        <v>0</v>
      </c>
      <c r="M171" s="15" t="s">
        <v>214</v>
      </c>
      <c r="N171" s="12">
        <f>IF(M171="",0,IF(M171="優勝",[5]点数換算表!$B$5,IF(M171="準優勝",[5]点数換算表!$C$5,IF(M171="ベスト4",[5]点数換算表!$D$5,IF(M171="ベスト8",[5]点数換算表!$E$5,IF(M171="ベスト16",[5]点数換算表!$F$5,IF(M171="ベスト32",[5]点数換算表!$G$5,"")))))))</f>
        <v>50</v>
      </c>
      <c r="O171" s="12"/>
      <c r="P171" s="12">
        <f>IF(O171="",0,IF(O171="優勝",[5]点数換算表!$B$6,IF(O171="準優勝",[5]点数換算表!$C$6,IF(O171="ベスト4",[5]点数換算表!$D$6,IF(O171="ベスト8",[5]点数換算表!$E$6,IF(O171="ベスト16",[5]点数換算表!$F$6,IF(O171="ベスト32",[5]点数換算表!$G$6,"")))))))</f>
        <v>0</v>
      </c>
      <c r="Q171" s="12"/>
      <c r="R171" s="12">
        <f>IF(Q171="",0,IF(Q171="優勝",[5]点数換算表!$B$7,IF(Q171="準優勝",[5]点数換算表!$C$7,IF(Q171="ベスト4",[5]点数換算表!$D$7,IF(Q171="ベスト8",[5]点数換算表!$E$7,[5]点数換算表!$F$7)))))</f>
        <v>0</v>
      </c>
      <c r="S171" s="12"/>
      <c r="T171" s="12">
        <f>IF(S171="",0,IF(S171="優勝",[5]点数換算表!$B$8,IF(S171="準優勝",[5]点数換算表!$C$8,IF(S171="ベスト4",[5]点数換算表!$D$8,IF(S171="ベスト8",[5]点数換算表!$E$8,[5]点数換算表!$F$8)))))</f>
        <v>0</v>
      </c>
      <c r="U171" s="12"/>
      <c r="V171" s="12">
        <f>IF(U171="",0,IF(U171="優勝",[5]点数換算表!$B$13,IF(U171="準優勝",[5]点数換算表!$C$13,IF(U171="ベスト4",[5]点数換算表!$D$13,[5]点数換算表!$E$13))))</f>
        <v>0</v>
      </c>
      <c r="W171" s="12"/>
      <c r="X171" s="12">
        <f>IF(W171="",0,IF(W171="優勝",[5]点数換算表!$B$14,IF(W171="準優勝",[5]点数換算表!$C$14,IF(W171="ベスト4",[5]点数換算表!$D$14,[5]点数換算表!$E$14))))</f>
        <v>0</v>
      </c>
      <c r="Y171" s="12"/>
      <c r="Z171" s="12">
        <f>IF(Y171="",0,IF(Y171="優勝",[5]点数換算表!$B$15,IF(Y171="準優勝",[5]点数換算表!$C$15,IF(Y171="ベスト4",[5]点数換算表!$D$15,IF(Y171="ベスト8",[5]点数換算表!$E$15,IF(Y171="ベスト16",[5]点数換算表!$F$15,""))))))</f>
        <v>0</v>
      </c>
      <c r="AA171" s="12"/>
      <c r="AB171" s="12">
        <f>IF(AA171="",0,IF(AA171="優勝",[5]点数換算表!$B$16,IF(AA171="準優勝",[5]点数換算表!$C$16,IF(AA171="ベスト4",[5]点数換算表!$D$16,IF(AA171="ベスト8",[5]点数換算表!$E$16,IF(AA171="ベスト16",[5]点数換算表!$F$16,IF(AA171="ベスト32",[5]点数換算表!$G$16,"")))))))</f>
        <v>0</v>
      </c>
      <c r="AC171" s="12"/>
      <c r="AD171" s="12">
        <f>IF(AC171="",0,IF(AC171="優勝",[5]点数換算表!$B$17,IF(AC171="準優勝",[5]点数換算表!$C$17,IF(AC171="ベスト4",[5]点数換算表!$D$17,IF(AC171="ベスト8",[5]点数換算表!$E$17,IF(AC171="ベスト16",[5]点数換算表!$F$17,IF(AC171="ベスト32",[5]点数換算表!$G$17,"")))))))</f>
        <v>0</v>
      </c>
      <c r="AE171" s="12"/>
      <c r="AF171" s="12">
        <f>IF(AE171="",0,IF(AE171="優勝",[5]点数換算表!$B$18,IF(AE171="準優勝",[5]点数換算表!$C$18,IF(AE171="ベスト4",[5]点数換算表!$D$18,IF(AE171="ベスト8",[5]点数換算表!$E$18,[5]点数換算表!$F$18)))))</f>
        <v>0</v>
      </c>
      <c r="AG171" s="12"/>
      <c r="AH171" s="12">
        <f>IF(AG171="",0,IF(AG171="優勝",[5]点数換算表!$B$19,IF(AG171="準優勝",[5]点数換算表!$C$19,IF(AG171="ベスト4",[5]点数換算表!$D$19,IF(AG171="ベスト8",[5]点数換算表!$E$19,[5]点数換算表!$F$19)))))</f>
        <v>0</v>
      </c>
      <c r="AI171" s="12">
        <f t="shared" si="90"/>
        <v>50</v>
      </c>
      <c r="AJ171" s="78"/>
    </row>
    <row r="172" spans="1:36" x14ac:dyDescent="0.4">
      <c r="A172" s="78">
        <v>85</v>
      </c>
      <c r="B172" s="12" t="s">
        <v>1355</v>
      </c>
      <c r="C172" s="12" t="s">
        <v>813</v>
      </c>
      <c r="D172" s="12">
        <v>3</v>
      </c>
      <c r="E172" s="24" t="s">
        <v>269</v>
      </c>
      <c r="F172" s="41" t="s">
        <v>814</v>
      </c>
      <c r="G172" s="12"/>
      <c r="H172" s="12">
        <f>IF(G172="",0,IF(G172="優勝",[5]点数換算表!$B$2,IF(G172="準優勝",[5]点数換算表!$C$2,IF(G172="ベスト4",[5]点数換算表!$D$2,[5]点数換算表!$E$2))))</f>
        <v>0</v>
      </c>
      <c r="I172" s="12"/>
      <c r="J172" s="12">
        <f>IF(I172="",0,IF(I172="優勝",[5]点数換算表!$B$3,IF(I172="準優勝",[5]点数換算表!$C$3,IF(I172="ベスト4",[5]点数換算表!$D$3,[5]点数換算表!$E$3))))</f>
        <v>0</v>
      </c>
      <c r="K172" s="12"/>
      <c r="L172" s="12">
        <f>IF(K172="",0,IF(K172="優勝",[5]点数換算表!$B$4,IF(K172="準優勝",[5]点数換算表!$C$4,IF(K172="ベスト4",[5]点数換算表!$D$4,IF(K172="ベスト8",[5]点数換算表!$E$4,IF(K172="ベスト16",[5]点数換算表!$F$4,""))))))</f>
        <v>0</v>
      </c>
      <c r="M172" s="15" t="s">
        <v>214</v>
      </c>
      <c r="N172" s="12">
        <f>IF(M172="",0,IF(M172="優勝",[5]点数換算表!$B$5,IF(M172="準優勝",[5]点数換算表!$C$5,IF(M172="ベスト4",[5]点数換算表!$D$5,IF(M172="ベスト8",[5]点数換算表!$E$5,IF(M172="ベスト16",[5]点数換算表!$F$5,IF(M172="ベスト32",[5]点数換算表!$G$5,"")))))))</f>
        <v>50</v>
      </c>
      <c r="O172" s="12"/>
      <c r="P172" s="12">
        <f>IF(O172="",0,IF(O172="優勝",[5]点数換算表!$B$6,IF(O172="準優勝",[5]点数換算表!$C$6,IF(O172="ベスト4",[5]点数換算表!$D$6,IF(O172="ベスト8",[5]点数換算表!$E$6,IF(O172="ベスト16",[5]点数換算表!$F$6,IF(O172="ベスト32",[5]点数換算表!$G$6,"")))))))</f>
        <v>0</v>
      </c>
      <c r="Q172" s="12"/>
      <c r="R172" s="12">
        <f>IF(Q172="",0,IF(Q172="優勝",[5]点数換算表!$B$7,IF(Q172="準優勝",[5]点数換算表!$C$7,IF(Q172="ベスト4",[5]点数換算表!$D$7,IF(Q172="ベスト8",[5]点数換算表!$E$7,[5]点数換算表!$F$7)))))</f>
        <v>0</v>
      </c>
      <c r="S172" s="12"/>
      <c r="T172" s="12">
        <f>IF(S172="",0,IF(S172="優勝",[5]点数換算表!$B$8,IF(S172="準優勝",[5]点数換算表!$C$8,IF(S172="ベスト4",[5]点数換算表!$D$8,IF(S172="ベスト8",[5]点数換算表!$E$8,[5]点数換算表!$F$8)))))</f>
        <v>0</v>
      </c>
      <c r="U172" s="12"/>
      <c r="V172" s="12">
        <f>IF(U172="",0,IF(U172="優勝",[5]点数換算表!$B$13,IF(U172="準優勝",[5]点数換算表!$C$13,IF(U172="ベスト4",[5]点数換算表!$D$13,[5]点数換算表!$E$13))))</f>
        <v>0</v>
      </c>
      <c r="W172" s="12"/>
      <c r="X172" s="12">
        <f>IF(W172="",0,IF(W172="優勝",[5]点数換算表!$B$14,IF(W172="準優勝",[5]点数換算表!$C$14,IF(W172="ベスト4",[5]点数換算表!$D$14,[5]点数換算表!$E$14))))</f>
        <v>0</v>
      </c>
      <c r="Y172" s="12"/>
      <c r="Z172" s="12">
        <f>IF(Y172="",0,IF(Y172="優勝",[5]点数換算表!$B$15,IF(Y172="準優勝",[5]点数換算表!$C$15,IF(Y172="ベスト4",[5]点数換算表!$D$15,IF(Y172="ベスト8",[5]点数換算表!$E$15,IF(Y172="ベスト16",[5]点数換算表!$F$15,""))))))</f>
        <v>0</v>
      </c>
      <c r="AA172" s="12"/>
      <c r="AB172" s="12">
        <f>IF(AA172="",0,IF(AA172="優勝",[5]点数換算表!$B$16,IF(AA172="準優勝",[5]点数換算表!$C$16,IF(AA172="ベスト4",[5]点数換算表!$D$16,IF(AA172="ベスト8",[5]点数換算表!$E$16,IF(AA172="ベスト16",[5]点数換算表!$F$16,IF(AA172="ベスト32",[5]点数換算表!$G$16,"")))))))</f>
        <v>0</v>
      </c>
      <c r="AC172" s="12"/>
      <c r="AD172" s="12">
        <f>IF(AC172="",0,IF(AC172="優勝",[5]点数換算表!$B$17,IF(AC172="準優勝",[5]点数換算表!$C$17,IF(AC172="ベスト4",[5]点数換算表!$D$17,IF(AC172="ベスト8",[5]点数換算表!$E$17,IF(AC172="ベスト16",[5]点数換算表!$F$17,IF(AC172="ベスト32",[5]点数換算表!$G$17,"")))))))</f>
        <v>0</v>
      </c>
      <c r="AE172" s="12"/>
      <c r="AF172" s="12">
        <f>IF(AE172="",0,IF(AE172="優勝",[5]点数換算表!$B$18,IF(AE172="準優勝",[5]点数換算表!$C$18,IF(AE172="ベスト4",[5]点数換算表!$D$18,IF(AE172="ベスト8",[5]点数換算表!$E$18,[5]点数換算表!$F$18)))))</f>
        <v>0</v>
      </c>
      <c r="AG172" s="12"/>
      <c r="AH172" s="12">
        <f>IF(AG172="",0,IF(AG172="優勝",[5]点数換算表!$B$19,IF(AG172="準優勝",[5]点数換算表!$C$19,IF(AG172="ベスト4",[5]点数換算表!$D$19,IF(AG172="ベスト8",[5]点数換算表!$E$19,[5]点数換算表!$F$19)))))</f>
        <v>0</v>
      </c>
      <c r="AI172" s="12">
        <f t="shared" si="90"/>
        <v>50</v>
      </c>
      <c r="AJ172" s="78">
        <f>AI172+AI173</f>
        <v>100</v>
      </c>
    </row>
    <row r="173" spans="1:36" x14ac:dyDescent="0.4">
      <c r="A173" s="78"/>
      <c r="B173" s="12" t="s">
        <v>1356</v>
      </c>
      <c r="C173" s="12" t="s">
        <v>813</v>
      </c>
      <c r="D173" s="12">
        <v>1</v>
      </c>
      <c r="E173" s="24" t="s">
        <v>269</v>
      </c>
      <c r="F173" s="41" t="s">
        <v>814</v>
      </c>
      <c r="G173" s="12"/>
      <c r="H173" s="12">
        <f>IF(G173="",0,IF(G173="優勝",[5]点数換算表!$B$2,IF(G173="準優勝",[5]点数換算表!$C$2,IF(G173="ベスト4",[5]点数換算表!$D$2,[5]点数換算表!$E$2))))</f>
        <v>0</v>
      </c>
      <c r="I173" s="12"/>
      <c r="J173" s="12">
        <f>IF(I173="",0,IF(I173="優勝",[5]点数換算表!$B$3,IF(I173="準優勝",[5]点数換算表!$C$3,IF(I173="ベスト4",[5]点数換算表!$D$3,[5]点数換算表!$E$3))))</f>
        <v>0</v>
      </c>
      <c r="K173" s="12"/>
      <c r="L173" s="12">
        <f>IF(K173="",0,IF(K173="優勝",[5]点数換算表!$B$4,IF(K173="準優勝",[5]点数換算表!$C$4,IF(K173="ベスト4",[5]点数換算表!$D$4,IF(K173="ベスト8",[5]点数換算表!$E$4,IF(K173="ベスト16",[5]点数換算表!$F$4,""))))))</f>
        <v>0</v>
      </c>
      <c r="M173" s="15" t="s">
        <v>214</v>
      </c>
      <c r="N173" s="12">
        <f>IF(M173="",0,IF(M173="優勝",[5]点数換算表!$B$5,IF(M173="準優勝",[5]点数換算表!$C$5,IF(M173="ベスト4",[5]点数換算表!$D$5,IF(M173="ベスト8",[5]点数換算表!$E$5,IF(M173="ベスト16",[5]点数換算表!$F$5,IF(M173="ベスト32",[5]点数換算表!$G$5,"")))))))</f>
        <v>50</v>
      </c>
      <c r="O173" s="12"/>
      <c r="P173" s="12">
        <f>IF(O173="",0,IF(O173="優勝",[5]点数換算表!$B$6,IF(O173="準優勝",[5]点数換算表!$C$6,IF(O173="ベスト4",[5]点数換算表!$D$6,IF(O173="ベスト8",[5]点数換算表!$E$6,IF(O173="ベスト16",[5]点数換算表!$F$6,IF(O173="ベスト32",[5]点数換算表!$G$6,"")))))))</f>
        <v>0</v>
      </c>
      <c r="Q173" s="12"/>
      <c r="R173" s="12">
        <f>IF(Q173="",0,IF(Q173="優勝",[5]点数換算表!$B$7,IF(Q173="準優勝",[5]点数換算表!$C$7,IF(Q173="ベスト4",[5]点数換算表!$D$7,IF(Q173="ベスト8",[5]点数換算表!$E$7,[5]点数換算表!$F$7)))))</f>
        <v>0</v>
      </c>
      <c r="S173" s="12"/>
      <c r="T173" s="12">
        <f>IF(S173="",0,IF(S173="優勝",[5]点数換算表!$B$8,IF(S173="準優勝",[5]点数換算表!$C$8,IF(S173="ベスト4",[5]点数換算表!$D$8,IF(S173="ベスト8",[5]点数換算表!$E$8,[5]点数換算表!$F$8)))))</f>
        <v>0</v>
      </c>
      <c r="U173" s="12"/>
      <c r="V173" s="12">
        <f>IF(U173="",0,IF(U173="優勝",[5]点数換算表!$B$13,IF(U173="準優勝",[5]点数換算表!$C$13,IF(U173="ベスト4",[5]点数換算表!$D$13,[5]点数換算表!$E$13))))</f>
        <v>0</v>
      </c>
      <c r="W173" s="12"/>
      <c r="X173" s="12">
        <f>IF(W173="",0,IF(W173="優勝",[5]点数換算表!$B$14,IF(W173="準優勝",[5]点数換算表!$C$14,IF(W173="ベスト4",[5]点数換算表!$D$14,[5]点数換算表!$E$14))))</f>
        <v>0</v>
      </c>
      <c r="Y173" s="12"/>
      <c r="Z173" s="12">
        <f>IF(Y173="",0,IF(Y173="優勝",[5]点数換算表!$B$15,IF(Y173="準優勝",[5]点数換算表!$C$15,IF(Y173="ベスト4",[5]点数換算表!$D$15,IF(Y173="ベスト8",[5]点数換算表!$E$15,IF(Y173="ベスト16",[5]点数換算表!$F$15,""))))))</f>
        <v>0</v>
      </c>
      <c r="AA173" s="12"/>
      <c r="AB173" s="12">
        <f>IF(AA173="",0,IF(AA173="優勝",[5]点数換算表!$B$16,IF(AA173="準優勝",[5]点数換算表!$C$16,IF(AA173="ベスト4",[5]点数換算表!$D$16,IF(AA173="ベスト8",[5]点数換算表!$E$16,IF(AA173="ベスト16",[5]点数換算表!$F$16,IF(AA173="ベスト32",[5]点数換算表!$G$16,"")))))))</f>
        <v>0</v>
      </c>
      <c r="AC173" s="12"/>
      <c r="AD173" s="12">
        <f>IF(AC173="",0,IF(AC173="優勝",[5]点数換算表!$B$17,IF(AC173="準優勝",[5]点数換算表!$C$17,IF(AC173="ベスト4",[5]点数換算表!$D$17,IF(AC173="ベスト8",[5]点数換算表!$E$17,IF(AC173="ベスト16",[5]点数換算表!$F$17,IF(AC173="ベスト32",[5]点数換算表!$G$17,"")))))))</f>
        <v>0</v>
      </c>
      <c r="AE173" s="12"/>
      <c r="AF173" s="12">
        <f>IF(AE173="",0,IF(AE173="優勝",[5]点数換算表!$B$18,IF(AE173="準優勝",[5]点数換算表!$C$18,IF(AE173="ベスト4",[5]点数換算表!$D$18,IF(AE173="ベスト8",[5]点数換算表!$E$18,[5]点数換算表!$F$18)))))</f>
        <v>0</v>
      </c>
      <c r="AG173" s="12"/>
      <c r="AH173" s="12">
        <f>IF(AG173="",0,IF(AG173="優勝",[5]点数換算表!$B$19,IF(AG173="準優勝",[5]点数換算表!$C$19,IF(AG173="ベスト4",[5]点数換算表!$D$19,IF(AG173="ベスト8",[5]点数換算表!$E$19,[5]点数換算表!$F$19)))))</f>
        <v>0</v>
      </c>
      <c r="AI173" s="12">
        <f t="shared" si="90"/>
        <v>50</v>
      </c>
      <c r="AJ173" s="78"/>
    </row>
    <row r="174" spans="1:36" x14ac:dyDescent="0.4">
      <c r="A174" s="78">
        <v>86</v>
      </c>
      <c r="B174" s="12" t="s">
        <v>1357</v>
      </c>
      <c r="C174" s="12" t="s">
        <v>254</v>
      </c>
      <c r="D174" s="12">
        <v>4</v>
      </c>
      <c r="E174" s="24" t="s">
        <v>269</v>
      </c>
      <c r="F174" s="41" t="s">
        <v>814</v>
      </c>
      <c r="G174" s="12"/>
      <c r="H174" s="12">
        <f>IF(G174="",0,IF(G174="優勝",[5]点数換算表!$B$2,IF(G174="準優勝",[5]点数換算表!$C$2,IF(G174="ベスト4",[5]点数換算表!$D$2,[5]点数換算表!$E$2))))</f>
        <v>0</v>
      </c>
      <c r="I174" s="12"/>
      <c r="J174" s="12">
        <f>IF(I174="",0,IF(I174="優勝",[5]点数換算表!$B$3,IF(I174="準優勝",[5]点数換算表!$C$3,IF(I174="ベスト4",[5]点数換算表!$D$3,[5]点数換算表!$E$3))))</f>
        <v>0</v>
      </c>
      <c r="K174" s="12"/>
      <c r="L174" s="12">
        <f>IF(K174="",0,IF(K174="優勝",[5]点数換算表!$B$4,IF(K174="準優勝",[5]点数換算表!$C$4,IF(K174="ベスト4",[5]点数換算表!$D$4,IF(K174="ベスト8",[5]点数換算表!$E$4,IF(K174="ベスト16",[5]点数換算表!$F$4,""))))))</f>
        <v>0</v>
      </c>
      <c r="M174" s="15" t="s">
        <v>214</v>
      </c>
      <c r="N174" s="12">
        <f>IF(M174="",0,IF(M174="優勝",[5]点数換算表!$B$5,IF(M174="準優勝",[5]点数換算表!$C$5,IF(M174="ベスト4",[5]点数換算表!$D$5,IF(M174="ベスト8",[5]点数換算表!$E$5,IF(M174="ベスト16",[5]点数換算表!$F$5,IF(M174="ベスト32",[5]点数換算表!$G$5,"")))))))</f>
        <v>50</v>
      </c>
      <c r="O174" s="12"/>
      <c r="P174" s="12">
        <f>IF(O174="",0,IF(O174="優勝",[5]点数換算表!$B$6,IF(O174="準優勝",[5]点数換算表!$C$6,IF(O174="ベスト4",[5]点数換算表!$D$6,IF(O174="ベスト8",[5]点数換算表!$E$6,IF(O174="ベスト16",[5]点数換算表!$F$6,IF(O174="ベスト32",[5]点数換算表!$G$6,"")))))))</f>
        <v>0</v>
      </c>
      <c r="Q174" s="12"/>
      <c r="R174" s="12">
        <f>IF(Q174="",0,IF(Q174="優勝",[5]点数換算表!$B$7,IF(Q174="準優勝",[5]点数換算表!$C$7,IF(Q174="ベスト4",[5]点数換算表!$D$7,IF(Q174="ベスト8",[5]点数換算表!$E$7,[5]点数換算表!$F$7)))))</f>
        <v>0</v>
      </c>
      <c r="S174" s="12"/>
      <c r="T174" s="12">
        <f>IF(S174="",0,IF(S174="優勝",[5]点数換算表!$B$8,IF(S174="準優勝",[5]点数換算表!$C$8,IF(S174="ベスト4",[5]点数換算表!$D$8,IF(S174="ベスト8",[5]点数換算表!$E$8,[5]点数換算表!$F$8)))))</f>
        <v>0</v>
      </c>
      <c r="U174" s="12"/>
      <c r="V174" s="12">
        <f>IF(U174="",0,IF(U174="優勝",[5]点数換算表!$B$13,IF(U174="準優勝",[5]点数換算表!$C$13,IF(U174="ベスト4",[5]点数換算表!$D$13,[5]点数換算表!$E$13))))</f>
        <v>0</v>
      </c>
      <c r="W174" s="12"/>
      <c r="X174" s="12">
        <f>IF(W174="",0,IF(W174="優勝",[5]点数換算表!$B$14,IF(W174="準優勝",[5]点数換算表!$C$14,IF(W174="ベスト4",[5]点数換算表!$D$14,[5]点数換算表!$E$14))))</f>
        <v>0</v>
      </c>
      <c r="Y174" s="12"/>
      <c r="Z174" s="12">
        <f>IF(Y174="",0,IF(Y174="優勝",[5]点数換算表!$B$15,IF(Y174="準優勝",[5]点数換算表!$C$15,IF(Y174="ベスト4",[5]点数換算表!$D$15,IF(Y174="ベスト8",[5]点数換算表!$E$15,IF(Y174="ベスト16",[5]点数換算表!$F$15,""))))))</f>
        <v>0</v>
      </c>
      <c r="AA174" s="12"/>
      <c r="AB174" s="12">
        <f>IF(AA174="",0,IF(AA174="優勝",[5]点数換算表!$B$16,IF(AA174="準優勝",[5]点数換算表!$C$16,IF(AA174="ベスト4",[5]点数換算表!$D$16,IF(AA174="ベスト8",[5]点数換算表!$E$16,IF(AA174="ベスト16",[5]点数換算表!$F$16,IF(AA174="ベスト32",[5]点数換算表!$G$16,"")))))))</f>
        <v>0</v>
      </c>
      <c r="AC174" s="12"/>
      <c r="AD174" s="12">
        <f>IF(AC174="",0,IF(AC174="優勝",[5]点数換算表!$B$17,IF(AC174="準優勝",[5]点数換算表!$C$17,IF(AC174="ベスト4",[5]点数換算表!$D$17,IF(AC174="ベスト8",[5]点数換算表!$E$17,IF(AC174="ベスト16",[5]点数換算表!$F$17,IF(AC174="ベスト32",[5]点数換算表!$G$17,"")))))))</f>
        <v>0</v>
      </c>
      <c r="AE174" s="12"/>
      <c r="AF174" s="12">
        <f>IF(AE174="",0,IF(AE174="優勝",[5]点数換算表!$B$18,IF(AE174="準優勝",[5]点数換算表!$C$18,IF(AE174="ベスト4",[5]点数換算表!$D$18,IF(AE174="ベスト8",[5]点数換算表!$E$18,[5]点数換算表!$F$18)))))</f>
        <v>0</v>
      </c>
      <c r="AG174" s="12"/>
      <c r="AH174" s="12">
        <f>IF(AG174="",0,IF(AG174="優勝",[5]点数換算表!$B$19,IF(AG174="準優勝",[5]点数換算表!$C$19,IF(AG174="ベスト4",[5]点数換算表!$D$19,IF(AG174="ベスト8",[5]点数換算表!$E$19,[5]点数換算表!$F$19)))))</f>
        <v>0</v>
      </c>
      <c r="AI174" s="12">
        <f t="shared" si="90"/>
        <v>50</v>
      </c>
      <c r="AJ174" s="78">
        <f>AI174+AI175</f>
        <v>100</v>
      </c>
    </row>
    <row r="175" spans="1:36" x14ac:dyDescent="0.4">
      <c r="A175" s="78"/>
      <c r="B175" s="12" t="s">
        <v>1358</v>
      </c>
      <c r="C175" s="12" t="s">
        <v>254</v>
      </c>
      <c r="D175" s="12">
        <v>4</v>
      </c>
      <c r="E175" s="24" t="s">
        <v>269</v>
      </c>
      <c r="F175" s="41" t="s">
        <v>814</v>
      </c>
      <c r="G175" s="12"/>
      <c r="H175" s="12">
        <f>IF(G175="",0,IF(G175="優勝",[5]点数換算表!$B$2,IF(G175="準優勝",[5]点数換算表!$C$2,IF(G175="ベスト4",[5]点数換算表!$D$2,[5]点数換算表!$E$2))))</f>
        <v>0</v>
      </c>
      <c r="I175" s="12"/>
      <c r="J175" s="12">
        <f>IF(I175="",0,IF(I175="優勝",[5]点数換算表!$B$3,IF(I175="準優勝",[5]点数換算表!$C$3,IF(I175="ベスト4",[5]点数換算表!$D$3,[5]点数換算表!$E$3))))</f>
        <v>0</v>
      </c>
      <c r="K175" s="12"/>
      <c r="L175" s="12">
        <f>IF(K175="",0,IF(K175="優勝",[5]点数換算表!$B$4,IF(K175="準優勝",[5]点数換算表!$C$4,IF(K175="ベスト4",[5]点数換算表!$D$4,IF(K175="ベスト8",[5]点数換算表!$E$4,IF(K175="ベスト16",[5]点数換算表!$F$4,""))))))</f>
        <v>0</v>
      </c>
      <c r="M175" s="15" t="s">
        <v>214</v>
      </c>
      <c r="N175" s="12">
        <f>IF(M175="",0,IF(M175="優勝",[5]点数換算表!$B$5,IF(M175="準優勝",[5]点数換算表!$C$5,IF(M175="ベスト4",[5]点数換算表!$D$5,IF(M175="ベスト8",[5]点数換算表!$E$5,IF(M175="ベスト16",[5]点数換算表!$F$5,IF(M175="ベスト32",[5]点数換算表!$G$5,"")))))))</f>
        <v>50</v>
      </c>
      <c r="O175" s="12"/>
      <c r="P175" s="12">
        <f>IF(O175="",0,IF(O175="優勝",[5]点数換算表!$B$6,IF(O175="準優勝",[5]点数換算表!$C$6,IF(O175="ベスト4",[5]点数換算表!$D$6,IF(O175="ベスト8",[5]点数換算表!$E$6,IF(O175="ベスト16",[5]点数換算表!$F$6,IF(O175="ベスト32",[5]点数換算表!$G$6,"")))))))</f>
        <v>0</v>
      </c>
      <c r="Q175" s="12"/>
      <c r="R175" s="12">
        <f>IF(Q175="",0,IF(Q175="優勝",[5]点数換算表!$B$7,IF(Q175="準優勝",[5]点数換算表!$C$7,IF(Q175="ベスト4",[5]点数換算表!$D$7,IF(Q175="ベスト8",[5]点数換算表!$E$7,[5]点数換算表!$F$7)))))</f>
        <v>0</v>
      </c>
      <c r="S175" s="12"/>
      <c r="T175" s="12">
        <f>IF(S175="",0,IF(S175="優勝",[5]点数換算表!$B$8,IF(S175="準優勝",[5]点数換算表!$C$8,IF(S175="ベスト4",[5]点数換算表!$D$8,IF(S175="ベスト8",[5]点数換算表!$E$8,[5]点数換算表!$F$8)))))</f>
        <v>0</v>
      </c>
      <c r="U175" s="12"/>
      <c r="V175" s="12">
        <f>IF(U175="",0,IF(U175="優勝",[5]点数換算表!$B$13,IF(U175="準優勝",[5]点数換算表!$C$13,IF(U175="ベスト4",[5]点数換算表!$D$13,[5]点数換算表!$E$13))))</f>
        <v>0</v>
      </c>
      <c r="W175" s="12"/>
      <c r="X175" s="12">
        <f>IF(W175="",0,IF(W175="優勝",[5]点数換算表!$B$14,IF(W175="準優勝",[5]点数換算表!$C$14,IF(W175="ベスト4",[5]点数換算表!$D$14,[5]点数換算表!$E$14))))</f>
        <v>0</v>
      </c>
      <c r="Y175" s="12"/>
      <c r="Z175" s="12">
        <f>IF(Y175="",0,IF(Y175="優勝",[5]点数換算表!$B$15,IF(Y175="準優勝",[5]点数換算表!$C$15,IF(Y175="ベスト4",[5]点数換算表!$D$15,IF(Y175="ベスト8",[5]点数換算表!$E$15,IF(Y175="ベスト16",[5]点数換算表!$F$15,""))))))</f>
        <v>0</v>
      </c>
      <c r="AA175" s="12"/>
      <c r="AB175" s="12">
        <f>IF(AA175="",0,IF(AA175="優勝",[5]点数換算表!$B$16,IF(AA175="準優勝",[5]点数換算表!$C$16,IF(AA175="ベスト4",[5]点数換算表!$D$16,IF(AA175="ベスト8",[5]点数換算表!$E$16,IF(AA175="ベスト16",[5]点数換算表!$F$16,IF(AA175="ベスト32",[5]点数換算表!$G$16,"")))))))</f>
        <v>0</v>
      </c>
      <c r="AC175" s="12"/>
      <c r="AD175" s="12">
        <f>IF(AC175="",0,IF(AC175="優勝",[5]点数換算表!$B$17,IF(AC175="準優勝",[5]点数換算表!$C$17,IF(AC175="ベスト4",[5]点数換算表!$D$17,IF(AC175="ベスト8",[5]点数換算表!$E$17,IF(AC175="ベスト16",[5]点数換算表!$F$17,IF(AC175="ベスト32",[5]点数換算表!$G$17,"")))))))</f>
        <v>0</v>
      </c>
      <c r="AE175" s="12"/>
      <c r="AF175" s="12">
        <f>IF(AE175="",0,IF(AE175="優勝",[5]点数換算表!$B$18,IF(AE175="準優勝",[5]点数換算表!$C$18,IF(AE175="ベスト4",[5]点数換算表!$D$18,IF(AE175="ベスト8",[5]点数換算表!$E$18,[5]点数換算表!$F$18)))))</f>
        <v>0</v>
      </c>
      <c r="AG175" s="12"/>
      <c r="AH175" s="12">
        <f>IF(AG175="",0,IF(AG175="優勝",[5]点数換算表!$B$19,IF(AG175="準優勝",[5]点数換算表!$C$19,IF(AG175="ベスト4",[5]点数換算表!$D$19,IF(AG175="ベスト8",[5]点数換算表!$E$19,[5]点数換算表!$F$19)))))</f>
        <v>0</v>
      </c>
      <c r="AI175" s="12">
        <f t="shared" si="90"/>
        <v>50</v>
      </c>
      <c r="AJ175" s="78"/>
    </row>
    <row r="176" spans="1:36" x14ac:dyDescent="0.4">
      <c r="A176" s="78">
        <v>87</v>
      </c>
      <c r="B176" s="12" t="s">
        <v>1379</v>
      </c>
      <c r="C176" s="12" t="s">
        <v>289</v>
      </c>
      <c r="D176" s="12">
        <v>4</v>
      </c>
      <c r="E176" s="25" t="s">
        <v>272</v>
      </c>
      <c r="F176" s="36" t="s">
        <v>815</v>
      </c>
      <c r="G176" s="12"/>
      <c r="H176" s="12">
        <f>IF(G176="",0,IF(G176="優勝",[5]点数換算表!$B$2,IF(G176="準優勝",[5]点数換算表!$C$2,IF(G176="ベスト4",[5]点数換算表!$D$2,[5]点数換算表!$E$2))))</f>
        <v>0</v>
      </c>
      <c r="I176" s="12"/>
      <c r="J176" s="12">
        <f>IF(I176="",0,IF(I176="優勝",[5]点数換算表!$B$3,IF(I176="準優勝",[5]点数換算表!$C$3,IF(I176="ベスト4",[5]点数換算表!$D$3,[5]点数換算表!$E$3))))</f>
        <v>0</v>
      </c>
      <c r="K176" s="12"/>
      <c r="L176" s="12">
        <f>IF(K176="",0,IF(K176="優勝",[5]点数換算表!$B$4,IF(K176="準優勝",[5]点数換算表!$C$4,IF(K176="ベスト4",[5]点数換算表!$D$4,IF(K176="ベスト8",[5]点数換算表!$E$4,IF(K176="ベスト16",[5]点数換算表!$F$4,""))))))</f>
        <v>0</v>
      </c>
      <c r="M176" s="15" t="s">
        <v>214</v>
      </c>
      <c r="N176" s="12">
        <f>IF(M176="",0,IF(M176="優勝",[5]点数換算表!$B$5,IF(M176="準優勝",[5]点数換算表!$C$5,IF(M176="ベスト4",[5]点数換算表!$D$5,IF(M176="ベスト8",[5]点数換算表!$E$5,IF(M176="ベスト16",[5]点数換算表!$F$5,IF(M176="ベスト32",[5]点数換算表!$G$5,"")))))))</f>
        <v>50</v>
      </c>
      <c r="O176" s="12"/>
      <c r="P176" s="12">
        <f>IF(O176="",0,IF(O176="優勝",[5]点数換算表!$B$6,IF(O176="準優勝",[5]点数換算表!$C$6,IF(O176="ベスト4",[5]点数換算表!$D$6,IF(O176="ベスト8",[5]点数換算表!$E$6,IF(O176="ベスト16",[5]点数換算表!$F$6,IF(O176="ベスト32",[5]点数換算表!$G$6,"")))))))</f>
        <v>0</v>
      </c>
      <c r="Q176" s="12"/>
      <c r="R176" s="12">
        <f>IF(Q176="",0,IF(Q176="優勝",[5]点数換算表!$B$7,IF(Q176="準優勝",[5]点数換算表!$C$7,IF(Q176="ベスト4",[5]点数換算表!$D$7,IF(Q176="ベスト8",[5]点数換算表!$E$7,[5]点数換算表!$F$7)))))</f>
        <v>0</v>
      </c>
      <c r="S176" s="12"/>
      <c r="T176" s="12">
        <f>IF(S176="",0,IF(S176="優勝",[5]点数換算表!$B$8,IF(S176="準優勝",[5]点数換算表!$C$8,IF(S176="ベスト4",[5]点数換算表!$D$8,IF(S176="ベスト8",[5]点数換算表!$E$8,[5]点数換算表!$F$8)))))</f>
        <v>0</v>
      </c>
      <c r="U176" s="12"/>
      <c r="V176" s="12">
        <f>IF(U176="",0,IF(U176="優勝",[5]点数換算表!$B$13,IF(U176="準優勝",[5]点数換算表!$C$13,IF(U176="ベスト4",[5]点数換算表!$D$13,[5]点数換算表!$E$13))))</f>
        <v>0</v>
      </c>
      <c r="W176" s="12"/>
      <c r="X176" s="12">
        <f>IF(W176="",0,IF(W176="優勝",[5]点数換算表!$B$14,IF(W176="準優勝",[5]点数換算表!$C$14,IF(W176="ベスト4",[5]点数換算表!$D$14,[5]点数換算表!$E$14))))</f>
        <v>0</v>
      </c>
      <c r="Y176" s="12"/>
      <c r="Z176" s="12">
        <f>IF(Y176="",0,IF(Y176="優勝",[5]点数換算表!$B$15,IF(Y176="準優勝",[5]点数換算表!$C$15,IF(Y176="ベスト4",[5]点数換算表!$D$15,IF(Y176="ベスト8",[5]点数換算表!$E$15,IF(Y176="ベスト16",[5]点数換算表!$F$15,""))))))</f>
        <v>0</v>
      </c>
      <c r="AA176" s="12"/>
      <c r="AB176" s="12">
        <f>IF(AA176="",0,IF(AA176="優勝",[5]点数換算表!$B$16,IF(AA176="準優勝",[5]点数換算表!$C$16,IF(AA176="ベスト4",[5]点数換算表!$D$16,IF(AA176="ベスト8",[5]点数換算表!$E$16,IF(AA176="ベスト16",[5]点数換算表!$F$16,IF(AA176="ベスト32",[5]点数換算表!$G$16,"")))))))</f>
        <v>0</v>
      </c>
      <c r="AC176" s="12"/>
      <c r="AD176" s="12">
        <f>IF(AC176="",0,IF(AC176="優勝",[5]点数換算表!$B$17,IF(AC176="準優勝",[5]点数換算表!$C$17,IF(AC176="ベスト4",[5]点数換算表!$D$17,IF(AC176="ベスト8",[5]点数換算表!$E$17,IF(AC176="ベスト16",[5]点数換算表!$F$17,IF(AC176="ベスト32",[5]点数換算表!$G$17,"")))))))</f>
        <v>0</v>
      </c>
      <c r="AE176" s="12"/>
      <c r="AF176" s="12">
        <f>IF(AE176="",0,IF(AE176="優勝",[5]点数換算表!$B$18,IF(AE176="準優勝",[5]点数換算表!$C$18,IF(AE176="ベスト4",[5]点数換算表!$D$18,IF(AE176="ベスト8",[5]点数換算表!$E$18,[5]点数換算表!$F$18)))))</f>
        <v>0</v>
      </c>
      <c r="AG176" s="12"/>
      <c r="AH176" s="12">
        <f>IF(AG176="",0,IF(AG176="優勝",[5]点数換算表!$B$19,IF(AG176="準優勝",[5]点数換算表!$C$19,IF(AG176="ベスト4",[5]点数換算表!$D$19,IF(AG176="ベスト8",[5]点数換算表!$E$19,[5]点数換算表!$F$19)))))</f>
        <v>0</v>
      </c>
      <c r="AI176" s="12">
        <f t="shared" si="90"/>
        <v>50</v>
      </c>
      <c r="AJ176" s="78">
        <f>AI176+AI177</f>
        <v>100</v>
      </c>
    </row>
    <row r="177" spans="1:36" x14ac:dyDescent="0.4">
      <c r="A177" s="78"/>
      <c r="B177" s="12" t="s">
        <v>326</v>
      </c>
      <c r="C177" s="12" t="s">
        <v>289</v>
      </c>
      <c r="D177" s="12">
        <v>3</v>
      </c>
      <c r="E177" s="25" t="s">
        <v>272</v>
      </c>
      <c r="F177" s="36" t="s">
        <v>815</v>
      </c>
      <c r="G177" s="12"/>
      <c r="H177" s="12">
        <f>IF(G177="",0,IF(G177="優勝",[5]点数換算表!$B$2,IF(G177="準優勝",[5]点数換算表!$C$2,IF(G177="ベスト4",[5]点数換算表!$D$2,[5]点数換算表!$E$2))))</f>
        <v>0</v>
      </c>
      <c r="I177" s="12"/>
      <c r="J177" s="12">
        <f>IF(I177="",0,IF(I177="優勝",[5]点数換算表!$B$3,IF(I177="準優勝",[5]点数換算表!$C$3,IF(I177="ベスト4",[5]点数換算表!$D$3,[5]点数換算表!$E$3))))</f>
        <v>0</v>
      </c>
      <c r="K177" s="12"/>
      <c r="L177" s="12">
        <f>IF(K177="",0,IF(K177="優勝",[5]点数換算表!$B$4,IF(K177="準優勝",[5]点数換算表!$C$4,IF(K177="ベスト4",[5]点数換算表!$D$4,IF(K177="ベスト8",[5]点数換算表!$E$4,IF(K177="ベスト16",[5]点数換算表!$F$4,""))))))</f>
        <v>0</v>
      </c>
      <c r="M177" s="15" t="s">
        <v>214</v>
      </c>
      <c r="N177" s="12">
        <f>IF(M177="",0,IF(M177="優勝",[5]点数換算表!$B$5,IF(M177="準優勝",[5]点数換算表!$C$5,IF(M177="ベスト4",[5]点数換算表!$D$5,IF(M177="ベスト8",[5]点数換算表!$E$5,IF(M177="ベスト16",[5]点数換算表!$F$5,IF(M177="ベスト32",[5]点数換算表!$G$5,"")))))))</f>
        <v>50</v>
      </c>
      <c r="O177" s="12"/>
      <c r="P177" s="12">
        <f>IF(O177="",0,IF(O177="優勝",[5]点数換算表!$B$6,IF(O177="準優勝",[5]点数換算表!$C$6,IF(O177="ベスト4",[5]点数換算表!$D$6,IF(O177="ベスト8",[5]点数換算表!$E$6,IF(O177="ベスト16",[5]点数換算表!$F$6,IF(O177="ベスト32",[5]点数換算表!$G$6,"")))))))</f>
        <v>0</v>
      </c>
      <c r="Q177" s="12"/>
      <c r="R177" s="12">
        <f>IF(Q177="",0,IF(Q177="優勝",[5]点数換算表!$B$7,IF(Q177="準優勝",[5]点数換算表!$C$7,IF(Q177="ベスト4",[5]点数換算表!$D$7,IF(Q177="ベスト8",[5]点数換算表!$E$7,[5]点数換算表!$F$7)))))</f>
        <v>0</v>
      </c>
      <c r="S177" s="12"/>
      <c r="T177" s="12">
        <f>IF(S177="",0,IF(S177="優勝",[5]点数換算表!$B$8,IF(S177="準優勝",[5]点数換算表!$C$8,IF(S177="ベスト4",[5]点数換算表!$D$8,IF(S177="ベスト8",[5]点数換算表!$E$8,[5]点数換算表!$F$8)))))</f>
        <v>0</v>
      </c>
      <c r="U177" s="12"/>
      <c r="V177" s="12">
        <f>IF(U177="",0,IF(U177="優勝",[5]点数換算表!$B$13,IF(U177="準優勝",[5]点数換算表!$C$13,IF(U177="ベスト4",[5]点数換算表!$D$13,[5]点数換算表!$E$13))))</f>
        <v>0</v>
      </c>
      <c r="W177" s="12"/>
      <c r="X177" s="12">
        <f>IF(W177="",0,IF(W177="優勝",[5]点数換算表!$B$14,IF(W177="準優勝",[5]点数換算表!$C$14,IF(W177="ベスト4",[5]点数換算表!$D$14,[5]点数換算表!$E$14))))</f>
        <v>0</v>
      </c>
      <c r="Y177" s="12"/>
      <c r="Z177" s="12">
        <f>IF(Y177="",0,IF(Y177="優勝",[5]点数換算表!$B$15,IF(Y177="準優勝",[5]点数換算表!$C$15,IF(Y177="ベスト4",[5]点数換算表!$D$15,IF(Y177="ベスト8",[5]点数換算表!$E$15,IF(Y177="ベスト16",[5]点数換算表!$F$15,""))))))</f>
        <v>0</v>
      </c>
      <c r="AA177" s="12"/>
      <c r="AB177" s="12">
        <f>IF(AA177="",0,IF(AA177="優勝",[5]点数換算表!$B$16,IF(AA177="準優勝",[5]点数換算表!$C$16,IF(AA177="ベスト4",[5]点数換算表!$D$16,IF(AA177="ベスト8",[5]点数換算表!$E$16,IF(AA177="ベスト16",[5]点数換算表!$F$16,IF(AA177="ベスト32",[5]点数換算表!$G$16,"")))))))</f>
        <v>0</v>
      </c>
      <c r="AC177" s="12"/>
      <c r="AD177" s="12">
        <f>IF(AC177="",0,IF(AC177="優勝",[5]点数換算表!$B$17,IF(AC177="準優勝",[5]点数換算表!$C$17,IF(AC177="ベスト4",[5]点数換算表!$D$17,IF(AC177="ベスト8",[5]点数換算表!$E$17,IF(AC177="ベスト16",[5]点数換算表!$F$17,IF(AC177="ベスト32",[5]点数換算表!$G$17,"")))))))</f>
        <v>0</v>
      </c>
      <c r="AE177" s="12"/>
      <c r="AF177" s="12">
        <f>IF(AE177="",0,IF(AE177="優勝",[5]点数換算表!$B$18,IF(AE177="準優勝",[5]点数換算表!$C$18,IF(AE177="ベスト4",[5]点数換算表!$D$18,IF(AE177="ベスト8",[5]点数換算表!$E$18,[5]点数換算表!$F$18)))))</f>
        <v>0</v>
      </c>
      <c r="AG177" s="12"/>
      <c r="AH177" s="12">
        <f>IF(AG177="",0,IF(AG177="優勝",[5]点数換算表!$B$19,IF(AG177="準優勝",[5]点数換算表!$C$19,IF(AG177="ベスト4",[5]点数換算表!$D$19,IF(AG177="ベスト8",[5]点数換算表!$E$19,[5]点数換算表!$F$19)))))</f>
        <v>0</v>
      </c>
      <c r="AI177" s="12">
        <f t="shared" si="90"/>
        <v>50</v>
      </c>
      <c r="AJ177" s="78"/>
    </row>
    <row r="178" spans="1:36" x14ac:dyDescent="0.4">
      <c r="A178" s="78">
        <v>88</v>
      </c>
      <c r="B178" s="12" t="s">
        <v>402</v>
      </c>
      <c r="C178" s="12" t="s">
        <v>386</v>
      </c>
      <c r="D178" s="12">
        <v>4</v>
      </c>
      <c r="E178" s="27" t="s">
        <v>382</v>
      </c>
      <c r="F178" s="36" t="s">
        <v>815</v>
      </c>
      <c r="G178" s="11"/>
      <c r="H178" s="12">
        <v>0</v>
      </c>
      <c r="I178" s="11"/>
      <c r="J178" s="12">
        <v>0</v>
      </c>
      <c r="K178" s="15" t="s">
        <v>9</v>
      </c>
      <c r="L178" s="12">
        <v>40</v>
      </c>
      <c r="M178" s="15"/>
      <c r="N178" s="12">
        <f>IF(M178="",0,IF(M178="優勝",[3]点数換算表!$B$5,IF(M178="準優勝",[3]点数換算表!$C$5,IF(M178="ベスト4",[3]点数換算表!$D$5,IF(M178="ベスト8",[3]点数換算表!$E$5,IF(M178="ベスト16",[3]点数換算表!$F$5,IF(M178="ベスト32",[3]点数換算表!$G$5,"")))))))</f>
        <v>0</v>
      </c>
      <c r="O178" s="15"/>
      <c r="P178" s="12">
        <v>0</v>
      </c>
      <c r="Q178" s="11"/>
      <c r="R178" s="12">
        <v>0</v>
      </c>
      <c r="S178" s="11"/>
      <c r="T178" s="12">
        <v>0</v>
      </c>
      <c r="U178" s="11"/>
      <c r="V178" s="12">
        <v>0</v>
      </c>
      <c r="W178" s="11"/>
      <c r="X178" s="12">
        <v>0</v>
      </c>
      <c r="Y178" s="15" t="s">
        <v>7</v>
      </c>
      <c r="Z178" s="12">
        <v>16</v>
      </c>
      <c r="AA178" s="15"/>
      <c r="AB178" s="12">
        <f>IF(AA178="",0,IF(AA178="優勝",[3]点数換算表!$B$16,IF(AA178="準優勝",[3]点数換算表!$C$16,IF(AA178="ベスト4",[3]点数換算表!$D$16,IF(AA178="ベスト8",[3]点数換算表!$E$16,IF(AA178="ベスト16",[3]点数換算表!$F$16,IF(AA178="ベスト32",[3]点数換算表!$G$16,"")))))))</f>
        <v>0</v>
      </c>
      <c r="AC178" s="15"/>
      <c r="AD178" s="12">
        <v>0</v>
      </c>
      <c r="AE178" s="11"/>
      <c r="AF178" s="12">
        <v>0</v>
      </c>
      <c r="AG178" s="11"/>
      <c r="AH178" s="12">
        <v>0</v>
      </c>
      <c r="AI178" s="12">
        <f t="shared" si="90"/>
        <v>56</v>
      </c>
      <c r="AJ178" s="78">
        <f t="shared" ref="AJ178" si="93">AI178+AI179</f>
        <v>96</v>
      </c>
    </row>
    <row r="179" spans="1:36" x14ac:dyDescent="0.4">
      <c r="A179" s="78"/>
      <c r="B179" s="12" t="s">
        <v>1086</v>
      </c>
      <c r="C179" s="12" t="s">
        <v>386</v>
      </c>
      <c r="D179" s="12">
        <v>1</v>
      </c>
      <c r="E179" s="27" t="s">
        <v>382</v>
      </c>
      <c r="F179" s="36" t="s">
        <v>815</v>
      </c>
      <c r="G179" s="11"/>
      <c r="H179" s="12">
        <v>0</v>
      </c>
      <c r="I179" s="11"/>
      <c r="J179" s="12">
        <v>0</v>
      </c>
      <c r="K179" s="15" t="s">
        <v>9</v>
      </c>
      <c r="L179" s="12">
        <v>40</v>
      </c>
      <c r="M179" s="15"/>
      <c r="N179" s="12">
        <f>IF(M179="",0,IF(M179="優勝",[3]点数換算表!$B$5,IF(M179="準優勝",[3]点数換算表!$C$5,IF(M179="ベスト4",[3]点数換算表!$D$5,IF(M179="ベスト8",[3]点数換算表!$E$5,IF(M179="ベスト16",[3]点数換算表!$F$5,IF(M179="ベスト32",[3]点数換算表!$G$5,"")))))))</f>
        <v>0</v>
      </c>
      <c r="O179" s="15"/>
      <c r="P179" s="12">
        <v>0</v>
      </c>
      <c r="Q179" s="11"/>
      <c r="R179" s="12">
        <v>0</v>
      </c>
      <c r="S179" s="11"/>
      <c r="T179" s="12">
        <v>0</v>
      </c>
      <c r="U179" s="11"/>
      <c r="V179" s="12">
        <v>0</v>
      </c>
      <c r="W179" s="11"/>
      <c r="X179" s="12">
        <v>0</v>
      </c>
      <c r="Y179" s="15"/>
      <c r="Z179" s="12">
        <v>0</v>
      </c>
      <c r="AA179" s="15"/>
      <c r="AB179" s="12">
        <f>IF(AA179="",0,IF(AA179="優勝",[3]点数換算表!$B$16,IF(AA179="準優勝",[3]点数換算表!$C$16,IF(AA179="ベスト4",[3]点数換算表!$D$16,IF(AA179="ベスト8",[3]点数換算表!$E$16,IF(AA179="ベスト16",[3]点数換算表!$F$16,IF(AA179="ベスト32",[3]点数換算表!$G$16,"")))))))</f>
        <v>0</v>
      </c>
      <c r="AC179" s="15"/>
      <c r="AD179" s="12">
        <v>0</v>
      </c>
      <c r="AE179" s="11"/>
      <c r="AF179" s="12">
        <v>0</v>
      </c>
      <c r="AG179" s="11"/>
      <c r="AH179" s="12">
        <v>0</v>
      </c>
      <c r="AI179" s="12">
        <f t="shared" si="90"/>
        <v>40</v>
      </c>
      <c r="AJ179" s="78"/>
    </row>
    <row r="180" spans="1:36" x14ac:dyDescent="0.4">
      <c r="A180" s="78">
        <v>89</v>
      </c>
      <c r="B180" s="12" t="s">
        <v>1143</v>
      </c>
      <c r="C180" s="12" t="s">
        <v>252</v>
      </c>
      <c r="D180" s="12">
        <v>1</v>
      </c>
      <c r="E180" s="24" t="s">
        <v>269</v>
      </c>
      <c r="F180" s="41" t="s">
        <v>814</v>
      </c>
      <c r="G180" s="12" t="s">
        <v>9</v>
      </c>
      <c r="H180" s="12">
        <f>IF(G180="",0,IF(G180="優勝",[17]点数換算表!$B$2,IF(G180="準優勝",[17]点数換算表!$C$2,IF(G180="ベスト4",[17]点数換算表!$D$2,[17]点数換算表!$E$2))))</f>
        <v>20</v>
      </c>
      <c r="I180" s="12" t="s">
        <v>9</v>
      </c>
      <c r="J180" s="12">
        <f>IF(I180="",0,IF(I180="優勝",[17]点数換算表!$B$3,IF(I180="準優勝",[17]点数換算表!$C$3,IF(I180="ベスト4",[17]点数換算表!$D$3,[17]点数換算表!$E$3))))</f>
        <v>50</v>
      </c>
      <c r="K180" s="12"/>
      <c r="L180" s="12">
        <f>IF(K180="",0,IF(K180="優勝",[17]点数換算表!$B$4,IF(K180="準優勝",[17]点数換算表!$C$4,IF(K180="ベスト4",[17]点数換算表!$D$4,IF(K180="ベスト8",[17]点数換算表!$E$4,IF(K180="ベスト16",[17]点数換算表!$F$4,""))))))</f>
        <v>0</v>
      </c>
      <c r="M180" s="15"/>
      <c r="N180" s="12">
        <f>IF(M180="",0,IF(M180="優勝",[3]点数換算表!$B$5,IF(M180="準優勝",[3]点数換算表!$C$5,IF(M180="ベスト4",[3]点数換算表!$D$5,IF(M180="ベスト8",[3]点数換算表!$E$5,IF(M180="ベスト16",[3]点数換算表!$F$5,IF(M180="ベスト32",[3]点数換算表!$G$5,"")))))))</f>
        <v>0</v>
      </c>
      <c r="O180" s="12"/>
      <c r="P180" s="12">
        <f>IF(O180="",0,IF(O180="優勝",[17]点数換算表!$B$6,IF(O180="準優勝",[17]点数換算表!$C$6,IF(O180="ベスト4",[17]点数換算表!$D$6,IF(O180="ベスト8",[17]点数換算表!$E$6,IF(O180="ベスト16",[17]点数換算表!$F$6,IF(O180="ベスト32",[17]点数換算表!$G$6,"")))))))</f>
        <v>0</v>
      </c>
      <c r="Q180" s="12"/>
      <c r="R180" s="12">
        <f>IF(Q180="",0,IF(Q180="優勝",[17]点数換算表!$B$7,IF(Q180="準優勝",[17]点数換算表!$C$7,IF(Q180="ベスト4",[17]点数換算表!$D$7,IF(Q180="ベスト8",[17]点数換算表!$E$7,[17]点数換算表!$F$7)))))</f>
        <v>0</v>
      </c>
      <c r="S180" s="12"/>
      <c r="T180" s="12">
        <f>IF(S180="",0,IF(S180="優勝",[17]点数換算表!$B$8,IF(S180="準優勝",[17]点数換算表!$C$8,IF(S180="ベスト4",[17]点数換算表!$D$8,IF(S180="ベスト8",[17]点数換算表!$E$8,[17]点数換算表!$F$8)))))</f>
        <v>0</v>
      </c>
      <c r="U180" s="12"/>
      <c r="V180" s="12">
        <f>IF(U180="",0,IF(U180="優勝",[17]点数換算表!$B$13,IF(U180="準優勝",[17]点数換算表!$C$13,IF(U180="ベスト4",[17]点数換算表!$D$13,[17]点数換算表!$E$13))))</f>
        <v>0</v>
      </c>
      <c r="W180" s="12"/>
      <c r="X180" s="12">
        <f>IF(W180="",0,IF(W180="優勝",[17]点数換算表!$B$14,IF(W180="準優勝",[17]点数換算表!$C$14,IF(W180="ベスト4",[17]点数換算表!$D$14,[17]点数換算表!$E$14))))</f>
        <v>0</v>
      </c>
      <c r="Y180" s="12"/>
      <c r="Z180" s="12">
        <f>IF(Y180="",0,IF(Y180="優勝",[17]点数換算表!$B$15,IF(Y180="準優勝",[17]点数換算表!$C$15,IF(Y180="ベスト4",[17]点数換算表!$D$15,IF(Y180="ベスト8",[17]点数換算表!$E$15,IF(Y180="ベスト16",[17]点数換算表!$F$15,""))))))</f>
        <v>0</v>
      </c>
      <c r="AA180" s="12"/>
      <c r="AB180" s="12">
        <f>IF(AA180="",0,IF(AA180="優勝",[3]点数換算表!$B$16,IF(AA180="準優勝",[3]点数換算表!$C$16,IF(AA180="ベスト4",[3]点数換算表!$D$16,IF(AA180="ベスト8",[3]点数換算表!$E$16,IF(AA180="ベスト16",[3]点数換算表!$F$16,IF(AA180="ベスト32",[3]点数換算表!$G$16,"")))))))</f>
        <v>0</v>
      </c>
      <c r="AC180" s="12"/>
      <c r="AD180" s="12">
        <f>IF(AC180="",0,IF(AC180="優勝",[17]点数換算表!$B$17,IF(AC180="準優勝",[17]点数換算表!$C$17,IF(AC180="ベスト4",[17]点数換算表!$D$17,IF(AC180="ベスト8",[17]点数換算表!$E$17,IF(AC180="ベスト16",[17]点数換算表!$F$17,IF(AC180="ベスト32",[17]点数換算表!$G$17,"")))))))</f>
        <v>0</v>
      </c>
      <c r="AE180" s="12"/>
      <c r="AF180" s="12">
        <f>IF(AE180="",0,IF(AE180="優勝",[17]点数換算表!$B$18,IF(AE180="準優勝",[17]点数換算表!$C$18,IF(AE180="ベスト4",[17]点数換算表!$D$18,IF(AE180="ベスト8",[17]点数換算表!$E$18,[17]点数換算表!$F$18)))))</f>
        <v>0</v>
      </c>
      <c r="AG180" s="12"/>
      <c r="AH180" s="12">
        <f>IF(AG180="",0,IF(AG180="優勝",[17]点数換算表!$B$19,IF(AG180="準優勝",[17]点数換算表!$C$19,IF(AG180="ベスト4",[17]点数換算表!$D$19,IF(AG180="ベスト8",[17]点数換算表!$E$19,[17]点数換算表!$F$19)))))</f>
        <v>0</v>
      </c>
      <c r="AI180" s="12">
        <f t="shared" si="90"/>
        <v>50</v>
      </c>
      <c r="AJ180" s="78">
        <f t="shared" ref="AJ180" si="94">AI180+AI181</f>
        <v>90</v>
      </c>
    </row>
    <row r="181" spans="1:36" x14ac:dyDescent="0.4">
      <c r="A181" s="78"/>
      <c r="B181" s="12" t="s">
        <v>1144</v>
      </c>
      <c r="C181" s="12" t="s">
        <v>252</v>
      </c>
      <c r="D181" s="12">
        <v>2</v>
      </c>
      <c r="E181" s="24" t="s">
        <v>269</v>
      </c>
      <c r="F181" s="41" t="s">
        <v>814</v>
      </c>
      <c r="G181" s="12"/>
      <c r="H181" s="12">
        <f>IF(G181="",0,IF(G181="優勝",[17]点数換算表!$B$2,IF(G181="準優勝",[17]点数換算表!$C$2,IF(G181="ベスト4",[17]点数換算表!$D$2,[17]点数換算表!$E$2))))</f>
        <v>0</v>
      </c>
      <c r="I181" s="12"/>
      <c r="J181" s="12">
        <f>IF(I181="",0,IF(I181="優勝",[17]点数換算表!$B$3,IF(I181="準優勝",[17]点数換算表!$C$3,IF(I181="ベスト4",[17]点数換算表!$D$3,[17]点数換算表!$E$3))))</f>
        <v>0</v>
      </c>
      <c r="K181" s="12"/>
      <c r="L181" s="12">
        <f>IF(K181="",0,IF(K181="優勝",[17]点数換算表!$B$4,IF(K181="準優勝",[17]点数換算表!$C$4,IF(K181="ベスト4",[17]点数換算表!$D$4,IF(K181="ベスト8",[17]点数換算表!$E$4,IF(K181="ベスト16",[17]点数換算表!$F$4,""))))))</f>
        <v>0</v>
      </c>
      <c r="M181" s="15"/>
      <c r="N181" s="12">
        <f>IF(M181="",0,IF(M181="優勝",[3]点数換算表!$B$5,IF(M181="準優勝",[3]点数換算表!$C$5,IF(M181="ベスト4",[3]点数換算表!$D$5,IF(M181="ベスト8",[3]点数換算表!$E$5,IF(M181="ベスト16",[3]点数換算表!$F$5,IF(M181="ベスト32",[3]点数換算表!$G$5,"")))))))</f>
        <v>0</v>
      </c>
      <c r="O181" s="12"/>
      <c r="P181" s="12">
        <f>IF(O181="",0,IF(O181="優勝",[17]点数換算表!$B$6,IF(O181="準優勝",[17]点数換算表!$C$6,IF(O181="ベスト4",[17]点数換算表!$D$6,IF(O181="ベスト8",[17]点数換算表!$E$6,IF(O181="ベスト16",[17]点数換算表!$F$6,IF(O181="ベスト32",[17]点数換算表!$G$6,"")))))))</f>
        <v>0</v>
      </c>
      <c r="Q181" s="12"/>
      <c r="R181" s="12">
        <f>IF(Q181="",0,IF(Q181="優勝",[17]点数換算表!$B$7,IF(Q181="準優勝",[17]点数換算表!$C$7,IF(Q181="ベスト4",[17]点数換算表!$D$7,IF(Q181="ベスト8",[17]点数換算表!$E$7,[17]点数換算表!$F$7)))))</f>
        <v>0</v>
      </c>
      <c r="S181" s="12"/>
      <c r="T181" s="12">
        <f>IF(S181="",0,IF(S181="優勝",[17]点数換算表!$B$8,IF(S181="準優勝",[17]点数換算表!$C$8,IF(S181="ベスト4",[17]点数換算表!$D$8,IF(S181="ベスト8",[17]点数換算表!$E$8,[17]点数換算表!$F$8)))))</f>
        <v>0</v>
      </c>
      <c r="U181" s="12"/>
      <c r="V181" s="12">
        <f>IF(U181="",0,IF(U181="優勝",[17]点数換算表!$B$13,IF(U181="準優勝",[17]点数換算表!$C$13,IF(U181="ベスト4",[17]点数換算表!$D$13,[17]点数換算表!$E$13))))</f>
        <v>0</v>
      </c>
      <c r="W181" s="12" t="s">
        <v>9</v>
      </c>
      <c r="X181" s="12">
        <f>IF(W181="",0,IF(W181="優勝",[17]点数換算表!$B$14,IF(W181="準優勝",[17]点数換算表!$C$14,IF(W181="ベスト4",[17]点数換算表!$D$14,[17]点数換算表!$E$14))))</f>
        <v>40</v>
      </c>
      <c r="Y181" s="12"/>
      <c r="Z181" s="12">
        <f>IF(Y181="",0,IF(Y181="優勝",[17]点数換算表!$B$15,IF(Y181="準優勝",[17]点数換算表!$C$15,IF(Y181="ベスト4",[17]点数換算表!$D$15,IF(Y181="ベスト8",[17]点数換算表!$E$15,IF(Y181="ベスト16",[17]点数換算表!$F$15,""))))))</f>
        <v>0</v>
      </c>
      <c r="AA181" s="12"/>
      <c r="AB181" s="12">
        <f>IF(AA181="",0,IF(AA181="優勝",[3]点数換算表!$B$16,IF(AA181="準優勝",[3]点数換算表!$C$16,IF(AA181="ベスト4",[3]点数換算表!$D$16,IF(AA181="ベスト8",[3]点数換算表!$E$16,IF(AA181="ベスト16",[3]点数換算表!$F$16,IF(AA181="ベスト32",[3]点数換算表!$G$16,"")))))))</f>
        <v>0</v>
      </c>
      <c r="AC181" s="12"/>
      <c r="AD181" s="12">
        <f>IF(AC181="",0,IF(AC181="優勝",[17]点数換算表!$B$17,IF(AC181="準優勝",[17]点数換算表!$C$17,IF(AC181="ベスト4",[17]点数換算表!$D$17,IF(AC181="ベスト8",[17]点数換算表!$E$17,IF(AC181="ベスト16",[17]点数換算表!$F$17,IF(AC181="ベスト32",[17]点数換算表!$G$17,"")))))))</f>
        <v>0</v>
      </c>
      <c r="AE181" s="12"/>
      <c r="AF181" s="12">
        <f>IF(AE181="",0,IF(AE181="優勝",[17]点数換算表!$B$18,IF(AE181="準優勝",[17]点数換算表!$C$18,IF(AE181="ベスト4",[17]点数換算表!$D$18,IF(AE181="ベスト8",[17]点数換算表!$E$18,[17]点数換算表!$F$18)))))</f>
        <v>0</v>
      </c>
      <c r="AG181" s="12"/>
      <c r="AH181" s="12">
        <f>IF(AG181="",0,IF(AG181="優勝",[17]点数換算表!$B$19,IF(AG181="準優勝",[17]点数換算表!$C$19,IF(AG181="ベスト4",[17]点数換算表!$D$19,IF(AG181="ベスト8",[17]点数換算表!$E$19,[17]点数換算表!$F$19)))))</f>
        <v>0</v>
      </c>
      <c r="AI181" s="12">
        <f t="shared" si="90"/>
        <v>40</v>
      </c>
      <c r="AJ181" s="78"/>
    </row>
    <row r="182" spans="1:36" x14ac:dyDescent="0.4">
      <c r="A182" s="78">
        <v>90</v>
      </c>
      <c r="B182" s="15" t="s">
        <v>373</v>
      </c>
      <c r="C182" s="15" t="s">
        <v>311</v>
      </c>
      <c r="D182" s="15">
        <v>4</v>
      </c>
      <c r="E182" s="25" t="s">
        <v>272</v>
      </c>
      <c r="F182" s="36" t="s">
        <v>815</v>
      </c>
      <c r="G182" s="11"/>
      <c r="H182" s="12">
        <f>IF(G182="",0,IF(G182="優勝",[3]点数換算表!$B$2,IF(G182="準優勝",[3]点数換算表!$C$2,IF(G182="ベスト4",[3]点数換算表!$D$2,[3]点数換算表!$E$2))))</f>
        <v>0</v>
      </c>
      <c r="I182" s="11"/>
      <c r="J182" s="12">
        <f>IF(I182="",0,IF(I182="優勝",[3]点数換算表!$B$3,IF(I182="準優勝",[3]点数換算表!$C$3,IF(I182="ベスト4",[3]点数換算表!$D$3,[3]点数換算表!$E$3))))</f>
        <v>0</v>
      </c>
      <c r="K182" s="15"/>
      <c r="L182" s="12">
        <f>IF(K182="",0,IF(K182="優勝",[3]点数換算表!$B$4,IF(K182="準優勝",[3]点数換算表!$C$4,IF(K182="ベスト4",[3]点数換算表!$D$4,IF(K182="ベスト8",[3]点数換算表!$E$4,IF(K182="ベスト16",[3]点数換算表!$F$4,""))))))</f>
        <v>0</v>
      </c>
      <c r="M182" s="15"/>
      <c r="N182" s="12">
        <f>IF(M182="",0,IF(M182="優勝",[3]点数換算表!$B$5,IF(M182="準優勝",[3]点数換算表!$C$5,IF(M182="ベスト4",[3]点数換算表!$D$5,IF(M182="ベスト8",[3]点数換算表!$E$5,IF(M182="ベスト16",[3]点数換算表!$F$5,IF(M182="ベスト32",[3]点数換算表!$G$5,"")))))))</f>
        <v>0</v>
      </c>
      <c r="O182" s="15"/>
      <c r="P182" s="12">
        <f>IF(O182="",0,IF(O182="優勝",[3]点数換算表!$B$6,IF(O182="準優勝",[3]点数換算表!$C$6,IF(O182="ベスト4",[3]点数換算表!$D$6,IF(O182="ベスト8",[3]点数換算表!$E$6,IF(O182="ベスト16",[3]点数換算表!$F$6,IF(O182="ベスト32",[3]点数換算表!$G$6,"")))))))</f>
        <v>0</v>
      </c>
      <c r="Q182" s="11"/>
      <c r="R182" s="12">
        <f>IF(Q182="",0,IF(Q182="優勝",[3]点数換算表!$B$7,IF(Q182="準優勝",[3]点数換算表!$C$7,IF(Q182="ベスト4",[3]点数換算表!$D$7,IF(Q182="ベスト8",[3]点数換算表!$E$7,[3]点数換算表!$F$7)))))</f>
        <v>0</v>
      </c>
      <c r="S182" s="11"/>
      <c r="T182" s="12">
        <f>IF(S182="",0,IF(S182="優勝",[3]点数換算表!$B$8,IF(S182="準優勝",[3]点数換算表!$C$8,IF(S182="ベスト4",[3]点数換算表!$D$8,IF(S182="ベスト8",[3]点数換算表!$E$8,[3]点数換算表!$F$8)))))</f>
        <v>0</v>
      </c>
      <c r="U182" s="11"/>
      <c r="V182" s="12">
        <f>IF(U182="",0,IF(U182="優勝",[3]点数換算表!$B$13,IF(U182="準優勝",[3]点数換算表!$C$13,IF(U182="ベスト4",[3]点数換算表!$D$13,[3]点数換算表!$E$13))))</f>
        <v>0</v>
      </c>
      <c r="W182" s="11"/>
      <c r="X182" s="12">
        <f>IF(W182="",0,IF(W182="優勝",[3]点数換算表!$B$14,IF(W182="準優勝",[3]点数換算表!$C$14,IF(W182="ベスト4",[3]点数換算表!$D$14,[3]点数換算表!$E$14))))</f>
        <v>0</v>
      </c>
      <c r="Y182" s="15"/>
      <c r="Z182" s="12">
        <f>IF(Y182="",0,IF(Y182="優勝",[3]点数換算表!$B$15,IF(Y182="準優勝",[3]点数換算表!$C$15,IF(Y182="ベスト4",[3]点数換算表!$D$15,IF(Y182="ベスト8",[3]点数換算表!$E$15,IF(Y182="ベスト16",[3]点数換算表!$F$15,""))))))</f>
        <v>0</v>
      </c>
      <c r="AA182" s="15" t="s">
        <v>214</v>
      </c>
      <c r="AB182" s="12">
        <f>IF(AA182="",0,IF(AA182="優勝",[3]点数換算表!$B$16,IF(AA182="準優勝",[3]点数換算表!$C$16,IF(AA182="ベスト4",[3]点数換算表!$D$16,IF(AA182="ベスト8",[3]点数換算表!$E$16,IF(AA182="ベスト16",[3]点数換算表!$F$16,IF(AA182="ベスト32",[3]点数換算表!$G$16,"")))))))</f>
        <v>40</v>
      </c>
      <c r="AC182" s="15"/>
      <c r="AD182" s="12">
        <f>IF(AC182="",0,IF(AC182="優勝",[3]点数換算表!$B$17,IF(AC182="準優勝",[3]点数換算表!$C$17,IF(AC182="ベスト4",[3]点数換算表!$D$17,IF(AC182="ベスト8",[3]点数換算表!$E$17,IF(AC182="ベスト16",[3]点数換算表!$F$17,IF(AC182="ベスト32",[3]点数換算表!$G$17,"")))))))</f>
        <v>0</v>
      </c>
      <c r="AE182" s="11"/>
      <c r="AF182" s="12">
        <f>IF(AE182="",0,IF(AE182="優勝",[3]点数換算表!$B$18,IF(AE182="準優勝",[3]点数換算表!$C$18,IF(AE182="ベスト4",[3]点数換算表!$D$18,IF(AE182="ベスト8",[3]点数換算表!$E$18,[3]点数換算表!$F$18)))))</f>
        <v>0</v>
      </c>
      <c r="AG182" s="11"/>
      <c r="AH182" s="12">
        <f>IF(AG182="",0,IF(AG182="優勝",[3]点数換算表!$B$19,IF(AG182="準優勝",[3]点数換算表!$C$19,IF(AG182="ベスト4",[3]点数換算表!$D$19,IF(AG182="ベスト8",[3]点数換算表!$E$19,[3]点数換算表!$F$19)))))</f>
        <v>0</v>
      </c>
      <c r="AI182" s="12">
        <f t="shared" si="54"/>
        <v>40</v>
      </c>
      <c r="AJ182" s="78">
        <f t="shared" ref="AJ182" si="95">AI182+AI183</f>
        <v>80</v>
      </c>
    </row>
    <row r="183" spans="1:36" x14ac:dyDescent="0.4">
      <c r="A183" s="78"/>
      <c r="B183" s="15" t="s">
        <v>374</v>
      </c>
      <c r="C183" s="15" t="s">
        <v>311</v>
      </c>
      <c r="D183" s="15">
        <v>4</v>
      </c>
      <c r="E183" s="25" t="s">
        <v>272</v>
      </c>
      <c r="F183" s="36" t="s">
        <v>815</v>
      </c>
      <c r="G183" s="11"/>
      <c r="H183" s="12">
        <f>IF(G183="",0,IF(G183="優勝",[3]点数換算表!$B$2,IF(G183="準優勝",[3]点数換算表!$C$2,IF(G183="ベスト4",[3]点数換算表!$D$2,[3]点数換算表!$E$2))))</f>
        <v>0</v>
      </c>
      <c r="I183" s="11"/>
      <c r="J183" s="12">
        <f>IF(I183="",0,IF(I183="優勝",[3]点数換算表!$B$3,IF(I183="準優勝",[3]点数換算表!$C$3,IF(I183="ベスト4",[3]点数換算表!$D$3,[3]点数換算表!$E$3))))</f>
        <v>0</v>
      </c>
      <c r="K183" s="15"/>
      <c r="L183" s="12">
        <f>IF(K183="",0,IF(K183="優勝",[3]点数換算表!$B$4,IF(K183="準優勝",[3]点数換算表!$C$4,IF(K183="ベスト4",[3]点数換算表!$D$4,IF(K183="ベスト8",[3]点数換算表!$E$4,IF(K183="ベスト16",[3]点数換算表!$F$4,""))))))</f>
        <v>0</v>
      </c>
      <c r="M183" s="15"/>
      <c r="N183" s="12">
        <f>IF(M183="",0,IF(M183="優勝",[3]点数換算表!$B$5,IF(M183="準優勝",[3]点数換算表!$C$5,IF(M183="ベスト4",[3]点数換算表!$D$5,IF(M183="ベスト8",[3]点数換算表!$E$5,IF(M183="ベスト16",[3]点数換算表!$F$5,IF(M183="ベスト32",[3]点数換算表!$G$5,"")))))))</f>
        <v>0</v>
      </c>
      <c r="O183" s="15"/>
      <c r="P183" s="12">
        <f>IF(O183="",0,IF(O183="優勝",[3]点数換算表!$B$6,IF(O183="準優勝",[3]点数換算表!$C$6,IF(O183="ベスト4",[3]点数換算表!$D$6,IF(O183="ベスト8",[3]点数換算表!$E$6,IF(O183="ベスト16",[3]点数換算表!$F$6,IF(O183="ベスト32",[3]点数換算表!$G$6,"")))))))</f>
        <v>0</v>
      </c>
      <c r="Q183" s="11"/>
      <c r="R183" s="12">
        <f>IF(Q183="",0,IF(Q183="優勝",[3]点数換算表!$B$7,IF(Q183="準優勝",[3]点数換算表!$C$7,IF(Q183="ベスト4",[3]点数換算表!$D$7,IF(Q183="ベスト8",[3]点数換算表!$E$7,[3]点数換算表!$F$7)))))</f>
        <v>0</v>
      </c>
      <c r="S183" s="11"/>
      <c r="T183" s="12">
        <f>IF(S183="",0,IF(S183="優勝",[3]点数換算表!$B$8,IF(S183="準優勝",[3]点数換算表!$C$8,IF(S183="ベスト4",[3]点数換算表!$D$8,IF(S183="ベスト8",[3]点数換算表!$E$8,[3]点数換算表!$F$8)))))</f>
        <v>0</v>
      </c>
      <c r="U183" s="11"/>
      <c r="V183" s="12">
        <f>IF(U183="",0,IF(U183="優勝",[3]点数換算表!$B$13,IF(U183="準優勝",[3]点数換算表!$C$13,IF(U183="ベスト4",[3]点数換算表!$D$13,[3]点数換算表!$E$13))))</f>
        <v>0</v>
      </c>
      <c r="W183" s="11"/>
      <c r="X183" s="12">
        <f>IF(W183="",0,IF(W183="優勝",[3]点数換算表!$B$14,IF(W183="準優勝",[3]点数換算表!$C$14,IF(W183="ベスト4",[3]点数換算表!$D$14,[3]点数換算表!$E$14))))</f>
        <v>0</v>
      </c>
      <c r="Y183" s="15"/>
      <c r="Z183" s="12">
        <f>IF(Y183="",0,IF(Y183="優勝",[3]点数換算表!$B$15,IF(Y183="準優勝",[3]点数換算表!$C$15,IF(Y183="ベスト4",[3]点数換算表!$D$15,IF(Y183="ベスト8",[3]点数換算表!$E$15,IF(Y183="ベスト16",[3]点数換算表!$F$15,""))))))</f>
        <v>0</v>
      </c>
      <c r="AA183" s="15" t="s">
        <v>214</v>
      </c>
      <c r="AB183" s="12">
        <f>IF(AA183="",0,IF(AA183="優勝",[3]点数換算表!$B$16,IF(AA183="準優勝",[3]点数換算表!$C$16,IF(AA183="ベスト4",[3]点数換算表!$D$16,IF(AA183="ベスト8",[3]点数換算表!$E$16,IF(AA183="ベスト16",[3]点数換算表!$F$16,IF(AA183="ベスト32",[3]点数換算表!$G$16,"")))))))</f>
        <v>40</v>
      </c>
      <c r="AC183" s="15"/>
      <c r="AD183" s="12">
        <f>IF(AC183="",0,IF(AC183="優勝",[3]点数換算表!$B$17,IF(AC183="準優勝",[3]点数換算表!$C$17,IF(AC183="ベスト4",[3]点数換算表!$D$17,IF(AC183="ベスト8",[3]点数換算表!$E$17,IF(AC183="ベスト16",[3]点数換算表!$F$17,IF(AC183="ベスト32",[3]点数換算表!$G$17,"")))))))</f>
        <v>0</v>
      </c>
      <c r="AE183" s="11"/>
      <c r="AF183" s="12">
        <f>IF(AE183="",0,IF(AE183="優勝",[3]点数換算表!$B$18,IF(AE183="準優勝",[3]点数換算表!$C$18,IF(AE183="ベスト4",[3]点数換算表!$D$18,IF(AE183="ベスト8",[3]点数換算表!$E$18,[3]点数換算表!$F$18)))))</f>
        <v>0</v>
      </c>
      <c r="AG183" s="11"/>
      <c r="AH183" s="12">
        <f>IF(AG183="",0,IF(AG183="優勝",[3]点数換算表!$B$19,IF(AG183="準優勝",[3]点数換算表!$C$19,IF(AG183="ベスト4",[3]点数換算表!$D$19,IF(AG183="ベスト8",[3]点数換算表!$E$19,[3]点数換算表!$F$19)))))</f>
        <v>0</v>
      </c>
      <c r="AI183" s="12">
        <f t="shared" si="54"/>
        <v>40</v>
      </c>
      <c r="AJ183" s="78"/>
    </row>
    <row r="184" spans="1:36" x14ac:dyDescent="0.4">
      <c r="A184" s="78">
        <v>91</v>
      </c>
      <c r="B184" s="12" t="s">
        <v>1130</v>
      </c>
      <c r="C184" s="12" t="s">
        <v>1118</v>
      </c>
      <c r="D184" s="12">
        <v>4</v>
      </c>
      <c r="E184" s="24" t="s">
        <v>269</v>
      </c>
      <c r="F184" s="41" t="s">
        <v>814</v>
      </c>
      <c r="G184" s="12"/>
      <c r="H184" s="12">
        <f>IF(G184="",0,IF(G184="優勝",[17]点数換算表!$B$2,IF(G184="準優勝",[17]点数換算表!$C$2,IF(G184="ベスト4",[17]点数換算表!$D$2,[17]点数換算表!$E$2))))</f>
        <v>0</v>
      </c>
      <c r="I184" s="12"/>
      <c r="J184" s="12">
        <f>IF(I184="",0,IF(I184="優勝",[17]点数換算表!$B$3,IF(I184="準優勝",[17]点数換算表!$C$3,IF(I184="ベスト4",[17]点数換算表!$D$3,[17]点数換算表!$E$3))))</f>
        <v>0</v>
      </c>
      <c r="K184" s="12"/>
      <c r="L184" s="12">
        <f>IF(K184="",0,IF(K184="優勝",[17]点数換算表!$B$4,IF(K184="準優勝",[17]点数換算表!$C$4,IF(K184="ベスト4",[17]点数換算表!$D$4,IF(K184="ベスト8",[17]点数換算表!$E$4,IF(K184="ベスト16",[17]点数換算表!$F$4,""))))))</f>
        <v>0</v>
      </c>
      <c r="M184" s="15"/>
      <c r="N184" s="12">
        <f>IF(M184="",0,IF(M184="優勝",[3]点数換算表!$B$5,IF(M184="準優勝",[3]点数換算表!$C$5,IF(M184="ベスト4",[3]点数換算表!$D$5,IF(M184="ベスト8",[3]点数換算表!$E$5,IF(M184="ベスト16",[3]点数換算表!$F$5,IF(M184="ベスト32",[3]点数換算表!$G$5,"")))))))</f>
        <v>0</v>
      </c>
      <c r="O184" s="12"/>
      <c r="P184" s="12">
        <f>IF(O184="",0,IF(O184="優勝",[17]点数換算表!$B$6,IF(O184="準優勝",[17]点数換算表!$C$6,IF(O184="ベスト4",[17]点数換算表!$D$6,IF(O184="ベスト8",[17]点数換算表!$E$6,IF(O184="ベスト16",[17]点数換算表!$F$6,IF(O184="ベスト32",[17]点数換算表!$G$6,"")))))))</f>
        <v>0</v>
      </c>
      <c r="Q184" s="12"/>
      <c r="R184" s="12">
        <f>IF(Q184="",0,IF(Q184="優勝",[17]点数換算表!$B$7,IF(Q184="準優勝",[17]点数換算表!$C$7,IF(Q184="ベスト4",[17]点数換算表!$D$7,IF(Q184="ベスト8",[17]点数換算表!$E$7,[17]点数換算表!$F$7)))))</f>
        <v>0</v>
      </c>
      <c r="S184" s="12"/>
      <c r="T184" s="12">
        <f>IF(S184="",0,IF(S184="優勝",[17]点数換算表!$B$8,IF(S184="準優勝",[17]点数換算表!$C$8,IF(S184="ベスト4",[17]点数換算表!$D$8,IF(S184="ベスト8",[17]点数換算表!$E$8,[17]点数換算表!$F$8)))))</f>
        <v>0</v>
      </c>
      <c r="U184" s="12"/>
      <c r="V184" s="12">
        <f>IF(U184="",0,IF(U184="優勝",[17]点数換算表!$B$13,IF(U184="準優勝",[17]点数換算表!$C$13,IF(U184="ベスト4",[17]点数換算表!$D$13,[17]点数換算表!$E$13))))</f>
        <v>0</v>
      </c>
      <c r="W184" s="12"/>
      <c r="X184" s="12">
        <f>IF(W184="",0,IF(W184="優勝",[17]点数換算表!$B$14,IF(W184="準優勝",[17]点数換算表!$C$14,IF(W184="ベスト4",[17]点数換算表!$D$14,[17]点数換算表!$E$14))))</f>
        <v>0</v>
      </c>
      <c r="Y184" s="12"/>
      <c r="Z184" s="12">
        <f>IF(Y184="",0,IF(Y184="優勝",[17]点数換算表!$B$15,IF(Y184="準優勝",[17]点数換算表!$C$15,IF(Y184="ベスト4",[17]点数換算表!$D$15,IF(Y184="ベスト8",[17]点数換算表!$E$15,IF(Y184="ベスト16",[17]点数換算表!$F$15,""))))))</f>
        <v>0</v>
      </c>
      <c r="AA184" s="12" t="s">
        <v>7</v>
      </c>
      <c r="AB184" s="12">
        <f>IF(AA184="",0,IF(AA184="優勝",[3]点数換算表!$B$16,IF(AA184="準優勝",[3]点数換算表!$C$16,IF(AA184="ベスト4",[3]点数換算表!$D$16,IF(AA184="ベスト8",[3]点数換算表!$E$16,IF(AA184="ベスト16",[3]点数換算表!$F$16,IF(AA184="ベスト32",[3]点数換算表!$G$16,"")))))))</f>
        <v>80</v>
      </c>
      <c r="AC184" s="12"/>
      <c r="AD184" s="12">
        <f>IF(AC184="",0,IF(AC184="優勝",[17]点数換算表!$B$17,IF(AC184="準優勝",[17]点数換算表!$C$17,IF(AC184="ベスト4",[17]点数換算表!$D$17,IF(AC184="ベスト8",[17]点数換算表!$E$17,IF(AC184="ベスト16",[17]点数換算表!$F$17,IF(AC184="ベスト32",[17]点数換算表!$G$17,"")))))))</f>
        <v>0</v>
      </c>
      <c r="AE184" s="12"/>
      <c r="AF184" s="12">
        <f>IF(AE184="",0,IF(AE184="優勝",[17]点数換算表!$B$18,IF(AE184="準優勝",[17]点数換算表!$C$18,IF(AE184="ベスト4",[17]点数換算表!$D$18,IF(AE184="ベスト8",[17]点数換算表!$E$18,[17]点数換算表!$F$18)))))</f>
        <v>0</v>
      </c>
      <c r="AG184" s="12"/>
      <c r="AH184" s="12">
        <f>IF(AG184="",0,IF(AG184="優勝",[17]点数換算表!$B$19,IF(AG184="準優勝",[17]点数換算表!$C$19,IF(AG184="ベスト4",[17]点数換算表!$D$19,IF(AG184="ベスト8",[17]点数換算表!$E$19,[17]点数換算表!$F$19)))))</f>
        <v>0</v>
      </c>
      <c r="AI184" s="12">
        <f t="shared" ref="AI184:AI255" si="96">MAX(H184,J184)+SUM(L184:T184)+MAX(V184,X184)+SUM(Z184:AH184)</f>
        <v>80</v>
      </c>
      <c r="AJ184" s="78">
        <f t="shared" ref="AJ184" si="97">AI184+AI185</f>
        <v>80</v>
      </c>
    </row>
    <row r="185" spans="1:36" x14ac:dyDescent="0.4">
      <c r="A185" s="78"/>
      <c r="B185" s="12" t="s">
        <v>1131</v>
      </c>
      <c r="C185" s="12" t="s">
        <v>1118</v>
      </c>
      <c r="D185" s="12">
        <v>3</v>
      </c>
      <c r="E185" s="24" t="s">
        <v>269</v>
      </c>
      <c r="F185" s="41" t="s">
        <v>814</v>
      </c>
      <c r="G185" s="12"/>
      <c r="H185" s="12">
        <f>IF(G185="",0,IF(G185="優勝",[17]点数換算表!$B$2,IF(G185="準優勝",[17]点数換算表!$C$2,IF(G185="ベスト4",[17]点数換算表!$D$2,[17]点数換算表!$E$2))))</f>
        <v>0</v>
      </c>
      <c r="I185" s="12"/>
      <c r="J185" s="12">
        <f>IF(I185="",0,IF(I185="優勝",[17]点数換算表!$B$3,IF(I185="準優勝",[17]点数換算表!$C$3,IF(I185="ベスト4",[17]点数換算表!$D$3,[17]点数換算表!$E$3))))</f>
        <v>0</v>
      </c>
      <c r="K185" s="12"/>
      <c r="L185" s="12">
        <f>IF(K185="",0,IF(K185="優勝",[17]点数換算表!$B$4,IF(K185="準優勝",[17]点数換算表!$C$4,IF(K185="ベスト4",[17]点数換算表!$D$4,IF(K185="ベスト8",[17]点数換算表!$E$4,IF(K185="ベスト16",[17]点数換算表!$F$4,""))))))</f>
        <v>0</v>
      </c>
      <c r="M185" s="15"/>
      <c r="N185" s="12">
        <f>IF(M185="",0,IF(M185="優勝",[3]点数換算表!$B$5,IF(M185="準優勝",[3]点数換算表!$C$5,IF(M185="ベスト4",[3]点数換算表!$D$5,IF(M185="ベスト8",[3]点数換算表!$E$5,IF(M185="ベスト16",[3]点数換算表!$F$5,IF(M185="ベスト32",[3]点数換算表!$G$5,"")))))))</f>
        <v>0</v>
      </c>
      <c r="O185" s="12"/>
      <c r="P185" s="12">
        <f>IF(O185="",0,IF(O185="優勝",[17]点数換算表!$B$6,IF(O185="準優勝",[17]点数換算表!$C$6,IF(O185="ベスト4",[17]点数換算表!$D$6,IF(O185="ベスト8",[17]点数換算表!$E$6,IF(O185="ベスト16",[17]点数換算表!$F$6,IF(O185="ベスト32",[17]点数換算表!$G$6,"")))))))</f>
        <v>0</v>
      </c>
      <c r="Q185" s="12"/>
      <c r="R185" s="12">
        <f>IF(Q185="",0,IF(Q185="優勝",[17]点数換算表!$B$7,IF(Q185="準優勝",[17]点数換算表!$C$7,IF(Q185="ベスト4",[17]点数換算表!$D$7,IF(Q185="ベスト8",[17]点数換算表!$E$7,[17]点数換算表!$F$7)))))</f>
        <v>0</v>
      </c>
      <c r="S185" s="12"/>
      <c r="T185" s="12">
        <f>IF(S185="",0,IF(S185="優勝",[17]点数換算表!$B$8,IF(S185="準優勝",[17]点数換算表!$C$8,IF(S185="ベスト4",[17]点数換算表!$D$8,IF(S185="ベスト8",[17]点数換算表!$E$8,[17]点数換算表!$F$8)))))</f>
        <v>0</v>
      </c>
      <c r="U185" s="12"/>
      <c r="V185" s="12">
        <f>IF(U185="",0,IF(U185="優勝",[17]点数換算表!$B$13,IF(U185="準優勝",[17]点数換算表!$C$13,IF(U185="ベスト4",[17]点数換算表!$D$13,[17]点数換算表!$E$13))))</f>
        <v>0</v>
      </c>
      <c r="W185" s="12"/>
      <c r="X185" s="12">
        <f>IF(W185="",0,IF(W185="優勝",[17]点数換算表!$B$14,IF(W185="準優勝",[17]点数換算表!$C$14,IF(W185="ベスト4",[17]点数換算表!$D$14,[17]点数換算表!$E$14))))</f>
        <v>0</v>
      </c>
      <c r="Y185" s="12"/>
      <c r="Z185" s="12">
        <f>IF(Y185="",0,IF(Y185="優勝",[17]点数換算表!$B$15,IF(Y185="準優勝",[17]点数換算表!$C$15,IF(Y185="ベスト4",[17]点数換算表!$D$15,IF(Y185="ベスト8",[17]点数換算表!$E$15,IF(Y185="ベスト16",[17]点数換算表!$F$15,""))))))</f>
        <v>0</v>
      </c>
      <c r="AA185" s="12"/>
      <c r="AB185" s="12">
        <f>IF(AA185="",0,IF(AA185="優勝",[3]点数換算表!$B$16,IF(AA185="準優勝",[3]点数換算表!$C$16,IF(AA185="ベスト4",[3]点数換算表!$D$16,IF(AA185="ベスト8",[3]点数換算表!$E$16,IF(AA185="ベスト16",[3]点数換算表!$F$16,IF(AA185="ベスト32",[3]点数換算表!$G$16,"")))))))</f>
        <v>0</v>
      </c>
      <c r="AC185" s="12"/>
      <c r="AD185" s="12">
        <f>IF(AC185="",0,IF(AC185="優勝",[17]点数換算表!$B$17,IF(AC185="準優勝",[17]点数換算表!$C$17,IF(AC185="ベスト4",[17]点数換算表!$D$17,IF(AC185="ベスト8",[17]点数換算表!$E$17,IF(AC185="ベスト16",[17]点数換算表!$F$17,IF(AC185="ベスト32",[17]点数換算表!$G$17,"")))))))</f>
        <v>0</v>
      </c>
      <c r="AE185" s="12"/>
      <c r="AF185" s="12">
        <f>IF(AE185="",0,IF(AE185="優勝",[17]点数換算表!$B$18,IF(AE185="準優勝",[17]点数換算表!$C$18,IF(AE185="ベスト4",[17]点数換算表!$D$18,IF(AE185="ベスト8",[17]点数換算表!$E$18,[17]点数換算表!$F$18)))))</f>
        <v>0</v>
      </c>
      <c r="AG185" s="12"/>
      <c r="AH185" s="12">
        <f>IF(AG185="",0,IF(AG185="優勝",[17]点数換算表!$B$19,IF(AG185="準優勝",[17]点数換算表!$C$19,IF(AG185="ベスト4",[17]点数換算表!$D$19,IF(AG185="ベスト8",[17]点数換算表!$E$19,[17]点数換算表!$F$19)))))</f>
        <v>0</v>
      </c>
      <c r="AI185" s="12">
        <f t="shared" si="96"/>
        <v>0</v>
      </c>
      <c r="AJ185" s="78"/>
    </row>
    <row r="186" spans="1:36" x14ac:dyDescent="0.4">
      <c r="A186" s="78">
        <v>92</v>
      </c>
      <c r="B186" s="12" t="s">
        <v>1132</v>
      </c>
      <c r="C186" s="12" t="s">
        <v>1118</v>
      </c>
      <c r="D186" s="12">
        <v>4</v>
      </c>
      <c r="E186" s="24" t="s">
        <v>269</v>
      </c>
      <c r="F186" s="41" t="s">
        <v>814</v>
      </c>
      <c r="G186" s="12"/>
      <c r="H186" s="12">
        <f>IF(G186="",0,IF(G186="優勝",[17]点数換算表!$B$2,IF(G186="準優勝",[17]点数換算表!$C$2,IF(G186="ベスト4",[17]点数換算表!$D$2,[17]点数換算表!$E$2))))</f>
        <v>0</v>
      </c>
      <c r="I186" s="12"/>
      <c r="J186" s="12">
        <f>IF(I186="",0,IF(I186="優勝",[17]点数換算表!$B$3,IF(I186="準優勝",[17]点数換算表!$C$3,IF(I186="ベスト4",[17]点数換算表!$D$3,[17]点数換算表!$E$3))))</f>
        <v>0</v>
      </c>
      <c r="K186" s="12"/>
      <c r="L186" s="12">
        <f>IF(K186="",0,IF(K186="優勝",[17]点数換算表!$B$4,IF(K186="準優勝",[17]点数換算表!$C$4,IF(K186="ベスト4",[17]点数換算表!$D$4,IF(K186="ベスト8",[17]点数換算表!$E$4,IF(K186="ベスト16",[17]点数換算表!$F$4,""))))))</f>
        <v>0</v>
      </c>
      <c r="M186" s="15"/>
      <c r="N186" s="12">
        <f>IF(M186="",0,IF(M186="優勝",[3]点数換算表!$B$5,IF(M186="準優勝",[3]点数換算表!$C$5,IF(M186="ベスト4",[3]点数換算表!$D$5,IF(M186="ベスト8",[3]点数換算表!$E$5,IF(M186="ベスト16",[3]点数換算表!$F$5,IF(M186="ベスト32",[3]点数換算表!$G$5,"")))))))</f>
        <v>0</v>
      </c>
      <c r="O186" s="12"/>
      <c r="P186" s="12">
        <f>IF(O186="",0,IF(O186="優勝",[17]点数換算表!$B$6,IF(O186="準優勝",[17]点数換算表!$C$6,IF(O186="ベスト4",[17]点数換算表!$D$6,IF(O186="ベスト8",[17]点数換算表!$E$6,IF(O186="ベスト16",[17]点数換算表!$F$6,IF(O186="ベスト32",[17]点数換算表!$G$6,"")))))))</f>
        <v>0</v>
      </c>
      <c r="Q186" s="12"/>
      <c r="R186" s="12">
        <f>IF(Q186="",0,IF(Q186="優勝",[17]点数換算表!$B$7,IF(Q186="準優勝",[17]点数換算表!$C$7,IF(Q186="ベスト4",[17]点数換算表!$D$7,IF(Q186="ベスト8",[17]点数換算表!$E$7,[17]点数換算表!$F$7)))))</f>
        <v>0</v>
      </c>
      <c r="S186" s="12"/>
      <c r="T186" s="12">
        <f>IF(S186="",0,IF(S186="優勝",[17]点数換算表!$B$8,IF(S186="準優勝",[17]点数換算表!$C$8,IF(S186="ベスト4",[17]点数換算表!$D$8,IF(S186="ベスト8",[17]点数換算表!$E$8,[17]点数換算表!$F$8)))))</f>
        <v>0</v>
      </c>
      <c r="U186" s="12"/>
      <c r="V186" s="12">
        <f>IF(U186="",0,IF(U186="優勝",[17]点数換算表!$B$13,IF(U186="準優勝",[17]点数換算表!$C$13,IF(U186="ベスト4",[17]点数換算表!$D$13,[17]点数換算表!$E$13))))</f>
        <v>0</v>
      </c>
      <c r="W186" s="12"/>
      <c r="X186" s="12">
        <f>IF(W186="",0,IF(W186="優勝",[17]点数換算表!$B$14,IF(W186="準優勝",[17]点数換算表!$C$14,IF(W186="ベスト4",[17]点数換算表!$D$14,[17]点数換算表!$E$14))))</f>
        <v>0</v>
      </c>
      <c r="Y186" s="12"/>
      <c r="Z186" s="12">
        <f>IF(Y186="",0,IF(Y186="優勝",[17]点数換算表!$B$15,IF(Y186="準優勝",[17]点数換算表!$C$15,IF(Y186="ベスト4",[17]点数換算表!$D$15,IF(Y186="ベスト8",[17]点数換算表!$E$15,IF(Y186="ベスト16",[17]点数換算表!$F$15,""))))))</f>
        <v>0</v>
      </c>
      <c r="AA186" s="12" t="s">
        <v>7</v>
      </c>
      <c r="AB186" s="12">
        <f>IF(AA186="",0,IF(AA186="優勝",[3]点数換算表!$B$16,IF(AA186="準優勝",[3]点数換算表!$C$16,IF(AA186="ベスト4",[3]点数換算表!$D$16,IF(AA186="ベスト8",[3]点数換算表!$E$16,IF(AA186="ベスト16",[3]点数換算表!$F$16,IF(AA186="ベスト32",[3]点数換算表!$G$16,"")))))))</f>
        <v>80</v>
      </c>
      <c r="AC186" s="12"/>
      <c r="AD186" s="12">
        <f>IF(AC186="",0,IF(AC186="優勝",[17]点数換算表!$B$17,IF(AC186="準優勝",[17]点数換算表!$C$17,IF(AC186="ベスト4",[17]点数換算表!$D$17,IF(AC186="ベスト8",[17]点数換算表!$E$17,IF(AC186="ベスト16",[17]点数換算表!$F$17,IF(AC186="ベスト32",[17]点数換算表!$G$17,"")))))))</f>
        <v>0</v>
      </c>
      <c r="AE186" s="12"/>
      <c r="AF186" s="12">
        <f>IF(AE186="",0,IF(AE186="優勝",[17]点数換算表!$B$18,IF(AE186="準優勝",[17]点数換算表!$C$18,IF(AE186="ベスト4",[17]点数換算表!$D$18,IF(AE186="ベスト8",[17]点数換算表!$E$18,[17]点数換算表!$F$18)))))</f>
        <v>0</v>
      </c>
      <c r="AG186" s="12"/>
      <c r="AH186" s="12">
        <f>IF(AG186="",0,IF(AG186="優勝",[17]点数換算表!$B$19,IF(AG186="準優勝",[17]点数換算表!$C$19,IF(AG186="ベスト4",[17]点数換算表!$D$19,IF(AG186="ベスト8",[17]点数換算表!$E$19,[17]点数換算表!$F$19)))))</f>
        <v>0</v>
      </c>
      <c r="AI186" s="12">
        <f t="shared" si="96"/>
        <v>80</v>
      </c>
      <c r="AJ186" s="78">
        <f t="shared" ref="AJ186" si="98">AI186+AI187</f>
        <v>80</v>
      </c>
    </row>
    <row r="187" spans="1:36" x14ac:dyDescent="0.4">
      <c r="A187" s="78"/>
      <c r="B187" s="12" t="s">
        <v>1133</v>
      </c>
      <c r="C187" s="12" t="s">
        <v>1118</v>
      </c>
      <c r="D187" s="12">
        <v>4</v>
      </c>
      <c r="E187" s="24" t="s">
        <v>269</v>
      </c>
      <c r="F187" s="41" t="s">
        <v>814</v>
      </c>
      <c r="G187" s="12"/>
      <c r="H187" s="12">
        <f>IF(G187="",0,IF(G187="優勝",[17]点数換算表!$B$2,IF(G187="準優勝",[17]点数換算表!$C$2,IF(G187="ベスト4",[17]点数換算表!$D$2,[17]点数換算表!$E$2))))</f>
        <v>0</v>
      </c>
      <c r="I187" s="12"/>
      <c r="J187" s="12">
        <f>IF(I187="",0,IF(I187="優勝",[17]点数換算表!$B$3,IF(I187="準優勝",[17]点数換算表!$C$3,IF(I187="ベスト4",[17]点数換算表!$D$3,[17]点数換算表!$E$3))))</f>
        <v>0</v>
      </c>
      <c r="K187" s="12"/>
      <c r="L187" s="12">
        <f>IF(K187="",0,IF(K187="優勝",[17]点数換算表!$B$4,IF(K187="準優勝",[17]点数換算表!$C$4,IF(K187="ベスト4",[17]点数換算表!$D$4,IF(K187="ベスト8",[17]点数換算表!$E$4,IF(K187="ベスト16",[17]点数換算表!$F$4,""))))))</f>
        <v>0</v>
      </c>
      <c r="M187" s="15"/>
      <c r="N187" s="12">
        <f>IF(M187="",0,IF(M187="優勝",[3]点数換算表!$B$5,IF(M187="準優勝",[3]点数換算表!$C$5,IF(M187="ベスト4",[3]点数換算表!$D$5,IF(M187="ベスト8",[3]点数換算表!$E$5,IF(M187="ベスト16",[3]点数換算表!$F$5,IF(M187="ベスト32",[3]点数換算表!$G$5,"")))))))</f>
        <v>0</v>
      </c>
      <c r="O187" s="12"/>
      <c r="P187" s="12">
        <f>IF(O187="",0,IF(O187="優勝",[17]点数換算表!$B$6,IF(O187="準優勝",[17]点数換算表!$C$6,IF(O187="ベスト4",[17]点数換算表!$D$6,IF(O187="ベスト8",[17]点数換算表!$E$6,IF(O187="ベスト16",[17]点数換算表!$F$6,IF(O187="ベスト32",[17]点数換算表!$G$6,"")))))))</f>
        <v>0</v>
      </c>
      <c r="Q187" s="12"/>
      <c r="R187" s="12">
        <f>IF(Q187="",0,IF(Q187="優勝",[17]点数換算表!$B$7,IF(Q187="準優勝",[17]点数換算表!$C$7,IF(Q187="ベスト4",[17]点数換算表!$D$7,IF(Q187="ベスト8",[17]点数換算表!$E$7,[17]点数換算表!$F$7)))))</f>
        <v>0</v>
      </c>
      <c r="S187" s="12"/>
      <c r="T187" s="12">
        <f>IF(S187="",0,IF(S187="優勝",[17]点数換算表!$B$8,IF(S187="準優勝",[17]点数換算表!$C$8,IF(S187="ベスト4",[17]点数換算表!$D$8,IF(S187="ベスト8",[17]点数換算表!$E$8,[17]点数換算表!$F$8)))))</f>
        <v>0</v>
      </c>
      <c r="U187" s="12"/>
      <c r="V187" s="12">
        <f>IF(U187="",0,IF(U187="優勝",[17]点数換算表!$B$13,IF(U187="準優勝",[17]点数換算表!$C$13,IF(U187="ベスト4",[17]点数換算表!$D$13,[17]点数換算表!$E$13))))</f>
        <v>0</v>
      </c>
      <c r="W187" s="12"/>
      <c r="X187" s="12">
        <f>IF(W187="",0,IF(W187="優勝",[17]点数換算表!$B$14,IF(W187="準優勝",[17]点数換算表!$C$14,IF(W187="ベスト4",[17]点数換算表!$D$14,[17]点数換算表!$E$14))))</f>
        <v>0</v>
      </c>
      <c r="Y187" s="12"/>
      <c r="Z187" s="12">
        <f>IF(Y187="",0,IF(Y187="優勝",[17]点数換算表!$B$15,IF(Y187="準優勝",[17]点数換算表!$C$15,IF(Y187="ベスト4",[17]点数換算表!$D$15,IF(Y187="ベスト8",[17]点数換算表!$E$15,IF(Y187="ベスト16",[17]点数換算表!$F$15,""))))))</f>
        <v>0</v>
      </c>
      <c r="AA187" s="12"/>
      <c r="AB187" s="12">
        <f>IF(AA187="",0,IF(AA187="優勝",[3]点数換算表!$B$16,IF(AA187="準優勝",[3]点数換算表!$C$16,IF(AA187="ベスト4",[3]点数換算表!$D$16,IF(AA187="ベスト8",[3]点数換算表!$E$16,IF(AA187="ベスト16",[3]点数換算表!$F$16,IF(AA187="ベスト32",[3]点数換算表!$G$16,"")))))))</f>
        <v>0</v>
      </c>
      <c r="AC187" s="12"/>
      <c r="AD187" s="12">
        <f>IF(AC187="",0,IF(AC187="優勝",[17]点数換算表!$B$17,IF(AC187="準優勝",[17]点数換算表!$C$17,IF(AC187="ベスト4",[17]点数換算表!$D$17,IF(AC187="ベスト8",[17]点数換算表!$E$17,IF(AC187="ベスト16",[17]点数換算表!$F$17,IF(AC187="ベスト32",[17]点数換算表!$G$17,"")))))))</f>
        <v>0</v>
      </c>
      <c r="AE187" s="12"/>
      <c r="AF187" s="12">
        <f>IF(AE187="",0,IF(AE187="優勝",[17]点数換算表!$B$18,IF(AE187="準優勝",[17]点数換算表!$C$18,IF(AE187="ベスト4",[17]点数換算表!$D$18,IF(AE187="ベスト8",[17]点数換算表!$E$18,[17]点数換算表!$F$18)))))</f>
        <v>0</v>
      </c>
      <c r="AG187" s="12"/>
      <c r="AH187" s="12">
        <f>IF(AG187="",0,IF(AG187="優勝",[17]点数換算表!$B$19,IF(AG187="準優勝",[17]点数換算表!$C$19,IF(AG187="ベスト4",[17]点数換算表!$D$19,IF(AG187="ベスト8",[17]点数換算表!$E$19,[17]点数換算表!$F$19)))))</f>
        <v>0</v>
      </c>
      <c r="AI187" s="12">
        <f t="shared" si="96"/>
        <v>0</v>
      </c>
      <c r="AJ187" s="78"/>
    </row>
    <row r="188" spans="1:36" x14ac:dyDescent="0.4">
      <c r="A188" s="78">
        <v>93</v>
      </c>
      <c r="B188" s="12" t="s">
        <v>1138</v>
      </c>
      <c r="C188" s="12" t="s">
        <v>1139</v>
      </c>
      <c r="D188" s="12">
        <v>4</v>
      </c>
      <c r="E188" s="24" t="s">
        <v>269</v>
      </c>
      <c r="F188" s="41" t="s">
        <v>814</v>
      </c>
      <c r="G188" s="12"/>
      <c r="H188" s="12">
        <f>IF(G188="",0,IF(G188="優勝",[17]点数換算表!$B$2,IF(G188="準優勝",[17]点数換算表!$C$2,IF(G188="ベスト4",[17]点数換算表!$D$2,[17]点数換算表!$E$2))))</f>
        <v>0</v>
      </c>
      <c r="I188" s="12"/>
      <c r="J188" s="12">
        <f>IF(I188="",0,IF(I188="優勝",[17]点数換算表!$B$3,IF(I188="準優勝",[17]点数換算表!$C$3,IF(I188="ベスト4",[17]点数換算表!$D$3,[17]点数換算表!$E$3))))</f>
        <v>0</v>
      </c>
      <c r="K188" s="12"/>
      <c r="L188" s="12">
        <f>IF(K188="",0,IF(K188="優勝",[17]点数換算表!$B$4,IF(K188="準優勝",[17]点数換算表!$C$4,IF(K188="ベスト4",[17]点数換算表!$D$4,IF(K188="ベスト8",[17]点数換算表!$E$4,IF(K188="ベスト16",[17]点数換算表!$F$4,""))))))</f>
        <v>0</v>
      </c>
      <c r="M188" s="15"/>
      <c r="N188" s="12">
        <f>IF(M188="",0,IF(M188="優勝",[3]点数換算表!$B$5,IF(M188="準優勝",[3]点数換算表!$C$5,IF(M188="ベスト4",[3]点数換算表!$D$5,IF(M188="ベスト8",[3]点数換算表!$E$5,IF(M188="ベスト16",[3]点数換算表!$F$5,IF(M188="ベスト32",[3]点数換算表!$G$5,"")))))))</f>
        <v>0</v>
      </c>
      <c r="O188" s="12"/>
      <c r="P188" s="12">
        <f>IF(O188="",0,IF(O188="優勝",[17]点数換算表!$B$6,IF(O188="準優勝",[17]点数換算表!$C$6,IF(O188="ベスト4",[17]点数換算表!$D$6,IF(O188="ベスト8",[17]点数換算表!$E$6,IF(O188="ベスト16",[17]点数換算表!$F$6,IF(O188="ベスト32",[17]点数換算表!$G$6,"")))))))</f>
        <v>0</v>
      </c>
      <c r="Q188" s="12"/>
      <c r="R188" s="12">
        <f>IF(Q188="",0,IF(Q188="優勝",[17]点数換算表!$B$7,IF(Q188="準優勝",[17]点数換算表!$C$7,IF(Q188="ベスト4",[17]点数換算表!$D$7,IF(Q188="ベスト8",[17]点数換算表!$E$7,[17]点数換算表!$F$7)))))</f>
        <v>0</v>
      </c>
      <c r="S188" s="12"/>
      <c r="T188" s="12">
        <f>IF(S188="",0,IF(S188="優勝",[17]点数換算表!$B$8,IF(S188="準優勝",[17]点数換算表!$C$8,IF(S188="ベスト4",[17]点数換算表!$D$8,IF(S188="ベスト8",[17]点数換算表!$E$8,[17]点数換算表!$F$8)))))</f>
        <v>0</v>
      </c>
      <c r="U188" s="12"/>
      <c r="V188" s="12">
        <f>IF(U188="",0,IF(U188="優勝",[17]点数換算表!$B$13,IF(U188="準優勝",[17]点数換算表!$C$13,IF(U188="ベスト4",[17]点数換算表!$D$13,[17]点数換算表!$E$13))))</f>
        <v>0</v>
      </c>
      <c r="W188" s="12"/>
      <c r="X188" s="12">
        <f>IF(W188="",0,IF(W188="優勝",[17]点数換算表!$B$14,IF(W188="準優勝",[17]点数換算表!$C$14,IF(W188="ベスト4",[17]点数換算表!$D$14,[17]点数換算表!$E$14))))</f>
        <v>0</v>
      </c>
      <c r="Y188" s="12"/>
      <c r="Z188" s="12">
        <f>IF(Y188="",0,IF(Y188="優勝",[17]点数換算表!$B$15,IF(Y188="準優勝",[17]点数換算表!$C$15,IF(Y188="ベスト4",[17]点数換算表!$D$15,IF(Y188="ベスト8",[17]点数換算表!$E$15,IF(Y188="ベスト16",[17]点数換算表!$F$15,""))))))</f>
        <v>0</v>
      </c>
      <c r="AA188" s="12" t="s">
        <v>214</v>
      </c>
      <c r="AB188" s="12">
        <f>IF(AA188="",0,IF(AA188="優勝",[3]点数換算表!$B$16,IF(AA188="準優勝",[3]点数換算表!$C$16,IF(AA188="ベスト4",[3]点数換算表!$D$16,IF(AA188="ベスト8",[3]点数換算表!$E$16,IF(AA188="ベスト16",[3]点数換算表!$F$16,IF(AA188="ベスト32",[3]点数換算表!$G$16,"")))))))</f>
        <v>40</v>
      </c>
      <c r="AC188" s="12"/>
      <c r="AD188" s="12">
        <f>IF(AC188="",0,IF(AC188="優勝",[17]点数換算表!$B$17,IF(AC188="準優勝",[17]点数換算表!$C$17,IF(AC188="ベスト4",[17]点数換算表!$D$17,IF(AC188="ベスト8",[17]点数換算表!$E$17,IF(AC188="ベスト16",[17]点数換算表!$F$17,IF(AC188="ベスト32",[17]点数換算表!$G$17,"")))))))</f>
        <v>0</v>
      </c>
      <c r="AE188" s="12"/>
      <c r="AF188" s="12">
        <f>IF(AE188="",0,IF(AE188="優勝",[17]点数換算表!$B$18,IF(AE188="準優勝",[17]点数換算表!$C$18,IF(AE188="ベスト4",[17]点数換算表!$D$18,IF(AE188="ベスト8",[17]点数換算表!$E$18,[17]点数換算表!$F$18)))))</f>
        <v>0</v>
      </c>
      <c r="AG188" s="12"/>
      <c r="AH188" s="12">
        <f>IF(AG188="",0,IF(AG188="優勝",[17]点数換算表!$B$19,IF(AG188="準優勝",[17]点数換算表!$C$19,IF(AG188="ベスト4",[17]点数換算表!$D$19,IF(AG188="ベスト8",[17]点数換算表!$E$19,[17]点数換算表!$F$19)))))</f>
        <v>0</v>
      </c>
      <c r="AI188" s="12">
        <f t="shared" si="96"/>
        <v>40</v>
      </c>
      <c r="AJ188" s="78">
        <f t="shared" ref="AJ188" si="99">AI188+AI189</f>
        <v>80</v>
      </c>
    </row>
    <row r="189" spans="1:36" x14ac:dyDescent="0.4">
      <c r="A189" s="78"/>
      <c r="B189" s="12" t="s">
        <v>1140</v>
      </c>
      <c r="C189" s="12" t="s">
        <v>1139</v>
      </c>
      <c r="D189" s="12">
        <v>2</v>
      </c>
      <c r="E189" s="24" t="s">
        <v>269</v>
      </c>
      <c r="F189" s="41" t="s">
        <v>814</v>
      </c>
      <c r="G189" s="12"/>
      <c r="H189" s="12">
        <f>IF(G189="",0,IF(G189="優勝",[17]点数換算表!$B$2,IF(G189="準優勝",[17]点数換算表!$C$2,IF(G189="ベスト4",[17]点数換算表!$D$2,[17]点数換算表!$E$2))))</f>
        <v>0</v>
      </c>
      <c r="I189" s="12"/>
      <c r="J189" s="12">
        <f>IF(I189="",0,IF(I189="優勝",[17]点数換算表!$B$3,IF(I189="準優勝",[17]点数換算表!$C$3,IF(I189="ベスト4",[17]点数換算表!$D$3,[17]点数換算表!$E$3))))</f>
        <v>0</v>
      </c>
      <c r="K189" s="12"/>
      <c r="L189" s="12">
        <f>IF(K189="",0,IF(K189="優勝",[17]点数換算表!$B$4,IF(K189="準優勝",[17]点数換算表!$C$4,IF(K189="ベスト4",[17]点数換算表!$D$4,IF(K189="ベスト8",[17]点数換算表!$E$4,IF(K189="ベスト16",[17]点数換算表!$F$4,""))))))</f>
        <v>0</v>
      </c>
      <c r="M189" s="15"/>
      <c r="N189" s="12">
        <f>IF(M189="",0,IF(M189="優勝",[3]点数換算表!$B$5,IF(M189="準優勝",[3]点数換算表!$C$5,IF(M189="ベスト4",[3]点数換算表!$D$5,IF(M189="ベスト8",[3]点数換算表!$E$5,IF(M189="ベスト16",[3]点数換算表!$F$5,IF(M189="ベスト32",[3]点数換算表!$G$5,"")))))))</f>
        <v>0</v>
      </c>
      <c r="O189" s="12"/>
      <c r="P189" s="12">
        <f>IF(O189="",0,IF(O189="優勝",[17]点数換算表!$B$6,IF(O189="準優勝",[17]点数換算表!$C$6,IF(O189="ベスト4",[17]点数換算表!$D$6,IF(O189="ベスト8",[17]点数換算表!$E$6,IF(O189="ベスト16",[17]点数換算表!$F$6,IF(O189="ベスト32",[17]点数換算表!$G$6,"")))))))</f>
        <v>0</v>
      </c>
      <c r="Q189" s="12"/>
      <c r="R189" s="12">
        <f>IF(Q189="",0,IF(Q189="優勝",[17]点数換算表!$B$7,IF(Q189="準優勝",[17]点数換算表!$C$7,IF(Q189="ベスト4",[17]点数換算表!$D$7,IF(Q189="ベスト8",[17]点数換算表!$E$7,[17]点数換算表!$F$7)))))</f>
        <v>0</v>
      </c>
      <c r="S189" s="12"/>
      <c r="T189" s="12">
        <f>IF(S189="",0,IF(S189="優勝",[17]点数換算表!$B$8,IF(S189="準優勝",[17]点数換算表!$C$8,IF(S189="ベスト4",[17]点数換算表!$D$8,IF(S189="ベスト8",[17]点数換算表!$E$8,[17]点数換算表!$F$8)))))</f>
        <v>0</v>
      </c>
      <c r="U189" s="12"/>
      <c r="V189" s="12">
        <f>IF(U189="",0,IF(U189="優勝",[17]点数換算表!$B$13,IF(U189="準優勝",[17]点数換算表!$C$13,IF(U189="ベスト4",[17]点数換算表!$D$13,[17]点数換算表!$E$13))))</f>
        <v>0</v>
      </c>
      <c r="W189" s="12"/>
      <c r="X189" s="12">
        <f>IF(W189="",0,IF(W189="優勝",[17]点数換算表!$B$14,IF(W189="準優勝",[17]点数換算表!$C$14,IF(W189="ベスト4",[17]点数換算表!$D$14,[17]点数換算表!$E$14))))</f>
        <v>0</v>
      </c>
      <c r="Y189" s="12"/>
      <c r="Z189" s="12">
        <f>IF(Y189="",0,IF(Y189="優勝",[17]点数換算表!$B$15,IF(Y189="準優勝",[17]点数換算表!$C$15,IF(Y189="ベスト4",[17]点数換算表!$D$15,IF(Y189="ベスト8",[17]点数換算表!$E$15,IF(Y189="ベスト16",[17]点数換算表!$F$15,""))))))</f>
        <v>0</v>
      </c>
      <c r="AA189" s="12" t="s">
        <v>214</v>
      </c>
      <c r="AB189" s="12">
        <f>IF(AA189="",0,IF(AA189="優勝",[3]点数換算表!$B$16,IF(AA189="準優勝",[3]点数換算表!$C$16,IF(AA189="ベスト4",[3]点数換算表!$D$16,IF(AA189="ベスト8",[3]点数換算表!$E$16,IF(AA189="ベスト16",[3]点数換算表!$F$16,IF(AA189="ベスト32",[3]点数換算表!$G$16,"")))))))</f>
        <v>40</v>
      </c>
      <c r="AC189" s="12"/>
      <c r="AD189" s="12">
        <f>IF(AC189="",0,IF(AC189="優勝",[17]点数換算表!$B$17,IF(AC189="準優勝",[17]点数換算表!$C$17,IF(AC189="ベスト4",[17]点数換算表!$D$17,IF(AC189="ベスト8",[17]点数換算表!$E$17,IF(AC189="ベスト16",[17]点数換算表!$F$17,IF(AC189="ベスト32",[17]点数換算表!$G$17,"")))))))</f>
        <v>0</v>
      </c>
      <c r="AE189" s="12"/>
      <c r="AF189" s="12">
        <f>IF(AE189="",0,IF(AE189="優勝",[17]点数換算表!$B$18,IF(AE189="準優勝",[17]点数換算表!$C$18,IF(AE189="ベスト4",[17]点数換算表!$D$18,IF(AE189="ベスト8",[17]点数換算表!$E$18,[17]点数換算表!$F$18)))))</f>
        <v>0</v>
      </c>
      <c r="AG189" s="12"/>
      <c r="AH189" s="12">
        <f>IF(AG189="",0,IF(AG189="優勝",[17]点数換算表!$B$19,IF(AG189="準優勝",[17]点数換算表!$C$19,IF(AG189="ベスト4",[17]点数換算表!$D$19,IF(AG189="ベスト8",[17]点数換算表!$E$19,[17]点数換算表!$F$19)))))</f>
        <v>0</v>
      </c>
      <c r="AI189" s="12">
        <f t="shared" si="96"/>
        <v>40</v>
      </c>
      <c r="AJ189" s="78"/>
    </row>
    <row r="190" spans="1:36" x14ac:dyDescent="0.4">
      <c r="A190" s="78">
        <v>94</v>
      </c>
      <c r="B190" s="12" t="s">
        <v>375</v>
      </c>
      <c r="C190" s="12" t="s">
        <v>376</v>
      </c>
      <c r="D190" s="12">
        <v>2</v>
      </c>
      <c r="E190" s="25" t="s">
        <v>272</v>
      </c>
      <c r="F190" s="36" t="s">
        <v>815</v>
      </c>
      <c r="G190" s="11"/>
      <c r="H190" s="12">
        <f>IF(G190="",0,IF(G190="優勝",[3]点数換算表!$B$2,IF(G190="準優勝",[3]点数換算表!$C$2,IF(G190="ベスト4",[3]点数換算表!$D$2,[3]点数換算表!$E$2))))</f>
        <v>0</v>
      </c>
      <c r="I190" s="11"/>
      <c r="J190" s="12">
        <f>IF(I190="",0,IF(I190="優勝",[3]点数換算表!$B$3,IF(I190="準優勝",[3]点数換算表!$C$3,IF(I190="ベスト4",[3]点数換算表!$D$3,[3]点数換算表!$E$3))))</f>
        <v>0</v>
      </c>
      <c r="K190" s="15"/>
      <c r="L190" s="12">
        <f>IF(K190="",0,IF(K190="優勝",[3]点数換算表!$B$4,IF(K190="準優勝",[3]点数換算表!$C$4,IF(K190="ベスト4",[3]点数換算表!$D$4,IF(K190="ベスト8",[3]点数換算表!$E$4,IF(K190="ベスト16",[3]点数換算表!$F$4,""))))))</f>
        <v>0</v>
      </c>
      <c r="M190" s="15"/>
      <c r="N190" s="12">
        <f>IF(M190="",0,IF(M190="優勝",[3]点数換算表!$B$5,IF(M190="準優勝",[3]点数換算表!$C$5,IF(M190="ベスト4",[3]点数換算表!$D$5,IF(M190="ベスト8",[3]点数換算表!$E$5,IF(M190="ベスト16",[3]点数換算表!$F$5,IF(M190="ベスト32",[3]点数換算表!$G$5,"")))))))</f>
        <v>0</v>
      </c>
      <c r="O190" s="15"/>
      <c r="P190" s="12">
        <f>IF(O190="",0,IF(O190="優勝",[3]点数換算表!$B$6,IF(O190="準優勝",[3]点数換算表!$C$6,IF(O190="ベスト4",[3]点数換算表!$D$6,IF(O190="ベスト8",[3]点数換算表!$E$6,IF(O190="ベスト16",[3]点数換算表!$F$6,IF(O190="ベスト32",[3]点数換算表!$G$6,"")))))))</f>
        <v>0</v>
      </c>
      <c r="Q190" s="11"/>
      <c r="R190" s="12">
        <f>IF(Q190="",0,IF(Q190="優勝",[3]点数換算表!$B$7,IF(Q190="準優勝",[3]点数換算表!$C$7,IF(Q190="ベスト4",[3]点数換算表!$D$7,IF(Q190="ベスト8",[3]点数換算表!$E$7,[3]点数換算表!$F$7)))))</f>
        <v>0</v>
      </c>
      <c r="S190" s="11"/>
      <c r="T190" s="12">
        <f>IF(S190="",0,IF(S190="優勝",[3]点数換算表!$B$8,IF(S190="準優勝",[3]点数換算表!$C$8,IF(S190="ベスト4",[3]点数換算表!$D$8,IF(S190="ベスト8",[3]点数換算表!$E$8,[3]点数換算表!$F$8)))))</f>
        <v>0</v>
      </c>
      <c r="U190" s="11"/>
      <c r="V190" s="12">
        <f>IF(U190="",0,IF(U190="優勝",[3]点数換算表!$B$13,IF(U190="準優勝",[3]点数換算表!$C$13,IF(U190="ベスト4",[3]点数換算表!$D$13,[3]点数換算表!$E$13))))</f>
        <v>0</v>
      </c>
      <c r="W190" s="11"/>
      <c r="X190" s="12">
        <f>IF(W190="",0,IF(W190="優勝",[3]点数換算表!$B$14,IF(W190="準優勝",[3]点数換算表!$C$14,IF(W190="ベスト4",[3]点数換算表!$D$14,[3]点数換算表!$E$14))))</f>
        <v>0</v>
      </c>
      <c r="Y190" s="15"/>
      <c r="Z190" s="12">
        <f>IF(Y190="",0,IF(Y190="優勝",[3]点数換算表!$B$15,IF(Y190="準優勝",[3]点数換算表!$C$15,IF(Y190="ベスト4",[3]点数換算表!$D$15,IF(Y190="ベスト8",[3]点数換算表!$E$15,IF(Y190="ベスト16",[3]点数換算表!$F$15,""))))))</f>
        <v>0</v>
      </c>
      <c r="AA190" s="15" t="s">
        <v>214</v>
      </c>
      <c r="AB190" s="12">
        <f>IF(AA190="",0,IF(AA190="優勝",[3]点数換算表!$B$16,IF(AA190="準優勝",[3]点数換算表!$C$16,IF(AA190="ベスト4",[3]点数換算表!$D$16,IF(AA190="ベスト8",[3]点数換算表!$E$16,IF(AA190="ベスト16",[3]点数換算表!$F$16,IF(AA190="ベスト32",[3]点数換算表!$G$16,"")))))))</f>
        <v>40</v>
      </c>
      <c r="AC190" s="15"/>
      <c r="AD190" s="12">
        <f>IF(AC190="",0,IF(AC190="優勝",[3]点数換算表!$B$17,IF(AC190="準優勝",[3]点数換算表!$C$17,IF(AC190="ベスト4",[3]点数換算表!$D$17,IF(AC190="ベスト8",[3]点数換算表!$E$17,IF(AC190="ベスト16",[3]点数換算表!$F$17,IF(AC190="ベスト32",[3]点数換算表!$G$17,"")))))))</f>
        <v>0</v>
      </c>
      <c r="AE190" s="11"/>
      <c r="AF190" s="12">
        <f>IF(AE190="",0,IF(AE190="優勝",[3]点数換算表!$B$18,IF(AE190="準優勝",[3]点数換算表!$C$18,IF(AE190="ベスト4",[3]点数換算表!$D$18,IF(AE190="ベスト8",[3]点数換算表!$E$18,[3]点数換算表!$F$18)))))</f>
        <v>0</v>
      </c>
      <c r="AG190" s="11"/>
      <c r="AH190" s="12">
        <f>IF(AG190="",0,IF(AG190="優勝",[3]点数換算表!$B$19,IF(AG190="準優勝",[3]点数換算表!$C$19,IF(AG190="ベスト4",[3]点数換算表!$D$19,IF(AG190="ベスト8",[3]点数換算表!$E$19,[3]点数換算表!$F$19)))))</f>
        <v>0</v>
      </c>
      <c r="AI190" s="12">
        <f t="shared" si="96"/>
        <v>40</v>
      </c>
      <c r="AJ190" s="78">
        <f t="shared" ref="AJ190" si="100">AI190+AI191</f>
        <v>80</v>
      </c>
    </row>
    <row r="191" spans="1:36" x14ac:dyDescent="0.4">
      <c r="A191" s="78"/>
      <c r="B191" s="12" t="s">
        <v>377</v>
      </c>
      <c r="C191" s="12" t="s">
        <v>376</v>
      </c>
      <c r="D191" s="12">
        <v>2</v>
      </c>
      <c r="E191" s="25" t="s">
        <v>272</v>
      </c>
      <c r="F191" s="36" t="s">
        <v>815</v>
      </c>
      <c r="G191" s="11"/>
      <c r="H191" s="12">
        <f>IF(G191="",0,IF(G191="優勝",[3]点数換算表!$B$2,IF(G191="準優勝",[3]点数換算表!$C$2,IF(G191="ベスト4",[3]点数換算表!$D$2,[3]点数換算表!$E$2))))</f>
        <v>0</v>
      </c>
      <c r="I191" s="11"/>
      <c r="J191" s="12">
        <f>IF(I191="",0,IF(I191="優勝",[3]点数換算表!$B$3,IF(I191="準優勝",[3]点数換算表!$C$3,IF(I191="ベスト4",[3]点数換算表!$D$3,[3]点数換算表!$E$3))))</f>
        <v>0</v>
      </c>
      <c r="K191" s="15"/>
      <c r="L191" s="12">
        <f>IF(K191="",0,IF(K191="優勝",[3]点数換算表!$B$4,IF(K191="準優勝",[3]点数換算表!$C$4,IF(K191="ベスト4",[3]点数換算表!$D$4,IF(K191="ベスト8",[3]点数換算表!$E$4,IF(K191="ベスト16",[3]点数換算表!$F$4,""))))))</f>
        <v>0</v>
      </c>
      <c r="M191" s="15"/>
      <c r="N191" s="12">
        <f>IF(M191="",0,IF(M191="優勝",[3]点数換算表!$B$5,IF(M191="準優勝",[3]点数換算表!$C$5,IF(M191="ベスト4",[3]点数換算表!$D$5,IF(M191="ベスト8",[3]点数換算表!$E$5,IF(M191="ベスト16",[3]点数換算表!$F$5,IF(M191="ベスト32",[3]点数換算表!$G$5,"")))))))</f>
        <v>0</v>
      </c>
      <c r="O191" s="15"/>
      <c r="P191" s="12">
        <f>IF(O191="",0,IF(O191="優勝",[3]点数換算表!$B$6,IF(O191="準優勝",[3]点数換算表!$C$6,IF(O191="ベスト4",[3]点数換算表!$D$6,IF(O191="ベスト8",[3]点数換算表!$E$6,IF(O191="ベスト16",[3]点数換算表!$F$6,IF(O191="ベスト32",[3]点数換算表!$G$6,"")))))))</f>
        <v>0</v>
      </c>
      <c r="Q191" s="11"/>
      <c r="R191" s="12">
        <f>IF(Q191="",0,IF(Q191="優勝",[3]点数換算表!$B$7,IF(Q191="準優勝",[3]点数換算表!$C$7,IF(Q191="ベスト4",[3]点数換算表!$D$7,IF(Q191="ベスト8",[3]点数換算表!$E$7,[3]点数換算表!$F$7)))))</f>
        <v>0</v>
      </c>
      <c r="S191" s="11"/>
      <c r="T191" s="12">
        <f>IF(S191="",0,IF(S191="優勝",[3]点数換算表!$B$8,IF(S191="準優勝",[3]点数換算表!$C$8,IF(S191="ベスト4",[3]点数換算表!$D$8,IF(S191="ベスト8",[3]点数換算表!$E$8,[3]点数換算表!$F$8)))))</f>
        <v>0</v>
      </c>
      <c r="U191" s="11"/>
      <c r="V191" s="12">
        <f>IF(U191="",0,IF(U191="優勝",[3]点数換算表!$B$13,IF(U191="準優勝",[3]点数換算表!$C$13,IF(U191="ベスト4",[3]点数換算表!$D$13,[3]点数換算表!$E$13))))</f>
        <v>0</v>
      </c>
      <c r="W191" s="11"/>
      <c r="X191" s="12">
        <f>IF(W191="",0,IF(W191="優勝",[3]点数換算表!$B$14,IF(W191="準優勝",[3]点数換算表!$C$14,IF(W191="ベスト4",[3]点数換算表!$D$14,[3]点数換算表!$E$14))))</f>
        <v>0</v>
      </c>
      <c r="Y191" s="15"/>
      <c r="Z191" s="12">
        <f>IF(Y191="",0,IF(Y191="優勝",[3]点数換算表!$B$15,IF(Y191="準優勝",[3]点数換算表!$C$15,IF(Y191="ベスト4",[3]点数換算表!$D$15,IF(Y191="ベスト8",[3]点数換算表!$E$15,IF(Y191="ベスト16",[3]点数換算表!$F$15,""))))))</f>
        <v>0</v>
      </c>
      <c r="AA191" s="15" t="s">
        <v>214</v>
      </c>
      <c r="AB191" s="12">
        <f>IF(AA191="",0,IF(AA191="優勝",[3]点数換算表!$B$16,IF(AA191="準優勝",[3]点数換算表!$C$16,IF(AA191="ベスト4",[3]点数換算表!$D$16,IF(AA191="ベスト8",[3]点数換算表!$E$16,IF(AA191="ベスト16",[3]点数換算表!$F$16,IF(AA191="ベスト32",[3]点数換算表!$G$16,"")))))))</f>
        <v>40</v>
      </c>
      <c r="AC191" s="15"/>
      <c r="AD191" s="12">
        <f>IF(AC191="",0,IF(AC191="優勝",[3]点数換算表!$B$17,IF(AC191="準優勝",[3]点数換算表!$C$17,IF(AC191="ベスト4",[3]点数換算表!$D$17,IF(AC191="ベスト8",[3]点数換算表!$E$17,IF(AC191="ベスト16",[3]点数換算表!$F$17,IF(AC191="ベスト32",[3]点数換算表!$G$17,"")))))))</f>
        <v>0</v>
      </c>
      <c r="AE191" s="11"/>
      <c r="AF191" s="12">
        <f>IF(AE191="",0,IF(AE191="優勝",[3]点数換算表!$B$18,IF(AE191="準優勝",[3]点数換算表!$C$18,IF(AE191="ベスト4",[3]点数換算表!$D$18,IF(AE191="ベスト8",[3]点数換算表!$E$18,[3]点数換算表!$F$18)))))</f>
        <v>0</v>
      </c>
      <c r="AG191" s="11"/>
      <c r="AH191" s="12">
        <f>IF(AG191="",0,IF(AG191="優勝",[3]点数換算表!$B$19,IF(AG191="準優勝",[3]点数換算表!$C$19,IF(AG191="ベスト4",[3]点数換算表!$D$19,IF(AG191="ベスト8",[3]点数換算表!$E$19,[3]点数換算表!$F$19)))))</f>
        <v>0</v>
      </c>
      <c r="AI191" s="12">
        <f t="shared" si="96"/>
        <v>40</v>
      </c>
      <c r="AJ191" s="78"/>
    </row>
    <row r="192" spans="1:36" x14ac:dyDescent="0.4">
      <c r="A192" s="78">
        <v>95</v>
      </c>
      <c r="B192" s="12" t="s">
        <v>1141</v>
      </c>
      <c r="C192" s="12" t="s">
        <v>254</v>
      </c>
      <c r="D192" s="12">
        <v>1</v>
      </c>
      <c r="E192" s="24" t="s">
        <v>269</v>
      </c>
      <c r="F192" s="41" t="s">
        <v>814</v>
      </c>
      <c r="G192" s="12"/>
      <c r="H192" s="12">
        <f>IF(G192="",0,IF(G192="優勝",[17]点数換算表!$B$2,IF(G192="準優勝",[17]点数換算表!$C$2,IF(G192="ベスト4",[17]点数換算表!$D$2,[17]点数換算表!$E$2))))</f>
        <v>0</v>
      </c>
      <c r="I192" s="12" t="s">
        <v>9</v>
      </c>
      <c r="J192" s="12">
        <f>IF(I192="",0,IF(I192="優勝",[17]点数換算表!$B$3,IF(I192="準優勝",[17]点数換算表!$C$3,IF(I192="ベスト4",[17]点数換算表!$D$3,[17]点数換算表!$E$3))))</f>
        <v>50</v>
      </c>
      <c r="K192" s="12"/>
      <c r="L192" s="12">
        <f>IF(K192="",0,IF(K192="優勝",[17]点数換算表!$B$4,IF(K192="準優勝",[17]点数換算表!$C$4,IF(K192="ベスト4",[17]点数換算表!$D$4,IF(K192="ベスト8",[17]点数換算表!$E$4,IF(K192="ベスト16",[17]点数換算表!$F$4,""))))))</f>
        <v>0</v>
      </c>
      <c r="M192" s="15"/>
      <c r="N192" s="12">
        <f>IF(M192="",0,IF(M192="優勝",[3]点数換算表!$B$5,IF(M192="準優勝",[3]点数換算表!$C$5,IF(M192="ベスト4",[3]点数換算表!$D$5,IF(M192="ベスト8",[3]点数換算表!$E$5,IF(M192="ベスト16",[3]点数換算表!$F$5,IF(M192="ベスト32",[3]点数換算表!$G$5,"")))))))</f>
        <v>0</v>
      </c>
      <c r="O192" s="12"/>
      <c r="P192" s="12">
        <f>IF(O192="",0,IF(O192="優勝",[17]点数換算表!$B$6,IF(O192="準優勝",[17]点数換算表!$C$6,IF(O192="ベスト4",[17]点数換算表!$D$6,IF(O192="ベスト8",[17]点数換算表!$E$6,IF(O192="ベスト16",[17]点数換算表!$F$6,IF(O192="ベスト32",[17]点数換算表!$G$6,"")))))))</f>
        <v>0</v>
      </c>
      <c r="Q192" s="12"/>
      <c r="R192" s="12">
        <f>IF(Q192="",0,IF(Q192="優勝",[17]点数換算表!$B$7,IF(Q192="準優勝",[17]点数換算表!$C$7,IF(Q192="ベスト4",[17]点数換算表!$D$7,IF(Q192="ベスト8",[17]点数換算表!$E$7,[17]点数換算表!$F$7)))))</f>
        <v>0</v>
      </c>
      <c r="S192" s="12"/>
      <c r="T192" s="12">
        <f>IF(S192="",0,IF(S192="優勝",[17]点数換算表!$B$8,IF(S192="準優勝",[17]点数換算表!$C$8,IF(S192="ベスト4",[17]点数換算表!$D$8,IF(S192="ベスト8",[17]点数換算表!$E$8,[17]点数換算表!$F$8)))))</f>
        <v>0</v>
      </c>
      <c r="U192" s="12"/>
      <c r="V192" s="12">
        <f>IF(U192="",0,IF(U192="優勝",[17]点数換算表!$B$13,IF(U192="準優勝",[17]点数換算表!$C$13,IF(U192="ベスト4",[17]点数換算表!$D$13,[17]点数換算表!$E$13))))</f>
        <v>0</v>
      </c>
      <c r="W192" s="12"/>
      <c r="X192" s="12">
        <f>IF(W192="",0,IF(W192="優勝",[17]点数換算表!$B$14,IF(W192="準優勝",[17]点数換算表!$C$14,IF(W192="ベスト4",[17]点数換算表!$D$14,[17]点数換算表!$E$14))))</f>
        <v>0</v>
      </c>
      <c r="Y192" s="12"/>
      <c r="Z192" s="12">
        <f>IF(Y192="",0,IF(Y192="優勝",[17]点数換算表!$B$15,IF(Y192="準優勝",[17]点数換算表!$C$15,IF(Y192="ベスト4",[17]点数換算表!$D$15,IF(Y192="ベスト8",[17]点数換算表!$E$15,IF(Y192="ベスト16",[17]点数換算表!$F$15,""))))))</f>
        <v>0</v>
      </c>
      <c r="AA192" s="12"/>
      <c r="AB192" s="12">
        <f>IF(AA192="",0,IF(AA192="優勝",[3]点数換算表!$B$16,IF(AA192="準優勝",[3]点数換算表!$C$16,IF(AA192="ベスト4",[3]点数換算表!$D$16,IF(AA192="ベスト8",[3]点数換算表!$E$16,IF(AA192="ベスト16",[3]点数換算表!$F$16,IF(AA192="ベスト32",[3]点数換算表!$G$16,"")))))))</f>
        <v>0</v>
      </c>
      <c r="AC192" s="12"/>
      <c r="AD192" s="12">
        <f>IF(AC192="",0,IF(AC192="優勝",[17]点数換算表!$B$17,IF(AC192="準優勝",[17]点数換算表!$C$17,IF(AC192="ベスト4",[17]点数換算表!$D$17,IF(AC192="ベスト8",[17]点数換算表!$E$17,IF(AC192="ベスト16",[17]点数換算表!$F$17,IF(AC192="ベスト32",[17]点数換算表!$G$17,"")))))))</f>
        <v>0</v>
      </c>
      <c r="AE192" s="12"/>
      <c r="AF192" s="12">
        <f>IF(AE192="",0,IF(AE192="優勝",[17]点数換算表!$B$18,IF(AE192="準優勝",[17]点数換算表!$C$18,IF(AE192="ベスト4",[17]点数換算表!$D$18,IF(AE192="ベスト8",[17]点数換算表!$E$18,[17]点数換算表!$F$18)))))</f>
        <v>0</v>
      </c>
      <c r="AG192" s="12"/>
      <c r="AH192" s="12">
        <f>IF(AG192="",0,IF(AG192="優勝",[17]点数換算表!$B$19,IF(AG192="準優勝",[17]点数換算表!$C$19,IF(AG192="ベスト4",[17]点数換算表!$D$19,IF(AG192="ベスト8",[17]点数換算表!$E$19,[17]点数換算表!$F$19)))))</f>
        <v>0</v>
      </c>
      <c r="AI192" s="12">
        <f t="shared" si="96"/>
        <v>50</v>
      </c>
      <c r="AJ192" s="78">
        <f t="shared" ref="AJ192" si="101">AI192+AI193</f>
        <v>50</v>
      </c>
    </row>
    <row r="193" spans="1:36" x14ac:dyDescent="0.4">
      <c r="A193" s="78"/>
      <c r="B193" s="12" t="s">
        <v>1142</v>
      </c>
      <c r="C193" s="12" t="s">
        <v>254</v>
      </c>
      <c r="D193" s="12">
        <v>4</v>
      </c>
      <c r="E193" s="24" t="s">
        <v>269</v>
      </c>
      <c r="F193" s="41" t="s">
        <v>814</v>
      </c>
      <c r="G193" s="12"/>
      <c r="H193" s="12">
        <f>IF(G193="",0,IF(G193="優勝",[17]点数換算表!$B$2,IF(G193="準優勝",[17]点数換算表!$C$2,IF(G193="ベスト4",[17]点数換算表!$D$2,[17]点数換算表!$E$2))))</f>
        <v>0</v>
      </c>
      <c r="I193" s="12"/>
      <c r="J193" s="12">
        <f>IF(I193="",0,IF(I193="優勝",[17]点数換算表!$B$3,IF(I193="準優勝",[17]点数換算表!$C$3,IF(I193="ベスト4",[17]点数換算表!$D$3,[17]点数換算表!$E$3))))</f>
        <v>0</v>
      </c>
      <c r="K193" s="12"/>
      <c r="L193" s="12">
        <f>IF(K193="",0,IF(K193="優勝",[17]点数換算表!$B$4,IF(K193="準優勝",[17]点数換算表!$C$4,IF(K193="ベスト4",[17]点数換算表!$D$4,IF(K193="ベスト8",[17]点数換算表!$E$4,IF(K193="ベスト16",[17]点数換算表!$F$4,""))))))</f>
        <v>0</v>
      </c>
      <c r="M193" s="15"/>
      <c r="N193" s="12">
        <f>IF(M193="",0,IF(M193="優勝",[3]点数換算表!$B$5,IF(M193="準優勝",[3]点数換算表!$C$5,IF(M193="ベスト4",[3]点数換算表!$D$5,IF(M193="ベスト8",[3]点数換算表!$E$5,IF(M193="ベスト16",[3]点数換算表!$F$5,IF(M193="ベスト32",[3]点数換算表!$G$5,"")))))))</f>
        <v>0</v>
      </c>
      <c r="O193" s="12"/>
      <c r="P193" s="12">
        <f>IF(O193="",0,IF(O193="優勝",[17]点数換算表!$B$6,IF(O193="準優勝",[17]点数換算表!$C$6,IF(O193="ベスト4",[17]点数換算表!$D$6,IF(O193="ベスト8",[17]点数換算表!$E$6,IF(O193="ベスト16",[17]点数換算表!$F$6,IF(O193="ベスト32",[17]点数換算表!$G$6,"")))))))</f>
        <v>0</v>
      </c>
      <c r="Q193" s="12"/>
      <c r="R193" s="12">
        <f>IF(Q193="",0,IF(Q193="優勝",[17]点数換算表!$B$7,IF(Q193="準優勝",[17]点数換算表!$C$7,IF(Q193="ベスト4",[17]点数換算表!$D$7,IF(Q193="ベスト8",[17]点数換算表!$E$7,[17]点数換算表!$F$7)))))</f>
        <v>0</v>
      </c>
      <c r="S193" s="12"/>
      <c r="T193" s="12">
        <f>IF(S193="",0,IF(S193="優勝",[17]点数換算表!$B$8,IF(S193="準優勝",[17]点数換算表!$C$8,IF(S193="ベスト4",[17]点数換算表!$D$8,IF(S193="ベスト8",[17]点数換算表!$E$8,[17]点数換算表!$F$8)))))</f>
        <v>0</v>
      </c>
      <c r="U193" s="12"/>
      <c r="V193" s="12">
        <f>IF(U193="",0,IF(U193="優勝",[17]点数換算表!$B$13,IF(U193="準優勝",[17]点数換算表!$C$13,IF(U193="ベスト4",[17]点数換算表!$D$13,[17]点数換算表!$E$13))))</f>
        <v>0</v>
      </c>
      <c r="W193" s="12"/>
      <c r="X193" s="12">
        <f>IF(W193="",0,IF(W193="優勝",[17]点数換算表!$B$14,IF(W193="準優勝",[17]点数換算表!$C$14,IF(W193="ベスト4",[17]点数換算表!$D$14,[17]点数換算表!$E$14))))</f>
        <v>0</v>
      </c>
      <c r="Y193" s="12"/>
      <c r="Z193" s="12">
        <f>IF(Y193="",0,IF(Y193="優勝",[17]点数換算表!$B$15,IF(Y193="準優勝",[17]点数換算表!$C$15,IF(Y193="ベスト4",[17]点数換算表!$D$15,IF(Y193="ベスト8",[17]点数換算表!$E$15,IF(Y193="ベスト16",[17]点数換算表!$F$15,""))))))</f>
        <v>0</v>
      </c>
      <c r="AA193" s="12"/>
      <c r="AB193" s="12">
        <f>IF(AA193="",0,IF(AA193="優勝",[3]点数換算表!$B$16,IF(AA193="準優勝",[3]点数換算表!$C$16,IF(AA193="ベスト4",[3]点数換算表!$D$16,IF(AA193="ベスト8",[3]点数換算表!$E$16,IF(AA193="ベスト16",[3]点数換算表!$F$16,IF(AA193="ベスト32",[3]点数換算表!$G$16,"")))))))</f>
        <v>0</v>
      </c>
      <c r="AC193" s="12"/>
      <c r="AD193" s="12">
        <f>IF(AC193="",0,IF(AC193="優勝",[17]点数換算表!$B$17,IF(AC193="準優勝",[17]点数換算表!$C$17,IF(AC193="ベスト4",[17]点数換算表!$D$17,IF(AC193="ベスト8",[17]点数換算表!$E$17,IF(AC193="ベスト16",[17]点数換算表!$F$17,IF(AC193="ベスト32",[17]点数換算表!$G$17,"")))))))</f>
        <v>0</v>
      </c>
      <c r="AE193" s="12"/>
      <c r="AF193" s="12">
        <f>IF(AE193="",0,IF(AE193="優勝",[17]点数換算表!$B$18,IF(AE193="準優勝",[17]点数換算表!$C$18,IF(AE193="ベスト4",[17]点数換算表!$D$18,IF(AE193="ベスト8",[17]点数換算表!$E$18,[17]点数換算表!$F$18)))))</f>
        <v>0</v>
      </c>
      <c r="AG193" s="12"/>
      <c r="AH193" s="12">
        <f>IF(AG193="",0,IF(AG193="優勝",[17]点数換算表!$B$19,IF(AG193="準優勝",[17]点数換算表!$C$19,IF(AG193="ベスト4",[17]点数換算表!$D$19,IF(AG193="ベスト8",[17]点数換算表!$E$19,[17]点数換算表!$F$19)))))</f>
        <v>0</v>
      </c>
      <c r="AI193" s="12">
        <f t="shared" si="96"/>
        <v>0</v>
      </c>
      <c r="AJ193" s="78"/>
    </row>
    <row r="194" spans="1:36" x14ac:dyDescent="0.4">
      <c r="A194" s="78">
        <v>96</v>
      </c>
      <c r="B194" s="15" t="s">
        <v>746</v>
      </c>
      <c r="C194" s="15" t="s">
        <v>722</v>
      </c>
      <c r="D194" s="15">
        <v>4</v>
      </c>
      <c r="E194" s="33" t="s">
        <v>717</v>
      </c>
      <c r="F194" s="41" t="s">
        <v>814</v>
      </c>
      <c r="G194" s="11"/>
      <c r="H194" s="12">
        <f>IF(G194="",0,IF(G194="優勝",[5]点数換算表!$B$2,IF(G194="準優勝",[5]点数換算表!$C$2,IF(G194="ベスト4",[5]点数換算表!$D$2,[5]点数換算表!$E$2))))</f>
        <v>0</v>
      </c>
      <c r="I194" s="11"/>
      <c r="J194" s="12">
        <f>IF(I194="",0,IF(I194="優勝",[5]点数換算表!$B$3,IF(I194="準優勝",[5]点数換算表!$C$3,IF(I194="ベスト4",[5]点数換算表!$D$3,[5]点数換算表!$E$3))))</f>
        <v>0</v>
      </c>
      <c r="K194" s="15" t="s">
        <v>9</v>
      </c>
      <c r="L194" s="12">
        <f>IF(K194="",0,IF(K194="優勝",[5]点数換算表!$B$4,IF(K194="準優勝",[5]点数換算表!$C$4,IF(K194="ベスト4",[5]点数換算表!$D$4,IF(K194="ベスト8",[5]点数換算表!$E$4,IF(K194="ベスト16",[5]点数換算表!$F$4,""))))))</f>
        <v>40</v>
      </c>
      <c r="M194" s="15"/>
      <c r="N194" s="12">
        <f>IF(M194="",0,IF(M194="優勝",[3]点数換算表!$B$5,IF(M194="準優勝",[3]点数換算表!$C$5,IF(M194="ベスト4",[3]点数換算表!$D$5,IF(M194="ベスト8",[3]点数換算表!$E$5,IF(M194="ベスト16",[3]点数換算表!$F$5,IF(M194="ベスト32",[3]点数換算表!$G$5,"")))))))</f>
        <v>0</v>
      </c>
      <c r="O194" s="15"/>
      <c r="P194" s="12">
        <f>IF(O194="",0,IF(O194="優勝",[5]点数換算表!$B$6,IF(O194="準優勝",[5]点数換算表!$C$6,IF(O194="ベスト4",[5]点数換算表!$D$6,IF(O194="ベスト8",[5]点数換算表!$E$6,IF(O194="ベスト16",[5]点数換算表!$F$6,IF(O194="ベスト32",[5]点数換算表!$G$6,"")))))))</f>
        <v>0</v>
      </c>
      <c r="Q194" s="11"/>
      <c r="R194" s="12">
        <f>IF(Q194="",0,IF(Q194="優勝",[5]点数換算表!$B$7,IF(Q194="準優勝",[5]点数換算表!$C$7,IF(Q194="ベスト4",[5]点数換算表!$D$7,IF(Q194="ベスト8",[5]点数換算表!$E$7,[5]点数換算表!$F$7)))))</f>
        <v>0</v>
      </c>
      <c r="S194" s="11"/>
      <c r="T194" s="12">
        <f>IF(S194="",0,IF(S194="優勝",[5]点数換算表!$B$8,IF(S194="準優勝",[5]点数換算表!$C$8,IF(S194="ベスト4",[5]点数換算表!$D$8,IF(S194="ベスト8",[5]点数換算表!$E$8,[5]点数換算表!$F$8)))))</f>
        <v>0</v>
      </c>
      <c r="U194" s="11"/>
      <c r="V194" s="12">
        <f>IF(U194="",0,IF(U194="優勝",[5]点数換算表!$B$13,IF(U194="準優勝",[5]点数換算表!$C$13,IF(U194="ベスト4",[5]点数換算表!$D$13,[5]点数換算表!$E$13))))</f>
        <v>0</v>
      </c>
      <c r="W194" s="11"/>
      <c r="X194" s="12">
        <f>IF(W194="",0,IF(W194="優勝",[5]点数換算表!$B$14,IF(W194="準優勝",[5]点数換算表!$C$14,IF(W194="ベスト4",[5]点数換算表!$D$14,[5]点数換算表!$E$14))))</f>
        <v>0</v>
      </c>
      <c r="Y194" s="15"/>
      <c r="Z194" s="12">
        <f>IF(Y194="",0,IF(Y194="優勝",[5]点数換算表!$B$15,IF(Y194="準優勝",[5]点数換算表!$C$15,IF(Y194="ベスト4",[5]点数換算表!$D$15,IF(Y194="ベスト8",[5]点数換算表!$E$15,IF(Y194="ベスト16",[5]点数換算表!$F$15,""))))))</f>
        <v>0</v>
      </c>
      <c r="AA194" s="15"/>
      <c r="AB194" s="12">
        <f>IF(AA194="",0,IF(AA194="優勝",[3]点数換算表!$B$16,IF(AA194="準優勝",[3]点数換算表!$C$16,IF(AA194="ベスト4",[3]点数換算表!$D$16,IF(AA194="ベスト8",[3]点数換算表!$E$16,IF(AA194="ベスト16",[3]点数換算表!$F$16,IF(AA194="ベスト32",[3]点数換算表!$G$16,"")))))))</f>
        <v>0</v>
      </c>
      <c r="AC194" s="15"/>
      <c r="AD194" s="12">
        <f>IF(AC194="",0,IF(AC194="優勝",[5]点数換算表!$B$17,IF(AC194="準優勝",[5]点数換算表!$C$17,IF(AC194="ベスト4",[5]点数換算表!$D$17,IF(AC194="ベスト8",[5]点数換算表!$E$17,IF(AC194="ベスト16",[5]点数換算表!$F$17,IF(AC194="ベスト32",[5]点数換算表!$G$17,"")))))))</f>
        <v>0</v>
      </c>
      <c r="AE194" s="11"/>
      <c r="AF194" s="12">
        <f>IF(AE194="",0,IF(AE194="優勝",[5]点数換算表!$B$18,IF(AE194="準優勝",[5]点数換算表!$C$18,IF(AE194="ベスト4",[5]点数換算表!$D$18,IF(AE194="ベスト8",[5]点数換算表!$E$18,[5]点数換算表!$F$18)))))</f>
        <v>0</v>
      </c>
      <c r="AG194" s="11"/>
      <c r="AH194" s="12">
        <f>IF(AG194="",0,IF(AG194="優勝",[5]点数換算表!$B$19,IF(AG194="準優勝",[5]点数換算表!$C$19,IF(AG194="ベスト4",[5]点数換算表!$D$19,IF(AG194="ベスト8",[5]点数換算表!$E$19,[5]点数換算表!$F$19)))))</f>
        <v>0</v>
      </c>
      <c r="AI194" s="12">
        <f t="shared" si="96"/>
        <v>40</v>
      </c>
      <c r="AJ194" s="78">
        <f t="shared" ref="AJ194" si="102">AI194+AI195</f>
        <v>80</v>
      </c>
    </row>
    <row r="195" spans="1:36" x14ac:dyDescent="0.4">
      <c r="A195" s="78"/>
      <c r="B195" s="15" t="s">
        <v>753</v>
      </c>
      <c r="C195" s="15" t="s">
        <v>722</v>
      </c>
      <c r="D195" s="15">
        <v>1</v>
      </c>
      <c r="E195" s="33" t="s">
        <v>717</v>
      </c>
      <c r="F195" s="41" t="s">
        <v>814</v>
      </c>
      <c r="G195" s="11"/>
      <c r="H195" s="12">
        <f>IF(G195="",0,IF(G195="優勝",[5]点数換算表!$B$2,IF(G195="準優勝",[5]点数換算表!$C$2,IF(G195="ベスト4",[5]点数換算表!$D$2,[5]点数換算表!$E$2))))</f>
        <v>0</v>
      </c>
      <c r="I195" s="11"/>
      <c r="J195" s="12">
        <f>IF(I195="",0,IF(I195="優勝",[5]点数換算表!$B$3,IF(I195="準優勝",[5]点数換算表!$C$3,IF(I195="ベスト4",[5]点数換算表!$D$3,[5]点数換算表!$E$3))))</f>
        <v>0</v>
      </c>
      <c r="K195" s="15" t="s">
        <v>9</v>
      </c>
      <c r="L195" s="12">
        <f>IF(K195="",0,IF(K195="優勝",[5]点数換算表!$B$4,IF(K195="準優勝",[5]点数換算表!$C$4,IF(K195="ベスト4",[5]点数換算表!$D$4,IF(K195="ベスト8",[5]点数換算表!$E$4,IF(K195="ベスト16",[5]点数換算表!$F$4,""))))))</f>
        <v>40</v>
      </c>
      <c r="M195" s="15"/>
      <c r="N195" s="12">
        <f>IF(M195="",0,IF(M195="優勝",[3]点数換算表!$B$5,IF(M195="準優勝",[3]点数換算表!$C$5,IF(M195="ベスト4",[3]点数換算表!$D$5,IF(M195="ベスト8",[3]点数換算表!$E$5,IF(M195="ベスト16",[3]点数換算表!$F$5,IF(M195="ベスト32",[3]点数換算表!$G$5,"")))))))</f>
        <v>0</v>
      </c>
      <c r="O195" s="15"/>
      <c r="P195" s="12">
        <f>IF(O195="",0,IF(O195="優勝",[5]点数換算表!$B$6,IF(O195="準優勝",[5]点数換算表!$C$6,IF(O195="ベスト4",[5]点数換算表!$D$6,IF(O195="ベスト8",[5]点数換算表!$E$6,IF(O195="ベスト16",[5]点数換算表!$F$6,IF(O195="ベスト32",[5]点数換算表!$G$6,"")))))))</f>
        <v>0</v>
      </c>
      <c r="Q195" s="11"/>
      <c r="R195" s="12">
        <f>IF(Q195="",0,IF(Q195="優勝",[5]点数換算表!$B$7,IF(Q195="準優勝",[5]点数換算表!$C$7,IF(Q195="ベスト4",[5]点数換算表!$D$7,IF(Q195="ベスト8",[5]点数換算表!$E$7,[5]点数換算表!$F$7)))))</f>
        <v>0</v>
      </c>
      <c r="S195" s="11"/>
      <c r="T195" s="12">
        <f>IF(S195="",0,IF(S195="優勝",[5]点数換算表!$B$8,IF(S195="準優勝",[5]点数換算表!$C$8,IF(S195="ベスト4",[5]点数換算表!$D$8,IF(S195="ベスト8",[5]点数換算表!$E$8,[5]点数換算表!$F$8)))))</f>
        <v>0</v>
      </c>
      <c r="U195" s="11"/>
      <c r="V195" s="12">
        <f>IF(U195="",0,IF(U195="優勝",[5]点数換算表!$B$13,IF(U195="準優勝",[5]点数換算表!$C$13,IF(U195="ベスト4",[5]点数換算表!$D$13,[5]点数換算表!$E$13))))</f>
        <v>0</v>
      </c>
      <c r="W195" s="11"/>
      <c r="X195" s="12">
        <f>IF(W195="",0,IF(W195="優勝",[5]点数換算表!$B$14,IF(W195="準優勝",[5]点数換算表!$C$14,IF(W195="ベスト4",[5]点数換算表!$D$14,[5]点数換算表!$E$14))))</f>
        <v>0</v>
      </c>
      <c r="Y195" s="15"/>
      <c r="Z195" s="12">
        <f>IF(Y195="",0,IF(Y195="優勝",[5]点数換算表!$B$15,IF(Y195="準優勝",[5]点数換算表!$C$15,IF(Y195="ベスト4",[5]点数換算表!$D$15,IF(Y195="ベスト8",[5]点数換算表!$E$15,IF(Y195="ベスト16",[5]点数換算表!$F$15,""))))))</f>
        <v>0</v>
      </c>
      <c r="AA195" s="15"/>
      <c r="AB195" s="12">
        <f>IF(AA195="",0,IF(AA195="優勝",[3]点数換算表!$B$16,IF(AA195="準優勝",[3]点数換算表!$C$16,IF(AA195="ベスト4",[3]点数換算表!$D$16,IF(AA195="ベスト8",[3]点数換算表!$E$16,IF(AA195="ベスト16",[3]点数換算表!$F$16,IF(AA195="ベスト32",[3]点数換算表!$G$16,"")))))))</f>
        <v>0</v>
      </c>
      <c r="AC195" s="15"/>
      <c r="AD195" s="12">
        <f>IF(AC195="",0,IF(AC195="優勝",[5]点数換算表!$B$17,IF(AC195="準優勝",[5]点数換算表!$C$17,IF(AC195="ベスト4",[5]点数換算表!$D$17,IF(AC195="ベスト8",[5]点数換算表!$E$17,IF(AC195="ベスト16",[5]点数換算表!$F$17,IF(AC195="ベスト32",[5]点数換算表!$G$17,"")))))))</f>
        <v>0</v>
      </c>
      <c r="AE195" s="11"/>
      <c r="AF195" s="12">
        <f>IF(AE195="",0,IF(AE195="優勝",[5]点数換算表!$B$18,IF(AE195="準優勝",[5]点数換算表!$C$18,IF(AE195="ベスト4",[5]点数換算表!$D$18,IF(AE195="ベスト8",[5]点数換算表!$E$18,[5]点数換算表!$F$18)))))</f>
        <v>0</v>
      </c>
      <c r="AG195" s="11"/>
      <c r="AH195" s="12">
        <f>IF(AG195="",0,IF(AG195="優勝",[5]点数換算表!$B$19,IF(AG195="準優勝",[5]点数換算表!$C$19,IF(AG195="ベスト4",[5]点数換算表!$D$19,IF(AG195="ベスト8",[5]点数換算表!$E$19,[5]点数換算表!$F$19)))))</f>
        <v>0</v>
      </c>
      <c r="AI195" s="12">
        <f t="shared" si="96"/>
        <v>40</v>
      </c>
      <c r="AJ195" s="78"/>
    </row>
    <row r="196" spans="1:36" x14ac:dyDescent="0.4">
      <c r="A196" s="78">
        <v>97</v>
      </c>
      <c r="B196" s="12" t="s">
        <v>556</v>
      </c>
      <c r="C196" s="12" t="s">
        <v>525</v>
      </c>
      <c r="D196" s="12">
        <v>4</v>
      </c>
      <c r="E196" s="29" t="s">
        <v>526</v>
      </c>
      <c r="F196" s="36" t="s">
        <v>815</v>
      </c>
      <c r="G196" s="11"/>
      <c r="H196" s="12">
        <f>IF(G196="",0,IF(G196="優勝",[8]点数換算表!$B$2,IF(G196="準優勝",[8]点数換算表!$C$2,IF(G196="ベスト4",[8]点数換算表!$D$2,[8]点数換算表!$E$2))))</f>
        <v>0</v>
      </c>
      <c r="I196" s="11"/>
      <c r="J196" s="12">
        <f>IF(I196="",0,IF(I196="優勝",[8]点数換算表!$B$3,IF(I196="準優勝",[8]点数換算表!$C$3,IF(I196="ベスト4",[8]点数換算表!$D$3,[8]点数換算表!$E$3))))</f>
        <v>0</v>
      </c>
      <c r="K196" s="15" t="s">
        <v>9</v>
      </c>
      <c r="L196" s="12">
        <f>IF(K196="",0,IF(K196="優勝",[8]点数換算表!$B$4,IF(K196="準優勝",[8]点数換算表!$C$4,IF(K196="ベスト4",[8]点数換算表!$D$4,IF(K196="ベスト8",[8]点数換算表!$E$4,IF(K196="ベスト16",[8]点数換算表!$F$4,""))))))</f>
        <v>40</v>
      </c>
      <c r="M196" s="15"/>
      <c r="N196" s="12">
        <f>IF(M196="",0,IF(M196="優勝",[3]点数換算表!$B$5,IF(M196="準優勝",[3]点数換算表!$C$5,IF(M196="ベスト4",[3]点数換算表!$D$5,IF(M196="ベスト8",[3]点数換算表!$E$5,IF(M196="ベスト16",[3]点数換算表!$F$5,IF(M196="ベスト32",[3]点数換算表!$G$5,"")))))))</f>
        <v>0</v>
      </c>
      <c r="O196" s="15"/>
      <c r="P196" s="12">
        <f>IF(O196="",0,IF(O196="優勝",[8]点数換算表!$B$6,IF(O196="準優勝",[8]点数換算表!$C$6,IF(O196="ベスト4",[8]点数換算表!$D$6,IF(O196="ベスト8",[8]点数換算表!$E$6,IF(O196="ベスト16",[8]点数換算表!$F$6,IF(O196="ベスト32",[8]点数換算表!$G$6,"")))))))</f>
        <v>0</v>
      </c>
      <c r="Q196" s="11"/>
      <c r="R196" s="12">
        <f>IF(Q196="",0,IF(Q196="優勝",[8]点数換算表!$B$7,IF(Q196="準優勝",[8]点数換算表!$C$7,IF(Q196="ベスト4",[8]点数換算表!$D$7,IF(Q196="ベスト8",[8]点数換算表!$E$7,[8]点数換算表!$F$7)))))</f>
        <v>0</v>
      </c>
      <c r="S196" s="11"/>
      <c r="T196" s="12">
        <f>IF(S196="",0,IF(S196="優勝",[8]点数換算表!$B$8,IF(S196="準優勝",[8]点数換算表!$C$8,IF(S196="ベスト4",[8]点数換算表!$D$8,IF(S196="ベスト8",[8]点数換算表!$E$8,[8]点数換算表!$F$8)))))</f>
        <v>0</v>
      </c>
      <c r="U196" s="11"/>
      <c r="V196" s="12">
        <f>IF(U196="",0,IF(U196="優勝",[8]点数換算表!$B$13,IF(U196="準優勝",[8]点数換算表!$C$13,IF(U196="ベスト4",[8]点数換算表!$D$13,[8]点数換算表!$E$13))))</f>
        <v>0</v>
      </c>
      <c r="W196" s="11"/>
      <c r="X196" s="12">
        <f>IF(W196="",0,IF(W196="優勝",[8]点数換算表!$B$14,IF(W196="準優勝",[8]点数換算表!$C$14,IF(W196="ベスト4",[8]点数換算表!$D$14,[8]点数換算表!$E$14))))</f>
        <v>0</v>
      </c>
      <c r="Y196" s="15" t="s">
        <v>9</v>
      </c>
      <c r="Z196" s="12">
        <f>IF(Y196="",0,IF(Y196="優勝",[8]点数換算表!$B$15,IF(Y196="準優勝",[8]点数換算表!$C$15,IF(Y196="ベスト4",[8]点数換算表!$D$15,IF(Y196="ベスト8",[8]点数換算表!$E$15,IF(Y196="ベスト16",[8]点数換算表!$F$15,""))))))</f>
        <v>32</v>
      </c>
      <c r="AA196" s="15"/>
      <c r="AB196" s="12">
        <f>IF(AA196="",0,IF(AA196="優勝",[3]点数換算表!$B$16,IF(AA196="準優勝",[3]点数換算表!$C$16,IF(AA196="ベスト4",[3]点数換算表!$D$16,IF(AA196="ベスト8",[3]点数換算表!$E$16,IF(AA196="ベスト16",[3]点数換算表!$F$16,IF(AA196="ベスト32",[3]点数換算表!$G$16,"")))))))</f>
        <v>0</v>
      </c>
      <c r="AC196" s="15"/>
      <c r="AD196" s="12">
        <f>IF(AC196="",0,IF(AC196="優勝",[8]点数換算表!$B$17,IF(AC196="準優勝",[8]点数換算表!$C$17,IF(AC196="ベスト4",[8]点数換算表!$D$17,IF(AC196="ベスト8",[8]点数換算表!$E$17,IF(AC196="ベスト16",[8]点数換算表!$F$17,IF(AC196="ベスト32",[8]点数換算表!$G$17,"")))))))</f>
        <v>0</v>
      </c>
      <c r="AE196" s="11"/>
      <c r="AF196" s="12">
        <f>IF(AE196="",0,IF(AE196="優勝",[8]点数換算表!$B$18,IF(AE196="準優勝",[8]点数換算表!$C$18,IF(AE196="ベスト4",[8]点数換算表!$D$18,IF(AE196="ベスト8",[8]点数換算表!$E$18,[8]点数換算表!$F$18)))))</f>
        <v>0</v>
      </c>
      <c r="AG196" s="11"/>
      <c r="AH196" s="12">
        <f>IF(AG196="",0,IF(AG196="優勝",[8]点数換算表!$B$19,IF(AG196="準優勝",[8]点数換算表!$C$19,IF(AG196="ベスト4",[8]点数換算表!$D$19,IF(AG196="ベスト8",[8]点数換算表!$E$19,[8]点数換算表!$F$19)))))</f>
        <v>0</v>
      </c>
      <c r="AI196" s="12">
        <f t="shared" ref="AI196:AI227" si="103">MAX(H196,J196)+SUM(L196:T196)+MAX(V196,X196)+SUM(Z196:AH196)</f>
        <v>72</v>
      </c>
      <c r="AJ196" s="78">
        <f t="shared" ref="AJ196" si="104">AI196+AI197</f>
        <v>72</v>
      </c>
    </row>
    <row r="197" spans="1:36" x14ac:dyDescent="0.4">
      <c r="A197" s="78"/>
      <c r="B197" s="12" t="s">
        <v>553</v>
      </c>
      <c r="C197" s="12" t="s">
        <v>525</v>
      </c>
      <c r="D197" s="12">
        <v>4</v>
      </c>
      <c r="E197" s="29" t="s">
        <v>526</v>
      </c>
      <c r="F197" s="36" t="s">
        <v>815</v>
      </c>
      <c r="G197" s="11"/>
      <c r="H197" s="12"/>
      <c r="I197" s="11"/>
      <c r="J197" s="12"/>
      <c r="K197" s="15"/>
      <c r="L197" s="12"/>
      <c r="M197" s="15"/>
      <c r="N197" s="12">
        <f>IF(M197="",0,IF(M197="優勝",[3]点数換算表!$B$5,IF(M197="準優勝",[3]点数換算表!$C$5,IF(M197="ベスト4",[3]点数換算表!$D$5,IF(M197="ベスト8",[3]点数換算表!$E$5,IF(M197="ベスト16",[3]点数換算表!$F$5,IF(M197="ベスト32",[3]点数換算表!$G$5,"")))))))</f>
        <v>0</v>
      </c>
      <c r="O197" s="15"/>
      <c r="P197" s="12">
        <f>IF(O197="",0,IF(O197="優勝",[8]点数換算表!$B$6,IF(O197="準優勝",[8]点数換算表!$C$6,IF(O197="ベスト4",[8]点数換算表!$D$6,IF(O197="ベスト8",[8]点数換算表!$E$6,IF(O197="ベスト16",[8]点数換算表!$F$6,IF(O197="ベスト32",[8]点数換算表!$G$6,"")))))))</f>
        <v>0</v>
      </c>
      <c r="Q197" s="11"/>
      <c r="R197" s="12">
        <f>IF(Q197="",0,IF(Q197="優勝",[8]点数換算表!$B$7,IF(Q197="準優勝",[8]点数換算表!$C$7,IF(Q197="ベスト4",[8]点数換算表!$D$7,IF(Q197="ベスト8",[8]点数換算表!$E$7,[8]点数換算表!$F$7)))))</f>
        <v>0</v>
      </c>
      <c r="S197" s="11"/>
      <c r="T197" s="12">
        <f>IF(S197="",0,IF(S197="優勝",[8]点数換算表!$B$8,IF(S197="準優勝",[8]点数換算表!$C$8,IF(S197="ベスト4",[8]点数換算表!$D$8,IF(S197="ベスト8",[8]点数換算表!$E$8,[8]点数換算表!$F$8)))))</f>
        <v>0</v>
      </c>
      <c r="U197" s="11"/>
      <c r="V197" s="12">
        <f>IF(U197="",0,IF(U197="優勝",[8]点数換算表!$B$13,IF(U197="準優勝",[8]点数換算表!$C$13,IF(U197="ベスト4",[8]点数換算表!$D$13,[8]点数換算表!$E$13))))</f>
        <v>0</v>
      </c>
      <c r="W197" s="11"/>
      <c r="X197" s="12">
        <f>IF(W197="",0,IF(W197="優勝",[8]点数換算表!$B$14,IF(W197="準優勝",[8]点数換算表!$C$14,IF(W197="ベスト4",[8]点数換算表!$D$14,[8]点数換算表!$E$14))))</f>
        <v>0</v>
      </c>
      <c r="Y197" s="15"/>
      <c r="Z197" s="12">
        <f>IF(Y197="",0,IF(Y197="優勝",[8]点数換算表!$B$15,IF(Y197="準優勝",[8]点数換算表!$C$15,IF(Y197="ベスト4",[8]点数換算表!$D$15,IF(Y197="ベスト8",[8]点数換算表!$E$15,IF(Y197="ベスト16",[8]点数換算表!$F$15,""))))))</f>
        <v>0</v>
      </c>
      <c r="AA197" s="15"/>
      <c r="AB197" s="12">
        <f>IF(AA197="",0,IF(AA197="優勝",[3]点数換算表!$B$16,IF(AA197="準優勝",[3]点数換算表!$C$16,IF(AA197="ベスト4",[3]点数換算表!$D$16,IF(AA197="ベスト8",[3]点数換算表!$E$16,IF(AA197="ベスト16",[3]点数換算表!$F$16,IF(AA197="ベスト32",[3]点数換算表!$G$16,"")))))))</f>
        <v>0</v>
      </c>
      <c r="AC197" s="15"/>
      <c r="AD197" s="12">
        <f>IF(AC197="",0,IF(AC197="優勝",[8]点数換算表!$B$17,IF(AC197="準優勝",[8]点数換算表!$C$17,IF(AC197="ベスト4",[8]点数換算表!$D$17,IF(AC197="ベスト8",[8]点数換算表!$E$17,IF(AC197="ベスト16",[8]点数換算表!$F$17,IF(AC197="ベスト32",[8]点数換算表!$G$17,"")))))))</f>
        <v>0</v>
      </c>
      <c r="AE197" s="11"/>
      <c r="AF197" s="12">
        <f>IF(AE197="",0,IF(AE197="優勝",[8]点数換算表!$B$18,IF(AE197="準優勝",[8]点数換算表!$C$18,IF(AE197="ベスト4",[8]点数換算表!$D$18,IF(AE197="ベスト8",[8]点数換算表!$E$18,[8]点数換算表!$F$18)))))</f>
        <v>0</v>
      </c>
      <c r="AG197" s="11"/>
      <c r="AH197" s="12">
        <f>IF(AG197="",0,IF(AG197="優勝",[8]点数換算表!$B$19,IF(AG197="準優勝",[8]点数換算表!$C$19,IF(AG197="ベスト4",[8]点数換算表!$D$19,IF(AG197="ベスト8",[8]点数換算表!$E$19,[8]点数換算表!$F$19)))))</f>
        <v>0</v>
      </c>
      <c r="AI197" s="12">
        <f t="shared" si="103"/>
        <v>0</v>
      </c>
      <c r="AJ197" s="78"/>
    </row>
    <row r="198" spans="1:36" x14ac:dyDescent="0.4">
      <c r="A198" s="78">
        <v>98</v>
      </c>
      <c r="B198" s="12" t="s">
        <v>562</v>
      </c>
      <c r="C198" s="12" t="s">
        <v>563</v>
      </c>
      <c r="D198" s="12">
        <v>4</v>
      </c>
      <c r="E198" s="29" t="s">
        <v>526</v>
      </c>
      <c r="F198" s="36" t="s">
        <v>815</v>
      </c>
      <c r="G198" s="11"/>
      <c r="H198" s="12">
        <f>IF(G198="",0,IF(G198="優勝",[8]点数換算表!$B$2,IF(G198="準優勝",[8]点数換算表!$C$2,IF(G198="ベスト4",[8]点数換算表!$D$2,[8]点数換算表!$E$2))))</f>
        <v>0</v>
      </c>
      <c r="I198" s="11"/>
      <c r="J198" s="12">
        <f>IF(I198="",0,IF(I198="優勝",[8]点数換算表!$B$3,IF(I198="準優勝",[8]点数換算表!$C$3,IF(I198="ベスト4",[8]点数換算表!$D$3,[8]点数換算表!$E$3))))</f>
        <v>0</v>
      </c>
      <c r="K198" s="15" t="s">
        <v>7</v>
      </c>
      <c r="L198" s="12">
        <f>IF(K198="",0,IF(K198="優勝",[8]点数換算表!$B$4,IF(K198="準優勝",[8]点数換算表!$C$4,IF(K198="ベスト4",[8]点数換算表!$D$4,IF(K198="ベスト8",[8]点数換算表!$E$4,IF(K198="ベスト16",[8]点数換算表!$F$4,""))))))</f>
        <v>20</v>
      </c>
      <c r="M198" s="15"/>
      <c r="N198" s="12">
        <f>IF(M198="",0,IF(M198="優勝",[3]点数換算表!$B$5,IF(M198="準優勝",[3]点数換算表!$C$5,IF(M198="ベスト4",[3]点数換算表!$D$5,IF(M198="ベスト8",[3]点数換算表!$E$5,IF(M198="ベスト16",[3]点数換算表!$F$5,IF(M198="ベスト32",[3]点数換算表!$G$5,"")))))))</f>
        <v>0</v>
      </c>
      <c r="O198" s="15"/>
      <c r="P198" s="12">
        <f>IF(O198="",0,IF(O198="優勝",[8]点数換算表!$B$6,IF(O198="準優勝",[8]点数換算表!$C$6,IF(O198="ベスト4",[8]点数換算表!$D$6,IF(O198="ベスト8",[8]点数換算表!$E$6,IF(O198="ベスト16",[8]点数換算表!$F$6,IF(O198="ベスト32",[8]点数換算表!$G$6,"")))))))</f>
        <v>0</v>
      </c>
      <c r="Q198" s="11"/>
      <c r="R198" s="12">
        <f>IF(Q198="",0,IF(Q198="優勝",[8]点数換算表!$B$7,IF(Q198="準優勝",[8]点数換算表!$C$7,IF(Q198="ベスト4",[8]点数換算表!$D$7,IF(Q198="ベスト8",[8]点数換算表!$E$7,[8]点数換算表!$F$7)))))</f>
        <v>0</v>
      </c>
      <c r="S198" s="11"/>
      <c r="T198" s="12">
        <f>IF(S198="",0,IF(S198="優勝",[8]点数換算表!$B$8,IF(S198="準優勝",[8]点数換算表!$C$8,IF(S198="ベスト4",[8]点数換算表!$D$8,IF(S198="ベスト8",[8]点数換算表!$E$8,[8]点数換算表!$F$8)))))</f>
        <v>0</v>
      </c>
      <c r="U198" s="11"/>
      <c r="V198" s="12">
        <f>IF(U198="",0,IF(U198="優勝",[8]点数換算表!$B$13,IF(U198="準優勝",[8]点数換算表!$C$13,IF(U198="ベスト4",[8]点数換算表!$D$13,[8]点数換算表!$E$13))))</f>
        <v>0</v>
      </c>
      <c r="W198" s="11"/>
      <c r="X198" s="12">
        <f>IF(W198="",0,IF(W198="優勝",[8]点数換算表!$B$14,IF(W198="準優勝",[8]点数換算表!$C$14,IF(W198="ベスト4",[8]点数換算表!$D$14,[8]点数換算表!$E$14))))</f>
        <v>0</v>
      </c>
      <c r="Y198" s="15" t="s">
        <v>7</v>
      </c>
      <c r="Z198" s="12">
        <f>IF(Y198="",0,IF(Y198="優勝",[8]点数換算表!$B$15,IF(Y198="準優勝",[8]点数換算表!$C$15,IF(Y198="ベスト4",[8]点数換算表!$D$15,IF(Y198="ベスト8",[8]点数換算表!$E$15,IF(Y198="ベスト16",[8]点数換算表!$F$15,""))))))</f>
        <v>16</v>
      </c>
      <c r="AA198" s="15"/>
      <c r="AB198" s="12">
        <f>IF(AA198="",0,IF(AA198="優勝",[3]点数換算表!$B$16,IF(AA198="準優勝",[3]点数換算表!$C$16,IF(AA198="ベスト4",[3]点数換算表!$D$16,IF(AA198="ベスト8",[3]点数換算表!$E$16,IF(AA198="ベスト16",[3]点数換算表!$F$16,IF(AA198="ベスト32",[3]点数換算表!$G$16,"")))))))</f>
        <v>0</v>
      </c>
      <c r="AC198" s="15"/>
      <c r="AD198" s="12">
        <f>IF(AC198="",0,IF(AC198="優勝",[8]点数換算表!$B$17,IF(AC198="準優勝",[8]点数換算表!$C$17,IF(AC198="ベスト4",[8]点数換算表!$D$17,IF(AC198="ベスト8",[8]点数換算表!$E$17,IF(AC198="ベスト16",[8]点数換算表!$F$17,IF(AC198="ベスト32",[8]点数換算表!$G$17,"")))))))</f>
        <v>0</v>
      </c>
      <c r="AE198" s="11"/>
      <c r="AF198" s="12">
        <f>IF(AE198="",0,IF(AE198="優勝",[8]点数換算表!$B$18,IF(AE198="準優勝",[8]点数換算表!$C$18,IF(AE198="ベスト4",[8]点数換算表!$D$18,IF(AE198="ベスト8",[8]点数換算表!$E$18,[8]点数換算表!$F$18)))))</f>
        <v>0</v>
      </c>
      <c r="AG198" s="11"/>
      <c r="AH198" s="12">
        <f>IF(AG198="",0,IF(AG198="優勝",[8]点数換算表!$B$19,IF(AG198="準優勝",[8]点数換算表!$C$19,IF(AG198="ベスト4",[8]点数換算表!$D$19,IF(AG198="ベスト8",[8]点数換算表!$E$19,[8]点数換算表!$F$19)))))</f>
        <v>0</v>
      </c>
      <c r="AI198" s="12">
        <f t="shared" si="103"/>
        <v>36</v>
      </c>
      <c r="AJ198" s="78">
        <f t="shared" ref="AJ198" si="105">AI198+AI199</f>
        <v>72</v>
      </c>
    </row>
    <row r="199" spans="1:36" x14ac:dyDescent="0.4">
      <c r="A199" s="78"/>
      <c r="B199" s="12" t="s">
        <v>609</v>
      </c>
      <c r="C199" s="12" t="s">
        <v>563</v>
      </c>
      <c r="D199" s="12">
        <v>4</v>
      </c>
      <c r="E199" s="29" t="s">
        <v>526</v>
      </c>
      <c r="F199" s="36" t="s">
        <v>815</v>
      </c>
      <c r="G199" s="11"/>
      <c r="H199" s="12">
        <f>IF(G199="",0,IF(G199="優勝",[8]点数換算表!$B$2,IF(G199="準優勝",[8]点数換算表!$C$2,IF(G199="ベスト4",[8]点数換算表!$D$2,[8]点数換算表!$E$2))))</f>
        <v>0</v>
      </c>
      <c r="I199" s="11"/>
      <c r="J199" s="12">
        <f>IF(I199="",0,IF(I199="優勝",[8]点数換算表!$B$3,IF(I199="準優勝",[8]点数換算表!$C$3,IF(I199="ベスト4",[8]点数換算表!$D$3,[8]点数換算表!$E$3))))</f>
        <v>0</v>
      </c>
      <c r="K199" s="15" t="s">
        <v>7</v>
      </c>
      <c r="L199" s="12">
        <f>IF(K199="",0,IF(K199="優勝",[8]点数換算表!$B$4,IF(K199="準優勝",[8]点数換算表!$C$4,IF(K199="ベスト4",[8]点数換算表!$D$4,IF(K199="ベスト8",[8]点数換算表!$E$4,IF(K199="ベスト16",[8]点数換算表!$F$4,""))))))</f>
        <v>20</v>
      </c>
      <c r="M199" s="15"/>
      <c r="N199" s="12">
        <f>IF(M199="",0,IF(M199="優勝",[3]点数換算表!$B$5,IF(M199="準優勝",[3]点数換算表!$C$5,IF(M199="ベスト4",[3]点数換算表!$D$5,IF(M199="ベスト8",[3]点数換算表!$E$5,IF(M199="ベスト16",[3]点数換算表!$F$5,IF(M199="ベスト32",[3]点数換算表!$G$5,"")))))))</f>
        <v>0</v>
      </c>
      <c r="O199" s="15"/>
      <c r="P199" s="12">
        <f>IF(O199="",0,IF(O199="優勝",[8]点数換算表!$B$6,IF(O199="準優勝",[8]点数換算表!$C$6,IF(O199="ベスト4",[8]点数換算表!$D$6,IF(O199="ベスト8",[8]点数換算表!$E$6,IF(O199="ベスト16",[8]点数換算表!$F$6,IF(O199="ベスト32",[8]点数換算表!$G$6,"")))))))</f>
        <v>0</v>
      </c>
      <c r="Q199" s="11"/>
      <c r="R199" s="12">
        <f>IF(Q199="",0,IF(Q199="優勝",[8]点数換算表!$B$7,IF(Q199="準優勝",[8]点数換算表!$C$7,IF(Q199="ベスト4",[8]点数換算表!$D$7,IF(Q199="ベスト8",[8]点数換算表!$E$7,[8]点数換算表!$F$7)))))</f>
        <v>0</v>
      </c>
      <c r="S199" s="11"/>
      <c r="T199" s="12">
        <f>IF(S199="",0,IF(S199="優勝",[8]点数換算表!$B$8,IF(S199="準優勝",[8]点数換算表!$C$8,IF(S199="ベスト4",[8]点数換算表!$D$8,IF(S199="ベスト8",[8]点数換算表!$E$8,[8]点数換算表!$F$8)))))</f>
        <v>0</v>
      </c>
      <c r="U199" s="11"/>
      <c r="V199" s="12">
        <f>IF(U199="",0,IF(U199="優勝",[8]点数換算表!$B$13,IF(U199="準優勝",[8]点数換算表!$C$13,IF(U199="ベスト4",[8]点数換算表!$D$13,[8]点数換算表!$E$13))))</f>
        <v>0</v>
      </c>
      <c r="W199" s="11"/>
      <c r="X199" s="12">
        <f>IF(W199="",0,IF(W199="優勝",[8]点数換算表!$B$14,IF(W199="準優勝",[8]点数換算表!$C$14,IF(W199="ベスト4",[8]点数換算表!$D$14,[8]点数換算表!$E$14))))</f>
        <v>0</v>
      </c>
      <c r="Y199" s="15" t="s">
        <v>7</v>
      </c>
      <c r="Z199" s="12">
        <f>IF(Y199="",0,IF(Y199="優勝",[8]点数換算表!$B$15,IF(Y199="準優勝",[8]点数換算表!$C$15,IF(Y199="ベスト4",[8]点数換算表!$D$15,IF(Y199="ベスト8",[8]点数換算表!$E$15,IF(Y199="ベスト16",[8]点数換算表!$F$15,""))))))</f>
        <v>16</v>
      </c>
      <c r="AA199" s="15"/>
      <c r="AB199" s="12">
        <f>IF(AA199="",0,IF(AA199="優勝",[3]点数換算表!$B$16,IF(AA199="準優勝",[3]点数換算表!$C$16,IF(AA199="ベスト4",[3]点数換算表!$D$16,IF(AA199="ベスト8",[3]点数換算表!$E$16,IF(AA199="ベスト16",[3]点数換算表!$F$16,IF(AA199="ベスト32",[3]点数換算表!$G$16,"")))))))</f>
        <v>0</v>
      </c>
      <c r="AC199" s="15"/>
      <c r="AD199" s="12">
        <f>IF(AC199="",0,IF(AC199="優勝",[8]点数換算表!$B$17,IF(AC199="準優勝",[8]点数換算表!$C$17,IF(AC199="ベスト4",[8]点数換算表!$D$17,IF(AC199="ベスト8",[8]点数換算表!$E$17,IF(AC199="ベスト16",[8]点数換算表!$F$17,IF(AC199="ベスト32",[8]点数換算表!$G$17,"")))))))</f>
        <v>0</v>
      </c>
      <c r="AE199" s="11"/>
      <c r="AF199" s="12">
        <f>IF(AE199="",0,IF(AE199="優勝",[8]点数換算表!$B$18,IF(AE199="準優勝",[8]点数換算表!$C$18,IF(AE199="ベスト4",[8]点数換算表!$D$18,IF(AE199="ベスト8",[8]点数換算表!$E$18,[8]点数換算表!$F$18)))))</f>
        <v>0</v>
      </c>
      <c r="AG199" s="11"/>
      <c r="AH199" s="12">
        <f>IF(AG199="",0,IF(AG199="優勝",[8]点数換算表!$B$19,IF(AG199="準優勝",[8]点数換算表!$C$19,IF(AG199="ベスト4",[8]点数換算表!$D$19,IF(AG199="ベスト8",[8]点数換算表!$E$19,[8]点数換算表!$F$19)))))</f>
        <v>0</v>
      </c>
      <c r="AI199" s="12">
        <f t="shared" si="103"/>
        <v>36</v>
      </c>
      <c r="AJ199" s="78"/>
    </row>
    <row r="200" spans="1:36" x14ac:dyDescent="0.4">
      <c r="A200" s="78">
        <v>99</v>
      </c>
      <c r="B200" s="12" t="s">
        <v>1036</v>
      </c>
      <c r="C200" s="12" t="s">
        <v>453</v>
      </c>
      <c r="D200" s="12">
        <v>3</v>
      </c>
      <c r="E200" s="28" t="s">
        <v>451</v>
      </c>
      <c r="F200" s="36" t="s">
        <v>815</v>
      </c>
      <c r="G200" s="11"/>
      <c r="H200" s="12">
        <f>IF(G200="",0,IF(G200="優勝",[15]点数換算表!$B$2,IF(G200="準優勝",[15]点数換算表!$C$2,IF(G200="ベスト4",[15]点数換算表!$D$2,[15]点数換算表!$E$2))))</f>
        <v>0</v>
      </c>
      <c r="I200" s="11"/>
      <c r="J200" s="12">
        <f>IF(I200="",0,IF(I200="優勝",[15]点数換算表!$B$3,IF(I200="準優勝",[15]点数換算表!$C$3,IF(I200="ベスト4",[15]点数換算表!$D$3,[15]点数換算表!$E$3))))</f>
        <v>0</v>
      </c>
      <c r="K200" s="15" t="s">
        <v>9</v>
      </c>
      <c r="L200" s="12">
        <f>IF(K200="",0,IF(K200="優勝",[15]点数換算表!$B$4,IF(K200="準優勝",[15]点数換算表!$C$4,IF(K200="ベスト4",[15]点数換算表!$D$4,IF(K200="ベスト8",[15]点数換算表!$E$4,IF(K200="ベスト16",[15]点数換算表!$F$4,""))))))</f>
        <v>40</v>
      </c>
      <c r="M200" s="15"/>
      <c r="N200" s="12">
        <f>IF(M200="",0,IF(M200="優勝",[3]点数換算表!$B$5,IF(M200="準優勝",[3]点数換算表!$C$5,IF(M200="ベスト4",[3]点数換算表!$D$5,IF(M200="ベスト8",[3]点数換算表!$E$5,IF(M200="ベスト16",[3]点数換算表!$F$5,IF(M200="ベスト32",[3]点数換算表!$G$5,"")))))))</f>
        <v>0</v>
      </c>
      <c r="O200" s="15"/>
      <c r="P200" s="12">
        <f>IF(O200="",0,IF(O200="優勝",[15]点数換算表!$B$6,IF(O200="準優勝",[15]点数換算表!$C$6,IF(O200="ベスト4",[15]点数換算表!$D$6,IF(O200="ベスト8",[15]点数換算表!$E$6,IF(O200="ベスト16",[15]点数換算表!$F$6,IF(O200="ベスト32",[15]点数換算表!$G$6,"")))))))</f>
        <v>0</v>
      </c>
      <c r="Q200" s="11"/>
      <c r="R200" s="12">
        <f>IF(Q200="",0,IF(Q200="優勝",[15]点数換算表!$B$7,IF(Q200="準優勝",[15]点数換算表!$C$7,IF(Q200="ベスト4",[15]点数換算表!$D$7,IF(Q200="ベスト8",[15]点数換算表!$E$7,[15]点数換算表!$F$7)))))</f>
        <v>0</v>
      </c>
      <c r="S200" s="11"/>
      <c r="T200" s="12">
        <f>IF(S200="",0,IF(S200="優勝",[15]点数換算表!$B$8,IF(S200="準優勝",[15]点数換算表!$C$8,IF(S200="ベスト4",[15]点数換算表!$D$8,IF(S200="ベスト8",[15]点数換算表!$E$8,[15]点数換算表!$F$8)))))</f>
        <v>0</v>
      </c>
      <c r="U200" s="11"/>
      <c r="V200" s="12">
        <f>IF(U200="",0,IF(U200="優勝",[15]点数換算表!$B$13,IF(U200="準優勝",[15]点数換算表!$C$13,IF(U200="ベスト4",[15]点数換算表!$D$13,[15]点数換算表!$E$13))))</f>
        <v>0</v>
      </c>
      <c r="W200" s="11"/>
      <c r="X200" s="12">
        <f>IF(W200="",0,IF(W200="優勝",[15]点数換算表!$B$14,IF(W200="準優勝",[15]点数換算表!$C$14,IF(W200="ベスト4",[15]点数換算表!$D$14,[15]点数換算表!$E$14))))</f>
        <v>0</v>
      </c>
      <c r="Y200" s="15" t="s">
        <v>9</v>
      </c>
      <c r="Z200" s="12">
        <f>IF(Y200="",0,IF(Y200="優勝",[15]点数換算表!$B$15,IF(Y200="準優勝",[15]点数換算表!$C$15,IF(Y200="ベスト4",[15]点数換算表!$D$15,IF(Y200="ベスト8",[15]点数換算表!$E$15,IF(Y200="ベスト16",[15]点数換算表!$F$15,""))))))</f>
        <v>32</v>
      </c>
      <c r="AA200" s="15"/>
      <c r="AB200" s="12">
        <f>IF(AA200="",0,IF(AA200="優勝",[3]点数換算表!$B$16,IF(AA200="準優勝",[3]点数換算表!$C$16,IF(AA200="ベスト4",[3]点数換算表!$D$16,IF(AA200="ベスト8",[3]点数換算表!$E$16,IF(AA200="ベスト16",[3]点数換算表!$F$16,IF(AA200="ベスト32",[3]点数換算表!$G$16,"")))))))</f>
        <v>0</v>
      </c>
      <c r="AC200" s="15"/>
      <c r="AD200" s="12">
        <f>IF(AC200="",0,IF(AC200="優勝",[15]点数換算表!$B$17,IF(AC200="準優勝",[15]点数換算表!$C$17,IF(AC200="ベスト4",[15]点数換算表!$D$17,IF(AC200="ベスト8",[15]点数換算表!$E$17,IF(AC200="ベスト16",[15]点数換算表!$F$17,IF(AC200="ベスト32",[15]点数換算表!$G$17,"")))))))</f>
        <v>0</v>
      </c>
      <c r="AE200" s="11"/>
      <c r="AF200" s="12">
        <f>IF(AE200="",0,IF(AE200="優勝",[15]点数換算表!$B$18,IF(AE200="準優勝",[15]点数換算表!$C$18,IF(AE200="ベスト4",[15]点数換算表!$D$18,IF(AE200="ベスト8",[15]点数換算表!$E$18,[15]点数換算表!$F$18)))))</f>
        <v>0</v>
      </c>
      <c r="AG200" s="11"/>
      <c r="AH200" s="12">
        <f>IF(AG200="",0,IF(AG200="優勝",[15]点数換算表!$B$19,IF(AG200="準優勝",[15]点数換算表!$C$19,IF(AG200="ベスト4",[15]点数換算表!$D$19,IF(AG200="ベスト8",[15]点数換算表!$E$19,[15]点数換算表!$F$19)))))</f>
        <v>0</v>
      </c>
      <c r="AI200" s="12">
        <f t="shared" si="103"/>
        <v>72</v>
      </c>
      <c r="AJ200" s="78">
        <f t="shared" ref="AJ200" si="106">AI200+AI201</f>
        <v>72</v>
      </c>
    </row>
    <row r="201" spans="1:36" x14ac:dyDescent="0.4">
      <c r="A201" s="78"/>
      <c r="B201" s="12" t="s">
        <v>1037</v>
      </c>
      <c r="C201" s="12" t="s">
        <v>453</v>
      </c>
      <c r="D201" s="12">
        <v>1</v>
      </c>
      <c r="E201" s="28" t="s">
        <v>451</v>
      </c>
      <c r="F201" s="36" t="s">
        <v>815</v>
      </c>
      <c r="G201" s="11"/>
      <c r="H201" s="12">
        <f>IF(G201="",0,IF(G201="優勝",[15]点数換算表!$B$2,IF(G201="準優勝",[15]点数換算表!$C$2,IF(G201="ベスト4",[15]点数換算表!$D$2,[15]点数換算表!$E$2))))</f>
        <v>0</v>
      </c>
      <c r="I201" s="11"/>
      <c r="J201" s="12">
        <f>IF(I201="",0,IF(I201="優勝",[15]点数換算表!$B$3,IF(I201="準優勝",[15]点数換算表!$C$3,IF(I201="ベスト4",[15]点数換算表!$D$3,[15]点数換算表!$E$3))))</f>
        <v>0</v>
      </c>
      <c r="K201" s="15"/>
      <c r="L201" s="12">
        <f>IF(K201="",0,IF(K201="優勝",[15]点数換算表!$B$4,IF(K201="準優勝",[15]点数換算表!$C$4,IF(K201="ベスト4",[15]点数換算表!$D$4,IF(K201="ベスト8",[15]点数換算表!$E$4,IF(K201="ベスト16",[15]点数換算表!$F$4,""))))))</f>
        <v>0</v>
      </c>
      <c r="M201" s="15"/>
      <c r="N201" s="12">
        <f>IF(M201="",0,IF(M201="優勝",[3]点数換算表!$B$5,IF(M201="準優勝",[3]点数換算表!$C$5,IF(M201="ベスト4",[3]点数換算表!$D$5,IF(M201="ベスト8",[3]点数換算表!$E$5,IF(M201="ベスト16",[3]点数換算表!$F$5,IF(M201="ベスト32",[3]点数換算表!$G$5,"")))))))</f>
        <v>0</v>
      </c>
      <c r="O201" s="15"/>
      <c r="P201" s="12">
        <f>IF(O201="",0,IF(O201="優勝",[15]点数換算表!$B$6,IF(O201="準優勝",[15]点数換算表!$C$6,IF(O201="ベスト4",[15]点数換算表!$D$6,IF(O201="ベスト8",[15]点数換算表!$E$6,IF(O201="ベスト16",[15]点数換算表!$F$6,IF(O201="ベスト32",[15]点数換算表!$G$6,"")))))))</f>
        <v>0</v>
      </c>
      <c r="Q201" s="11"/>
      <c r="R201" s="12">
        <f>IF(Q201="",0,IF(Q201="優勝",[15]点数換算表!$B$7,IF(Q201="準優勝",[15]点数換算表!$C$7,IF(Q201="ベスト4",[15]点数換算表!$D$7,IF(Q201="ベスト8",[15]点数換算表!$E$7,[15]点数換算表!$F$7)))))</f>
        <v>0</v>
      </c>
      <c r="S201" s="11"/>
      <c r="T201" s="12">
        <f>IF(S201="",0,IF(S201="優勝",[15]点数換算表!$B$8,IF(S201="準優勝",[15]点数換算表!$C$8,IF(S201="ベスト4",[15]点数換算表!$D$8,IF(S201="ベスト8",[15]点数換算表!$E$8,[15]点数換算表!$F$8)))))</f>
        <v>0</v>
      </c>
      <c r="U201" s="11"/>
      <c r="V201" s="12">
        <f>IF(U201="",0,IF(U201="優勝",[15]点数換算表!$B$13,IF(U201="準優勝",[15]点数換算表!$C$13,IF(U201="ベスト4",[15]点数換算表!$D$13,[15]点数換算表!$E$13))))</f>
        <v>0</v>
      </c>
      <c r="W201" s="11"/>
      <c r="X201" s="12">
        <f>IF(W201="",0,IF(W201="優勝",[15]点数換算表!$B$14,IF(W201="準優勝",[15]点数換算表!$C$14,IF(W201="ベスト4",[15]点数換算表!$D$14,[15]点数換算表!$E$14))))</f>
        <v>0</v>
      </c>
      <c r="Y201" s="15"/>
      <c r="Z201" s="12">
        <f>IF(Y201="",0,IF(Y201="優勝",[15]点数換算表!$B$15,IF(Y201="準優勝",[15]点数換算表!$C$15,IF(Y201="ベスト4",[15]点数換算表!$D$15,IF(Y201="ベスト8",[15]点数換算表!$E$15,IF(Y201="ベスト16",[15]点数換算表!$F$15,""))))))</f>
        <v>0</v>
      </c>
      <c r="AA201" s="15"/>
      <c r="AB201" s="12">
        <f>IF(AA201="",0,IF(AA201="優勝",[3]点数換算表!$B$16,IF(AA201="準優勝",[3]点数換算表!$C$16,IF(AA201="ベスト4",[3]点数換算表!$D$16,IF(AA201="ベスト8",[3]点数換算表!$E$16,IF(AA201="ベスト16",[3]点数換算表!$F$16,IF(AA201="ベスト32",[3]点数換算表!$G$16,"")))))))</f>
        <v>0</v>
      </c>
      <c r="AC201" s="15"/>
      <c r="AD201" s="12">
        <f>IF(AC201="",0,IF(AC201="優勝",[15]点数換算表!$B$17,IF(AC201="準優勝",[15]点数換算表!$C$17,IF(AC201="ベスト4",[15]点数換算表!$D$17,IF(AC201="ベスト8",[15]点数換算表!$E$17,IF(AC201="ベスト16",[15]点数換算表!$F$17,IF(AC201="ベスト32",[15]点数換算表!$G$17,"")))))))</f>
        <v>0</v>
      </c>
      <c r="AE201" s="11"/>
      <c r="AF201" s="12">
        <f>IF(AE201="",0,IF(AE201="優勝",[15]点数換算表!$B$18,IF(AE201="準優勝",[15]点数換算表!$C$18,IF(AE201="ベスト4",[15]点数換算表!$D$18,IF(AE201="ベスト8",[15]点数換算表!$E$18,[15]点数換算表!$F$18)))))</f>
        <v>0</v>
      </c>
      <c r="AG201" s="11"/>
      <c r="AH201" s="12">
        <f>IF(AG201="",0,IF(AG201="優勝",[15]点数換算表!$B$19,IF(AG201="準優勝",[15]点数換算表!$C$19,IF(AG201="ベスト4",[15]点数換算表!$D$19,IF(AG201="ベスト8",[15]点数換算表!$E$19,[15]点数換算表!$F$19)))))</f>
        <v>0</v>
      </c>
      <c r="AI201" s="12">
        <f t="shared" si="103"/>
        <v>0</v>
      </c>
      <c r="AJ201" s="78"/>
    </row>
    <row r="202" spans="1:36" x14ac:dyDescent="0.4">
      <c r="A202" s="78">
        <v>100</v>
      </c>
      <c r="B202" s="12" t="s">
        <v>1038</v>
      </c>
      <c r="C202" s="12" t="s">
        <v>464</v>
      </c>
      <c r="D202" s="12">
        <v>4</v>
      </c>
      <c r="E202" s="28" t="s">
        <v>451</v>
      </c>
      <c r="F202" s="36" t="s">
        <v>815</v>
      </c>
      <c r="G202" s="11"/>
      <c r="H202" s="12">
        <f>IF(G202="",0,IF(G202="優勝",[15]点数換算表!$B$2,IF(G202="準優勝",[15]点数換算表!$C$2,IF(G202="ベスト4",[15]点数換算表!$D$2,[15]点数換算表!$E$2))))</f>
        <v>0</v>
      </c>
      <c r="I202" s="11"/>
      <c r="J202" s="12">
        <f>IF(I202="",0,IF(I202="優勝",[15]点数換算表!$B$3,IF(I202="準優勝",[15]点数換算表!$C$3,IF(I202="ベスト4",[15]点数換算表!$D$3,[15]点数換算表!$E$3))))</f>
        <v>0</v>
      </c>
      <c r="K202" s="15" t="s">
        <v>7</v>
      </c>
      <c r="L202" s="12">
        <f>IF(K202="",0,IF(K202="優勝",[15]点数換算表!$B$4,IF(K202="準優勝",[15]点数換算表!$C$4,IF(K202="ベスト4",[15]点数換算表!$D$4,IF(K202="ベスト8",[15]点数換算表!$E$4,IF(K202="ベスト16",[15]点数換算表!$F$4,""))))))</f>
        <v>20</v>
      </c>
      <c r="M202" s="15"/>
      <c r="N202" s="12">
        <f>IF(M202="",0,IF(M202="優勝",[3]点数換算表!$B$5,IF(M202="準優勝",[3]点数換算表!$C$5,IF(M202="ベスト4",[3]点数換算表!$D$5,IF(M202="ベスト8",[3]点数換算表!$E$5,IF(M202="ベスト16",[3]点数換算表!$F$5,IF(M202="ベスト32",[3]点数換算表!$G$5,"")))))))</f>
        <v>0</v>
      </c>
      <c r="O202" s="15"/>
      <c r="P202" s="12">
        <f>IF(O202="",0,IF(O202="優勝",[15]点数換算表!$B$6,IF(O202="準優勝",[15]点数換算表!$C$6,IF(O202="ベスト4",[15]点数換算表!$D$6,IF(O202="ベスト8",[15]点数換算表!$E$6,IF(O202="ベスト16",[15]点数換算表!$F$6,IF(O202="ベスト32",[15]点数換算表!$G$6,"")))))))</f>
        <v>0</v>
      </c>
      <c r="Q202" s="11"/>
      <c r="R202" s="12">
        <f>IF(Q202="",0,IF(Q202="優勝",[15]点数換算表!$B$7,IF(Q202="準優勝",[15]点数換算表!$C$7,IF(Q202="ベスト4",[15]点数換算表!$D$7,IF(Q202="ベスト8",[15]点数換算表!$E$7,[15]点数換算表!$F$7)))))</f>
        <v>0</v>
      </c>
      <c r="S202" s="11"/>
      <c r="T202" s="12">
        <f>IF(S202="",0,IF(S202="優勝",[15]点数換算表!$B$8,IF(S202="準優勝",[15]点数換算表!$C$8,IF(S202="ベスト4",[15]点数換算表!$D$8,IF(S202="ベスト8",[15]点数換算表!$E$8,[15]点数換算表!$F$8)))))</f>
        <v>0</v>
      </c>
      <c r="U202" s="11"/>
      <c r="V202" s="12">
        <f>IF(U202="",0,IF(U202="優勝",[15]点数換算表!$B$13,IF(U202="準優勝",[15]点数換算表!$C$13,IF(U202="ベスト4",[15]点数換算表!$D$13,[15]点数換算表!$E$13))))</f>
        <v>0</v>
      </c>
      <c r="W202" s="11"/>
      <c r="X202" s="12">
        <f>IF(W202="",0,IF(W202="優勝",[15]点数換算表!$B$14,IF(W202="準優勝",[15]点数換算表!$C$14,IF(W202="ベスト4",[15]点数換算表!$D$14,[15]点数換算表!$E$14))))</f>
        <v>0</v>
      </c>
      <c r="Y202" s="15" t="s">
        <v>9</v>
      </c>
      <c r="Z202" s="12">
        <f>IF(Y202="",0,IF(Y202="優勝",[15]点数換算表!$B$15,IF(Y202="準優勝",[15]点数換算表!$C$15,IF(Y202="ベスト4",[15]点数換算表!$D$15,IF(Y202="ベスト8",[15]点数換算表!$E$15,IF(Y202="ベスト16",[15]点数換算表!$F$15,""))))))</f>
        <v>32</v>
      </c>
      <c r="AA202" s="15"/>
      <c r="AB202" s="12">
        <f>IF(AA202="",0,IF(AA202="優勝",[3]点数換算表!$B$16,IF(AA202="準優勝",[3]点数換算表!$C$16,IF(AA202="ベスト4",[3]点数換算表!$D$16,IF(AA202="ベスト8",[3]点数換算表!$E$16,IF(AA202="ベスト16",[3]点数換算表!$F$16,IF(AA202="ベスト32",[3]点数換算表!$G$16,"")))))))</f>
        <v>0</v>
      </c>
      <c r="AC202" s="15"/>
      <c r="AD202" s="12">
        <f>IF(AC202="",0,IF(AC202="優勝",[15]点数換算表!$B$17,IF(AC202="準優勝",[15]点数換算表!$C$17,IF(AC202="ベスト4",[15]点数換算表!$D$17,IF(AC202="ベスト8",[15]点数換算表!$E$17,IF(AC202="ベスト16",[15]点数換算表!$F$17,IF(AC202="ベスト32",[15]点数換算表!$G$17,"")))))))</f>
        <v>0</v>
      </c>
      <c r="AE202" s="11"/>
      <c r="AF202" s="12">
        <f>IF(AE202="",0,IF(AE202="優勝",[15]点数換算表!$B$18,IF(AE202="準優勝",[15]点数換算表!$C$18,IF(AE202="ベスト4",[15]点数換算表!$D$18,IF(AE202="ベスト8",[15]点数換算表!$E$18,[15]点数換算表!$F$18)))))</f>
        <v>0</v>
      </c>
      <c r="AG202" s="11"/>
      <c r="AH202" s="12">
        <f>IF(AG202="",0,IF(AG202="優勝",[15]点数換算表!$B$19,IF(AG202="準優勝",[15]点数換算表!$C$19,IF(AG202="ベスト4",[15]点数換算表!$D$19,IF(AG202="ベスト8",[15]点数換算表!$E$19,[15]点数換算表!$F$19)))))</f>
        <v>0</v>
      </c>
      <c r="AI202" s="12">
        <f t="shared" si="103"/>
        <v>52</v>
      </c>
      <c r="AJ202" s="78">
        <f t="shared" ref="AJ202" si="107">AI202+AI203</f>
        <v>72</v>
      </c>
    </row>
    <row r="203" spans="1:36" x14ac:dyDescent="0.4">
      <c r="A203" s="78"/>
      <c r="B203" s="12" t="s">
        <v>1039</v>
      </c>
      <c r="C203" s="12" t="s">
        <v>464</v>
      </c>
      <c r="D203" s="12">
        <v>4</v>
      </c>
      <c r="E203" s="28" t="s">
        <v>451</v>
      </c>
      <c r="F203" s="36" t="s">
        <v>815</v>
      </c>
      <c r="G203" s="11"/>
      <c r="H203" s="12">
        <f>IF(G203="",0,IF(G203="優勝",[15]点数換算表!$B$2,IF(G203="準優勝",[15]点数換算表!$C$2,IF(G203="ベスト4",[15]点数換算表!$D$2,[15]点数換算表!$E$2))))</f>
        <v>0</v>
      </c>
      <c r="I203" s="11"/>
      <c r="J203" s="12">
        <f>IF(I203="",0,IF(I203="優勝",[15]点数換算表!$B$3,IF(I203="準優勝",[15]点数換算表!$C$3,IF(I203="ベスト4",[15]点数換算表!$D$3,[15]点数換算表!$E$3))))</f>
        <v>0</v>
      </c>
      <c r="K203" s="15" t="s">
        <v>7</v>
      </c>
      <c r="L203" s="12">
        <f>IF(K203="",0,IF(K203="優勝",[15]点数換算表!$B$4,IF(K203="準優勝",[15]点数換算表!$C$4,IF(K203="ベスト4",[15]点数換算表!$D$4,IF(K203="ベスト8",[15]点数換算表!$E$4,IF(K203="ベスト16",[15]点数換算表!$F$4,""))))))</f>
        <v>20</v>
      </c>
      <c r="M203" s="15"/>
      <c r="N203" s="12">
        <f>IF(M203="",0,IF(M203="優勝",[3]点数換算表!$B$5,IF(M203="準優勝",[3]点数換算表!$C$5,IF(M203="ベスト4",[3]点数換算表!$D$5,IF(M203="ベスト8",[3]点数換算表!$E$5,IF(M203="ベスト16",[3]点数換算表!$F$5,IF(M203="ベスト32",[3]点数換算表!$G$5,"")))))))</f>
        <v>0</v>
      </c>
      <c r="O203" s="15"/>
      <c r="P203" s="12">
        <f>IF(O203="",0,IF(O203="優勝",[15]点数換算表!$B$6,IF(O203="準優勝",[15]点数換算表!$C$6,IF(O203="ベスト4",[15]点数換算表!$D$6,IF(O203="ベスト8",[15]点数換算表!$E$6,IF(O203="ベスト16",[15]点数換算表!$F$6,IF(O203="ベスト32",[15]点数換算表!$G$6,"")))))))</f>
        <v>0</v>
      </c>
      <c r="Q203" s="11"/>
      <c r="R203" s="12">
        <f>IF(Q203="",0,IF(Q203="優勝",[15]点数換算表!$B$7,IF(Q203="準優勝",[15]点数換算表!$C$7,IF(Q203="ベスト4",[15]点数換算表!$D$7,IF(Q203="ベスト8",[15]点数換算表!$E$7,[15]点数換算表!$F$7)))))</f>
        <v>0</v>
      </c>
      <c r="S203" s="11"/>
      <c r="T203" s="12">
        <f>IF(S203="",0,IF(S203="優勝",[15]点数換算表!$B$8,IF(S203="準優勝",[15]点数換算表!$C$8,IF(S203="ベスト4",[15]点数換算表!$D$8,IF(S203="ベスト8",[15]点数換算表!$E$8,[15]点数換算表!$F$8)))))</f>
        <v>0</v>
      </c>
      <c r="U203" s="11"/>
      <c r="V203" s="12">
        <f>IF(U203="",0,IF(U203="優勝",[15]点数換算表!$B$13,IF(U203="準優勝",[15]点数換算表!$C$13,IF(U203="ベスト4",[15]点数換算表!$D$13,[15]点数換算表!$E$13))))</f>
        <v>0</v>
      </c>
      <c r="W203" s="11"/>
      <c r="X203" s="12">
        <f>IF(W203="",0,IF(W203="優勝",[15]点数換算表!$B$14,IF(W203="準優勝",[15]点数換算表!$C$14,IF(W203="ベスト4",[15]点数換算表!$D$14,[15]点数換算表!$E$14))))</f>
        <v>0</v>
      </c>
      <c r="Y203" s="15"/>
      <c r="Z203" s="12">
        <f>IF(Y203="",0,IF(Y203="優勝",[15]点数換算表!$B$15,IF(Y203="準優勝",[15]点数換算表!$C$15,IF(Y203="ベスト4",[15]点数換算表!$D$15,IF(Y203="ベスト8",[15]点数換算表!$E$15,IF(Y203="ベスト16",[15]点数換算表!$F$15,""))))))</f>
        <v>0</v>
      </c>
      <c r="AA203" s="15"/>
      <c r="AB203" s="12">
        <f>IF(AA203="",0,IF(AA203="優勝",[3]点数換算表!$B$16,IF(AA203="準優勝",[3]点数換算表!$C$16,IF(AA203="ベスト4",[3]点数換算表!$D$16,IF(AA203="ベスト8",[3]点数換算表!$E$16,IF(AA203="ベスト16",[3]点数換算表!$F$16,IF(AA203="ベスト32",[3]点数換算表!$G$16,"")))))))</f>
        <v>0</v>
      </c>
      <c r="AC203" s="15"/>
      <c r="AD203" s="12">
        <f>IF(AC203="",0,IF(AC203="優勝",[15]点数換算表!$B$17,IF(AC203="準優勝",[15]点数換算表!$C$17,IF(AC203="ベスト4",[15]点数換算表!$D$17,IF(AC203="ベスト8",[15]点数換算表!$E$17,IF(AC203="ベスト16",[15]点数換算表!$F$17,IF(AC203="ベスト32",[15]点数換算表!$G$17,"")))))))</f>
        <v>0</v>
      </c>
      <c r="AE203" s="11"/>
      <c r="AF203" s="12">
        <f>IF(AE203="",0,IF(AE203="優勝",[15]点数換算表!$B$18,IF(AE203="準優勝",[15]点数換算表!$C$18,IF(AE203="ベスト4",[15]点数換算表!$D$18,IF(AE203="ベスト8",[15]点数換算表!$E$18,[15]点数換算表!$F$18)))))</f>
        <v>0</v>
      </c>
      <c r="AG203" s="11"/>
      <c r="AH203" s="12">
        <f>IF(AG203="",0,IF(AG203="優勝",[15]点数換算表!$B$19,IF(AG203="準優勝",[15]点数換算表!$C$19,IF(AG203="ベスト4",[15]点数換算表!$D$19,IF(AG203="ベスト8",[15]点数換算表!$E$19,[15]点数換算表!$F$19)))))</f>
        <v>0</v>
      </c>
      <c r="AI203" s="12">
        <f t="shared" si="103"/>
        <v>20</v>
      </c>
      <c r="AJ203" s="78"/>
    </row>
    <row r="204" spans="1:36" x14ac:dyDescent="0.4">
      <c r="A204" s="78">
        <v>101</v>
      </c>
      <c r="B204" s="12" t="s">
        <v>438</v>
      </c>
      <c r="C204" s="12" t="s">
        <v>1234</v>
      </c>
      <c r="D204" s="12">
        <v>3</v>
      </c>
      <c r="E204" s="27" t="s">
        <v>382</v>
      </c>
      <c r="F204" s="36" t="s">
        <v>815</v>
      </c>
      <c r="G204" s="11"/>
      <c r="H204" s="12">
        <v>0</v>
      </c>
      <c r="I204" s="11"/>
      <c r="J204" s="12">
        <v>0</v>
      </c>
      <c r="K204" s="15"/>
      <c r="L204" s="12">
        <v>0</v>
      </c>
      <c r="M204" s="15"/>
      <c r="N204" s="12">
        <f>IF(M204="",0,IF(M204="優勝",[3]点数換算表!$B$5,IF(M204="準優勝",[3]点数換算表!$C$5,IF(M204="ベスト4",[3]点数換算表!$D$5,IF(M204="ベスト8",[3]点数換算表!$E$5,IF(M204="ベスト16",[3]点数換算表!$F$5,IF(M204="ベスト32",[3]点数換算表!$G$5,"")))))))</f>
        <v>0</v>
      </c>
      <c r="O204" s="15"/>
      <c r="P204" s="12">
        <v>0</v>
      </c>
      <c r="Q204" s="11"/>
      <c r="R204" s="12">
        <v>0</v>
      </c>
      <c r="S204" s="11"/>
      <c r="T204" s="12">
        <v>0</v>
      </c>
      <c r="U204" s="11"/>
      <c r="V204" s="12">
        <v>0</v>
      </c>
      <c r="W204" s="11"/>
      <c r="X204" s="12">
        <v>0</v>
      </c>
      <c r="Y204" s="15" t="s">
        <v>9</v>
      </c>
      <c r="Z204" s="12">
        <v>32</v>
      </c>
      <c r="AA204" s="15"/>
      <c r="AB204" s="12">
        <f>IF(AA204="",0,IF(AA204="優勝",[3]点数換算表!$B$16,IF(AA204="準優勝",[3]点数換算表!$C$16,IF(AA204="ベスト4",[3]点数換算表!$D$16,IF(AA204="ベスト8",[3]点数換算表!$E$16,IF(AA204="ベスト16",[3]点数換算表!$F$16,IF(AA204="ベスト32",[3]点数換算表!$G$16,"")))))))</f>
        <v>0</v>
      </c>
      <c r="AC204" s="15"/>
      <c r="AD204" s="12">
        <v>0</v>
      </c>
      <c r="AE204" s="11"/>
      <c r="AF204" s="12">
        <v>0</v>
      </c>
      <c r="AG204" s="11"/>
      <c r="AH204" s="12">
        <v>0</v>
      </c>
      <c r="AI204" s="12">
        <f t="shared" si="103"/>
        <v>32</v>
      </c>
      <c r="AJ204" s="78">
        <f t="shared" ref="AJ204" si="108">AI204+AI205</f>
        <v>64</v>
      </c>
    </row>
    <row r="205" spans="1:36" x14ac:dyDescent="0.4">
      <c r="A205" s="78"/>
      <c r="B205" s="12" t="s">
        <v>440</v>
      </c>
      <c r="C205" s="12" t="s">
        <v>439</v>
      </c>
      <c r="D205" s="12">
        <v>3</v>
      </c>
      <c r="E205" s="27" t="s">
        <v>382</v>
      </c>
      <c r="F205" s="36" t="s">
        <v>815</v>
      </c>
      <c r="G205" s="11"/>
      <c r="H205" s="12">
        <v>0</v>
      </c>
      <c r="I205" s="11"/>
      <c r="J205" s="12">
        <v>0</v>
      </c>
      <c r="K205" s="15"/>
      <c r="L205" s="12">
        <v>0</v>
      </c>
      <c r="M205" s="15"/>
      <c r="N205" s="12">
        <f>IF(M205="",0,IF(M205="優勝",[3]点数換算表!$B$5,IF(M205="準優勝",[3]点数換算表!$C$5,IF(M205="ベスト4",[3]点数換算表!$D$5,IF(M205="ベスト8",[3]点数換算表!$E$5,IF(M205="ベスト16",[3]点数換算表!$F$5,IF(M205="ベスト32",[3]点数換算表!$G$5,"")))))))</f>
        <v>0</v>
      </c>
      <c r="O205" s="15"/>
      <c r="P205" s="12">
        <v>0</v>
      </c>
      <c r="Q205" s="11"/>
      <c r="R205" s="12">
        <v>0</v>
      </c>
      <c r="S205" s="11"/>
      <c r="T205" s="12">
        <v>0</v>
      </c>
      <c r="U205" s="11"/>
      <c r="V205" s="12">
        <v>0</v>
      </c>
      <c r="W205" s="11"/>
      <c r="X205" s="12">
        <v>0</v>
      </c>
      <c r="Y205" s="15" t="s">
        <v>9</v>
      </c>
      <c r="Z205" s="12">
        <v>32</v>
      </c>
      <c r="AA205" s="15"/>
      <c r="AB205" s="12">
        <f>IF(AA205="",0,IF(AA205="優勝",[3]点数換算表!$B$16,IF(AA205="準優勝",[3]点数換算表!$C$16,IF(AA205="ベスト4",[3]点数換算表!$D$16,IF(AA205="ベスト8",[3]点数換算表!$E$16,IF(AA205="ベスト16",[3]点数換算表!$F$16,IF(AA205="ベスト32",[3]点数換算表!$G$16,"")))))))</f>
        <v>0</v>
      </c>
      <c r="AC205" s="15"/>
      <c r="AD205" s="12">
        <v>0</v>
      </c>
      <c r="AE205" s="11"/>
      <c r="AF205" s="12">
        <v>0</v>
      </c>
      <c r="AG205" s="11"/>
      <c r="AH205" s="12">
        <v>0</v>
      </c>
      <c r="AI205" s="12">
        <f t="shared" si="103"/>
        <v>32</v>
      </c>
      <c r="AJ205" s="78"/>
    </row>
    <row r="206" spans="1:36" x14ac:dyDescent="0.4">
      <c r="A206" s="78">
        <v>102</v>
      </c>
      <c r="B206" s="12" t="s">
        <v>1150</v>
      </c>
      <c r="C206" s="12" t="s">
        <v>813</v>
      </c>
      <c r="D206" s="12">
        <v>2</v>
      </c>
      <c r="E206" s="24" t="s">
        <v>269</v>
      </c>
      <c r="F206" s="41" t="s">
        <v>814</v>
      </c>
      <c r="G206" s="12"/>
      <c r="H206" s="12">
        <f>IF(G206="",0,IF(G206="優勝",[17]点数換算表!$B$2,IF(G206="準優勝",[17]点数換算表!$C$2,IF(G206="ベスト4",[17]点数換算表!$D$2,[17]点数換算表!$E$2))))</f>
        <v>0</v>
      </c>
      <c r="I206" s="12"/>
      <c r="J206" s="12">
        <f>IF(I206="",0,IF(I206="優勝",[17]点数換算表!$B$3,IF(I206="準優勝",[17]点数換算表!$C$3,IF(I206="ベスト4",[17]点数換算表!$D$3,[17]点数換算表!$E$3))))</f>
        <v>0</v>
      </c>
      <c r="K206" s="12"/>
      <c r="L206" s="12">
        <f>IF(K206="",0,IF(K206="優勝",[17]点数換算表!$B$4,IF(K206="準優勝",[17]点数換算表!$C$4,IF(K206="ベスト4",[17]点数換算表!$D$4,IF(K206="ベスト8",[17]点数換算表!$E$4,IF(K206="ベスト16",[17]点数換算表!$F$4,""))))))</f>
        <v>0</v>
      </c>
      <c r="M206" s="15"/>
      <c r="N206" s="12">
        <f>IF(M206="",0,IF(M206="優勝",[3]点数換算表!$B$5,IF(M206="準優勝",[3]点数換算表!$C$5,IF(M206="ベスト4",[3]点数換算表!$D$5,IF(M206="ベスト8",[3]点数換算表!$E$5,IF(M206="ベスト16",[3]点数換算表!$F$5,IF(M206="ベスト32",[3]点数換算表!$G$5,"")))))))</f>
        <v>0</v>
      </c>
      <c r="O206" s="12"/>
      <c r="P206" s="12">
        <f>IF(O206="",0,IF(O206="優勝",[17]点数換算表!$B$6,IF(O206="準優勝",[17]点数換算表!$C$6,IF(O206="ベスト4",[17]点数換算表!$D$6,IF(O206="ベスト8",[17]点数換算表!$E$6,IF(O206="ベスト16",[17]点数換算表!$F$6,IF(O206="ベスト32",[17]点数換算表!$G$6,"")))))))</f>
        <v>0</v>
      </c>
      <c r="Q206" s="12"/>
      <c r="R206" s="12">
        <f>IF(Q206="",0,IF(Q206="優勝",[17]点数換算表!$B$7,IF(Q206="準優勝",[17]点数換算表!$C$7,IF(Q206="ベスト4",[17]点数換算表!$D$7,IF(Q206="ベスト8",[17]点数換算表!$E$7,[17]点数換算表!$F$7)))))</f>
        <v>0</v>
      </c>
      <c r="S206" s="12"/>
      <c r="T206" s="12">
        <f>IF(S206="",0,IF(S206="優勝",[17]点数換算表!$B$8,IF(S206="準優勝",[17]点数換算表!$C$8,IF(S206="ベスト4",[17]点数換算表!$D$8,IF(S206="ベスト8",[17]点数換算表!$E$8,[17]点数換算表!$F$8)))))</f>
        <v>0</v>
      </c>
      <c r="U206" s="12"/>
      <c r="V206" s="12">
        <f>IF(U206="",0,IF(U206="優勝",[17]点数換算表!$B$13,IF(U206="準優勝",[17]点数換算表!$C$13,IF(U206="ベスト4",[17]点数換算表!$D$13,[17]点数換算表!$E$13))))</f>
        <v>0</v>
      </c>
      <c r="W206" s="12"/>
      <c r="X206" s="12">
        <f>IF(W206="",0,IF(W206="優勝",[17]点数換算表!$B$14,IF(W206="準優勝",[17]点数換算表!$C$14,IF(W206="ベスト4",[17]点数換算表!$D$14,[17]点数換算表!$E$14))))</f>
        <v>0</v>
      </c>
      <c r="Y206" s="12"/>
      <c r="Z206" s="12">
        <f>IF(Y206="",0,IF(Y206="優勝",[17]点数換算表!$B$15,IF(Y206="準優勝",[17]点数換算表!$C$15,IF(Y206="ベスト4",[17]点数換算表!$D$15,IF(Y206="ベスト8",[17]点数換算表!$E$15,IF(Y206="ベスト16",[17]点数換算表!$F$15,""))))))</f>
        <v>0</v>
      </c>
      <c r="AA206" s="12" t="s">
        <v>214</v>
      </c>
      <c r="AB206" s="12">
        <f>IF(AA206="",0,IF(AA206="優勝",[3]点数換算表!$B$16,IF(AA206="準優勝",[3]点数換算表!$C$16,IF(AA206="ベスト4",[3]点数換算表!$D$16,IF(AA206="ベスト8",[3]点数換算表!$E$16,IF(AA206="ベスト16",[3]点数換算表!$F$16,IF(AA206="ベスト32",[3]点数換算表!$G$16,"")))))))</f>
        <v>40</v>
      </c>
      <c r="AC206" s="12"/>
      <c r="AD206" s="12">
        <f>IF(AC206="",0,IF(AC206="優勝",[17]点数換算表!$B$17,IF(AC206="準優勝",[17]点数換算表!$C$17,IF(AC206="ベスト4",[17]点数換算表!$D$17,IF(AC206="ベスト8",[17]点数換算表!$E$17,IF(AC206="ベスト16",[17]点数換算表!$F$17,IF(AC206="ベスト32",[17]点数換算表!$G$17,"")))))))</f>
        <v>0</v>
      </c>
      <c r="AE206" s="12"/>
      <c r="AF206" s="12">
        <f>IF(AE206="",0,IF(AE206="優勝",[17]点数換算表!$B$18,IF(AE206="準優勝",[17]点数換算表!$C$18,IF(AE206="ベスト4",[17]点数換算表!$D$18,IF(AE206="ベスト8",[17]点数換算表!$E$18,[17]点数換算表!$F$18)))))</f>
        <v>0</v>
      </c>
      <c r="AG206" s="12"/>
      <c r="AH206" s="12">
        <f>IF(AG206="",0,IF(AG206="優勝",[17]点数換算表!$B$19,IF(AG206="準優勝",[17]点数換算表!$C$19,IF(AG206="ベスト4",[17]点数換算表!$D$19,IF(AG206="ベスト8",[17]点数換算表!$E$19,[17]点数換算表!$F$19)))))</f>
        <v>0</v>
      </c>
      <c r="AI206" s="12">
        <f t="shared" si="103"/>
        <v>40</v>
      </c>
      <c r="AJ206" s="78">
        <f t="shared" ref="AJ206" si="109">AI206+AI207</f>
        <v>60</v>
      </c>
    </row>
    <row r="207" spans="1:36" x14ac:dyDescent="0.4">
      <c r="A207" s="78"/>
      <c r="B207" s="12" t="s">
        <v>835</v>
      </c>
      <c r="C207" s="12" t="s">
        <v>813</v>
      </c>
      <c r="D207" s="12">
        <v>1</v>
      </c>
      <c r="E207" s="24" t="s">
        <v>269</v>
      </c>
      <c r="F207" s="41" t="s">
        <v>814</v>
      </c>
      <c r="G207" s="12"/>
      <c r="H207" s="12">
        <f>IF(G207="",0,IF(G207="優勝",[17]点数換算表!$B$2,IF(G207="準優勝",[17]点数換算表!$C$2,IF(G207="ベスト4",[17]点数換算表!$D$2,[17]点数換算表!$E$2))))</f>
        <v>0</v>
      </c>
      <c r="I207" s="12"/>
      <c r="J207" s="12">
        <f>IF(I207="",0,IF(I207="優勝",[17]点数換算表!$B$3,IF(I207="準優勝",[17]点数換算表!$C$3,IF(I207="ベスト4",[17]点数換算表!$D$3,[17]点数換算表!$E$3))))</f>
        <v>0</v>
      </c>
      <c r="K207" s="12" t="s">
        <v>7</v>
      </c>
      <c r="L207" s="12">
        <f>IF(K207="",0,IF(K207="優勝",[17]点数換算表!$B$4,IF(K207="準優勝",[17]点数換算表!$C$4,IF(K207="ベスト4",[17]点数換算表!$D$4,IF(K207="ベスト8",[17]点数換算表!$E$4,IF(K207="ベスト16",[17]点数換算表!$F$4,""))))))</f>
        <v>20</v>
      </c>
      <c r="M207" s="15"/>
      <c r="N207" s="12">
        <f>IF(M207="",0,IF(M207="優勝",[3]点数換算表!$B$5,IF(M207="準優勝",[3]点数換算表!$C$5,IF(M207="ベスト4",[3]点数換算表!$D$5,IF(M207="ベスト8",[3]点数換算表!$E$5,IF(M207="ベスト16",[3]点数換算表!$F$5,IF(M207="ベスト32",[3]点数換算表!$G$5,"")))))))</f>
        <v>0</v>
      </c>
      <c r="O207" s="12"/>
      <c r="P207" s="12">
        <f>IF(O207="",0,IF(O207="優勝",[17]点数換算表!$B$6,IF(O207="準優勝",[17]点数換算表!$C$6,IF(O207="ベスト4",[17]点数換算表!$D$6,IF(O207="ベスト8",[17]点数換算表!$E$6,IF(O207="ベスト16",[17]点数換算表!$F$6,IF(O207="ベスト32",[17]点数換算表!$G$6,"")))))))</f>
        <v>0</v>
      </c>
      <c r="Q207" s="12"/>
      <c r="R207" s="12">
        <f>IF(Q207="",0,IF(Q207="優勝",[17]点数換算表!$B$7,IF(Q207="準優勝",[17]点数換算表!$C$7,IF(Q207="ベスト4",[17]点数換算表!$D$7,IF(Q207="ベスト8",[17]点数換算表!$E$7,[17]点数換算表!$F$7)))))</f>
        <v>0</v>
      </c>
      <c r="S207" s="12"/>
      <c r="T207" s="12">
        <f>IF(S207="",0,IF(S207="優勝",[17]点数換算表!$B$8,IF(S207="準優勝",[17]点数換算表!$C$8,IF(S207="ベスト4",[17]点数換算表!$D$8,IF(S207="ベスト8",[17]点数換算表!$E$8,[17]点数換算表!$F$8)))))</f>
        <v>0</v>
      </c>
      <c r="U207" s="12"/>
      <c r="V207" s="12">
        <f>IF(U207="",0,IF(U207="優勝",[17]点数換算表!$B$13,IF(U207="準優勝",[17]点数換算表!$C$13,IF(U207="ベスト4",[17]点数換算表!$D$13,[17]点数換算表!$E$13))))</f>
        <v>0</v>
      </c>
      <c r="W207" s="12"/>
      <c r="X207" s="12">
        <f>IF(W207="",0,IF(W207="優勝",[17]点数換算表!$B$14,IF(W207="準優勝",[17]点数換算表!$C$14,IF(W207="ベスト4",[17]点数換算表!$D$14,[17]点数換算表!$E$14))))</f>
        <v>0</v>
      </c>
      <c r="Y207" s="12"/>
      <c r="Z207" s="12">
        <f>IF(Y207="",0,IF(Y207="優勝",[17]点数換算表!$B$15,IF(Y207="準優勝",[17]点数換算表!$C$15,IF(Y207="ベスト4",[17]点数換算表!$D$15,IF(Y207="ベスト8",[17]点数換算表!$E$15,IF(Y207="ベスト16",[17]点数換算表!$F$15,""))))))</f>
        <v>0</v>
      </c>
      <c r="AA207" s="12"/>
      <c r="AB207" s="12">
        <f>IF(AA207="",0,IF(AA207="優勝",[3]点数換算表!$B$16,IF(AA207="準優勝",[3]点数換算表!$C$16,IF(AA207="ベスト4",[3]点数換算表!$D$16,IF(AA207="ベスト8",[3]点数換算表!$E$16,IF(AA207="ベスト16",[3]点数換算表!$F$16,IF(AA207="ベスト32",[3]点数換算表!$G$16,"")))))))</f>
        <v>0</v>
      </c>
      <c r="AC207" s="12"/>
      <c r="AD207" s="12">
        <f>IF(AC207="",0,IF(AC207="優勝",[17]点数換算表!$B$17,IF(AC207="準優勝",[17]点数換算表!$C$17,IF(AC207="ベスト4",[17]点数換算表!$D$17,IF(AC207="ベスト8",[17]点数換算表!$E$17,IF(AC207="ベスト16",[17]点数換算表!$F$17,IF(AC207="ベスト32",[17]点数換算表!$G$17,"")))))))</f>
        <v>0</v>
      </c>
      <c r="AE207" s="12"/>
      <c r="AF207" s="12">
        <f>IF(AE207="",0,IF(AE207="優勝",[17]点数換算表!$B$18,IF(AE207="準優勝",[17]点数換算表!$C$18,IF(AE207="ベスト4",[17]点数換算表!$D$18,IF(AE207="ベスト8",[17]点数換算表!$E$18,[17]点数換算表!$F$18)))))</f>
        <v>0</v>
      </c>
      <c r="AG207" s="12"/>
      <c r="AH207" s="12">
        <f>IF(AG207="",0,IF(AG207="優勝",[17]点数換算表!$B$19,IF(AG207="準優勝",[17]点数換算表!$C$19,IF(AG207="ベスト4",[17]点数換算表!$D$19,IF(AG207="ベスト8",[17]点数換算表!$E$19,[17]点数換算表!$F$19)))))</f>
        <v>0</v>
      </c>
      <c r="AI207" s="12">
        <f t="shared" si="103"/>
        <v>20</v>
      </c>
      <c r="AJ207" s="78"/>
    </row>
    <row r="208" spans="1:36" x14ac:dyDescent="0.4">
      <c r="A208" s="78">
        <v>103</v>
      </c>
      <c r="B208" s="15" t="s">
        <v>360</v>
      </c>
      <c r="C208" s="15" t="s">
        <v>277</v>
      </c>
      <c r="D208" s="15">
        <v>3</v>
      </c>
      <c r="E208" s="25" t="s">
        <v>272</v>
      </c>
      <c r="F208" s="36" t="s">
        <v>815</v>
      </c>
      <c r="G208" s="11"/>
      <c r="H208" s="12">
        <f>IF(G208="",0,IF(G208="優勝",[3]点数換算表!$B$2,IF(G208="準優勝",[3]点数換算表!$C$2,IF(G208="ベスト4",[3]点数換算表!$D$2,[3]点数換算表!$E$2))))</f>
        <v>0</v>
      </c>
      <c r="I208" s="11"/>
      <c r="J208" s="12">
        <f>IF(I208="",0,IF(I208="優勝",[3]点数換算表!$B$3,IF(I208="準優勝",[3]点数換算表!$C$3,IF(I208="ベスト4",[3]点数換算表!$D$3,[3]点数換算表!$E$3))))</f>
        <v>0</v>
      </c>
      <c r="K208" s="15"/>
      <c r="L208" s="12">
        <f>IF(K208="",0,IF(K208="優勝",[3]点数換算表!$B$4,IF(K208="準優勝",[3]点数換算表!$C$4,IF(K208="ベスト4",[3]点数換算表!$D$4,IF(K208="ベスト8",[3]点数換算表!$E$4,IF(K208="ベスト16",[3]点数換算表!$F$4,""))))))</f>
        <v>0</v>
      </c>
      <c r="M208" s="15"/>
      <c r="N208" s="12">
        <f>IF(M208="",0,IF(M208="優勝",[3]点数換算表!$B$5,IF(M208="準優勝",[3]点数換算表!$C$5,IF(M208="ベスト4",[3]点数換算表!$D$5,IF(M208="ベスト8",[3]点数換算表!$E$5,IF(M208="ベスト16",[3]点数換算表!$F$5,IF(M208="ベスト32",[3]点数換算表!$G$5,"")))))))</f>
        <v>0</v>
      </c>
      <c r="O208" s="15"/>
      <c r="P208" s="12">
        <f>IF(O208="",0,IF(O208="優勝",[3]点数換算表!$B$6,IF(O208="準優勝",[3]点数換算表!$C$6,IF(O208="ベスト4",[3]点数換算表!$D$6,IF(O208="ベスト8",[3]点数換算表!$E$6,IF(O208="ベスト16",[3]点数換算表!$F$6,IF(O208="ベスト32",[3]点数換算表!$G$6,"")))))))</f>
        <v>0</v>
      </c>
      <c r="Q208" s="11"/>
      <c r="R208" s="12">
        <f>IF(Q208="",0,IF(Q208="優勝",[3]点数換算表!$B$7,IF(Q208="準優勝",[3]点数換算表!$C$7,IF(Q208="ベスト4",[3]点数換算表!$D$7,IF(Q208="ベスト8",[3]点数換算表!$E$7,[3]点数換算表!$F$7)))))</f>
        <v>0</v>
      </c>
      <c r="S208" s="11"/>
      <c r="T208" s="12">
        <f>IF(S208="",0,IF(S208="優勝",[3]点数換算表!$B$8,IF(S208="準優勝",[3]点数換算表!$C$8,IF(S208="ベスト4",[3]点数換算表!$D$8,IF(S208="ベスト8",[3]点数換算表!$E$8,[3]点数換算表!$F$8)))))</f>
        <v>0</v>
      </c>
      <c r="U208" s="11"/>
      <c r="V208" s="12">
        <f>IF(U208="",0,IF(U208="優勝",[3]点数換算表!$B$13,IF(U208="準優勝",[3]点数換算表!$C$13,IF(U208="ベスト4",[3]点数換算表!$D$13,[3]点数換算表!$E$13))))</f>
        <v>0</v>
      </c>
      <c r="W208" s="11"/>
      <c r="X208" s="12">
        <f>IF(W208="",0,IF(W208="優勝",[3]点数換算表!$B$14,IF(W208="準優勝",[3]点数換算表!$C$14,IF(W208="ベスト4",[3]点数換算表!$D$14,[3]点数換算表!$E$14))))</f>
        <v>0</v>
      </c>
      <c r="Y208" s="15" t="s">
        <v>7</v>
      </c>
      <c r="Z208" s="12">
        <f>IF(Y208="",0,IF(Y208="優勝",[3]点数換算表!$B$15,IF(Y208="準優勝",[3]点数換算表!$C$15,IF(Y208="ベスト4",[3]点数換算表!$D$15,IF(Y208="ベスト8",[3]点数換算表!$E$15,IF(Y208="ベスト16",[3]点数換算表!$F$15,""))))))</f>
        <v>16</v>
      </c>
      <c r="AA208" s="15" t="s">
        <v>214</v>
      </c>
      <c r="AB208" s="12">
        <f>IF(AA208="",0,IF(AA208="優勝",[3]点数換算表!$B$16,IF(AA208="準優勝",[3]点数換算表!$C$16,IF(AA208="ベスト4",[3]点数換算表!$D$16,IF(AA208="ベスト8",[3]点数換算表!$E$16,IF(AA208="ベスト16",[3]点数換算表!$F$16,IF(AA208="ベスト32",[3]点数換算表!$G$16,"")))))))</f>
        <v>40</v>
      </c>
      <c r="AC208" s="15"/>
      <c r="AD208" s="12">
        <f>IF(AC208="",0,IF(AC208="優勝",[3]点数換算表!$B$17,IF(AC208="準優勝",[3]点数換算表!$C$17,IF(AC208="ベスト4",[3]点数換算表!$D$17,IF(AC208="ベスト8",[3]点数換算表!$E$17,IF(AC208="ベスト16",[3]点数換算表!$F$17,IF(AC208="ベスト32",[3]点数換算表!$G$17,"")))))))</f>
        <v>0</v>
      </c>
      <c r="AE208" s="11"/>
      <c r="AF208" s="12">
        <f>IF(AE208="",0,IF(AE208="優勝",[3]点数換算表!$B$18,IF(AE208="準優勝",[3]点数換算表!$C$18,IF(AE208="ベスト4",[3]点数換算表!$D$18,IF(AE208="ベスト8",[3]点数換算表!$E$18,[3]点数換算表!$F$18)))))</f>
        <v>0</v>
      </c>
      <c r="AG208" s="11"/>
      <c r="AH208" s="12">
        <f>IF(AG208="",0,IF(AG208="優勝",[3]点数換算表!$B$19,IF(AG208="準優勝",[3]点数換算表!$C$19,IF(AG208="ベスト4",[3]点数換算表!$D$19,IF(AG208="ベスト8",[3]点数換算表!$E$19,[3]点数換算表!$F$19)))))</f>
        <v>0</v>
      </c>
      <c r="AI208" s="12">
        <f t="shared" si="103"/>
        <v>56</v>
      </c>
      <c r="AJ208" s="78">
        <f t="shared" ref="AJ208" si="110">AI208+AI209</f>
        <v>56</v>
      </c>
    </row>
    <row r="209" spans="1:36" x14ac:dyDescent="0.4">
      <c r="A209" s="78"/>
      <c r="B209" s="15" t="s">
        <v>904</v>
      </c>
      <c r="C209" s="15" t="s">
        <v>277</v>
      </c>
      <c r="D209" s="15">
        <v>3</v>
      </c>
      <c r="E209" s="25" t="s">
        <v>272</v>
      </c>
      <c r="F209" s="36" t="s">
        <v>815</v>
      </c>
      <c r="G209" s="11"/>
      <c r="H209" s="12">
        <v>0</v>
      </c>
      <c r="I209" s="11"/>
      <c r="J209" s="12">
        <v>0</v>
      </c>
      <c r="K209" s="15"/>
      <c r="L209" s="12">
        <v>0</v>
      </c>
      <c r="M209" s="15"/>
      <c r="N209" s="12">
        <f>IF(M209="",0,IF(M209="優勝",[3]点数換算表!$B$5,IF(M209="準優勝",[3]点数換算表!$C$5,IF(M209="ベスト4",[3]点数換算表!$D$5,IF(M209="ベスト8",[3]点数換算表!$E$5,IF(M209="ベスト16",[3]点数換算表!$F$5,IF(M209="ベスト32",[3]点数換算表!$G$5,"")))))))</f>
        <v>0</v>
      </c>
      <c r="O209" s="15"/>
      <c r="P209" s="12">
        <v>0</v>
      </c>
      <c r="Q209" s="11"/>
      <c r="R209" s="12">
        <v>0</v>
      </c>
      <c r="S209" s="11"/>
      <c r="T209" s="12">
        <v>0</v>
      </c>
      <c r="U209" s="11"/>
      <c r="V209" s="12">
        <v>0</v>
      </c>
      <c r="W209" s="11"/>
      <c r="X209" s="12">
        <v>0</v>
      </c>
      <c r="Y209" s="15"/>
      <c r="Z209" s="12">
        <v>0</v>
      </c>
      <c r="AA209" s="15"/>
      <c r="AB209" s="12">
        <f>IF(AA209="",0,IF(AA209="優勝",[3]点数換算表!$B$16,IF(AA209="準優勝",[3]点数換算表!$C$16,IF(AA209="ベスト4",[3]点数換算表!$D$16,IF(AA209="ベスト8",[3]点数換算表!$E$16,IF(AA209="ベスト16",[3]点数換算表!$F$16,IF(AA209="ベスト32",[3]点数換算表!$G$16,"")))))))</f>
        <v>0</v>
      </c>
      <c r="AC209" s="15"/>
      <c r="AD209" s="12">
        <v>0</v>
      </c>
      <c r="AE209" s="11"/>
      <c r="AF209" s="12">
        <v>0</v>
      </c>
      <c r="AG209" s="11"/>
      <c r="AH209" s="12">
        <v>0</v>
      </c>
      <c r="AI209" s="12">
        <f t="shared" si="103"/>
        <v>0</v>
      </c>
      <c r="AJ209" s="78"/>
    </row>
    <row r="210" spans="1:36" x14ac:dyDescent="0.4">
      <c r="A210" s="78">
        <v>104</v>
      </c>
      <c r="B210" s="15" t="s">
        <v>324</v>
      </c>
      <c r="C210" s="15" t="s">
        <v>305</v>
      </c>
      <c r="D210" s="15">
        <v>4</v>
      </c>
      <c r="E210" s="25" t="s">
        <v>272</v>
      </c>
      <c r="F210" s="36" t="s">
        <v>815</v>
      </c>
      <c r="G210" s="11"/>
      <c r="H210" s="12">
        <v>0</v>
      </c>
      <c r="I210" s="11"/>
      <c r="J210" s="12">
        <v>0</v>
      </c>
      <c r="K210" s="15"/>
      <c r="L210" s="12">
        <v>0</v>
      </c>
      <c r="M210" s="15"/>
      <c r="N210" s="12">
        <f>IF(M210="",0,IF(M210="優勝",[3]点数換算表!$B$5,IF(M210="準優勝",[3]点数換算表!$C$5,IF(M210="ベスト4",[3]点数換算表!$D$5,IF(M210="ベスト8",[3]点数換算表!$E$5,IF(M210="ベスト16",[3]点数換算表!$F$5,IF(M210="ベスト32",[3]点数換算表!$G$5,"")))))))</f>
        <v>0</v>
      </c>
      <c r="O210" s="15"/>
      <c r="P210" s="12">
        <v>0</v>
      </c>
      <c r="Q210" s="11"/>
      <c r="R210" s="12">
        <v>0</v>
      </c>
      <c r="S210" s="11"/>
      <c r="T210" s="12">
        <v>0</v>
      </c>
      <c r="U210" s="11"/>
      <c r="V210" s="12">
        <v>0</v>
      </c>
      <c r="W210" s="11"/>
      <c r="X210" s="12">
        <v>0</v>
      </c>
      <c r="Y210" s="15"/>
      <c r="Z210" s="12">
        <v>0</v>
      </c>
      <c r="AA210" s="15"/>
      <c r="AB210" s="12">
        <f>IF(AA210="",0,IF(AA210="優勝",[3]点数換算表!$B$16,IF(AA210="準優勝",[3]点数換算表!$C$16,IF(AA210="ベスト4",[3]点数換算表!$D$16,IF(AA210="ベスト8",[3]点数換算表!$E$16,IF(AA210="ベスト16",[3]点数換算表!$F$16,IF(AA210="ベスト32",[3]点数換算表!$G$16,"")))))))</f>
        <v>0</v>
      </c>
      <c r="AC210" s="15"/>
      <c r="AD210" s="12">
        <v>0</v>
      </c>
      <c r="AE210" s="11"/>
      <c r="AF210" s="12">
        <v>0</v>
      </c>
      <c r="AG210" s="11"/>
      <c r="AH210" s="12">
        <v>0</v>
      </c>
      <c r="AI210" s="12">
        <f t="shared" si="103"/>
        <v>0</v>
      </c>
      <c r="AJ210" s="78">
        <f t="shared" ref="AJ210" si="111">AI210+AI211</f>
        <v>56</v>
      </c>
    </row>
    <row r="211" spans="1:36" x14ac:dyDescent="0.4">
      <c r="A211" s="78"/>
      <c r="B211" s="15" t="s">
        <v>353</v>
      </c>
      <c r="C211" s="15" t="s">
        <v>305</v>
      </c>
      <c r="D211" s="15">
        <v>4</v>
      </c>
      <c r="E211" s="25" t="s">
        <v>272</v>
      </c>
      <c r="F211" s="36" t="s">
        <v>815</v>
      </c>
      <c r="G211" s="11"/>
      <c r="H211" s="12">
        <f>IF(G211="",0,IF(G211="優勝",[3]点数換算表!$B$2,IF(G211="準優勝",[3]点数換算表!$C$2,IF(G211="ベスト4",[3]点数換算表!$D$2,[3]点数換算表!$E$2))))</f>
        <v>0</v>
      </c>
      <c r="I211" s="11"/>
      <c r="J211" s="12">
        <f>IF(I211="",0,IF(I211="優勝",[3]点数換算表!$B$3,IF(I211="準優勝",[3]点数換算表!$C$3,IF(I211="ベスト4",[3]点数換算表!$D$3,[3]点数換算表!$E$3))))</f>
        <v>0</v>
      </c>
      <c r="K211" s="15"/>
      <c r="L211" s="12">
        <f>IF(K211="",0,IF(K211="優勝",[3]点数換算表!$B$4,IF(K211="準優勝",[3]点数換算表!$C$4,IF(K211="ベスト4",[3]点数換算表!$D$4,IF(K211="ベスト8",[3]点数換算表!$E$4,IF(K211="ベスト16",[3]点数換算表!$F$4,""))))))</f>
        <v>0</v>
      </c>
      <c r="M211" s="15"/>
      <c r="N211" s="12">
        <f>IF(M211="",0,IF(M211="優勝",[3]点数換算表!$B$5,IF(M211="準優勝",[3]点数換算表!$C$5,IF(M211="ベスト4",[3]点数換算表!$D$5,IF(M211="ベスト8",[3]点数換算表!$E$5,IF(M211="ベスト16",[3]点数換算表!$F$5,IF(M211="ベスト32",[3]点数換算表!$G$5,"")))))))</f>
        <v>0</v>
      </c>
      <c r="O211" s="15"/>
      <c r="P211" s="12">
        <f>IF(O211="",0,IF(O211="優勝",[3]点数換算表!$B$6,IF(O211="準優勝",[3]点数換算表!$C$6,IF(O211="ベスト4",[3]点数換算表!$D$6,IF(O211="ベスト8",[3]点数換算表!$E$6,IF(O211="ベスト16",[3]点数換算表!$F$6,IF(O211="ベスト32",[3]点数換算表!$G$6,"")))))))</f>
        <v>0</v>
      </c>
      <c r="Q211" s="11"/>
      <c r="R211" s="12">
        <f>IF(Q211="",0,IF(Q211="優勝",[3]点数換算表!$B$7,IF(Q211="準優勝",[3]点数換算表!$C$7,IF(Q211="ベスト4",[3]点数換算表!$D$7,IF(Q211="ベスト8",[3]点数換算表!$E$7,[3]点数換算表!$F$7)))))</f>
        <v>0</v>
      </c>
      <c r="S211" s="11"/>
      <c r="T211" s="12">
        <f>IF(S211="",0,IF(S211="優勝",[3]点数換算表!$B$8,IF(S211="準優勝",[3]点数換算表!$C$8,IF(S211="ベスト4",[3]点数換算表!$D$8,IF(S211="ベスト8",[3]点数換算表!$E$8,[3]点数換算表!$F$8)))))</f>
        <v>0</v>
      </c>
      <c r="U211" s="11"/>
      <c r="V211" s="12">
        <f>IF(U211="",0,IF(U211="優勝",[3]点数換算表!$B$13,IF(U211="準優勝",[3]点数換算表!$C$13,IF(U211="ベスト4",[3]点数換算表!$D$13,[3]点数換算表!$E$13))))</f>
        <v>0</v>
      </c>
      <c r="W211" s="11"/>
      <c r="X211" s="12">
        <f>IF(W211="",0,IF(W211="優勝",[3]点数換算表!$B$14,IF(W211="準優勝",[3]点数換算表!$C$14,IF(W211="ベスト4",[3]点数換算表!$D$14,[3]点数換算表!$E$14))))</f>
        <v>0</v>
      </c>
      <c r="Y211" s="15" t="s">
        <v>7</v>
      </c>
      <c r="Z211" s="12">
        <f>IF(Y211="",0,IF(Y211="優勝",[3]点数換算表!$B$15,IF(Y211="準優勝",[3]点数換算表!$C$15,IF(Y211="ベスト4",[3]点数換算表!$D$15,IF(Y211="ベスト8",[3]点数換算表!$E$15,IF(Y211="ベスト16",[3]点数換算表!$F$15,""))))))</f>
        <v>16</v>
      </c>
      <c r="AA211" s="15" t="s">
        <v>214</v>
      </c>
      <c r="AB211" s="12">
        <f>IF(AA211="",0,IF(AA211="優勝",[3]点数換算表!$B$16,IF(AA211="準優勝",[3]点数換算表!$C$16,IF(AA211="ベスト4",[3]点数換算表!$D$16,IF(AA211="ベスト8",[3]点数換算表!$E$16,IF(AA211="ベスト16",[3]点数換算表!$F$16,IF(AA211="ベスト32",[3]点数換算表!$G$16,"")))))))</f>
        <v>40</v>
      </c>
      <c r="AC211" s="15"/>
      <c r="AD211" s="12">
        <f>IF(AC211="",0,IF(AC211="優勝",[3]点数換算表!$B$17,IF(AC211="準優勝",[3]点数換算表!$C$17,IF(AC211="ベスト4",[3]点数換算表!$D$17,IF(AC211="ベスト8",[3]点数換算表!$E$17,IF(AC211="ベスト16",[3]点数換算表!$F$17,IF(AC211="ベスト32",[3]点数換算表!$G$17,"")))))))</f>
        <v>0</v>
      </c>
      <c r="AE211" s="11"/>
      <c r="AF211" s="12">
        <f>IF(AE211="",0,IF(AE211="優勝",[3]点数換算表!$B$18,IF(AE211="準優勝",[3]点数換算表!$C$18,IF(AE211="ベスト4",[3]点数換算表!$D$18,IF(AE211="ベスト8",[3]点数換算表!$E$18,[3]点数換算表!$F$18)))))</f>
        <v>0</v>
      </c>
      <c r="AG211" s="11"/>
      <c r="AH211" s="12">
        <f>IF(AG211="",0,IF(AG211="優勝",[3]点数換算表!$B$19,IF(AG211="準優勝",[3]点数換算表!$C$19,IF(AG211="ベスト4",[3]点数換算表!$D$19,IF(AG211="ベスト8",[3]点数換算表!$E$19,[3]点数換算表!$F$19)))))</f>
        <v>0</v>
      </c>
      <c r="AI211" s="12">
        <f t="shared" si="103"/>
        <v>56</v>
      </c>
      <c r="AJ211" s="78"/>
    </row>
    <row r="212" spans="1:36" x14ac:dyDescent="0.4">
      <c r="A212" s="78">
        <v>105</v>
      </c>
      <c r="B212" s="12" t="s">
        <v>602</v>
      </c>
      <c r="C212" s="12" t="s">
        <v>563</v>
      </c>
      <c r="D212" s="12">
        <v>3</v>
      </c>
      <c r="E212" s="29" t="s">
        <v>526</v>
      </c>
      <c r="F212" s="36" t="s">
        <v>815</v>
      </c>
      <c r="G212" s="11"/>
      <c r="H212" s="12">
        <f>IF(G212="",0,IF(G212="優勝",[8]点数換算表!$B$2,IF(G212="準優勝",[8]点数換算表!$C$2,IF(G212="ベスト4",[8]点数換算表!$D$2,[8]点数換算表!$E$2))))</f>
        <v>0</v>
      </c>
      <c r="I212" s="11"/>
      <c r="J212" s="12">
        <f>IF(I212="",0,IF(I212="優勝",[8]点数換算表!$B$3,IF(I212="準優勝",[8]点数換算表!$C$3,IF(I212="ベスト4",[8]点数換算表!$D$3,[8]点数換算表!$E$3))))</f>
        <v>0</v>
      </c>
      <c r="K212" s="15" t="s">
        <v>7</v>
      </c>
      <c r="L212" s="12">
        <f>IF(K212="",0,IF(K212="優勝",[8]点数換算表!$B$4,IF(K212="準優勝",[8]点数換算表!$C$4,IF(K212="ベスト4",[8]点数換算表!$D$4,IF(K212="ベスト8",[8]点数換算表!$E$4,IF(K212="ベスト16",[8]点数換算表!$F$4,""))))))</f>
        <v>20</v>
      </c>
      <c r="M212" s="15"/>
      <c r="N212" s="12">
        <f>IF(M212="",0,IF(M212="優勝",[3]点数換算表!$B$5,IF(M212="準優勝",[3]点数換算表!$C$5,IF(M212="ベスト4",[3]点数換算表!$D$5,IF(M212="ベスト8",[3]点数換算表!$E$5,IF(M212="ベスト16",[3]点数換算表!$F$5,IF(M212="ベスト32",[3]点数換算表!$G$5,"")))))))</f>
        <v>0</v>
      </c>
      <c r="O212" s="15"/>
      <c r="P212" s="12">
        <f>IF(O212="",0,IF(O212="優勝",[8]点数換算表!$B$6,IF(O212="準優勝",[8]点数換算表!$C$6,IF(O212="ベスト4",[8]点数換算表!$D$6,IF(O212="ベスト8",[8]点数換算表!$E$6,IF(O212="ベスト16",[8]点数換算表!$F$6,IF(O212="ベスト32",[8]点数換算表!$G$6,"")))))))</f>
        <v>0</v>
      </c>
      <c r="Q212" s="11"/>
      <c r="R212" s="12">
        <f>IF(Q212="",0,IF(Q212="優勝",[8]点数換算表!$B$7,IF(Q212="準優勝",[8]点数換算表!$C$7,IF(Q212="ベスト4",[8]点数換算表!$D$7,IF(Q212="ベスト8",[8]点数換算表!$E$7,[8]点数換算表!$F$7)))))</f>
        <v>0</v>
      </c>
      <c r="S212" s="11"/>
      <c r="T212" s="12">
        <f>IF(S212="",0,IF(S212="優勝",[8]点数換算表!$B$8,IF(S212="準優勝",[8]点数換算表!$C$8,IF(S212="ベスト4",[8]点数換算表!$D$8,IF(S212="ベスト8",[8]点数換算表!$E$8,[8]点数換算表!$F$8)))))</f>
        <v>0</v>
      </c>
      <c r="U212" s="11"/>
      <c r="V212" s="12">
        <f>IF(U212="",0,IF(U212="優勝",[8]点数換算表!$B$13,IF(U212="準優勝",[8]点数換算表!$C$13,IF(U212="ベスト4",[8]点数換算表!$D$13,[8]点数換算表!$E$13))))</f>
        <v>0</v>
      </c>
      <c r="W212" s="11"/>
      <c r="X212" s="12">
        <f>IF(W212="",0,IF(W212="優勝",[8]点数換算表!$B$14,IF(W212="準優勝",[8]点数換算表!$C$14,IF(W212="ベスト4",[8]点数換算表!$D$14,[8]点数換算表!$E$14))))</f>
        <v>0</v>
      </c>
      <c r="Y212" s="15" t="s">
        <v>7</v>
      </c>
      <c r="Z212" s="12">
        <f>IF(Y212="",0,IF(Y212="優勝",[8]点数換算表!$B$15,IF(Y212="準優勝",[8]点数換算表!$C$15,IF(Y212="ベスト4",[8]点数換算表!$D$15,IF(Y212="ベスト8",[8]点数換算表!$E$15,IF(Y212="ベスト16",[8]点数換算表!$F$15,""))))))</f>
        <v>16</v>
      </c>
      <c r="AA212" s="15"/>
      <c r="AB212" s="12">
        <f>IF(AA212="",0,IF(AA212="優勝",[3]点数換算表!$B$16,IF(AA212="準優勝",[3]点数換算表!$C$16,IF(AA212="ベスト4",[3]点数換算表!$D$16,IF(AA212="ベスト8",[3]点数換算表!$E$16,IF(AA212="ベスト16",[3]点数換算表!$F$16,IF(AA212="ベスト32",[3]点数換算表!$G$16,"")))))))</f>
        <v>0</v>
      </c>
      <c r="AC212" s="15"/>
      <c r="AD212" s="12">
        <f>IF(AC212="",0,IF(AC212="優勝",[8]点数換算表!$B$17,IF(AC212="準優勝",[8]点数換算表!$C$17,IF(AC212="ベスト4",[8]点数換算表!$D$17,IF(AC212="ベスト8",[8]点数換算表!$E$17,IF(AC212="ベスト16",[8]点数換算表!$F$17,IF(AC212="ベスト32",[8]点数換算表!$G$17,"")))))))</f>
        <v>0</v>
      </c>
      <c r="AE212" s="11"/>
      <c r="AF212" s="12">
        <f>IF(AE212="",0,IF(AE212="優勝",[8]点数換算表!$B$18,IF(AE212="準優勝",[8]点数換算表!$C$18,IF(AE212="ベスト4",[8]点数換算表!$D$18,IF(AE212="ベスト8",[8]点数換算表!$E$18,[8]点数換算表!$F$18)))))</f>
        <v>0</v>
      </c>
      <c r="AG212" s="11"/>
      <c r="AH212" s="12">
        <f>IF(AG212="",0,IF(AG212="優勝",[8]点数換算表!$B$19,IF(AG212="準優勝",[8]点数換算表!$C$19,IF(AG212="ベスト4",[8]点数換算表!$D$19,IF(AG212="ベスト8",[8]点数換算表!$E$19,[8]点数換算表!$F$19)))))</f>
        <v>0</v>
      </c>
      <c r="AI212" s="12">
        <f t="shared" si="103"/>
        <v>36</v>
      </c>
      <c r="AJ212" s="78">
        <f t="shared" ref="AJ212" si="112">AI212+AI213</f>
        <v>56</v>
      </c>
    </row>
    <row r="213" spans="1:36" x14ac:dyDescent="0.4">
      <c r="A213" s="78"/>
      <c r="B213" s="12" t="s">
        <v>603</v>
      </c>
      <c r="C213" s="12" t="s">
        <v>563</v>
      </c>
      <c r="D213" s="12">
        <v>3</v>
      </c>
      <c r="E213" s="29" t="s">
        <v>526</v>
      </c>
      <c r="F213" s="36" t="s">
        <v>815</v>
      </c>
      <c r="G213" s="11"/>
      <c r="H213" s="12">
        <f>IF(G213="",0,IF(G213="優勝",[8]点数換算表!$B$2,IF(G213="準優勝",[8]点数換算表!$C$2,IF(G213="ベスト4",[8]点数換算表!$D$2,[8]点数換算表!$E$2))))</f>
        <v>0</v>
      </c>
      <c r="I213" s="11"/>
      <c r="J213" s="12">
        <f>IF(I213="",0,IF(I213="優勝",[8]点数換算表!$B$3,IF(I213="準優勝",[8]点数換算表!$C$3,IF(I213="ベスト4",[8]点数換算表!$D$3,[8]点数換算表!$E$3))))</f>
        <v>0</v>
      </c>
      <c r="K213" s="15" t="s">
        <v>7</v>
      </c>
      <c r="L213" s="12">
        <f>IF(K213="",0,IF(K213="優勝",[8]点数換算表!$B$4,IF(K213="準優勝",[8]点数換算表!$C$4,IF(K213="ベスト4",[8]点数換算表!$D$4,IF(K213="ベスト8",[8]点数換算表!$E$4,IF(K213="ベスト16",[8]点数換算表!$F$4,""))))))</f>
        <v>20</v>
      </c>
      <c r="M213" s="15"/>
      <c r="N213" s="12">
        <f>IF(M213="",0,IF(M213="優勝",[3]点数換算表!$B$5,IF(M213="準優勝",[3]点数換算表!$C$5,IF(M213="ベスト4",[3]点数換算表!$D$5,IF(M213="ベスト8",[3]点数換算表!$E$5,IF(M213="ベスト16",[3]点数換算表!$F$5,IF(M213="ベスト32",[3]点数換算表!$G$5,"")))))))</f>
        <v>0</v>
      </c>
      <c r="O213" s="15"/>
      <c r="P213" s="12">
        <f>IF(O213="",0,IF(O213="優勝",[8]点数換算表!$B$6,IF(O213="準優勝",[8]点数換算表!$C$6,IF(O213="ベスト4",[8]点数換算表!$D$6,IF(O213="ベスト8",[8]点数換算表!$E$6,IF(O213="ベスト16",[8]点数換算表!$F$6,IF(O213="ベスト32",[8]点数換算表!$G$6,"")))))))</f>
        <v>0</v>
      </c>
      <c r="Q213" s="11"/>
      <c r="R213" s="12">
        <f>IF(Q213="",0,IF(Q213="優勝",[8]点数換算表!$B$7,IF(Q213="準優勝",[8]点数換算表!$C$7,IF(Q213="ベスト4",[8]点数換算表!$D$7,IF(Q213="ベスト8",[8]点数換算表!$E$7,[8]点数換算表!$F$7)))))</f>
        <v>0</v>
      </c>
      <c r="S213" s="11"/>
      <c r="T213" s="12">
        <f>IF(S213="",0,IF(S213="優勝",[8]点数換算表!$B$8,IF(S213="準優勝",[8]点数換算表!$C$8,IF(S213="ベスト4",[8]点数換算表!$D$8,IF(S213="ベスト8",[8]点数換算表!$E$8,[8]点数換算表!$F$8)))))</f>
        <v>0</v>
      </c>
      <c r="U213" s="11"/>
      <c r="V213" s="12">
        <f>IF(U213="",0,IF(U213="優勝",[8]点数換算表!$B$13,IF(U213="準優勝",[8]点数換算表!$C$13,IF(U213="ベスト4",[8]点数換算表!$D$13,[8]点数換算表!$E$13))))</f>
        <v>0</v>
      </c>
      <c r="W213" s="11"/>
      <c r="X213" s="12">
        <f>IF(W213="",0,IF(W213="優勝",[8]点数換算表!$B$14,IF(W213="準優勝",[8]点数換算表!$C$14,IF(W213="ベスト4",[8]点数換算表!$D$14,[8]点数換算表!$E$14))))</f>
        <v>0</v>
      </c>
      <c r="Y213" s="15"/>
      <c r="Z213" s="12">
        <f>IF(Y213="",0,IF(Y213="優勝",[8]点数換算表!$B$15,IF(Y213="準優勝",[8]点数換算表!$C$15,IF(Y213="ベスト4",[8]点数換算表!$D$15,IF(Y213="ベスト8",[8]点数換算表!$E$15,IF(Y213="ベスト16",[8]点数換算表!$F$15,""))))))</f>
        <v>0</v>
      </c>
      <c r="AA213" s="15"/>
      <c r="AB213" s="12">
        <f>IF(AA213="",0,IF(AA213="優勝",[3]点数換算表!$B$16,IF(AA213="準優勝",[3]点数換算表!$C$16,IF(AA213="ベスト4",[3]点数換算表!$D$16,IF(AA213="ベスト8",[3]点数換算表!$E$16,IF(AA213="ベスト16",[3]点数換算表!$F$16,IF(AA213="ベスト32",[3]点数換算表!$G$16,"")))))))</f>
        <v>0</v>
      </c>
      <c r="AC213" s="15"/>
      <c r="AD213" s="12">
        <f>IF(AC213="",0,IF(AC213="優勝",[8]点数換算表!$B$17,IF(AC213="準優勝",[8]点数換算表!$C$17,IF(AC213="ベスト4",[8]点数換算表!$D$17,IF(AC213="ベスト8",[8]点数換算表!$E$17,IF(AC213="ベスト16",[8]点数換算表!$F$17,IF(AC213="ベスト32",[8]点数換算表!$G$17,"")))))))</f>
        <v>0</v>
      </c>
      <c r="AE213" s="11"/>
      <c r="AF213" s="12">
        <f>IF(AE213="",0,IF(AE213="優勝",[8]点数換算表!$B$18,IF(AE213="準優勝",[8]点数換算表!$C$18,IF(AE213="ベスト4",[8]点数換算表!$D$18,IF(AE213="ベスト8",[8]点数換算表!$E$18,[8]点数換算表!$F$18)))))</f>
        <v>0</v>
      </c>
      <c r="AG213" s="11"/>
      <c r="AH213" s="12">
        <f>IF(AG213="",0,IF(AG213="優勝",[8]点数換算表!$B$19,IF(AG213="準優勝",[8]点数換算表!$C$19,IF(AG213="ベスト4",[8]点数換算表!$D$19,IF(AG213="ベスト8",[8]点数換算表!$E$19,[8]点数換算表!$F$19)))))</f>
        <v>0</v>
      </c>
      <c r="AI213" s="12">
        <f t="shared" si="103"/>
        <v>20</v>
      </c>
      <c r="AJ213" s="78"/>
    </row>
    <row r="214" spans="1:36" x14ac:dyDescent="0.4">
      <c r="A214" s="78">
        <v>106</v>
      </c>
      <c r="B214" s="12" t="s">
        <v>601</v>
      </c>
      <c r="C214" s="12" t="s">
        <v>563</v>
      </c>
      <c r="D214" s="12">
        <v>3</v>
      </c>
      <c r="E214" s="29" t="s">
        <v>526</v>
      </c>
      <c r="F214" s="36" t="s">
        <v>815</v>
      </c>
      <c r="G214" s="11"/>
      <c r="H214" s="12">
        <f>IF(G214="",0,IF(G214="優勝",[8]点数換算表!$B$2,IF(G214="準優勝",[8]点数換算表!$C$2,IF(G214="ベスト4",[8]点数換算表!$D$2,[8]点数換算表!$E$2))))</f>
        <v>0</v>
      </c>
      <c r="I214" s="11"/>
      <c r="J214" s="12">
        <f>IF(I214="",0,IF(I214="優勝",[8]点数換算表!$B$3,IF(I214="準優勝",[8]点数換算表!$C$3,IF(I214="ベスト4",[8]点数換算表!$D$3,[8]点数換算表!$E$3))))</f>
        <v>0</v>
      </c>
      <c r="K214" s="15" t="s">
        <v>7</v>
      </c>
      <c r="L214" s="12">
        <f>IF(K214="",0,IF(K214="優勝",[8]点数換算表!$B$4,IF(K214="準優勝",[8]点数換算表!$C$4,IF(K214="ベスト4",[8]点数換算表!$D$4,IF(K214="ベスト8",[8]点数換算表!$E$4,IF(K214="ベスト16",[8]点数換算表!$F$4,""))))))</f>
        <v>20</v>
      </c>
      <c r="M214" s="15"/>
      <c r="N214" s="12">
        <f>IF(M214="",0,IF(M214="優勝",[3]点数換算表!$B$5,IF(M214="準優勝",[3]点数換算表!$C$5,IF(M214="ベスト4",[3]点数換算表!$D$5,IF(M214="ベスト8",[3]点数換算表!$E$5,IF(M214="ベスト16",[3]点数換算表!$F$5,IF(M214="ベスト32",[3]点数換算表!$G$5,"")))))))</f>
        <v>0</v>
      </c>
      <c r="O214" s="15"/>
      <c r="P214" s="12">
        <f>IF(O214="",0,IF(O214="優勝",[8]点数換算表!$B$6,IF(O214="準優勝",[8]点数換算表!$C$6,IF(O214="ベスト4",[8]点数換算表!$D$6,IF(O214="ベスト8",[8]点数換算表!$E$6,IF(O214="ベスト16",[8]点数換算表!$F$6,IF(O214="ベスト32",[8]点数換算表!$G$6,"")))))))</f>
        <v>0</v>
      </c>
      <c r="Q214" s="11"/>
      <c r="R214" s="12">
        <f>IF(Q214="",0,IF(Q214="優勝",[8]点数換算表!$B$7,IF(Q214="準優勝",[8]点数換算表!$C$7,IF(Q214="ベスト4",[8]点数換算表!$D$7,IF(Q214="ベスト8",[8]点数換算表!$E$7,[8]点数換算表!$F$7)))))</f>
        <v>0</v>
      </c>
      <c r="S214" s="11"/>
      <c r="T214" s="12">
        <f>IF(S214="",0,IF(S214="優勝",[8]点数換算表!$B$8,IF(S214="準優勝",[8]点数換算表!$C$8,IF(S214="ベスト4",[8]点数換算表!$D$8,IF(S214="ベスト8",[8]点数換算表!$E$8,[8]点数換算表!$F$8)))))</f>
        <v>0</v>
      </c>
      <c r="U214" s="11"/>
      <c r="V214" s="12">
        <f>IF(U214="",0,IF(U214="優勝",[8]点数換算表!$B$13,IF(U214="準優勝",[8]点数換算表!$C$13,IF(U214="ベスト4",[8]点数換算表!$D$13,[8]点数換算表!$E$13))))</f>
        <v>0</v>
      </c>
      <c r="W214" s="11"/>
      <c r="X214" s="12">
        <f>IF(W214="",0,IF(W214="優勝",[8]点数換算表!$B$14,IF(W214="準優勝",[8]点数換算表!$C$14,IF(W214="ベスト4",[8]点数換算表!$D$14,[8]点数換算表!$E$14))))</f>
        <v>0</v>
      </c>
      <c r="Y214" s="15" t="s">
        <v>7</v>
      </c>
      <c r="Z214" s="12">
        <f>IF(Y214="",0,IF(Y214="優勝",[8]点数換算表!$B$15,IF(Y214="準優勝",[8]点数換算表!$C$15,IF(Y214="ベスト4",[8]点数換算表!$D$15,IF(Y214="ベスト8",[8]点数換算表!$E$15,IF(Y214="ベスト16",[8]点数換算表!$F$15,""))))))</f>
        <v>16</v>
      </c>
      <c r="AA214" s="15"/>
      <c r="AB214" s="12">
        <f>IF(AA214="",0,IF(AA214="優勝",[3]点数換算表!$B$16,IF(AA214="準優勝",[3]点数換算表!$C$16,IF(AA214="ベスト4",[3]点数換算表!$D$16,IF(AA214="ベスト8",[3]点数換算表!$E$16,IF(AA214="ベスト16",[3]点数換算表!$F$16,IF(AA214="ベスト32",[3]点数換算表!$G$16,"")))))))</f>
        <v>0</v>
      </c>
      <c r="AC214" s="15"/>
      <c r="AD214" s="12">
        <f>IF(AC214="",0,IF(AC214="優勝",[8]点数換算表!$B$17,IF(AC214="準優勝",[8]点数換算表!$C$17,IF(AC214="ベスト4",[8]点数換算表!$D$17,IF(AC214="ベスト8",[8]点数換算表!$E$17,IF(AC214="ベスト16",[8]点数換算表!$F$17,IF(AC214="ベスト32",[8]点数換算表!$G$17,"")))))))</f>
        <v>0</v>
      </c>
      <c r="AE214" s="11"/>
      <c r="AF214" s="12">
        <f>IF(AE214="",0,IF(AE214="優勝",[8]点数換算表!$B$18,IF(AE214="準優勝",[8]点数換算表!$C$18,IF(AE214="ベスト4",[8]点数換算表!$D$18,IF(AE214="ベスト8",[8]点数換算表!$E$18,[8]点数換算表!$F$18)))))</f>
        <v>0</v>
      </c>
      <c r="AG214" s="11"/>
      <c r="AH214" s="12">
        <f>IF(AG214="",0,IF(AG214="優勝",[8]点数換算表!$B$19,IF(AG214="準優勝",[8]点数換算表!$C$19,IF(AG214="ベスト4",[8]点数換算表!$D$19,IF(AG214="ベスト8",[8]点数換算表!$E$19,[8]点数換算表!$F$19)))))</f>
        <v>0</v>
      </c>
      <c r="AI214" s="12">
        <f t="shared" si="103"/>
        <v>36</v>
      </c>
      <c r="AJ214" s="78">
        <f t="shared" ref="AJ214" si="113">AI214+AI215</f>
        <v>56</v>
      </c>
    </row>
    <row r="215" spans="1:36" x14ac:dyDescent="0.4">
      <c r="A215" s="78"/>
      <c r="B215" s="12" t="s">
        <v>564</v>
      </c>
      <c r="C215" s="12" t="s">
        <v>563</v>
      </c>
      <c r="D215" s="12">
        <v>4</v>
      </c>
      <c r="E215" s="29" t="s">
        <v>526</v>
      </c>
      <c r="F215" s="36" t="s">
        <v>815</v>
      </c>
      <c r="G215" s="11"/>
      <c r="H215" s="12">
        <f>IF(G215="",0,IF(G215="優勝",[8]点数換算表!$B$2,IF(G215="準優勝",[8]点数換算表!$C$2,IF(G215="ベスト4",[8]点数換算表!$D$2,[8]点数換算表!$E$2))))</f>
        <v>0</v>
      </c>
      <c r="I215" s="11"/>
      <c r="J215" s="12">
        <f>IF(I215="",0,IF(I215="優勝",[8]点数換算表!$B$3,IF(I215="準優勝",[8]点数換算表!$C$3,IF(I215="ベスト4",[8]点数換算表!$D$3,[8]点数換算表!$E$3))))</f>
        <v>0</v>
      </c>
      <c r="K215" s="15" t="s">
        <v>7</v>
      </c>
      <c r="L215" s="12">
        <f>IF(K215="",0,IF(K215="優勝",[8]点数換算表!$B$4,IF(K215="準優勝",[8]点数換算表!$C$4,IF(K215="ベスト4",[8]点数換算表!$D$4,IF(K215="ベスト8",[8]点数換算表!$E$4,IF(K215="ベスト16",[8]点数換算表!$F$4,""))))))</f>
        <v>20</v>
      </c>
      <c r="M215" s="15"/>
      <c r="N215" s="12">
        <f>IF(M215="",0,IF(M215="優勝",[3]点数換算表!$B$5,IF(M215="準優勝",[3]点数換算表!$C$5,IF(M215="ベスト4",[3]点数換算表!$D$5,IF(M215="ベスト8",[3]点数換算表!$E$5,IF(M215="ベスト16",[3]点数換算表!$F$5,IF(M215="ベスト32",[3]点数換算表!$G$5,"")))))))</f>
        <v>0</v>
      </c>
      <c r="O215" s="15"/>
      <c r="P215" s="12">
        <f>IF(O215="",0,IF(O215="優勝",[8]点数換算表!$B$6,IF(O215="準優勝",[8]点数換算表!$C$6,IF(O215="ベスト4",[8]点数換算表!$D$6,IF(O215="ベスト8",[8]点数換算表!$E$6,IF(O215="ベスト16",[8]点数換算表!$F$6,IF(O215="ベスト32",[8]点数換算表!$G$6,"")))))))</f>
        <v>0</v>
      </c>
      <c r="Q215" s="11"/>
      <c r="R215" s="12">
        <f>IF(Q215="",0,IF(Q215="優勝",[8]点数換算表!$B$7,IF(Q215="準優勝",[8]点数換算表!$C$7,IF(Q215="ベスト4",[8]点数換算表!$D$7,IF(Q215="ベスト8",[8]点数換算表!$E$7,[8]点数換算表!$F$7)))))</f>
        <v>0</v>
      </c>
      <c r="S215" s="11"/>
      <c r="T215" s="12">
        <f>IF(S215="",0,IF(S215="優勝",[8]点数換算表!$B$8,IF(S215="準優勝",[8]点数換算表!$C$8,IF(S215="ベスト4",[8]点数換算表!$D$8,IF(S215="ベスト8",[8]点数換算表!$E$8,[8]点数換算表!$F$8)))))</f>
        <v>0</v>
      </c>
      <c r="U215" s="11"/>
      <c r="V215" s="12">
        <f>IF(U215="",0,IF(U215="優勝",[8]点数換算表!$B$13,IF(U215="準優勝",[8]点数換算表!$C$13,IF(U215="ベスト4",[8]点数換算表!$D$13,[8]点数換算表!$E$13))))</f>
        <v>0</v>
      </c>
      <c r="W215" s="11"/>
      <c r="X215" s="12">
        <f>IF(W215="",0,IF(W215="優勝",[8]点数換算表!$B$14,IF(W215="準優勝",[8]点数換算表!$C$14,IF(W215="ベスト4",[8]点数換算表!$D$14,[8]点数換算表!$E$14))))</f>
        <v>0</v>
      </c>
      <c r="Y215" s="15"/>
      <c r="Z215" s="12">
        <f>IF(Y215="",0,IF(Y215="優勝",[8]点数換算表!$B$15,IF(Y215="準優勝",[8]点数換算表!$C$15,IF(Y215="ベスト4",[8]点数換算表!$D$15,IF(Y215="ベスト8",[8]点数換算表!$E$15,IF(Y215="ベスト16",[8]点数換算表!$F$15,""))))))</f>
        <v>0</v>
      </c>
      <c r="AA215" s="15"/>
      <c r="AB215" s="12">
        <f>IF(AA215="",0,IF(AA215="優勝",[3]点数換算表!$B$16,IF(AA215="準優勝",[3]点数換算表!$C$16,IF(AA215="ベスト4",[3]点数換算表!$D$16,IF(AA215="ベスト8",[3]点数換算表!$E$16,IF(AA215="ベスト16",[3]点数換算表!$F$16,IF(AA215="ベスト32",[3]点数換算表!$G$16,"")))))))</f>
        <v>0</v>
      </c>
      <c r="AC215" s="15"/>
      <c r="AD215" s="12">
        <f>IF(AC215="",0,IF(AC215="優勝",[8]点数換算表!$B$17,IF(AC215="準優勝",[8]点数換算表!$C$17,IF(AC215="ベスト4",[8]点数換算表!$D$17,IF(AC215="ベスト8",[8]点数換算表!$E$17,IF(AC215="ベスト16",[8]点数換算表!$F$17,IF(AC215="ベスト32",[8]点数換算表!$G$17,"")))))))</f>
        <v>0</v>
      </c>
      <c r="AE215" s="11"/>
      <c r="AF215" s="12">
        <f>IF(AE215="",0,IF(AE215="優勝",[8]点数換算表!$B$18,IF(AE215="準優勝",[8]点数換算表!$C$18,IF(AE215="ベスト4",[8]点数換算表!$D$18,IF(AE215="ベスト8",[8]点数換算表!$E$18,[8]点数換算表!$F$18)))))</f>
        <v>0</v>
      </c>
      <c r="AG215" s="11"/>
      <c r="AH215" s="12">
        <f>IF(AG215="",0,IF(AG215="優勝",[8]点数換算表!$B$19,IF(AG215="準優勝",[8]点数換算表!$C$19,IF(AG215="ベスト4",[8]点数換算表!$D$19,IF(AG215="ベスト8",[8]点数換算表!$E$19,[8]点数換算表!$F$19)))))</f>
        <v>0</v>
      </c>
      <c r="AI215" s="12">
        <f t="shared" si="103"/>
        <v>20</v>
      </c>
      <c r="AJ215" s="78"/>
    </row>
    <row r="216" spans="1:36" x14ac:dyDescent="0.4">
      <c r="A216" s="78">
        <v>107</v>
      </c>
      <c r="B216" s="15" t="s">
        <v>712</v>
      </c>
      <c r="C216" s="15" t="s">
        <v>632</v>
      </c>
      <c r="D216" s="15">
        <v>4</v>
      </c>
      <c r="E216" s="30" t="s">
        <v>620</v>
      </c>
      <c r="F216" s="41" t="s">
        <v>814</v>
      </c>
      <c r="G216" s="11"/>
      <c r="H216" s="12">
        <f>IF(G216="",0,IF(G216="優勝",[18]点数換算表!$B$2,IF(G216="準優勝",[18]点数換算表!$C$2,IF(G216="ベスト4",[18]点数換算表!$D$2,[18]点数換算表!$E$2))))</f>
        <v>0</v>
      </c>
      <c r="I216" s="11"/>
      <c r="J216" s="12">
        <f>IF(I216="",0,IF(I216="優勝",[18]点数換算表!$B$3,IF(I216="準優勝",[18]点数換算表!$C$3,IF(I216="ベスト4",[18]点数換算表!$D$3,[18]点数換算表!$E$3))))</f>
        <v>0</v>
      </c>
      <c r="K216" s="15" t="s">
        <v>7</v>
      </c>
      <c r="L216" s="12">
        <f>IF(K216="",0,IF(K216="優勝",[18]点数換算表!$B$4,IF(K216="準優勝",[18]点数換算表!$C$4,IF(K216="ベスト4",[18]点数換算表!$D$4,IF(K216="ベスト8",[18]点数換算表!$E$4,IF(K216="ベスト16",[18]点数換算表!$F$4,""))))))</f>
        <v>20</v>
      </c>
      <c r="M216" s="15"/>
      <c r="N216" s="12">
        <f>IF(M216="",0,IF(M216="優勝",[3]点数換算表!$B$5,IF(M216="準優勝",[3]点数換算表!$C$5,IF(M216="ベスト4",[3]点数換算表!$D$5,IF(M216="ベスト8",[3]点数換算表!$E$5,IF(M216="ベスト16",[3]点数換算表!$F$5,IF(M216="ベスト32",[3]点数換算表!$G$5,"")))))))</f>
        <v>0</v>
      </c>
      <c r="O216" s="15"/>
      <c r="P216" s="12">
        <f>IF(O216="",0,IF(O216="優勝",[18]点数換算表!$B$6,IF(O216="準優勝",[18]点数換算表!$C$6,IF(O216="ベスト4",[18]点数換算表!$D$6,IF(O216="ベスト8",[18]点数換算表!$E$6,IF(O216="ベスト16",[18]点数換算表!$F$6,IF(O216="ベスト32",[18]点数換算表!$G$6,"")))))))</f>
        <v>0</v>
      </c>
      <c r="Q216" s="11"/>
      <c r="R216" s="12">
        <f>IF(Q216="",0,IF(Q216="優勝",[18]点数換算表!$B$7,IF(Q216="準優勝",[18]点数換算表!$C$7,IF(Q216="ベスト4",[18]点数換算表!$D$7,IF(Q216="ベスト8",[18]点数換算表!$E$7,[18]点数換算表!$F$7)))))</f>
        <v>0</v>
      </c>
      <c r="S216" s="11"/>
      <c r="T216" s="12">
        <f>IF(S216="",0,IF(S216="優勝",[18]点数換算表!$B$8,IF(S216="準優勝",[18]点数換算表!$C$8,IF(S216="ベスト4",[18]点数換算表!$D$8,IF(S216="ベスト8",[18]点数換算表!$E$8,[18]点数換算表!$F$8)))))</f>
        <v>0</v>
      </c>
      <c r="U216" s="11"/>
      <c r="V216" s="12">
        <f>IF(U216="",0,IF(U216="優勝",[18]点数換算表!$B$13,IF(U216="準優勝",[18]点数換算表!$C$13,IF(U216="ベスト4",[18]点数換算表!$D$13,[18]点数換算表!$E$13))))</f>
        <v>0</v>
      </c>
      <c r="W216" s="11"/>
      <c r="X216" s="12">
        <f>IF(W216="",0,IF(W216="優勝",[18]点数換算表!$B$14,IF(W216="準優勝",[18]点数換算表!$C$14,IF(W216="ベスト4",[18]点数換算表!$D$14,[18]点数換算表!$E$14))))</f>
        <v>0</v>
      </c>
      <c r="Y216" s="15" t="s">
        <v>7</v>
      </c>
      <c r="Z216" s="12">
        <f>IF(Y216="",0,IF(Y216="優勝",[18]点数換算表!$B$15,IF(Y216="準優勝",[18]点数換算表!$C$15,IF(Y216="ベスト4",[18]点数換算表!$D$15,IF(Y216="ベスト8",[18]点数換算表!$E$15,IF(Y216="ベスト16",[18]点数換算表!$F$15,""))))))</f>
        <v>16</v>
      </c>
      <c r="AA216" s="15"/>
      <c r="AB216" s="12">
        <f>IF(AA216="",0,IF(AA216="優勝",[3]点数換算表!$B$16,IF(AA216="準優勝",[3]点数換算表!$C$16,IF(AA216="ベスト4",[3]点数換算表!$D$16,IF(AA216="ベスト8",[3]点数換算表!$E$16,IF(AA216="ベスト16",[3]点数換算表!$F$16,IF(AA216="ベスト32",[3]点数換算表!$G$16,"")))))))</f>
        <v>0</v>
      </c>
      <c r="AC216" s="15"/>
      <c r="AD216" s="12">
        <f>IF(AC216="",0,IF(AC216="優勝",[18]点数換算表!$B$17,IF(AC216="準優勝",[18]点数換算表!$C$17,IF(AC216="ベスト4",[18]点数換算表!$D$17,IF(AC216="ベスト8",[18]点数換算表!$E$17,IF(AC216="ベスト16",[18]点数換算表!$F$17,IF(AC216="ベスト32",[18]点数換算表!$G$17,"")))))))</f>
        <v>0</v>
      </c>
      <c r="AE216" s="11"/>
      <c r="AF216" s="12">
        <f>IF(AE216="",0,IF(AE216="優勝",[18]点数換算表!$B$18,IF(AE216="準優勝",[18]点数換算表!$C$18,IF(AE216="ベスト4",[18]点数換算表!$D$18,IF(AE216="ベスト8",[18]点数換算表!$E$18,[18]点数換算表!$F$18)))))</f>
        <v>0</v>
      </c>
      <c r="AG216" s="11"/>
      <c r="AH216" s="12">
        <f>IF(AG216="",0,IF(AG216="優勝",[18]点数換算表!$B$19,IF(AG216="準優勝",[18]点数換算表!$C$19,IF(AG216="ベスト4",[18]点数換算表!$D$19,IF(AG216="ベスト8",[18]点数換算表!$E$19,[18]点数換算表!$F$19)))))</f>
        <v>0</v>
      </c>
      <c r="AI216" s="12">
        <f t="shared" si="103"/>
        <v>36</v>
      </c>
      <c r="AJ216" s="78">
        <f t="shared" ref="AJ216" si="114">AI216+AI217</f>
        <v>56</v>
      </c>
    </row>
    <row r="217" spans="1:36" x14ac:dyDescent="0.4">
      <c r="A217" s="78"/>
      <c r="B217" s="15" t="s">
        <v>713</v>
      </c>
      <c r="C217" s="15" t="s">
        <v>632</v>
      </c>
      <c r="D217" s="15">
        <v>1</v>
      </c>
      <c r="E217" s="30" t="s">
        <v>620</v>
      </c>
      <c r="F217" s="41" t="s">
        <v>814</v>
      </c>
      <c r="G217" s="11"/>
      <c r="H217" s="12">
        <f>IF(G217="",0,IF(G217="優勝",[18]点数換算表!$B$2,IF(G217="準優勝",[18]点数換算表!$C$2,IF(G217="ベスト4",[18]点数換算表!$D$2,[18]点数換算表!$E$2))))</f>
        <v>0</v>
      </c>
      <c r="I217" s="11"/>
      <c r="J217" s="12">
        <f>IF(I217="",0,IF(I217="優勝",[18]点数換算表!$B$3,IF(I217="準優勝",[18]点数換算表!$C$3,IF(I217="ベスト4",[18]点数換算表!$D$3,[18]点数換算表!$E$3))))</f>
        <v>0</v>
      </c>
      <c r="K217" s="15" t="s">
        <v>7</v>
      </c>
      <c r="L217" s="12">
        <f>IF(K217="",0,IF(K217="優勝",[18]点数換算表!$B$4,IF(K217="準優勝",[18]点数換算表!$C$4,IF(K217="ベスト4",[18]点数換算表!$D$4,IF(K217="ベスト8",[18]点数換算表!$E$4,IF(K217="ベスト16",[18]点数換算表!$F$4,""))))))</f>
        <v>20</v>
      </c>
      <c r="M217" s="15"/>
      <c r="N217" s="12">
        <f>IF(M217="",0,IF(M217="優勝",[3]点数換算表!$B$5,IF(M217="準優勝",[3]点数換算表!$C$5,IF(M217="ベスト4",[3]点数換算表!$D$5,IF(M217="ベスト8",[3]点数換算表!$E$5,IF(M217="ベスト16",[3]点数換算表!$F$5,IF(M217="ベスト32",[3]点数換算表!$G$5,"")))))))</f>
        <v>0</v>
      </c>
      <c r="O217" s="15"/>
      <c r="P217" s="12">
        <f>IF(O217="",0,IF(O217="優勝",[18]点数換算表!$B$6,IF(O217="準優勝",[18]点数換算表!$C$6,IF(O217="ベスト4",[18]点数換算表!$D$6,IF(O217="ベスト8",[18]点数換算表!$E$6,IF(O217="ベスト16",[18]点数換算表!$F$6,IF(O217="ベスト32",[18]点数換算表!$G$6,"")))))))</f>
        <v>0</v>
      </c>
      <c r="Q217" s="11"/>
      <c r="R217" s="12">
        <f>IF(Q217="",0,IF(Q217="優勝",[18]点数換算表!$B$7,IF(Q217="準優勝",[18]点数換算表!$C$7,IF(Q217="ベスト4",[18]点数換算表!$D$7,IF(Q217="ベスト8",[18]点数換算表!$E$7,[18]点数換算表!$F$7)))))</f>
        <v>0</v>
      </c>
      <c r="S217" s="11"/>
      <c r="T217" s="12">
        <f>IF(S217="",0,IF(S217="優勝",[18]点数換算表!$B$8,IF(S217="準優勝",[18]点数換算表!$C$8,IF(S217="ベスト4",[18]点数換算表!$D$8,IF(S217="ベスト8",[18]点数換算表!$E$8,[18]点数換算表!$F$8)))))</f>
        <v>0</v>
      </c>
      <c r="U217" s="11"/>
      <c r="V217" s="12">
        <f>IF(U217="",0,IF(U217="優勝",[18]点数換算表!$B$13,IF(U217="準優勝",[18]点数換算表!$C$13,IF(U217="ベスト4",[18]点数換算表!$D$13,[18]点数換算表!$E$13))))</f>
        <v>0</v>
      </c>
      <c r="W217" s="11"/>
      <c r="X217" s="12">
        <f>IF(W217="",0,IF(W217="優勝",[18]点数換算表!$B$14,IF(W217="準優勝",[18]点数換算表!$C$14,IF(W217="ベスト4",[18]点数換算表!$D$14,[18]点数換算表!$E$14))))</f>
        <v>0</v>
      </c>
      <c r="Y217" s="15"/>
      <c r="Z217" s="12">
        <f>IF(Y217="",0,IF(Y217="優勝",[18]点数換算表!$B$15,IF(Y217="準優勝",[18]点数換算表!$C$15,IF(Y217="ベスト4",[18]点数換算表!$D$15,IF(Y217="ベスト8",[18]点数換算表!$E$15,IF(Y217="ベスト16",[18]点数換算表!$F$15,""))))))</f>
        <v>0</v>
      </c>
      <c r="AA217" s="15"/>
      <c r="AB217" s="12">
        <f>IF(AA217="",0,IF(AA217="優勝",[3]点数換算表!$B$16,IF(AA217="準優勝",[3]点数換算表!$C$16,IF(AA217="ベスト4",[3]点数換算表!$D$16,IF(AA217="ベスト8",[3]点数換算表!$E$16,IF(AA217="ベスト16",[3]点数換算表!$F$16,IF(AA217="ベスト32",[3]点数換算表!$G$16,"")))))))</f>
        <v>0</v>
      </c>
      <c r="AC217" s="15"/>
      <c r="AD217" s="12">
        <f>IF(AC217="",0,IF(AC217="優勝",[18]点数換算表!$B$17,IF(AC217="準優勝",[18]点数換算表!$C$17,IF(AC217="ベスト4",[18]点数換算表!$D$17,IF(AC217="ベスト8",[18]点数換算表!$E$17,IF(AC217="ベスト16",[18]点数換算表!$F$17,IF(AC217="ベスト32",[18]点数換算表!$G$17,"")))))))</f>
        <v>0</v>
      </c>
      <c r="AE217" s="11"/>
      <c r="AF217" s="12">
        <f>IF(AE217="",0,IF(AE217="優勝",[18]点数換算表!$B$18,IF(AE217="準優勝",[18]点数換算表!$C$18,IF(AE217="ベスト4",[18]点数換算表!$D$18,IF(AE217="ベスト8",[18]点数換算表!$E$18,[18]点数換算表!$F$18)))))</f>
        <v>0</v>
      </c>
      <c r="AG217" s="11"/>
      <c r="AH217" s="12">
        <f>IF(AG217="",0,IF(AG217="優勝",[18]点数換算表!$B$19,IF(AG217="準優勝",[18]点数換算表!$C$19,IF(AG217="ベスト4",[18]点数換算表!$D$19,IF(AG217="ベスト8",[18]点数換算表!$E$19,[18]点数換算表!$F$19)))))</f>
        <v>0</v>
      </c>
      <c r="AI217" s="12">
        <f t="shared" si="103"/>
        <v>20</v>
      </c>
      <c r="AJ217" s="78"/>
    </row>
    <row r="218" spans="1:36" x14ac:dyDescent="0.4">
      <c r="A218" s="78">
        <v>108</v>
      </c>
      <c r="B218" s="15" t="s">
        <v>665</v>
      </c>
      <c r="C218" s="15" t="s">
        <v>619</v>
      </c>
      <c r="D218" s="15">
        <v>3</v>
      </c>
      <c r="E218" s="30" t="s">
        <v>620</v>
      </c>
      <c r="F218" s="41" t="s">
        <v>814</v>
      </c>
      <c r="G218" s="11"/>
      <c r="H218" s="12">
        <f>IF(G218="",0,IF(G218="優勝",[18]点数換算表!$B$2,IF(G218="準優勝",[18]点数換算表!$C$2,IF(G218="ベスト4",[18]点数換算表!$D$2,[18]点数換算表!$E$2))))</f>
        <v>0</v>
      </c>
      <c r="I218" s="11"/>
      <c r="J218" s="12">
        <f>IF(I218="",0,IF(I218="優勝",[18]点数換算表!$B$3,IF(I218="準優勝",[18]点数換算表!$C$3,IF(I218="ベスト4",[18]点数換算表!$D$3,[18]点数換算表!$E$3))))</f>
        <v>0</v>
      </c>
      <c r="K218" s="15" t="s">
        <v>9</v>
      </c>
      <c r="L218" s="12">
        <f>IF(K218="",0,IF(K218="優勝",[18]点数換算表!$B$4,IF(K218="準優勝",[18]点数換算表!$C$4,IF(K218="ベスト4",[18]点数換算表!$D$4,IF(K218="ベスト8",[18]点数換算表!$E$4,IF(K218="ベスト16",[18]点数換算表!$F$4,""))))))</f>
        <v>40</v>
      </c>
      <c r="M218" s="15"/>
      <c r="N218" s="12">
        <f>IF(M218="",0,IF(M218="優勝",[3]点数換算表!$B$5,IF(M218="準優勝",[3]点数換算表!$C$5,IF(M218="ベスト4",[3]点数換算表!$D$5,IF(M218="ベスト8",[3]点数換算表!$E$5,IF(M218="ベスト16",[3]点数換算表!$F$5,IF(M218="ベスト32",[3]点数換算表!$G$5,"")))))))</f>
        <v>0</v>
      </c>
      <c r="O218" s="15"/>
      <c r="P218" s="12">
        <f>IF(O218="",0,IF(O218="優勝",[18]点数換算表!$B$6,IF(O218="準優勝",[18]点数換算表!$C$6,IF(O218="ベスト4",[18]点数換算表!$D$6,IF(O218="ベスト8",[18]点数換算表!$E$6,IF(O218="ベスト16",[18]点数換算表!$F$6,IF(O218="ベスト32",[18]点数換算表!$G$6,"")))))))</f>
        <v>0</v>
      </c>
      <c r="Q218" s="11"/>
      <c r="R218" s="12">
        <f>IF(Q218="",0,IF(Q218="優勝",[18]点数換算表!$B$7,IF(Q218="準優勝",[18]点数換算表!$C$7,IF(Q218="ベスト4",[18]点数換算表!$D$7,IF(Q218="ベスト8",[18]点数換算表!$E$7,[18]点数換算表!$F$7)))))</f>
        <v>0</v>
      </c>
      <c r="S218" s="11"/>
      <c r="T218" s="12">
        <f>IF(S218="",0,IF(S218="優勝",[18]点数換算表!$B$8,IF(S218="準優勝",[18]点数換算表!$C$8,IF(S218="ベスト4",[18]点数換算表!$D$8,IF(S218="ベスト8",[18]点数換算表!$E$8,[18]点数換算表!$F$8)))))</f>
        <v>0</v>
      </c>
      <c r="U218" s="11"/>
      <c r="V218" s="12">
        <f>IF(U218="",0,IF(U218="優勝",[18]点数換算表!$B$13,IF(U218="準優勝",[18]点数換算表!$C$13,IF(U218="ベスト4",[18]点数換算表!$D$13,[18]点数換算表!$E$13))))</f>
        <v>0</v>
      </c>
      <c r="W218" s="11"/>
      <c r="X218" s="12">
        <f>IF(W218="",0,IF(W218="優勝",[18]点数換算表!$B$14,IF(W218="準優勝",[18]点数換算表!$C$14,IF(W218="ベスト4",[18]点数換算表!$D$14,[18]点数換算表!$E$14))))</f>
        <v>0</v>
      </c>
      <c r="Y218" s="15" t="s">
        <v>7</v>
      </c>
      <c r="Z218" s="12">
        <f>IF(Y218="",0,IF(Y218="優勝",[18]点数換算表!$B$15,IF(Y218="準優勝",[18]点数換算表!$C$15,IF(Y218="ベスト4",[18]点数換算表!$D$15,IF(Y218="ベスト8",[18]点数換算表!$E$15,IF(Y218="ベスト16",[18]点数換算表!$F$15,""))))))</f>
        <v>16</v>
      </c>
      <c r="AA218" s="15"/>
      <c r="AB218" s="12">
        <f>IF(AA218="",0,IF(AA218="優勝",[3]点数換算表!$B$16,IF(AA218="準優勝",[3]点数換算表!$C$16,IF(AA218="ベスト4",[3]点数換算表!$D$16,IF(AA218="ベスト8",[3]点数換算表!$E$16,IF(AA218="ベスト16",[3]点数換算表!$F$16,IF(AA218="ベスト32",[3]点数換算表!$G$16,"")))))))</f>
        <v>0</v>
      </c>
      <c r="AC218" s="15"/>
      <c r="AD218" s="12">
        <f>IF(AC218="",0,IF(AC218="優勝",[18]点数換算表!$B$17,IF(AC218="準優勝",[18]点数換算表!$C$17,IF(AC218="ベスト4",[18]点数換算表!$D$17,IF(AC218="ベスト8",[18]点数換算表!$E$17,IF(AC218="ベスト16",[18]点数換算表!$F$17,IF(AC218="ベスト32",[18]点数換算表!$G$17,"")))))))</f>
        <v>0</v>
      </c>
      <c r="AE218" s="11"/>
      <c r="AF218" s="12">
        <f>IF(AE218="",0,IF(AE218="優勝",[18]点数換算表!$B$18,IF(AE218="準優勝",[18]点数換算表!$C$18,IF(AE218="ベスト4",[18]点数換算表!$D$18,IF(AE218="ベスト8",[18]点数換算表!$E$18,[18]点数換算表!$F$18)))))</f>
        <v>0</v>
      </c>
      <c r="AG218" s="11"/>
      <c r="AH218" s="12">
        <f>IF(AG218="",0,IF(AG218="優勝",[18]点数換算表!$B$19,IF(AG218="準優勝",[18]点数換算表!$C$19,IF(AG218="ベスト4",[18]点数換算表!$D$19,IF(AG218="ベスト8",[18]点数換算表!$E$19,[18]点数換算表!$F$19)))))</f>
        <v>0</v>
      </c>
      <c r="AI218" s="12">
        <f t="shared" si="103"/>
        <v>56</v>
      </c>
      <c r="AJ218" s="78">
        <f t="shared" ref="AJ218" si="115">AI218+AI219</f>
        <v>56</v>
      </c>
    </row>
    <row r="219" spans="1:36" x14ac:dyDescent="0.4">
      <c r="A219" s="78"/>
      <c r="B219" s="15" t="s">
        <v>656</v>
      </c>
      <c r="C219" s="15" t="s">
        <v>619</v>
      </c>
      <c r="D219" s="15">
        <v>1</v>
      </c>
      <c r="E219" s="30" t="s">
        <v>620</v>
      </c>
      <c r="F219" s="41" t="s">
        <v>814</v>
      </c>
      <c r="G219" s="11"/>
      <c r="H219" s="12">
        <v>0</v>
      </c>
      <c r="I219" s="11"/>
      <c r="J219" s="12">
        <f>IF(I219="",0,IF(I219="優勝",[18]点数換算表!$B$3,IF(I219="準優勝",[18]点数換算表!$C$3,IF(I219="ベスト4",[18]点数換算表!$D$3,[18]点数換算表!$E$3))))</f>
        <v>0</v>
      </c>
      <c r="K219" s="15"/>
      <c r="L219" s="12">
        <v>0</v>
      </c>
      <c r="M219" s="15"/>
      <c r="N219" s="12">
        <f>IF(M219="",0,IF(M219="優勝",[3]点数換算表!$B$5,IF(M219="準優勝",[3]点数換算表!$C$5,IF(M219="ベスト4",[3]点数換算表!$D$5,IF(M219="ベスト8",[3]点数換算表!$E$5,IF(M219="ベスト16",[3]点数換算表!$F$5,IF(M219="ベスト32",[3]点数換算表!$G$5,"")))))))</f>
        <v>0</v>
      </c>
      <c r="O219" s="15"/>
      <c r="P219" s="12">
        <v>0</v>
      </c>
      <c r="Q219" s="11"/>
      <c r="R219" s="12">
        <v>0</v>
      </c>
      <c r="S219" s="11"/>
      <c r="T219" s="12">
        <v>0</v>
      </c>
      <c r="U219" s="11"/>
      <c r="V219" s="12">
        <v>0</v>
      </c>
      <c r="W219" s="11"/>
      <c r="X219" s="12">
        <v>0</v>
      </c>
      <c r="Y219" s="15"/>
      <c r="Z219" s="12">
        <v>0</v>
      </c>
      <c r="AA219" s="15"/>
      <c r="AB219" s="12">
        <f>IF(AA219="",0,IF(AA219="優勝",[3]点数換算表!$B$16,IF(AA219="準優勝",[3]点数換算表!$C$16,IF(AA219="ベスト4",[3]点数換算表!$D$16,IF(AA219="ベスト8",[3]点数換算表!$E$16,IF(AA219="ベスト16",[3]点数換算表!$F$16,IF(AA219="ベスト32",[3]点数換算表!$G$16,"")))))))</f>
        <v>0</v>
      </c>
      <c r="AC219" s="15"/>
      <c r="AD219" s="12">
        <v>0</v>
      </c>
      <c r="AE219" s="11"/>
      <c r="AF219" s="12">
        <v>0</v>
      </c>
      <c r="AG219" s="11"/>
      <c r="AH219" s="12">
        <v>0</v>
      </c>
      <c r="AI219" s="12">
        <f t="shared" si="103"/>
        <v>0</v>
      </c>
      <c r="AJ219" s="78"/>
    </row>
    <row r="220" spans="1:36" x14ac:dyDescent="0.4">
      <c r="A220" s="78">
        <v>109</v>
      </c>
      <c r="B220" s="12" t="s">
        <v>406</v>
      </c>
      <c r="C220" s="12" t="s">
        <v>381</v>
      </c>
      <c r="D220" s="12">
        <v>3</v>
      </c>
      <c r="E220" s="27" t="s">
        <v>382</v>
      </c>
      <c r="F220" s="36" t="s">
        <v>815</v>
      </c>
      <c r="G220" s="11"/>
      <c r="H220" s="12">
        <v>0</v>
      </c>
      <c r="I220" s="11"/>
      <c r="J220" s="12">
        <v>0</v>
      </c>
      <c r="K220" s="15"/>
      <c r="L220" s="12">
        <v>0</v>
      </c>
      <c r="M220" s="15"/>
      <c r="N220" s="12">
        <f>IF(M220="",0,IF(M220="優勝",[3]点数換算表!$B$5,IF(M220="準優勝",[3]点数換算表!$C$5,IF(M220="ベスト4",[3]点数換算表!$D$5,IF(M220="ベスト8",[3]点数換算表!$E$5,IF(M220="ベスト16",[3]点数換算表!$F$5,IF(M220="ベスト32",[3]点数換算表!$G$5,"")))))))</f>
        <v>0</v>
      </c>
      <c r="O220" s="15"/>
      <c r="P220" s="12">
        <v>0</v>
      </c>
      <c r="Q220" s="11"/>
      <c r="R220" s="12">
        <v>0</v>
      </c>
      <c r="S220" s="11"/>
      <c r="T220" s="12">
        <v>0</v>
      </c>
      <c r="U220" s="11"/>
      <c r="V220" s="12">
        <v>0</v>
      </c>
      <c r="W220" s="11"/>
      <c r="X220" s="12">
        <v>0</v>
      </c>
      <c r="Y220" s="15" t="s">
        <v>7</v>
      </c>
      <c r="Z220" s="12">
        <v>16</v>
      </c>
      <c r="AA220" s="15"/>
      <c r="AB220" s="12">
        <f>IF(AA220="",0,IF(AA220="優勝",[3]点数換算表!$B$16,IF(AA220="準優勝",[3]点数換算表!$C$16,IF(AA220="ベスト4",[3]点数換算表!$D$16,IF(AA220="ベスト8",[3]点数換算表!$E$16,IF(AA220="ベスト16",[3]点数換算表!$F$16,IF(AA220="ベスト32",[3]点数換算表!$G$16,"")))))))</f>
        <v>0</v>
      </c>
      <c r="AC220" s="15"/>
      <c r="AD220" s="12">
        <v>0</v>
      </c>
      <c r="AE220" s="11"/>
      <c r="AF220" s="12">
        <v>0</v>
      </c>
      <c r="AG220" s="11"/>
      <c r="AH220" s="12">
        <v>0</v>
      </c>
      <c r="AI220" s="12">
        <f t="shared" si="103"/>
        <v>16</v>
      </c>
      <c r="AJ220" s="78">
        <f t="shared" ref="AJ220" si="116">AI220+AI221</f>
        <v>52</v>
      </c>
    </row>
    <row r="221" spans="1:36" x14ac:dyDescent="0.4">
      <c r="A221" s="78"/>
      <c r="B221" s="12" t="s">
        <v>410</v>
      </c>
      <c r="C221" s="12" t="s">
        <v>381</v>
      </c>
      <c r="D221" s="12">
        <v>2</v>
      </c>
      <c r="E221" s="27" t="s">
        <v>382</v>
      </c>
      <c r="F221" s="36" t="s">
        <v>815</v>
      </c>
      <c r="G221" s="11"/>
      <c r="H221" s="12">
        <v>0</v>
      </c>
      <c r="I221" s="11"/>
      <c r="J221" s="12">
        <v>0</v>
      </c>
      <c r="K221" s="15" t="s">
        <v>7</v>
      </c>
      <c r="L221" s="12">
        <v>20</v>
      </c>
      <c r="M221" s="15"/>
      <c r="N221" s="12">
        <f>IF(M221="",0,IF(M221="優勝",[3]点数換算表!$B$5,IF(M221="準優勝",[3]点数換算表!$C$5,IF(M221="ベスト4",[3]点数換算表!$D$5,IF(M221="ベスト8",[3]点数換算表!$E$5,IF(M221="ベスト16",[3]点数換算表!$F$5,IF(M221="ベスト32",[3]点数換算表!$G$5,"")))))))</f>
        <v>0</v>
      </c>
      <c r="O221" s="15"/>
      <c r="P221" s="12">
        <v>0</v>
      </c>
      <c r="Q221" s="11"/>
      <c r="R221" s="12">
        <v>0</v>
      </c>
      <c r="S221" s="11"/>
      <c r="T221" s="12">
        <v>0</v>
      </c>
      <c r="U221" s="11"/>
      <c r="V221" s="12">
        <v>0</v>
      </c>
      <c r="W221" s="11"/>
      <c r="X221" s="12">
        <v>0</v>
      </c>
      <c r="Y221" s="15" t="s">
        <v>7</v>
      </c>
      <c r="Z221" s="12">
        <v>16</v>
      </c>
      <c r="AA221" s="15"/>
      <c r="AB221" s="12">
        <f>IF(AA221="",0,IF(AA221="優勝",[3]点数換算表!$B$16,IF(AA221="準優勝",[3]点数換算表!$C$16,IF(AA221="ベスト4",[3]点数換算表!$D$16,IF(AA221="ベスト8",[3]点数換算表!$E$16,IF(AA221="ベスト16",[3]点数換算表!$F$16,IF(AA221="ベスト32",[3]点数換算表!$G$16,"")))))))</f>
        <v>0</v>
      </c>
      <c r="AC221" s="15"/>
      <c r="AD221" s="12">
        <v>0</v>
      </c>
      <c r="AE221" s="11"/>
      <c r="AF221" s="12">
        <v>0</v>
      </c>
      <c r="AG221" s="11"/>
      <c r="AH221" s="12">
        <v>0</v>
      </c>
      <c r="AI221" s="12">
        <f t="shared" si="103"/>
        <v>36</v>
      </c>
      <c r="AJ221" s="78"/>
    </row>
    <row r="222" spans="1:36" x14ac:dyDescent="0.4">
      <c r="A222" s="78">
        <v>110</v>
      </c>
      <c r="B222" s="12" t="s">
        <v>1040</v>
      </c>
      <c r="C222" s="12" t="s">
        <v>467</v>
      </c>
      <c r="D222" s="12">
        <v>3</v>
      </c>
      <c r="E222" s="28" t="s">
        <v>451</v>
      </c>
      <c r="F222" s="36" t="s">
        <v>815</v>
      </c>
      <c r="G222" s="11"/>
      <c r="H222" s="12">
        <f>IF(G222="",0,IF(G222="優勝",[15]点数換算表!$B$2,IF(G222="準優勝",[15]点数換算表!$C$2,IF(G222="ベスト4",[15]点数換算表!$D$2,[15]点数換算表!$E$2))))</f>
        <v>0</v>
      </c>
      <c r="I222" s="11"/>
      <c r="J222" s="12">
        <f>IF(I222="",0,IF(I222="優勝",[15]点数換算表!$B$3,IF(I222="準優勝",[15]点数換算表!$C$3,IF(I222="ベスト4",[15]点数換算表!$D$3,[15]点数換算表!$E$3))))</f>
        <v>0</v>
      </c>
      <c r="K222" s="15"/>
      <c r="L222" s="12">
        <f>IF(K222="",0,IF(K222="優勝",[15]点数換算表!$B$4,IF(K222="準優勝",[15]点数換算表!$C$4,IF(K222="ベスト4",[15]点数換算表!$D$4,IF(K222="ベスト8",[15]点数換算表!$E$4,IF(K222="ベスト16",[15]点数換算表!$F$4,""))))))</f>
        <v>0</v>
      </c>
      <c r="M222" s="15"/>
      <c r="N222" s="12">
        <f>IF(M222="",0,IF(M222="優勝",[3]点数換算表!$B$5,IF(M222="準優勝",[3]点数換算表!$C$5,IF(M222="ベスト4",[3]点数換算表!$D$5,IF(M222="ベスト8",[3]点数換算表!$E$5,IF(M222="ベスト16",[3]点数換算表!$F$5,IF(M222="ベスト32",[3]点数換算表!$G$5,"")))))))</f>
        <v>0</v>
      </c>
      <c r="O222" s="15"/>
      <c r="P222" s="12">
        <f>IF(O222="",0,IF(O222="優勝",[15]点数換算表!$B$6,IF(O222="準優勝",[15]点数換算表!$C$6,IF(O222="ベスト4",[15]点数換算表!$D$6,IF(O222="ベスト8",[15]点数換算表!$E$6,IF(O222="ベスト16",[15]点数換算表!$F$6,IF(O222="ベスト32",[15]点数換算表!$G$6,"")))))))</f>
        <v>0</v>
      </c>
      <c r="Q222" s="11"/>
      <c r="R222" s="12">
        <f>IF(Q222="",0,IF(Q222="優勝",[15]点数換算表!$B$7,IF(Q222="準優勝",[15]点数換算表!$C$7,IF(Q222="ベスト4",[15]点数換算表!$D$7,IF(Q222="ベスト8",[15]点数換算表!$E$7,[15]点数換算表!$F$7)))))</f>
        <v>0</v>
      </c>
      <c r="S222" s="11"/>
      <c r="T222" s="12">
        <f>IF(S222="",0,IF(S222="優勝",[15]点数換算表!$B$8,IF(S222="準優勝",[15]点数換算表!$C$8,IF(S222="ベスト4",[15]点数換算表!$D$8,IF(S222="ベスト8",[15]点数換算表!$E$8,[15]点数換算表!$F$8)))))</f>
        <v>0</v>
      </c>
      <c r="U222" s="11"/>
      <c r="V222" s="12">
        <f>IF(U222="",0,IF(U222="優勝",[15]点数換算表!$B$13,IF(U222="準優勝",[15]点数換算表!$C$13,IF(U222="ベスト4",[15]点数換算表!$D$13,[15]点数換算表!$E$13))))</f>
        <v>0</v>
      </c>
      <c r="W222" s="11"/>
      <c r="X222" s="12">
        <f>IF(W222="",0,IF(W222="優勝",[15]点数換算表!$B$14,IF(W222="準優勝",[15]点数換算表!$C$14,IF(W222="ベスト4",[15]点数換算表!$D$14,[15]点数換算表!$E$14))))</f>
        <v>0</v>
      </c>
      <c r="Y222" s="15" t="s">
        <v>7</v>
      </c>
      <c r="Z222" s="12">
        <f>IF(Y222="",0,IF(Y222="優勝",[15]点数換算表!$B$15,IF(Y222="準優勝",[15]点数換算表!$C$15,IF(Y222="ベスト4",[15]点数換算表!$D$15,IF(Y222="ベスト8",[15]点数換算表!$E$15,IF(Y222="ベスト16",[15]点数換算表!$F$15,""))))))</f>
        <v>16</v>
      </c>
      <c r="AA222" s="15"/>
      <c r="AB222" s="12">
        <f>IF(AA222="",0,IF(AA222="優勝",[3]点数換算表!$B$16,IF(AA222="準優勝",[3]点数換算表!$C$16,IF(AA222="ベスト4",[3]点数換算表!$D$16,IF(AA222="ベスト8",[3]点数換算表!$E$16,IF(AA222="ベスト16",[3]点数換算表!$F$16,IF(AA222="ベスト32",[3]点数換算表!$G$16,"")))))))</f>
        <v>0</v>
      </c>
      <c r="AC222" s="15"/>
      <c r="AD222" s="12">
        <f>IF(AC222="",0,IF(AC222="優勝",[15]点数換算表!$B$17,IF(AC222="準優勝",[15]点数換算表!$C$17,IF(AC222="ベスト4",[15]点数換算表!$D$17,IF(AC222="ベスト8",[15]点数換算表!$E$17,IF(AC222="ベスト16",[15]点数換算表!$F$17,IF(AC222="ベスト32",[15]点数換算表!$G$17,"")))))))</f>
        <v>0</v>
      </c>
      <c r="AE222" s="11"/>
      <c r="AF222" s="12">
        <f>IF(AE222="",0,IF(AE222="優勝",[15]点数換算表!$B$18,IF(AE222="準優勝",[15]点数換算表!$C$18,IF(AE222="ベスト4",[15]点数換算表!$D$18,IF(AE222="ベスト8",[15]点数換算表!$E$18,[15]点数換算表!$F$18)))))</f>
        <v>0</v>
      </c>
      <c r="AG222" s="11"/>
      <c r="AH222" s="12">
        <f>IF(AG222="",0,IF(AG222="優勝",[15]点数換算表!$B$19,IF(AG222="準優勝",[15]点数換算表!$C$19,IF(AG222="ベスト4",[15]点数換算表!$D$19,IF(AG222="ベスト8",[15]点数換算表!$E$19,[15]点数換算表!$F$19)))))</f>
        <v>0</v>
      </c>
      <c r="AI222" s="12">
        <f t="shared" si="103"/>
        <v>16</v>
      </c>
      <c r="AJ222" s="78">
        <f t="shared" ref="AJ222" si="117">AI222+AI223</f>
        <v>52</v>
      </c>
    </row>
    <row r="223" spans="1:36" x14ac:dyDescent="0.4">
      <c r="A223" s="78"/>
      <c r="B223" s="12" t="s">
        <v>1041</v>
      </c>
      <c r="C223" s="12" t="s">
        <v>467</v>
      </c>
      <c r="D223" s="12">
        <v>2</v>
      </c>
      <c r="E223" s="28" t="s">
        <v>451</v>
      </c>
      <c r="F223" s="36" t="s">
        <v>815</v>
      </c>
      <c r="G223" s="11"/>
      <c r="H223" s="12">
        <f>IF(G223="",0,IF(G223="優勝",[15]点数換算表!$B$2,IF(G223="準優勝",[15]点数換算表!$C$2,IF(G223="ベスト4",[15]点数換算表!$D$2,[15]点数換算表!$E$2))))</f>
        <v>0</v>
      </c>
      <c r="I223" s="11"/>
      <c r="J223" s="12">
        <f>IF(I223="",0,IF(I223="優勝",[15]点数換算表!$B$3,IF(I223="準優勝",[15]点数換算表!$C$3,IF(I223="ベスト4",[15]点数換算表!$D$3,[15]点数換算表!$E$3))))</f>
        <v>0</v>
      </c>
      <c r="K223" s="15" t="s">
        <v>7</v>
      </c>
      <c r="L223" s="12">
        <f>IF(K223="",0,IF(K223="優勝",[15]点数換算表!$B$4,IF(K223="準優勝",[15]点数換算表!$C$4,IF(K223="ベスト4",[15]点数換算表!$D$4,IF(K223="ベスト8",[15]点数換算表!$E$4,IF(K223="ベスト16",[15]点数換算表!$F$4,""))))))</f>
        <v>20</v>
      </c>
      <c r="M223" s="15"/>
      <c r="N223" s="12">
        <f>IF(M223="",0,IF(M223="優勝",[3]点数換算表!$B$5,IF(M223="準優勝",[3]点数換算表!$C$5,IF(M223="ベスト4",[3]点数換算表!$D$5,IF(M223="ベスト8",[3]点数換算表!$E$5,IF(M223="ベスト16",[3]点数換算表!$F$5,IF(M223="ベスト32",[3]点数換算表!$G$5,"")))))))</f>
        <v>0</v>
      </c>
      <c r="O223" s="15"/>
      <c r="P223" s="12">
        <f>IF(O223="",0,IF(O223="優勝",[15]点数換算表!$B$6,IF(O223="準優勝",[15]点数換算表!$C$6,IF(O223="ベスト4",[15]点数換算表!$D$6,IF(O223="ベスト8",[15]点数換算表!$E$6,IF(O223="ベスト16",[15]点数換算表!$F$6,IF(O223="ベスト32",[15]点数換算表!$G$6,"")))))))</f>
        <v>0</v>
      </c>
      <c r="Q223" s="11"/>
      <c r="R223" s="12">
        <f>IF(Q223="",0,IF(Q223="優勝",[15]点数換算表!$B$7,IF(Q223="準優勝",[15]点数換算表!$C$7,IF(Q223="ベスト4",[15]点数換算表!$D$7,IF(Q223="ベスト8",[15]点数換算表!$E$7,[15]点数換算表!$F$7)))))</f>
        <v>0</v>
      </c>
      <c r="S223" s="11"/>
      <c r="T223" s="12">
        <f>IF(S223="",0,IF(S223="優勝",[15]点数換算表!$B$8,IF(S223="準優勝",[15]点数換算表!$C$8,IF(S223="ベスト4",[15]点数換算表!$D$8,IF(S223="ベスト8",[15]点数換算表!$E$8,[15]点数換算表!$F$8)))))</f>
        <v>0</v>
      </c>
      <c r="U223" s="11"/>
      <c r="V223" s="12">
        <f>IF(U223="",0,IF(U223="優勝",[15]点数換算表!$B$13,IF(U223="準優勝",[15]点数換算表!$C$13,IF(U223="ベスト4",[15]点数換算表!$D$13,[15]点数換算表!$E$13))))</f>
        <v>0</v>
      </c>
      <c r="W223" s="11"/>
      <c r="X223" s="12">
        <f>IF(W223="",0,IF(W223="優勝",[15]点数換算表!$B$14,IF(W223="準優勝",[15]点数換算表!$C$14,IF(W223="ベスト4",[15]点数換算表!$D$14,[15]点数換算表!$E$14))))</f>
        <v>0</v>
      </c>
      <c r="Y223" s="15" t="s">
        <v>7</v>
      </c>
      <c r="Z223" s="12">
        <f>IF(Y223="",0,IF(Y223="優勝",[15]点数換算表!$B$15,IF(Y223="準優勝",[15]点数換算表!$C$15,IF(Y223="ベスト4",[15]点数換算表!$D$15,IF(Y223="ベスト8",[15]点数換算表!$E$15,IF(Y223="ベスト16",[15]点数換算表!$F$15,""))))))</f>
        <v>16</v>
      </c>
      <c r="AA223" s="15"/>
      <c r="AB223" s="12">
        <f>IF(AA223="",0,IF(AA223="優勝",[3]点数換算表!$B$16,IF(AA223="準優勝",[3]点数換算表!$C$16,IF(AA223="ベスト4",[3]点数換算表!$D$16,IF(AA223="ベスト8",[3]点数換算表!$E$16,IF(AA223="ベスト16",[3]点数換算表!$F$16,IF(AA223="ベスト32",[3]点数換算表!$G$16,"")))))))</f>
        <v>0</v>
      </c>
      <c r="AC223" s="15"/>
      <c r="AD223" s="12">
        <f>IF(AC223="",0,IF(AC223="優勝",[15]点数換算表!$B$17,IF(AC223="準優勝",[15]点数換算表!$C$17,IF(AC223="ベスト4",[15]点数換算表!$D$17,IF(AC223="ベスト8",[15]点数換算表!$E$17,IF(AC223="ベスト16",[15]点数換算表!$F$17,IF(AC223="ベスト32",[15]点数換算表!$G$17,"")))))))</f>
        <v>0</v>
      </c>
      <c r="AE223" s="11"/>
      <c r="AF223" s="12">
        <f>IF(AE223="",0,IF(AE223="優勝",[15]点数換算表!$B$18,IF(AE223="準優勝",[15]点数換算表!$C$18,IF(AE223="ベスト4",[15]点数換算表!$D$18,IF(AE223="ベスト8",[15]点数換算表!$E$18,[15]点数換算表!$F$18)))))</f>
        <v>0</v>
      </c>
      <c r="AG223" s="11"/>
      <c r="AH223" s="12">
        <f>IF(AG223="",0,IF(AG223="優勝",[15]点数換算表!$B$19,IF(AG223="準優勝",[15]点数換算表!$C$19,IF(AG223="ベスト4",[15]点数換算表!$D$19,IF(AG223="ベスト8",[15]点数換算表!$E$19,[15]点数換算表!$F$19)))))</f>
        <v>0</v>
      </c>
      <c r="AI223" s="12">
        <f t="shared" si="103"/>
        <v>36</v>
      </c>
      <c r="AJ223" s="78"/>
    </row>
    <row r="224" spans="1:36" x14ac:dyDescent="0.4">
      <c r="A224" s="78">
        <v>111</v>
      </c>
      <c r="B224" s="12" t="s">
        <v>416</v>
      </c>
      <c r="C224" s="12" t="s">
        <v>417</v>
      </c>
      <c r="D224" s="12">
        <v>4</v>
      </c>
      <c r="E224" s="27" t="s">
        <v>382</v>
      </c>
      <c r="F224" s="36" t="s">
        <v>815</v>
      </c>
      <c r="G224" s="11"/>
      <c r="H224" s="12">
        <v>0</v>
      </c>
      <c r="I224" s="11"/>
      <c r="J224" s="12">
        <v>0</v>
      </c>
      <c r="K224" s="15" t="s">
        <v>7</v>
      </c>
      <c r="L224" s="12">
        <v>20</v>
      </c>
      <c r="M224" s="15"/>
      <c r="N224" s="12">
        <f>IF(M224="",0,IF(M224="優勝",[3]点数換算表!$B$5,IF(M224="準優勝",[3]点数換算表!$C$5,IF(M224="ベスト4",[3]点数換算表!$D$5,IF(M224="ベスト8",[3]点数換算表!$E$5,IF(M224="ベスト16",[3]点数換算表!$F$5,IF(M224="ベスト32",[3]点数換算表!$G$5,"")))))))</f>
        <v>0</v>
      </c>
      <c r="O224" s="15"/>
      <c r="P224" s="12">
        <v>0</v>
      </c>
      <c r="Q224" s="11"/>
      <c r="R224" s="12">
        <v>0</v>
      </c>
      <c r="S224" s="11"/>
      <c r="T224" s="12">
        <v>0</v>
      </c>
      <c r="U224" s="11"/>
      <c r="V224" s="12">
        <v>0</v>
      </c>
      <c r="W224" s="11"/>
      <c r="X224" s="12">
        <v>0</v>
      </c>
      <c r="Y224" s="15"/>
      <c r="Z224" s="12">
        <v>0</v>
      </c>
      <c r="AA224" s="15"/>
      <c r="AB224" s="12">
        <f>IF(AA224="",0,IF(AA224="優勝",[3]点数換算表!$B$16,IF(AA224="準優勝",[3]点数換算表!$C$16,IF(AA224="ベスト4",[3]点数換算表!$D$16,IF(AA224="ベスト8",[3]点数換算表!$E$16,IF(AA224="ベスト16",[3]点数換算表!$F$16,IF(AA224="ベスト32",[3]点数換算表!$G$16,"")))))))</f>
        <v>0</v>
      </c>
      <c r="AC224" s="15"/>
      <c r="AD224" s="12">
        <v>0</v>
      </c>
      <c r="AE224" s="11"/>
      <c r="AF224" s="12">
        <v>0</v>
      </c>
      <c r="AG224" s="11"/>
      <c r="AH224" s="12">
        <v>0</v>
      </c>
      <c r="AI224" s="12">
        <f t="shared" si="103"/>
        <v>20</v>
      </c>
      <c r="AJ224" s="78">
        <f t="shared" ref="AJ224" si="118">AI224+AI225</f>
        <v>40</v>
      </c>
    </row>
    <row r="225" spans="1:36" x14ac:dyDescent="0.4">
      <c r="A225" s="78"/>
      <c r="B225" s="12" t="s">
        <v>1089</v>
      </c>
      <c r="C225" s="12" t="s">
        <v>417</v>
      </c>
      <c r="D225" s="12">
        <v>2</v>
      </c>
      <c r="E225" s="27" t="s">
        <v>382</v>
      </c>
      <c r="F225" s="36" t="s">
        <v>815</v>
      </c>
      <c r="G225" s="11"/>
      <c r="H225" s="12">
        <v>0</v>
      </c>
      <c r="I225" s="11"/>
      <c r="J225" s="12">
        <v>0</v>
      </c>
      <c r="K225" s="15" t="s">
        <v>7</v>
      </c>
      <c r="L225" s="12">
        <v>20</v>
      </c>
      <c r="M225" s="15"/>
      <c r="N225" s="12">
        <f>IF(M225="",0,IF(M225="優勝",[3]点数換算表!$B$5,IF(M225="準優勝",[3]点数換算表!$C$5,IF(M225="ベスト4",[3]点数換算表!$D$5,IF(M225="ベスト8",[3]点数換算表!$E$5,IF(M225="ベスト16",[3]点数換算表!$F$5,IF(M225="ベスト32",[3]点数換算表!$G$5,"")))))))</f>
        <v>0</v>
      </c>
      <c r="O225" s="15"/>
      <c r="P225" s="12">
        <v>0</v>
      </c>
      <c r="Q225" s="11"/>
      <c r="R225" s="12">
        <v>0</v>
      </c>
      <c r="S225" s="11"/>
      <c r="T225" s="12">
        <v>0</v>
      </c>
      <c r="U225" s="11"/>
      <c r="V225" s="12">
        <v>0</v>
      </c>
      <c r="W225" s="11"/>
      <c r="X225" s="12">
        <v>0</v>
      </c>
      <c r="Y225" s="15"/>
      <c r="Z225" s="12">
        <v>0</v>
      </c>
      <c r="AA225" s="15"/>
      <c r="AB225" s="12">
        <f>IF(AA225="",0,IF(AA225="優勝",[3]点数換算表!$B$16,IF(AA225="準優勝",[3]点数換算表!$C$16,IF(AA225="ベスト4",[3]点数換算表!$D$16,IF(AA225="ベスト8",[3]点数換算表!$E$16,IF(AA225="ベスト16",[3]点数換算表!$F$16,IF(AA225="ベスト32",[3]点数換算表!$G$16,"")))))))</f>
        <v>0</v>
      </c>
      <c r="AC225" s="15"/>
      <c r="AD225" s="12">
        <v>0</v>
      </c>
      <c r="AE225" s="11"/>
      <c r="AF225" s="12">
        <v>0</v>
      </c>
      <c r="AG225" s="11"/>
      <c r="AH225" s="12">
        <v>0</v>
      </c>
      <c r="AI225" s="12">
        <f t="shared" si="103"/>
        <v>20</v>
      </c>
      <c r="AJ225" s="78"/>
    </row>
    <row r="226" spans="1:36" x14ac:dyDescent="0.4">
      <c r="A226" s="78">
        <v>112</v>
      </c>
      <c r="B226" s="12" t="s">
        <v>411</v>
      </c>
      <c r="C226" s="12" t="s">
        <v>412</v>
      </c>
      <c r="D226" s="12">
        <v>4</v>
      </c>
      <c r="E226" s="27" t="s">
        <v>382</v>
      </c>
      <c r="F226" s="36" t="s">
        <v>815</v>
      </c>
      <c r="G226" s="11"/>
      <c r="H226" s="12">
        <v>0</v>
      </c>
      <c r="I226" s="11"/>
      <c r="J226" s="12">
        <v>0</v>
      </c>
      <c r="K226" s="15" t="s">
        <v>7</v>
      </c>
      <c r="L226" s="12">
        <v>20</v>
      </c>
      <c r="M226" s="15"/>
      <c r="N226" s="12">
        <f>IF(M226="",0,IF(M226="優勝",[3]点数換算表!$B$5,IF(M226="準優勝",[3]点数換算表!$C$5,IF(M226="ベスト4",[3]点数換算表!$D$5,IF(M226="ベスト8",[3]点数換算表!$E$5,IF(M226="ベスト16",[3]点数換算表!$F$5,IF(M226="ベスト32",[3]点数換算表!$G$5,"")))))))</f>
        <v>0</v>
      </c>
      <c r="O226" s="15"/>
      <c r="P226" s="12">
        <v>0</v>
      </c>
      <c r="Q226" s="11"/>
      <c r="R226" s="12">
        <v>0</v>
      </c>
      <c r="S226" s="11"/>
      <c r="T226" s="12">
        <v>0</v>
      </c>
      <c r="U226" s="11"/>
      <c r="V226" s="12">
        <v>0</v>
      </c>
      <c r="W226" s="11"/>
      <c r="X226" s="12">
        <v>0</v>
      </c>
      <c r="Y226" s="15"/>
      <c r="Z226" s="12">
        <v>0</v>
      </c>
      <c r="AA226" s="15"/>
      <c r="AB226" s="12">
        <f>IF(AA226="",0,IF(AA226="優勝",[3]点数換算表!$B$16,IF(AA226="準優勝",[3]点数換算表!$C$16,IF(AA226="ベスト4",[3]点数換算表!$D$16,IF(AA226="ベスト8",[3]点数換算表!$E$16,IF(AA226="ベスト16",[3]点数換算表!$F$16,IF(AA226="ベスト32",[3]点数換算表!$G$16,"")))))))</f>
        <v>0</v>
      </c>
      <c r="AC226" s="15"/>
      <c r="AD226" s="12">
        <v>0</v>
      </c>
      <c r="AE226" s="11"/>
      <c r="AF226" s="12">
        <v>0</v>
      </c>
      <c r="AG226" s="11"/>
      <c r="AH226" s="12">
        <v>0</v>
      </c>
      <c r="AI226" s="12">
        <f t="shared" si="103"/>
        <v>20</v>
      </c>
      <c r="AJ226" s="78">
        <f t="shared" ref="AJ226" si="119">AI226+AI227</f>
        <v>40</v>
      </c>
    </row>
    <row r="227" spans="1:36" x14ac:dyDescent="0.4">
      <c r="A227" s="78"/>
      <c r="B227" s="12" t="s">
        <v>1090</v>
      </c>
      <c r="C227" s="12" t="s">
        <v>412</v>
      </c>
      <c r="D227" s="12">
        <v>3</v>
      </c>
      <c r="E227" s="27" t="s">
        <v>382</v>
      </c>
      <c r="F227" s="36" t="s">
        <v>815</v>
      </c>
      <c r="G227" s="11"/>
      <c r="H227" s="12">
        <v>0</v>
      </c>
      <c r="I227" s="11"/>
      <c r="J227" s="12">
        <v>0</v>
      </c>
      <c r="K227" s="15" t="s">
        <v>7</v>
      </c>
      <c r="L227" s="12">
        <v>20</v>
      </c>
      <c r="M227" s="15"/>
      <c r="N227" s="12">
        <f>IF(M227="",0,IF(M227="優勝",[3]点数換算表!$B$5,IF(M227="準優勝",[3]点数換算表!$C$5,IF(M227="ベスト4",[3]点数換算表!$D$5,IF(M227="ベスト8",[3]点数換算表!$E$5,IF(M227="ベスト16",[3]点数換算表!$F$5,IF(M227="ベスト32",[3]点数換算表!$G$5,"")))))))</f>
        <v>0</v>
      </c>
      <c r="O227" s="15"/>
      <c r="P227" s="12">
        <v>0</v>
      </c>
      <c r="Q227" s="11"/>
      <c r="R227" s="12">
        <v>0</v>
      </c>
      <c r="S227" s="11"/>
      <c r="T227" s="12">
        <v>0</v>
      </c>
      <c r="U227" s="11"/>
      <c r="V227" s="12">
        <v>0</v>
      </c>
      <c r="W227" s="11"/>
      <c r="X227" s="12">
        <v>0</v>
      </c>
      <c r="Y227" s="15"/>
      <c r="Z227" s="12">
        <v>0</v>
      </c>
      <c r="AA227" s="15"/>
      <c r="AB227" s="12">
        <f>IF(AA227="",0,IF(AA227="優勝",[3]点数換算表!$B$16,IF(AA227="準優勝",[3]点数換算表!$C$16,IF(AA227="ベスト4",[3]点数換算表!$D$16,IF(AA227="ベスト8",[3]点数換算表!$E$16,IF(AA227="ベスト16",[3]点数換算表!$F$16,IF(AA227="ベスト32",[3]点数換算表!$G$16,"")))))))</f>
        <v>0</v>
      </c>
      <c r="AC227" s="15"/>
      <c r="AD227" s="12">
        <v>0</v>
      </c>
      <c r="AE227" s="11"/>
      <c r="AF227" s="12">
        <v>0</v>
      </c>
      <c r="AG227" s="11"/>
      <c r="AH227" s="12">
        <v>0</v>
      </c>
      <c r="AI227" s="12">
        <f t="shared" si="103"/>
        <v>20</v>
      </c>
      <c r="AJ227" s="78"/>
    </row>
    <row r="228" spans="1:36" x14ac:dyDescent="0.4">
      <c r="A228" s="78">
        <v>113</v>
      </c>
      <c r="B228" s="15" t="s">
        <v>654</v>
      </c>
      <c r="C228" s="15" t="s">
        <v>622</v>
      </c>
      <c r="D228" s="15">
        <v>1</v>
      </c>
      <c r="E228" s="30" t="s">
        <v>620</v>
      </c>
      <c r="F228" s="41" t="s">
        <v>814</v>
      </c>
      <c r="G228" s="11"/>
      <c r="H228" s="12">
        <f>IF(G228="",0,IF(G228="優勝",[18]点数換算表!$B$2,IF(G228="準優勝",[18]点数換算表!$C$2,IF(G228="ベスト4",[18]点数換算表!$D$2,[18]点数換算表!$E$2))))</f>
        <v>0</v>
      </c>
      <c r="I228" s="11"/>
      <c r="J228" s="12">
        <f>IF(I228="",0,IF(I228="優勝",[18]点数換算表!$B$3,IF(I228="準優勝",[18]点数換算表!$C$3,IF(I228="ベスト4",[18]点数換算表!$D$3,[18]点数換算表!$E$3))))</f>
        <v>0</v>
      </c>
      <c r="K228" s="15" t="s">
        <v>7</v>
      </c>
      <c r="L228" s="12">
        <f>IF(K228="",0,IF(K228="優勝",[18]点数換算表!$B$4,IF(K228="準優勝",[18]点数換算表!$C$4,IF(K228="ベスト4",[18]点数換算表!$D$4,IF(K228="ベスト8",[18]点数換算表!$E$4,IF(K228="ベスト16",[18]点数換算表!$F$4,""))))))</f>
        <v>20</v>
      </c>
      <c r="M228" s="15"/>
      <c r="N228" s="12">
        <f>IF(M228="",0,IF(M228="優勝",[3]点数換算表!$B$5,IF(M228="準優勝",[3]点数換算表!$C$5,IF(M228="ベスト4",[3]点数換算表!$D$5,IF(M228="ベスト8",[3]点数換算表!$E$5,IF(M228="ベスト16",[3]点数換算表!$F$5,IF(M228="ベスト32",[3]点数換算表!$G$5,"")))))))</f>
        <v>0</v>
      </c>
      <c r="O228" s="15"/>
      <c r="P228" s="12">
        <f>IF(O228="",0,IF(O228="優勝",[18]点数換算表!$B$6,IF(O228="準優勝",[18]点数換算表!$C$6,IF(O228="ベスト4",[18]点数換算表!$D$6,IF(O228="ベスト8",[18]点数換算表!$E$6,IF(O228="ベスト16",[18]点数換算表!$F$6,IF(O228="ベスト32",[18]点数換算表!$G$6,"")))))))</f>
        <v>0</v>
      </c>
      <c r="Q228" s="11"/>
      <c r="R228" s="12">
        <f>IF(Q228="",0,IF(Q228="優勝",[18]点数換算表!$B$7,IF(Q228="準優勝",[18]点数換算表!$C$7,IF(Q228="ベスト4",[18]点数換算表!$D$7,IF(Q228="ベスト8",[18]点数換算表!$E$7,[18]点数換算表!$F$7)))))</f>
        <v>0</v>
      </c>
      <c r="S228" s="11"/>
      <c r="T228" s="12">
        <f>IF(S228="",0,IF(S228="優勝",[18]点数換算表!$B$8,IF(S228="準優勝",[18]点数換算表!$C$8,IF(S228="ベスト4",[18]点数換算表!$D$8,IF(S228="ベスト8",[18]点数換算表!$E$8,[18]点数換算表!$F$8)))))</f>
        <v>0</v>
      </c>
      <c r="U228" s="11"/>
      <c r="V228" s="12">
        <f>IF(U228="",0,IF(U228="優勝",[18]点数換算表!$B$13,IF(U228="準優勝",[18]点数換算表!$C$13,IF(U228="ベスト4",[18]点数換算表!$D$13,[18]点数換算表!$E$13))))</f>
        <v>0</v>
      </c>
      <c r="W228" s="11"/>
      <c r="X228" s="12">
        <f>IF(W228="",0,IF(W228="優勝",[18]点数換算表!$B$14,IF(W228="準優勝",[18]点数換算表!$C$14,IF(W228="ベスト4",[18]点数換算表!$D$14,[18]点数換算表!$E$14))))</f>
        <v>0</v>
      </c>
      <c r="Y228" s="15"/>
      <c r="Z228" s="12">
        <f>IF(Y228="",0,IF(Y228="優勝",[18]点数換算表!$B$15,IF(Y228="準優勝",[18]点数換算表!$C$15,IF(Y228="ベスト4",[18]点数換算表!$D$15,IF(Y228="ベスト8",[18]点数換算表!$E$15,IF(Y228="ベスト16",[18]点数換算表!$F$15,""))))))</f>
        <v>0</v>
      </c>
      <c r="AA228" s="15"/>
      <c r="AB228" s="12">
        <f>IF(AA228="",0,IF(AA228="優勝",[3]点数換算表!$B$16,IF(AA228="準優勝",[3]点数換算表!$C$16,IF(AA228="ベスト4",[3]点数換算表!$D$16,IF(AA228="ベスト8",[3]点数換算表!$E$16,IF(AA228="ベスト16",[3]点数換算表!$F$16,IF(AA228="ベスト32",[3]点数換算表!$G$16,"")))))))</f>
        <v>0</v>
      </c>
      <c r="AC228" s="15"/>
      <c r="AD228" s="12">
        <f>IF(AC228="",0,IF(AC228="優勝",[18]点数換算表!$B$17,IF(AC228="準優勝",[18]点数換算表!$C$17,IF(AC228="ベスト4",[18]点数換算表!$D$17,IF(AC228="ベスト8",[18]点数換算表!$E$17,IF(AC228="ベスト16",[18]点数換算表!$F$17,IF(AC228="ベスト32",[18]点数換算表!$G$17,"")))))))</f>
        <v>0</v>
      </c>
      <c r="AE228" s="11"/>
      <c r="AF228" s="12">
        <f>IF(AE228="",0,IF(AE228="優勝",[18]点数換算表!$B$18,IF(AE228="準優勝",[18]点数換算表!$C$18,IF(AE228="ベスト4",[18]点数換算表!$D$18,IF(AE228="ベスト8",[18]点数換算表!$E$18,[18]点数換算表!$F$18)))))</f>
        <v>0</v>
      </c>
      <c r="AG228" s="11"/>
      <c r="AH228" s="12">
        <f>IF(AG228="",0,IF(AG228="優勝",[18]点数換算表!$B$19,IF(AG228="準優勝",[18]点数換算表!$C$19,IF(AG228="ベスト4",[18]点数換算表!$D$19,IF(AG228="ベスト8",[18]点数換算表!$E$19,[18]点数換算表!$F$19)))))</f>
        <v>0</v>
      </c>
      <c r="AI228" s="12">
        <f t="shared" ref="AI228:AI253" si="120">MAX(H228,J228)+SUM(L228:T228)+MAX(V228,X228)+SUM(Z228:AH228)</f>
        <v>20</v>
      </c>
      <c r="AJ228" s="78">
        <f t="shared" ref="AJ228" si="121">AI228+AI229</f>
        <v>40</v>
      </c>
    </row>
    <row r="229" spans="1:36" x14ac:dyDescent="0.4">
      <c r="A229" s="78"/>
      <c r="B229" s="15" t="s">
        <v>714</v>
      </c>
      <c r="C229" s="15" t="s">
        <v>622</v>
      </c>
      <c r="D229" s="15">
        <v>1</v>
      </c>
      <c r="E229" s="30" t="s">
        <v>620</v>
      </c>
      <c r="F229" s="41" t="s">
        <v>814</v>
      </c>
      <c r="G229" s="11"/>
      <c r="H229" s="12">
        <f>IF(G229="",0,IF(G229="優勝",[18]点数換算表!$B$2,IF(G229="準優勝",[18]点数換算表!$C$2,IF(G229="ベスト4",[18]点数換算表!$D$2,[18]点数換算表!$E$2))))</f>
        <v>0</v>
      </c>
      <c r="I229" s="11"/>
      <c r="J229" s="12">
        <f>IF(I229="",0,IF(I229="優勝",[18]点数換算表!$B$3,IF(I229="準優勝",[18]点数換算表!$C$3,IF(I229="ベスト4",[18]点数換算表!$D$3,[18]点数換算表!$E$3))))</f>
        <v>0</v>
      </c>
      <c r="K229" s="15" t="s">
        <v>7</v>
      </c>
      <c r="L229" s="12">
        <f>IF(K229="",0,IF(K229="優勝",[18]点数換算表!$B$4,IF(K229="準優勝",[18]点数換算表!$C$4,IF(K229="ベスト4",[18]点数換算表!$D$4,IF(K229="ベスト8",[18]点数換算表!$E$4,IF(K229="ベスト16",[18]点数換算表!$F$4,""))))))</f>
        <v>20</v>
      </c>
      <c r="M229" s="15"/>
      <c r="N229" s="12">
        <f>IF(M229="",0,IF(M229="優勝",[3]点数換算表!$B$5,IF(M229="準優勝",[3]点数換算表!$C$5,IF(M229="ベスト4",[3]点数換算表!$D$5,IF(M229="ベスト8",[3]点数換算表!$E$5,IF(M229="ベスト16",[3]点数換算表!$F$5,IF(M229="ベスト32",[3]点数換算表!$G$5,"")))))))</f>
        <v>0</v>
      </c>
      <c r="O229" s="15"/>
      <c r="P229" s="12">
        <f>IF(O229="",0,IF(O229="優勝",[18]点数換算表!$B$6,IF(O229="準優勝",[18]点数換算表!$C$6,IF(O229="ベスト4",[18]点数換算表!$D$6,IF(O229="ベスト8",[18]点数換算表!$E$6,IF(O229="ベスト16",[18]点数換算表!$F$6,IF(O229="ベスト32",[18]点数換算表!$G$6,"")))))))</f>
        <v>0</v>
      </c>
      <c r="Q229" s="11"/>
      <c r="R229" s="12">
        <f>IF(Q229="",0,IF(Q229="優勝",[18]点数換算表!$B$7,IF(Q229="準優勝",[18]点数換算表!$C$7,IF(Q229="ベスト4",[18]点数換算表!$D$7,IF(Q229="ベスト8",[18]点数換算表!$E$7,[18]点数換算表!$F$7)))))</f>
        <v>0</v>
      </c>
      <c r="S229" s="11"/>
      <c r="T229" s="12">
        <f>IF(S229="",0,IF(S229="優勝",[18]点数換算表!$B$8,IF(S229="準優勝",[18]点数換算表!$C$8,IF(S229="ベスト4",[18]点数換算表!$D$8,IF(S229="ベスト8",[18]点数換算表!$E$8,[18]点数換算表!$F$8)))))</f>
        <v>0</v>
      </c>
      <c r="U229" s="11"/>
      <c r="V229" s="12">
        <f>IF(U229="",0,IF(U229="優勝",[18]点数換算表!$B$13,IF(U229="準優勝",[18]点数換算表!$C$13,IF(U229="ベスト4",[18]点数換算表!$D$13,[18]点数換算表!$E$13))))</f>
        <v>0</v>
      </c>
      <c r="W229" s="11"/>
      <c r="X229" s="12">
        <f>IF(W229="",0,IF(W229="優勝",[18]点数換算表!$B$14,IF(W229="準優勝",[18]点数換算表!$C$14,IF(W229="ベスト4",[18]点数換算表!$D$14,[18]点数換算表!$E$14))))</f>
        <v>0</v>
      </c>
      <c r="Y229" s="15"/>
      <c r="Z229" s="12">
        <f>IF(Y229="",0,IF(Y229="優勝",[18]点数換算表!$B$15,IF(Y229="準優勝",[18]点数換算表!$C$15,IF(Y229="ベスト4",[18]点数換算表!$D$15,IF(Y229="ベスト8",[18]点数換算表!$E$15,IF(Y229="ベスト16",[18]点数換算表!$F$15,""))))))</f>
        <v>0</v>
      </c>
      <c r="AA229" s="15"/>
      <c r="AB229" s="12">
        <f>IF(AA229="",0,IF(AA229="優勝",[3]点数換算表!$B$16,IF(AA229="準優勝",[3]点数換算表!$C$16,IF(AA229="ベスト4",[3]点数換算表!$D$16,IF(AA229="ベスト8",[3]点数換算表!$E$16,IF(AA229="ベスト16",[3]点数換算表!$F$16,IF(AA229="ベスト32",[3]点数換算表!$G$16,"")))))))</f>
        <v>0</v>
      </c>
      <c r="AC229" s="15"/>
      <c r="AD229" s="12">
        <f>IF(AC229="",0,IF(AC229="優勝",[18]点数換算表!$B$17,IF(AC229="準優勝",[18]点数換算表!$C$17,IF(AC229="ベスト4",[18]点数換算表!$D$17,IF(AC229="ベスト8",[18]点数換算表!$E$17,IF(AC229="ベスト16",[18]点数換算表!$F$17,IF(AC229="ベスト32",[18]点数換算表!$G$17,"")))))))</f>
        <v>0</v>
      </c>
      <c r="AE229" s="11"/>
      <c r="AF229" s="12">
        <f>IF(AE229="",0,IF(AE229="優勝",[18]点数換算表!$B$18,IF(AE229="準優勝",[18]点数換算表!$C$18,IF(AE229="ベスト4",[18]点数換算表!$D$18,IF(AE229="ベスト8",[18]点数換算表!$E$18,[18]点数換算表!$F$18)))))</f>
        <v>0</v>
      </c>
      <c r="AG229" s="11"/>
      <c r="AH229" s="12">
        <f>IF(AG229="",0,IF(AG229="優勝",[18]点数換算表!$B$19,IF(AG229="準優勝",[18]点数換算表!$C$19,IF(AG229="ベスト4",[18]点数換算表!$D$19,IF(AG229="ベスト8",[18]点数換算表!$E$19,[18]点数換算表!$F$19)))))</f>
        <v>0</v>
      </c>
      <c r="AI229" s="12">
        <f t="shared" si="120"/>
        <v>20</v>
      </c>
      <c r="AJ229" s="78"/>
    </row>
    <row r="230" spans="1:36" x14ac:dyDescent="0.4">
      <c r="A230" s="78">
        <v>114</v>
      </c>
      <c r="B230" s="15" t="s">
        <v>711</v>
      </c>
      <c r="C230" s="15" t="s">
        <v>619</v>
      </c>
      <c r="D230" s="15">
        <v>1</v>
      </c>
      <c r="E230" s="30" t="s">
        <v>620</v>
      </c>
      <c r="F230" s="41" t="s">
        <v>814</v>
      </c>
      <c r="G230" s="11"/>
      <c r="H230" s="12">
        <f>IF(G230="",0,IF(G230="優勝",[18]点数換算表!$B$2,IF(G230="準優勝",[18]点数換算表!$C$2,IF(G230="ベスト4",[18]点数換算表!$D$2,[18]点数換算表!$E$2))))</f>
        <v>0</v>
      </c>
      <c r="I230" s="11"/>
      <c r="J230" s="12">
        <f>IF(I230="",0,IF(I230="優勝",[18]点数換算表!$B$3,IF(I230="準優勝",[18]点数換算表!$C$3,IF(I230="ベスト4",[18]点数換算表!$D$3,[18]点数換算表!$E$3))))</f>
        <v>0</v>
      </c>
      <c r="K230" s="15" t="s">
        <v>7</v>
      </c>
      <c r="L230" s="12">
        <f>IF(K230="",0,IF(K230="優勝",[18]点数換算表!$B$4,IF(K230="準優勝",[18]点数換算表!$C$4,IF(K230="ベスト4",[18]点数換算表!$D$4,IF(K230="ベスト8",[18]点数換算表!$E$4,IF(K230="ベスト16",[18]点数換算表!$F$4,""))))))</f>
        <v>20</v>
      </c>
      <c r="M230" s="15"/>
      <c r="N230" s="12">
        <f>IF(M230="",0,IF(M230="優勝",[3]点数換算表!$B$5,IF(M230="準優勝",[3]点数換算表!$C$5,IF(M230="ベスト4",[3]点数換算表!$D$5,IF(M230="ベスト8",[3]点数換算表!$E$5,IF(M230="ベスト16",[3]点数換算表!$F$5,IF(M230="ベスト32",[3]点数換算表!$G$5,"")))))))</f>
        <v>0</v>
      </c>
      <c r="O230" s="15"/>
      <c r="P230" s="12">
        <f>IF(O230="",0,IF(O230="優勝",[18]点数換算表!$B$6,IF(O230="準優勝",[18]点数換算表!$C$6,IF(O230="ベスト4",[18]点数換算表!$D$6,IF(O230="ベスト8",[18]点数換算表!$E$6,IF(O230="ベスト16",[18]点数換算表!$F$6,IF(O230="ベスト32",[18]点数換算表!$G$6,"")))))))</f>
        <v>0</v>
      </c>
      <c r="Q230" s="11"/>
      <c r="R230" s="12">
        <f>IF(Q230="",0,IF(Q230="優勝",[18]点数換算表!$B$7,IF(Q230="準優勝",[18]点数換算表!$C$7,IF(Q230="ベスト4",[18]点数換算表!$D$7,IF(Q230="ベスト8",[18]点数換算表!$E$7,[18]点数換算表!$F$7)))))</f>
        <v>0</v>
      </c>
      <c r="S230" s="11"/>
      <c r="T230" s="12">
        <f>IF(S230="",0,IF(S230="優勝",[18]点数換算表!$B$8,IF(S230="準優勝",[18]点数換算表!$C$8,IF(S230="ベスト4",[18]点数換算表!$D$8,IF(S230="ベスト8",[18]点数換算表!$E$8,[18]点数換算表!$F$8)))))</f>
        <v>0</v>
      </c>
      <c r="U230" s="11"/>
      <c r="V230" s="12">
        <f>IF(U230="",0,IF(U230="優勝",[18]点数換算表!$B$13,IF(U230="準優勝",[18]点数換算表!$C$13,IF(U230="ベスト4",[18]点数換算表!$D$13,[18]点数換算表!$E$13))))</f>
        <v>0</v>
      </c>
      <c r="W230" s="11"/>
      <c r="X230" s="12">
        <f>IF(W230="",0,IF(W230="優勝",[18]点数換算表!$B$14,IF(W230="準優勝",[18]点数換算表!$C$14,IF(W230="ベスト4",[18]点数換算表!$D$14,[18]点数換算表!$E$14))))</f>
        <v>0</v>
      </c>
      <c r="Y230" s="15"/>
      <c r="Z230" s="12">
        <f>IF(Y230="",0,IF(Y230="優勝",[18]点数換算表!$B$15,IF(Y230="準優勝",[18]点数換算表!$C$15,IF(Y230="ベスト4",[18]点数換算表!$D$15,IF(Y230="ベスト8",[18]点数換算表!$E$15,IF(Y230="ベスト16",[18]点数換算表!$F$15,""))))))</f>
        <v>0</v>
      </c>
      <c r="AA230" s="15"/>
      <c r="AB230" s="12">
        <f>IF(AA230="",0,IF(AA230="優勝",[3]点数換算表!$B$16,IF(AA230="準優勝",[3]点数換算表!$C$16,IF(AA230="ベスト4",[3]点数換算表!$D$16,IF(AA230="ベスト8",[3]点数換算表!$E$16,IF(AA230="ベスト16",[3]点数換算表!$F$16,IF(AA230="ベスト32",[3]点数換算表!$G$16,"")))))))</f>
        <v>0</v>
      </c>
      <c r="AC230" s="15"/>
      <c r="AD230" s="12">
        <f>IF(AC230="",0,IF(AC230="優勝",[18]点数換算表!$B$17,IF(AC230="準優勝",[18]点数換算表!$C$17,IF(AC230="ベスト4",[18]点数換算表!$D$17,IF(AC230="ベスト8",[18]点数換算表!$E$17,IF(AC230="ベスト16",[18]点数換算表!$F$17,IF(AC230="ベスト32",[18]点数換算表!$G$17,"")))))))</f>
        <v>0</v>
      </c>
      <c r="AE230" s="11"/>
      <c r="AF230" s="12">
        <f>IF(AE230="",0,IF(AE230="優勝",[18]点数換算表!$B$18,IF(AE230="準優勝",[18]点数換算表!$C$18,IF(AE230="ベスト4",[18]点数換算表!$D$18,IF(AE230="ベスト8",[18]点数換算表!$E$18,[18]点数換算表!$F$18)))))</f>
        <v>0</v>
      </c>
      <c r="AG230" s="11"/>
      <c r="AH230" s="12">
        <f>IF(AG230="",0,IF(AG230="優勝",[18]点数換算表!$B$19,IF(AG230="準優勝",[18]点数換算表!$C$19,IF(AG230="ベスト4",[18]点数換算表!$D$19,IF(AG230="ベスト8",[18]点数換算表!$E$19,[18]点数換算表!$F$19)))))</f>
        <v>0</v>
      </c>
      <c r="AI230" s="12">
        <f t="shared" si="120"/>
        <v>20</v>
      </c>
      <c r="AJ230" s="78">
        <f t="shared" ref="AJ230" si="122">AI230+AI231</f>
        <v>40</v>
      </c>
    </row>
    <row r="231" spans="1:36" x14ac:dyDescent="0.4">
      <c r="A231" s="78"/>
      <c r="B231" s="15" t="s">
        <v>664</v>
      </c>
      <c r="C231" s="15" t="s">
        <v>619</v>
      </c>
      <c r="D231" s="15">
        <v>1</v>
      </c>
      <c r="E231" s="30" t="s">
        <v>620</v>
      </c>
      <c r="F231" s="41" t="s">
        <v>814</v>
      </c>
      <c r="G231" s="11"/>
      <c r="H231" s="12">
        <f>IF(G231="",0,IF(G231="優勝",[18]点数換算表!$B$2,IF(G231="準優勝",[18]点数換算表!$C$2,IF(G231="ベスト4",[18]点数換算表!$D$2,[18]点数換算表!$E$2))))</f>
        <v>0</v>
      </c>
      <c r="I231" s="11"/>
      <c r="J231" s="12">
        <f>IF(I231="",0,IF(I231="優勝",[18]点数換算表!$B$3,IF(I231="準優勝",[18]点数換算表!$C$3,IF(I231="ベスト4",[18]点数換算表!$D$3,[18]点数換算表!$E$3))))</f>
        <v>0</v>
      </c>
      <c r="K231" s="15" t="s">
        <v>7</v>
      </c>
      <c r="L231" s="12">
        <f>IF(K231="",0,IF(K231="優勝",[18]点数換算表!$B$4,IF(K231="準優勝",[18]点数換算表!$C$4,IF(K231="ベスト4",[18]点数換算表!$D$4,IF(K231="ベスト8",[18]点数換算表!$E$4,IF(K231="ベスト16",[18]点数換算表!$F$4,""))))))</f>
        <v>20</v>
      </c>
      <c r="M231" s="15"/>
      <c r="N231" s="12">
        <f>IF(M231="",0,IF(M231="優勝",[3]点数換算表!$B$5,IF(M231="準優勝",[3]点数換算表!$C$5,IF(M231="ベスト4",[3]点数換算表!$D$5,IF(M231="ベスト8",[3]点数換算表!$E$5,IF(M231="ベスト16",[3]点数換算表!$F$5,IF(M231="ベスト32",[3]点数換算表!$G$5,"")))))))</f>
        <v>0</v>
      </c>
      <c r="O231" s="15"/>
      <c r="P231" s="12">
        <f>IF(O231="",0,IF(O231="優勝",[18]点数換算表!$B$6,IF(O231="準優勝",[18]点数換算表!$C$6,IF(O231="ベスト4",[18]点数換算表!$D$6,IF(O231="ベスト8",[18]点数換算表!$E$6,IF(O231="ベスト16",[18]点数換算表!$F$6,IF(O231="ベスト32",[18]点数換算表!$G$6,"")))))))</f>
        <v>0</v>
      </c>
      <c r="Q231" s="11"/>
      <c r="R231" s="12">
        <f>IF(Q231="",0,IF(Q231="優勝",[18]点数換算表!$B$7,IF(Q231="準優勝",[18]点数換算表!$C$7,IF(Q231="ベスト4",[18]点数換算表!$D$7,IF(Q231="ベスト8",[18]点数換算表!$E$7,[18]点数換算表!$F$7)))))</f>
        <v>0</v>
      </c>
      <c r="S231" s="11"/>
      <c r="T231" s="12">
        <f>IF(S231="",0,IF(S231="優勝",[18]点数換算表!$B$8,IF(S231="準優勝",[18]点数換算表!$C$8,IF(S231="ベスト4",[18]点数換算表!$D$8,IF(S231="ベスト8",[18]点数換算表!$E$8,[18]点数換算表!$F$8)))))</f>
        <v>0</v>
      </c>
      <c r="U231" s="11"/>
      <c r="V231" s="12">
        <f>IF(U231="",0,IF(U231="優勝",[18]点数換算表!$B$13,IF(U231="準優勝",[18]点数換算表!$C$13,IF(U231="ベスト4",[18]点数換算表!$D$13,[18]点数換算表!$E$13))))</f>
        <v>0</v>
      </c>
      <c r="W231" s="11"/>
      <c r="X231" s="12">
        <f>IF(W231="",0,IF(W231="優勝",[18]点数換算表!$B$14,IF(W231="準優勝",[18]点数換算表!$C$14,IF(W231="ベスト4",[18]点数換算表!$D$14,[18]点数換算表!$E$14))))</f>
        <v>0</v>
      </c>
      <c r="Y231" s="15"/>
      <c r="Z231" s="12">
        <f>IF(Y231="",0,IF(Y231="優勝",[18]点数換算表!$B$15,IF(Y231="準優勝",[18]点数換算表!$C$15,IF(Y231="ベスト4",[18]点数換算表!$D$15,IF(Y231="ベスト8",[18]点数換算表!$E$15,IF(Y231="ベスト16",[18]点数換算表!$F$15,""))))))</f>
        <v>0</v>
      </c>
      <c r="AA231" s="15"/>
      <c r="AB231" s="12">
        <f>IF(AA231="",0,IF(AA231="優勝",[3]点数換算表!$B$16,IF(AA231="準優勝",[3]点数換算表!$C$16,IF(AA231="ベスト4",[3]点数換算表!$D$16,IF(AA231="ベスト8",[3]点数換算表!$E$16,IF(AA231="ベスト16",[3]点数換算表!$F$16,IF(AA231="ベスト32",[3]点数換算表!$G$16,"")))))))</f>
        <v>0</v>
      </c>
      <c r="AC231" s="15"/>
      <c r="AD231" s="12">
        <f>IF(AC231="",0,IF(AC231="優勝",[18]点数換算表!$B$17,IF(AC231="準優勝",[18]点数換算表!$C$17,IF(AC231="ベスト4",[18]点数換算表!$D$17,IF(AC231="ベスト8",[18]点数換算表!$E$17,IF(AC231="ベスト16",[18]点数換算表!$F$17,IF(AC231="ベスト32",[18]点数換算表!$G$17,"")))))))</f>
        <v>0</v>
      </c>
      <c r="AE231" s="11"/>
      <c r="AF231" s="12">
        <f>IF(AE231="",0,IF(AE231="優勝",[18]点数換算表!$B$18,IF(AE231="準優勝",[18]点数換算表!$C$18,IF(AE231="ベスト4",[18]点数換算表!$D$18,IF(AE231="ベスト8",[18]点数換算表!$E$18,[18]点数換算表!$F$18)))))</f>
        <v>0</v>
      </c>
      <c r="AG231" s="11"/>
      <c r="AH231" s="12">
        <f>IF(AG231="",0,IF(AG231="優勝",[18]点数換算表!$B$19,IF(AG231="準優勝",[18]点数換算表!$C$19,IF(AG231="ベスト4",[18]点数換算表!$D$19,IF(AG231="ベスト8",[18]点数換算表!$E$19,[18]点数換算表!$F$19)))))</f>
        <v>0</v>
      </c>
      <c r="AI231" s="12">
        <f t="shared" si="120"/>
        <v>20</v>
      </c>
      <c r="AJ231" s="78"/>
    </row>
    <row r="232" spans="1:36" x14ac:dyDescent="0.4">
      <c r="A232" s="78">
        <v>115</v>
      </c>
      <c r="B232" s="15" t="s">
        <v>755</v>
      </c>
      <c r="C232" s="15" t="s">
        <v>722</v>
      </c>
      <c r="D232" s="15">
        <v>1</v>
      </c>
      <c r="E232" s="33" t="s">
        <v>717</v>
      </c>
      <c r="F232" s="41" t="s">
        <v>814</v>
      </c>
      <c r="G232" s="11"/>
      <c r="H232" s="12">
        <f>IF(G232="",0,IF(G232="優勝",[5]点数換算表!$B$2,IF(G232="準優勝",[5]点数換算表!$C$2,IF(G232="ベスト4",[5]点数換算表!$D$2,[5]点数換算表!$E$2))))</f>
        <v>0</v>
      </c>
      <c r="I232" s="11"/>
      <c r="J232" s="12">
        <f>IF(I232="",0,IF(I232="優勝",[5]点数換算表!$B$3,IF(I232="準優勝",[5]点数換算表!$C$3,IF(I232="ベスト4",[5]点数換算表!$D$3,[5]点数換算表!$E$3))))</f>
        <v>0</v>
      </c>
      <c r="K232" s="15" t="s">
        <v>7</v>
      </c>
      <c r="L232" s="12">
        <f>IF(K232="",0,IF(K232="優勝",[5]点数換算表!$B$4,IF(K232="準優勝",[5]点数換算表!$C$4,IF(K232="ベスト4",[5]点数換算表!$D$4,IF(K232="ベスト8",[5]点数換算表!$E$4,IF(K232="ベスト16",[5]点数換算表!$F$4,""))))))</f>
        <v>20</v>
      </c>
      <c r="M232" s="15"/>
      <c r="N232" s="12">
        <f>IF(M232="",0,IF(M232="優勝",[3]点数換算表!$B$5,IF(M232="準優勝",[3]点数換算表!$C$5,IF(M232="ベスト4",[3]点数換算表!$D$5,IF(M232="ベスト8",[3]点数換算表!$E$5,IF(M232="ベスト16",[3]点数換算表!$F$5,IF(M232="ベスト32",[3]点数換算表!$G$5,"")))))))</f>
        <v>0</v>
      </c>
      <c r="O232" s="15"/>
      <c r="P232" s="12">
        <f>IF(O232="",0,IF(O232="優勝",[5]点数換算表!$B$6,IF(O232="準優勝",[5]点数換算表!$C$6,IF(O232="ベスト4",[5]点数換算表!$D$6,IF(O232="ベスト8",[5]点数換算表!$E$6,IF(O232="ベスト16",[5]点数換算表!$F$6,IF(O232="ベスト32",[5]点数換算表!$G$6,"")))))))</f>
        <v>0</v>
      </c>
      <c r="Q232" s="11"/>
      <c r="R232" s="12">
        <f>IF(Q232="",0,IF(Q232="優勝",[5]点数換算表!$B$7,IF(Q232="準優勝",[5]点数換算表!$C$7,IF(Q232="ベスト4",[5]点数換算表!$D$7,IF(Q232="ベスト8",[5]点数換算表!$E$7,[5]点数換算表!$F$7)))))</f>
        <v>0</v>
      </c>
      <c r="S232" s="11"/>
      <c r="T232" s="12">
        <f>IF(S232="",0,IF(S232="優勝",[5]点数換算表!$B$8,IF(S232="準優勝",[5]点数換算表!$C$8,IF(S232="ベスト4",[5]点数換算表!$D$8,IF(S232="ベスト8",[5]点数換算表!$E$8,[5]点数換算表!$F$8)))))</f>
        <v>0</v>
      </c>
      <c r="U232" s="11"/>
      <c r="V232" s="12">
        <f>IF(U232="",0,IF(U232="優勝",[5]点数換算表!$B$13,IF(U232="準優勝",[5]点数換算表!$C$13,IF(U232="ベスト4",[5]点数換算表!$D$13,[5]点数換算表!$E$13))))</f>
        <v>0</v>
      </c>
      <c r="W232" s="11"/>
      <c r="X232" s="12">
        <f>IF(W232="",0,IF(W232="優勝",[5]点数換算表!$B$14,IF(W232="準優勝",[5]点数換算表!$C$14,IF(W232="ベスト4",[5]点数換算表!$D$14,[5]点数換算表!$E$14))))</f>
        <v>0</v>
      </c>
      <c r="Y232" s="15"/>
      <c r="Z232" s="12">
        <f>IF(Y232="",0,IF(Y232="優勝",[5]点数換算表!$B$15,IF(Y232="準優勝",[5]点数換算表!$C$15,IF(Y232="ベスト4",[5]点数換算表!$D$15,IF(Y232="ベスト8",[5]点数換算表!$E$15,IF(Y232="ベスト16",[5]点数換算表!$F$15,""))))))</f>
        <v>0</v>
      </c>
      <c r="AA232" s="15"/>
      <c r="AB232" s="12">
        <f>IF(AA232="",0,IF(AA232="優勝",[3]点数換算表!$B$16,IF(AA232="準優勝",[3]点数換算表!$C$16,IF(AA232="ベスト4",[3]点数換算表!$D$16,IF(AA232="ベスト8",[3]点数換算表!$E$16,IF(AA232="ベスト16",[3]点数換算表!$F$16,IF(AA232="ベスト32",[3]点数換算表!$G$16,"")))))))</f>
        <v>0</v>
      </c>
      <c r="AC232" s="15"/>
      <c r="AD232" s="12">
        <f>IF(AC232="",0,IF(AC232="優勝",[5]点数換算表!$B$17,IF(AC232="準優勝",[5]点数換算表!$C$17,IF(AC232="ベスト4",[5]点数換算表!$D$17,IF(AC232="ベスト8",[5]点数換算表!$E$17,IF(AC232="ベスト16",[5]点数換算表!$F$17,IF(AC232="ベスト32",[5]点数換算表!$G$17,"")))))))</f>
        <v>0</v>
      </c>
      <c r="AE232" s="11"/>
      <c r="AF232" s="12">
        <f>IF(AE232="",0,IF(AE232="優勝",[5]点数換算表!$B$18,IF(AE232="準優勝",[5]点数換算表!$C$18,IF(AE232="ベスト4",[5]点数換算表!$D$18,IF(AE232="ベスト8",[5]点数換算表!$E$18,[5]点数換算表!$F$18)))))</f>
        <v>0</v>
      </c>
      <c r="AG232" s="11"/>
      <c r="AH232" s="12">
        <f>IF(AG232="",0,IF(AG232="優勝",[5]点数換算表!$B$19,IF(AG232="準優勝",[5]点数換算表!$C$19,IF(AG232="ベスト4",[5]点数換算表!$D$19,IF(AG232="ベスト8",[5]点数換算表!$E$19,[5]点数換算表!$F$19)))))</f>
        <v>0</v>
      </c>
      <c r="AI232" s="12">
        <f t="shared" si="120"/>
        <v>20</v>
      </c>
      <c r="AJ232" s="78">
        <f t="shared" ref="AJ232" si="123">AI232+AI233</f>
        <v>40</v>
      </c>
    </row>
    <row r="233" spans="1:36" x14ac:dyDescent="0.4">
      <c r="A233" s="78"/>
      <c r="B233" s="15" t="s">
        <v>754</v>
      </c>
      <c r="C233" s="15" t="s">
        <v>722</v>
      </c>
      <c r="D233" s="15">
        <v>1</v>
      </c>
      <c r="E233" s="33" t="s">
        <v>717</v>
      </c>
      <c r="F233" s="41" t="s">
        <v>814</v>
      </c>
      <c r="G233" s="11"/>
      <c r="H233" s="12">
        <f>IF(G233="",0,IF(G233="優勝",[5]点数換算表!$B$2,IF(G233="準優勝",[5]点数換算表!$C$2,IF(G233="ベスト4",[5]点数換算表!$D$2,[5]点数換算表!$E$2))))</f>
        <v>0</v>
      </c>
      <c r="I233" s="11"/>
      <c r="J233" s="12">
        <f>IF(I233="",0,IF(I233="優勝",[5]点数換算表!$B$3,IF(I233="準優勝",[5]点数換算表!$C$3,IF(I233="ベスト4",[5]点数換算表!$D$3,[5]点数換算表!$E$3))))</f>
        <v>0</v>
      </c>
      <c r="K233" s="15" t="s">
        <v>7</v>
      </c>
      <c r="L233" s="12">
        <f>IF(K233="",0,IF(K233="優勝",[5]点数換算表!$B$4,IF(K233="準優勝",[5]点数換算表!$C$4,IF(K233="ベスト4",[5]点数換算表!$D$4,IF(K233="ベスト8",[5]点数換算表!$E$4,IF(K233="ベスト16",[5]点数換算表!$F$4,""))))))</f>
        <v>20</v>
      </c>
      <c r="M233" s="15"/>
      <c r="N233" s="12">
        <f>IF(M233="",0,IF(M233="優勝",[3]点数換算表!$B$5,IF(M233="準優勝",[3]点数換算表!$C$5,IF(M233="ベスト4",[3]点数換算表!$D$5,IF(M233="ベスト8",[3]点数換算表!$E$5,IF(M233="ベスト16",[3]点数換算表!$F$5,IF(M233="ベスト32",[3]点数換算表!$G$5,"")))))))</f>
        <v>0</v>
      </c>
      <c r="O233" s="15"/>
      <c r="P233" s="12">
        <f>IF(O233="",0,IF(O233="優勝",[5]点数換算表!$B$6,IF(O233="準優勝",[5]点数換算表!$C$6,IF(O233="ベスト4",[5]点数換算表!$D$6,IF(O233="ベスト8",[5]点数換算表!$E$6,IF(O233="ベスト16",[5]点数換算表!$F$6,IF(O233="ベスト32",[5]点数換算表!$G$6,"")))))))</f>
        <v>0</v>
      </c>
      <c r="Q233" s="11"/>
      <c r="R233" s="12">
        <f>IF(Q233="",0,IF(Q233="優勝",[5]点数換算表!$B$7,IF(Q233="準優勝",[5]点数換算表!$C$7,IF(Q233="ベスト4",[5]点数換算表!$D$7,IF(Q233="ベスト8",[5]点数換算表!$E$7,[5]点数換算表!$F$7)))))</f>
        <v>0</v>
      </c>
      <c r="S233" s="11"/>
      <c r="T233" s="12">
        <f>IF(S233="",0,IF(S233="優勝",[5]点数換算表!$B$8,IF(S233="準優勝",[5]点数換算表!$C$8,IF(S233="ベスト4",[5]点数換算表!$D$8,IF(S233="ベスト8",[5]点数換算表!$E$8,[5]点数換算表!$F$8)))))</f>
        <v>0</v>
      </c>
      <c r="U233" s="11"/>
      <c r="V233" s="12">
        <f>IF(U233="",0,IF(U233="優勝",[5]点数換算表!$B$13,IF(U233="準優勝",[5]点数換算表!$C$13,IF(U233="ベスト4",[5]点数換算表!$D$13,[5]点数換算表!$E$13))))</f>
        <v>0</v>
      </c>
      <c r="W233" s="11"/>
      <c r="X233" s="12">
        <f>IF(W233="",0,IF(W233="優勝",[5]点数換算表!$B$14,IF(W233="準優勝",[5]点数換算表!$C$14,IF(W233="ベスト4",[5]点数換算表!$D$14,[5]点数換算表!$E$14))))</f>
        <v>0</v>
      </c>
      <c r="Y233" s="15"/>
      <c r="Z233" s="12">
        <f>IF(Y233="",0,IF(Y233="優勝",[5]点数換算表!$B$15,IF(Y233="準優勝",[5]点数換算表!$C$15,IF(Y233="ベスト4",[5]点数換算表!$D$15,IF(Y233="ベスト8",[5]点数換算表!$E$15,IF(Y233="ベスト16",[5]点数換算表!$F$15,""))))))</f>
        <v>0</v>
      </c>
      <c r="AA233" s="15"/>
      <c r="AB233" s="12">
        <f>IF(AA233="",0,IF(AA233="優勝",[3]点数換算表!$B$16,IF(AA233="準優勝",[3]点数換算表!$C$16,IF(AA233="ベスト4",[3]点数換算表!$D$16,IF(AA233="ベスト8",[3]点数換算表!$E$16,IF(AA233="ベスト16",[3]点数換算表!$F$16,IF(AA233="ベスト32",[3]点数換算表!$G$16,"")))))))</f>
        <v>0</v>
      </c>
      <c r="AC233" s="15"/>
      <c r="AD233" s="12">
        <f>IF(AC233="",0,IF(AC233="優勝",[5]点数換算表!$B$17,IF(AC233="準優勝",[5]点数換算表!$C$17,IF(AC233="ベスト4",[5]点数換算表!$D$17,IF(AC233="ベスト8",[5]点数換算表!$E$17,IF(AC233="ベスト16",[5]点数換算表!$F$17,IF(AC233="ベスト32",[5]点数換算表!$G$17,"")))))))</f>
        <v>0</v>
      </c>
      <c r="AE233" s="11"/>
      <c r="AF233" s="12">
        <f>IF(AE233="",0,IF(AE233="優勝",[5]点数換算表!$B$18,IF(AE233="準優勝",[5]点数換算表!$C$18,IF(AE233="ベスト4",[5]点数換算表!$D$18,IF(AE233="ベスト8",[5]点数換算表!$E$18,[5]点数換算表!$F$18)))))</f>
        <v>0</v>
      </c>
      <c r="AG233" s="11"/>
      <c r="AH233" s="12">
        <f>IF(AG233="",0,IF(AG233="優勝",[5]点数換算表!$B$19,IF(AG233="準優勝",[5]点数換算表!$C$19,IF(AG233="ベスト4",[5]点数換算表!$D$19,IF(AG233="ベスト8",[5]点数換算表!$E$19,[5]点数換算表!$F$19)))))</f>
        <v>0</v>
      </c>
      <c r="AI233" s="12">
        <f t="shared" si="120"/>
        <v>20</v>
      </c>
      <c r="AJ233" s="78"/>
    </row>
    <row r="234" spans="1:36" x14ac:dyDescent="0.4">
      <c r="A234" s="78">
        <v>116</v>
      </c>
      <c r="B234" s="15" t="s">
        <v>907</v>
      </c>
      <c r="C234" s="15" t="s">
        <v>275</v>
      </c>
      <c r="D234" s="15">
        <v>4</v>
      </c>
      <c r="E234" s="25" t="s">
        <v>272</v>
      </c>
      <c r="F234" s="36" t="s">
        <v>815</v>
      </c>
      <c r="G234" s="11"/>
      <c r="H234" s="12">
        <f>IF(G234="",0,IF(G234="優勝",[14]点数換算表!$B$2,IF(G234="準優勝",[14]点数換算表!$C$2,IF(G234="ベスト4",[14]点数換算表!$D$2,[14]点数換算表!$E$2))))</f>
        <v>0</v>
      </c>
      <c r="I234" s="11"/>
      <c r="J234" s="12">
        <f>IF(I234="",0,IF(I234="優勝",[14]点数換算表!$B$3,IF(I234="準優勝",[14]点数換算表!$C$3,IF(I234="ベスト4",[14]点数換算表!$D$3,[14]点数換算表!$E$3))))</f>
        <v>0</v>
      </c>
      <c r="K234" s="15" t="s">
        <v>7</v>
      </c>
      <c r="L234" s="12">
        <f>IF(K234="",0,IF(K234="優勝",[14]点数換算表!$B$4,IF(K234="準優勝",[14]点数換算表!$C$4,IF(K234="ベスト4",[14]点数換算表!$D$4,IF(K234="ベスト8",[14]点数換算表!$E$4,IF(K234="ベスト16",[14]点数換算表!$F$4,""))))))</f>
        <v>20</v>
      </c>
      <c r="M234" s="15"/>
      <c r="N234" s="12">
        <f>IF(M234="",0,IF(M234="優勝",[3]点数換算表!$B$5,IF(M234="準優勝",[3]点数換算表!$C$5,IF(M234="ベスト4",[3]点数換算表!$D$5,IF(M234="ベスト8",[3]点数換算表!$E$5,IF(M234="ベスト16",[3]点数換算表!$F$5,IF(M234="ベスト32",[3]点数換算表!$G$5,"")))))))</f>
        <v>0</v>
      </c>
      <c r="O234" s="15"/>
      <c r="P234" s="12">
        <f>IF(O234="",0,IF(O234="優勝",[14]点数換算表!$B$6,IF(O234="準優勝",[14]点数換算表!$C$6,IF(O234="ベスト4",[14]点数換算表!$D$6,IF(O234="ベスト8",[14]点数換算表!$E$6,IF(O234="ベスト16",[14]点数換算表!$F$6,IF(O234="ベスト32",[14]点数換算表!$G$6,"")))))))</f>
        <v>0</v>
      </c>
      <c r="Q234" s="11"/>
      <c r="R234" s="12">
        <f>IF(Q234="",0,IF(Q234="優勝",[14]点数換算表!$B$7,IF(Q234="準優勝",[14]点数換算表!$C$7,IF(Q234="ベスト4",[14]点数換算表!$D$7,IF(Q234="ベスト8",[14]点数換算表!$E$7,[14]点数換算表!$F$7)))))</f>
        <v>0</v>
      </c>
      <c r="S234" s="11"/>
      <c r="T234" s="12">
        <f>IF(S234="",0,IF(S234="優勝",[14]点数換算表!$B$8,IF(S234="準優勝",[14]点数換算表!$C$8,IF(S234="ベスト4",[14]点数換算表!$D$8,IF(S234="ベスト8",[14]点数換算表!$E$8,[14]点数換算表!$F$8)))))</f>
        <v>0</v>
      </c>
      <c r="U234" s="11"/>
      <c r="V234" s="12">
        <f>IF(U234="",0,IF(U234="優勝",[14]点数換算表!$B$13,IF(U234="準優勝",[14]点数換算表!$C$13,IF(U234="ベスト4",[14]点数換算表!$D$13,[14]点数換算表!$E$13))))</f>
        <v>0</v>
      </c>
      <c r="W234" s="11"/>
      <c r="X234" s="12">
        <f>IF(W234="",0,IF(W234="優勝",[14]点数換算表!$B$14,IF(W234="準優勝",[14]点数換算表!$C$14,IF(W234="ベスト4",[14]点数換算表!$D$14,[14]点数換算表!$E$14))))</f>
        <v>0</v>
      </c>
      <c r="Y234" s="15"/>
      <c r="Z234" s="12">
        <f>IF(Y234="",0,IF(Y234="優勝",[14]点数換算表!$B$15,IF(Y234="準優勝",[14]点数換算表!$C$15,IF(Y234="ベスト4",[14]点数換算表!$D$15,IF(Y234="ベスト8",[14]点数換算表!$E$15,IF(Y234="ベスト16",[14]点数換算表!$F$15,""))))))</f>
        <v>0</v>
      </c>
      <c r="AA234" s="15"/>
      <c r="AB234" s="12">
        <f>IF(AA234="",0,IF(AA234="優勝",[3]点数換算表!$B$16,IF(AA234="準優勝",[3]点数換算表!$C$16,IF(AA234="ベスト4",[3]点数換算表!$D$16,IF(AA234="ベスト8",[3]点数換算表!$E$16,IF(AA234="ベスト16",[3]点数換算表!$F$16,IF(AA234="ベスト32",[3]点数換算表!$G$16,"")))))))</f>
        <v>0</v>
      </c>
      <c r="AC234" s="15"/>
      <c r="AD234" s="12">
        <f>IF(AC234="",0,IF(AC234="優勝",[14]点数換算表!$B$17,IF(AC234="準優勝",[14]点数換算表!$C$17,IF(AC234="ベスト4",[14]点数換算表!$D$17,IF(AC234="ベスト8",[14]点数換算表!$E$17,IF(AC234="ベスト16",[14]点数換算表!$F$17,IF(AC234="ベスト32",[14]点数換算表!$G$17,"")))))))</f>
        <v>0</v>
      </c>
      <c r="AE234" s="11"/>
      <c r="AF234" s="12">
        <f>IF(AE234="",0,IF(AE234="優勝",[14]点数換算表!$B$18,IF(AE234="準優勝",[14]点数換算表!$C$18,IF(AE234="ベスト4",[14]点数換算表!$D$18,IF(AE234="ベスト8",[14]点数換算表!$E$18,[14]点数換算表!$F$18)))))</f>
        <v>0</v>
      </c>
      <c r="AG234" s="11"/>
      <c r="AH234" s="12">
        <f>IF(AG234="",0,IF(AG234="優勝",[14]点数換算表!$B$19,IF(AG234="準優勝",[14]点数換算表!$C$19,IF(AG234="ベスト4",[14]点数換算表!$D$19,IF(AG234="ベスト8",[14]点数換算表!$E$19,[14]点数換算表!$F$19)))))</f>
        <v>0</v>
      </c>
      <c r="AI234" s="12">
        <f t="shared" si="120"/>
        <v>20</v>
      </c>
      <c r="AJ234" s="78">
        <f t="shared" ref="AJ234" si="124">AI234+AI235</f>
        <v>40</v>
      </c>
    </row>
    <row r="235" spans="1:36" x14ac:dyDescent="0.4">
      <c r="A235" s="78"/>
      <c r="B235" s="15" t="s">
        <v>908</v>
      </c>
      <c r="C235" s="15" t="s">
        <v>275</v>
      </c>
      <c r="D235" s="15">
        <v>1</v>
      </c>
      <c r="E235" s="25" t="s">
        <v>272</v>
      </c>
      <c r="F235" s="36" t="s">
        <v>815</v>
      </c>
      <c r="G235" s="11"/>
      <c r="H235" s="12">
        <f>IF(G235="",0,IF(G235="優勝",[14]点数換算表!$B$2,IF(G235="準優勝",[14]点数換算表!$C$2,IF(G235="ベスト4",[14]点数換算表!$D$2,[14]点数換算表!$E$2))))</f>
        <v>0</v>
      </c>
      <c r="I235" s="11"/>
      <c r="J235" s="12">
        <f>IF(I235="",0,IF(I235="優勝",[14]点数換算表!$B$3,IF(I235="準優勝",[14]点数換算表!$C$3,IF(I235="ベスト4",[14]点数換算表!$D$3,[14]点数換算表!$E$3))))</f>
        <v>0</v>
      </c>
      <c r="K235" s="15" t="s">
        <v>7</v>
      </c>
      <c r="L235" s="12">
        <f>IF(K235="",0,IF(K235="優勝",[14]点数換算表!$B$4,IF(K235="準優勝",[14]点数換算表!$C$4,IF(K235="ベスト4",[14]点数換算表!$D$4,IF(K235="ベスト8",[14]点数換算表!$E$4,IF(K235="ベスト16",[14]点数換算表!$F$4,""))))))</f>
        <v>20</v>
      </c>
      <c r="M235" s="15"/>
      <c r="N235" s="12">
        <f>IF(M235="",0,IF(M235="優勝",[3]点数換算表!$B$5,IF(M235="準優勝",[3]点数換算表!$C$5,IF(M235="ベスト4",[3]点数換算表!$D$5,IF(M235="ベスト8",[3]点数換算表!$E$5,IF(M235="ベスト16",[3]点数換算表!$F$5,IF(M235="ベスト32",[3]点数換算表!$G$5,"")))))))</f>
        <v>0</v>
      </c>
      <c r="O235" s="15"/>
      <c r="P235" s="12">
        <f>IF(O235="",0,IF(O235="優勝",[14]点数換算表!$B$6,IF(O235="準優勝",[14]点数換算表!$C$6,IF(O235="ベスト4",[14]点数換算表!$D$6,IF(O235="ベスト8",[14]点数換算表!$E$6,IF(O235="ベスト16",[14]点数換算表!$F$6,IF(O235="ベスト32",[14]点数換算表!$G$6,"")))))))</f>
        <v>0</v>
      </c>
      <c r="Q235" s="11"/>
      <c r="R235" s="12">
        <f>IF(Q235="",0,IF(Q235="優勝",[14]点数換算表!$B$7,IF(Q235="準優勝",[14]点数換算表!$C$7,IF(Q235="ベスト4",[14]点数換算表!$D$7,IF(Q235="ベスト8",[14]点数換算表!$E$7,[14]点数換算表!$F$7)))))</f>
        <v>0</v>
      </c>
      <c r="S235" s="11"/>
      <c r="T235" s="12">
        <f>IF(S235="",0,IF(S235="優勝",[14]点数換算表!$B$8,IF(S235="準優勝",[14]点数換算表!$C$8,IF(S235="ベスト4",[14]点数換算表!$D$8,IF(S235="ベスト8",[14]点数換算表!$E$8,[14]点数換算表!$F$8)))))</f>
        <v>0</v>
      </c>
      <c r="U235" s="11"/>
      <c r="V235" s="12">
        <f>IF(U235="",0,IF(U235="優勝",[14]点数換算表!$B$13,IF(U235="準優勝",[14]点数換算表!$C$13,IF(U235="ベスト4",[14]点数換算表!$D$13,[14]点数換算表!$E$13))))</f>
        <v>0</v>
      </c>
      <c r="W235" s="11"/>
      <c r="X235" s="12">
        <f>IF(W235="",0,IF(W235="優勝",[14]点数換算表!$B$14,IF(W235="準優勝",[14]点数換算表!$C$14,IF(W235="ベスト4",[14]点数換算表!$D$14,[14]点数換算表!$E$14))))</f>
        <v>0</v>
      </c>
      <c r="Y235" s="15"/>
      <c r="Z235" s="12">
        <f>IF(Y235="",0,IF(Y235="優勝",[14]点数換算表!$B$15,IF(Y235="準優勝",[14]点数換算表!$C$15,IF(Y235="ベスト4",[14]点数換算表!$D$15,IF(Y235="ベスト8",[14]点数換算表!$E$15,IF(Y235="ベスト16",[14]点数換算表!$F$15,""))))))</f>
        <v>0</v>
      </c>
      <c r="AA235" s="15"/>
      <c r="AB235" s="12">
        <f>IF(AA235="",0,IF(AA235="優勝",[3]点数換算表!$B$16,IF(AA235="準優勝",[3]点数換算表!$C$16,IF(AA235="ベスト4",[3]点数換算表!$D$16,IF(AA235="ベスト8",[3]点数換算表!$E$16,IF(AA235="ベスト16",[3]点数換算表!$F$16,IF(AA235="ベスト32",[3]点数換算表!$G$16,"")))))))</f>
        <v>0</v>
      </c>
      <c r="AC235" s="15"/>
      <c r="AD235" s="12">
        <f>IF(AC235="",0,IF(AC235="優勝",[14]点数換算表!$B$17,IF(AC235="準優勝",[14]点数換算表!$C$17,IF(AC235="ベスト4",[14]点数換算表!$D$17,IF(AC235="ベスト8",[14]点数換算表!$E$17,IF(AC235="ベスト16",[14]点数換算表!$F$17,IF(AC235="ベスト32",[14]点数換算表!$G$17,"")))))))</f>
        <v>0</v>
      </c>
      <c r="AE235" s="11"/>
      <c r="AF235" s="12">
        <f>IF(AE235="",0,IF(AE235="優勝",[14]点数換算表!$B$18,IF(AE235="準優勝",[14]点数換算表!$C$18,IF(AE235="ベスト4",[14]点数換算表!$D$18,IF(AE235="ベスト8",[14]点数換算表!$E$18,[14]点数換算表!$F$18)))))</f>
        <v>0</v>
      </c>
      <c r="AG235" s="11"/>
      <c r="AH235" s="12">
        <f>IF(AG235="",0,IF(AG235="優勝",[14]点数換算表!$B$19,IF(AG235="準優勝",[14]点数換算表!$C$19,IF(AG235="ベスト4",[14]点数換算表!$D$19,IF(AG235="ベスト8",[14]点数換算表!$E$19,[14]点数換算表!$F$19)))))</f>
        <v>0</v>
      </c>
      <c r="AI235" s="12">
        <f t="shared" si="120"/>
        <v>20</v>
      </c>
      <c r="AJ235" s="78"/>
    </row>
    <row r="236" spans="1:36" x14ac:dyDescent="0.4">
      <c r="A236" s="78">
        <v>117</v>
      </c>
      <c r="B236" s="12" t="s">
        <v>599</v>
      </c>
      <c r="C236" s="12" t="s">
        <v>563</v>
      </c>
      <c r="D236" s="12">
        <v>2</v>
      </c>
      <c r="E236" s="29" t="s">
        <v>526</v>
      </c>
      <c r="F236" s="36" t="s">
        <v>815</v>
      </c>
      <c r="G236" s="11"/>
      <c r="H236" s="12">
        <f>IF(G236="",0,IF(G236="優勝",[8]点数換算表!$B$2,IF(G236="準優勝",[8]点数換算表!$C$2,IF(G236="ベスト4",[8]点数換算表!$D$2,[8]点数換算表!$E$2))))</f>
        <v>0</v>
      </c>
      <c r="I236" s="11"/>
      <c r="J236" s="12">
        <f>IF(I236="",0,IF(I236="優勝",[8]点数換算表!$B$3,IF(I236="準優勝",[8]点数換算表!$C$3,IF(I236="ベスト4",[8]点数換算表!$D$3,[8]点数換算表!$E$3))))</f>
        <v>0</v>
      </c>
      <c r="K236" s="15" t="s">
        <v>7</v>
      </c>
      <c r="L236" s="12">
        <f>IF(K236="",0,IF(K236="優勝",[8]点数換算表!$B$4,IF(K236="準優勝",[8]点数換算表!$C$4,IF(K236="ベスト4",[8]点数換算表!$D$4,IF(K236="ベスト8",[8]点数換算表!$E$4,IF(K236="ベスト16",[8]点数換算表!$F$4,""))))))</f>
        <v>20</v>
      </c>
      <c r="M236" s="15"/>
      <c r="N236" s="12">
        <f>IF(M236="",0,IF(M236="優勝",[3]点数換算表!$B$5,IF(M236="準優勝",[3]点数換算表!$C$5,IF(M236="ベスト4",[3]点数換算表!$D$5,IF(M236="ベスト8",[3]点数換算表!$E$5,IF(M236="ベスト16",[3]点数換算表!$F$5,IF(M236="ベスト32",[3]点数換算表!$G$5,"")))))))</f>
        <v>0</v>
      </c>
      <c r="O236" s="15"/>
      <c r="P236" s="12">
        <f>IF(O236="",0,IF(O236="優勝",[8]点数換算表!$B$6,IF(O236="準優勝",[8]点数換算表!$C$6,IF(O236="ベスト4",[8]点数換算表!$D$6,IF(O236="ベスト8",[8]点数換算表!$E$6,IF(O236="ベスト16",[8]点数換算表!$F$6,IF(O236="ベスト32",[8]点数換算表!$G$6,"")))))))</f>
        <v>0</v>
      </c>
      <c r="Q236" s="11"/>
      <c r="R236" s="12">
        <f>IF(Q236="",0,IF(Q236="優勝",[8]点数換算表!$B$7,IF(Q236="準優勝",[8]点数換算表!$C$7,IF(Q236="ベスト4",[8]点数換算表!$D$7,IF(Q236="ベスト8",[8]点数換算表!$E$7,[8]点数換算表!$F$7)))))</f>
        <v>0</v>
      </c>
      <c r="S236" s="11"/>
      <c r="T236" s="12">
        <f>IF(S236="",0,IF(S236="優勝",[8]点数換算表!$B$8,IF(S236="準優勝",[8]点数換算表!$C$8,IF(S236="ベスト4",[8]点数換算表!$D$8,IF(S236="ベスト8",[8]点数換算表!$E$8,[8]点数換算表!$F$8)))))</f>
        <v>0</v>
      </c>
      <c r="U236" s="11"/>
      <c r="V236" s="12">
        <f>IF(U236="",0,IF(U236="優勝",[8]点数換算表!$B$13,IF(U236="準優勝",[8]点数換算表!$C$13,IF(U236="ベスト4",[8]点数換算表!$D$13,[8]点数換算表!$E$13))))</f>
        <v>0</v>
      </c>
      <c r="W236" s="11"/>
      <c r="X236" s="12">
        <f>IF(W236="",0,IF(W236="優勝",[8]点数換算表!$B$14,IF(W236="準優勝",[8]点数換算表!$C$14,IF(W236="ベスト4",[8]点数換算表!$D$14,[8]点数換算表!$E$14))))</f>
        <v>0</v>
      </c>
      <c r="Y236" s="15"/>
      <c r="Z236" s="12">
        <f>IF(Y236="",0,IF(Y236="優勝",[8]点数換算表!$B$15,IF(Y236="準優勝",[8]点数換算表!$C$15,IF(Y236="ベスト4",[8]点数換算表!$D$15,IF(Y236="ベスト8",[8]点数換算表!$E$15,IF(Y236="ベスト16",[8]点数換算表!$F$15,""))))))</f>
        <v>0</v>
      </c>
      <c r="AA236" s="15"/>
      <c r="AB236" s="12">
        <f>IF(AA236="",0,IF(AA236="優勝",[3]点数換算表!$B$16,IF(AA236="準優勝",[3]点数換算表!$C$16,IF(AA236="ベスト4",[3]点数換算表!$D$16,IF(AA236="ベスト8",[3]点数換算表!$E$16,IF(AA236="ベスト16",[3]点数換算表!$F$16,IF(AA236="ベスト32",[3]点数換算表!$G$16,"")))))))</f>
        <v>0</v>
      </c>
      <c r="AC236" s="15"/>
      <c r="AD236" s="12">
        <f>IF(AC236="",0,IF(AC236="優勝",[8]点数換算表!$B$17,IF(AC236="準優勝",[8]点数換算表!$C$17,IF(AC236="ベスト4",[8]点数換算表!$D$17,IF(AC236="ベスト8",[8]点数換算表!$E$17,IF(AC236="ベスト16",[8]点数換算表!$F$17,IF(AC236="ベスト32",[8]点数換算表!$G$17,"")))))))</f>
        <v>0</v>
      </c>
      <c r="AE236" s="11"/>
      <c r="AF236" s="12">
        <f>IF(AE236="",0,IF(AE236="優勝",[8]点数換算表!$B$18,IF(AE236="準優勝",[8]点数換算表!$C$18,IF(AE236="ベスト4",[8]点数換算表!$D$18,IF(AE236="ベスト8",[8]点数換算表!$E$18,[8]点数換算表!$F$18)))))</f>
        <v>0</v>
      </c>
      <c r="AG236" s="11"/>
      <c r="AH236" s="12">
        <f>IF(AG236="",0,IF(AG236="優勝",[8]点数換算表!$B$19,IF(AG236="準優勝",[8]点数換算表!$C$19,IF(AG236="ベスト4",[8]点数換算表!$D$19,IF(AG236="ベスト8",[8]点数換算表!$E$19,[8]点数換算表!$F$19)))))</f>
        <v>0</v>
      </c>
      <c r="AI236" s="12">
        <f t="shared" si="120"/>
        <v>20</v>
      </c>
      <c r="AJ236" s="78">
        <f t="shared" ref="AJ236" si="125">AI236+AI237</f>
        <v>40</v>
      </c>
    </row>
    <row r="237" spans="1:36" x14ac:dyDescent="0.4">
      <c r="A237" s="78"/>
      <c r="B237" s="12" t="s">
        <v>600</v>
      </c>
      <c r="C237" s="12" t="s">
        <v>563</v>
      </c>
      <c r="D237" s="12">
        <v>2</v>
      </c>
      <c r="E237" s="29" t="s">
        <v>526</v>
      </c>
      <c r="F237" s="36" t="s">
        <v>815</v>
      </c>
      <c r="G237" s="11"/>
      <c r="H237" s="12">
        <f>IF(G237="",0,IF(G237="優勝",[8]点数換算表!$B$2,IF(G237="準優勝",[8]点数換算表!$C$2,IF(G237="ベスト4",[8]点数換算表!$D$2,[8]点数換算表!$E$2))))</f>
        <v>0</v>
      </c>
      <c r="I237" s="11"/>
      <c r="J237" s="12">
        <f>IF(I237="",0,IF(I237="優勝",[8]点数換算表!$B$3,IF(I237="準優勝",[8]点数換算表!$C$3,IF(I237="ベスト4",[8]点数換算表!$D$3,[8]点数換算表!$E$3))))</f>
        <v>0</v>
      </c>
      <c r="K237" s="15" t="s">
        <v>7</v>
      </c>
      <c r="L237" s="12">
        <f>IF(K237="",0,IF(K237="優勝",[8]点数換算表!$B$4,IF(K237="準優勝",[8]点数換算表!$C$4,IF(K237="ベスト4",[8]点数換算表!$D$4,IF(K237="ベスト8",[8]点数換算表!$E$4,IF(K237="ベスト16",[8]点数換算表!$F$4,""))))))</f>
        <v>20</v>
      </c>
      <c r="M237" s="15"/>
      <c r="N237" s="12">
        <f>IF(M237="",0,IF(M237="優勝",[3]点数換算表!$B$5,IF(M237="準優勝",[3]点数換算表!$C$5,IF(M237="ベスト4",[3]点数換算表!$D$5,IF(M237="ベスト8",[3]点数換算表!$E$5,IF(M237="ベスト16",[3]点数換算表!$F$5,IF(M237="ベスト32",[3]点数換算表!$G$5,"")))))))</f>
        <v>0</v>
      </c>
      <c r="O237" s="15"/>
      <c r="P237" s="12">
        <f>IF(O237="",0,IF(O237="優勝",[8]点数換算表!$B$6,IF(O237="準優勝",[8]点数換算表!$C$6,IF(O237="ベスト4",[8]点数換算表!$D$6,IF(O237="ベスト8",[8]点数換算表!$E$6,IF(O237="ベスト16",[8]点数換算表!$F$6,IF(O237="ベスト32",[8]点数換算表!$G$6,"")))))))</f>
        <v>0</v>
      </c>
      <c r="Q237" s="11"/>
      <c r="R237" s="12">
        <f>IF(Q237="",0,IF(Q237="優勝",[8]点数換算表!$B$7,IF(Q237="準優勝",[8]点数換算表!$C$7,IF(Q237="ベスト4",[8]点数換算表!$D$7,IF(Q237="ベスト8",[8]点数換算表!$E$7,[8]点数換算表!$F$7)))))</f>
        <v>0</v>
      </c>
      <c r="S237" s="11"/>
      <c r="T237" s="12">
        <f>IF(S237="",0,IF(S237="優勝",[8]点数換算表!$B$8,IF(S237="準優勝",[8]点数換算表!$C$8,IF(S237="ベスト4",[8]点数換算表!$D$8,IF(S237="ベスト8",[8]点数換算表!$E$8,[8]点数換算表!$F$8)))))</f>
        <v>0</v>
      </c>
      <c r="U237" s="11"/>
      <c r="V237" s="12">
        <f>IF(U237="",0,IF(U237="優勝",[8]点数換算表!$B$13,IF(U237="準優勝",[8]点数換算表!$C$13,IF(U237="ベスト4",[8]点数換算表!$D$13,[8]点数換算表!$E$13))))</f>
        <v>0</v>
      </c>
      <c r="W237" s="11"/>
      <c r="X237" s="12">
        <f>IF(W237="",0,IF(W237="優勝",[8]点数換算表!$B$14,IF(W237="準優勝",[8]点数換算表!$C$14,IF(W237="ベスト4",[8]点数換算表!$D$14,[8]点数換算表!$E$14))))</f>
        <v>0</v>
      </c>
      <c r="Y237" s="15"/>
      <c r="Z237" s="12">
        <f>IF(Y237="",0,IF(Y237="優勝",[8]点数換算表!$B$15,IF(Y237="準優勝",[8]点数換算表!$C$15,IF(Y237="ベスト4",[8]点数換算表!$D$15,IF(Y237="ベスト8",[8]点数換算表!$E$15,IF(Y237="ベスト16",[8]点数換算表!$F$15,""))))))</f>
        <v>0</v>
      </c>
      <c r="AA237" s="15"/>
      <c r="AB237" s="12">
        <f>IF(AA237="",0,IF(AA237="優勝",[3]点数換算表!$B$16,IF(AA237="準優勝",[3]点数換算表!$C$16,IF(AA237="ベスト4",[3]点数換算表!$D$16,IF(AA237="ベスト8",[3]点数換算表!$E$16,IF(AA237="ベスト16",[3]点数換算表!$F$16,IF(AA237="ベスト32",[3]点数換算表!$G$16,"")))))))</f>
        <v>0</v>
      </c>
      <c r="AC237" s="15"/>
      <c r="AD237" s="12">
        <f>IF(AC237="",0,IF(AC237="優勝",[8]点数換算表!$B$17,IF(AC237="準優勝",[8]点数換算表!$C$17,IF(AC237="ベスト4",[8]点数換算表!$D$17,IF(AC237="ベスト8",[8]点数換算表!$E$17,IF(AC237="ベスト16",[8]点数換算表!$F$17,IF(AC237="ベスト32",[8]点数換算表!$G$17,"")))))))</f>
        <v>0</v>
      </c>
      <c r="AE237" s="11"/>
      <c r="AF237" s="12">
        <f>IF(AE237="",0,IF(AE237="優勝",[8]点数換算表!$B$18,IF(AE237="準優勝",[8]点数換算表!$C$18,IF(AE237="ベスト4",[8]点数換算表!$D$18,IF(AE237="ベスト8",[8]点数換算表!$E$18,[8]点数換算表!$F$18)))))</f>
        <v>0</v>
      </c>
      <c r="AG237" s="11"/>
      <c r="AH237" s="12">
        <f>IF(AG237="",0,IF(AG237="優勝",[8]点数換算表!$B$19,IF(AG237="準優勝",[8]点数換算表!$C$19,IF(AG237="ベスト4",[8]点数換算表!$D$19,IF(AG237="ベスト8",[8]点数換算表!$E$19,[8]点数換算表!$F$19)))))</f>
        <v>0</v>
      </c>
      <c r="AI237" s="12">
        <f t="shared" si="120"/>
        <v>20</v>
      </c>
      <c r="AJ237" s="78"/>
    </row>
    <row r="238" spans="1:36" x14ac:dyDescent="0.4">
      <c r="A238" s="78">
        <v>118</v>
      </c>
      <c r="B238" s="15" t="s">
        <v>323</v>
      </c>
      <c r="C238" s="15" t="s">
        <v>271</v>
      </c>
      <c r="D238" s="15">
        <v>2</v>
      </c>
      <c r="E238" s="25" t="s">
        <v>272</v>
      </c>
      <c r="F238" s="36" t="s">
        <v>815</v>
      </c>
      <c r="G238" s="11"/>
      <c r="H238" s="12">
        <f>IF(G238="",0,IF(G238="優勝",[14]点数換算表!$B$2,IF(G238="準優勝",[14]点数換算表!$C$2,IF(G238="ベスト4",[14]点数換算表!$D$2,[14]点数換算表!$E$2))))</f>
        <v>0</v>
      </c>
      <c r="I238" s="11"/>
      <c r="J238" s="12">
        <f>IF(I238="",0,IF(I238="優勝",[14]点数換算表!$B$3,IF(I238="準優勝",[14]点数換算表!$C$3,IF(I238="ベスト4",[14]点数換算表!$D$3,[14]点数換算表!$E$3))))</f>
        <v>0</v>
      </c>
      <c r="K238" s="15" t="s">
        <v>7</v>
      </c>
      <c r="L238" s="12">
        <f>IF(K238="",0,IF(K238="優勝",[14]点数換算表!$B$4,IF(K238="準優勝",[14]点数換算表!$C$4,IF(K238="ベスト4",[14]点数換算表!$D$4,IF(K238="ベスト8",[14]点数換算表!$E$4,IF(K238="ベスト16",[14]点数換算表!$F$4,""))))))</f>
        <v>20</v>
      </c>
      <c r="M238" s="15"/>
      <c r="N238" s="12">
        <f>IF(M238="",0,IF(M238="優勝",[3]点数換算表!$B$5,IF(M238="準優勝",[3]点数換算表!$C$5,IF(M238="ベスト4",[3]点数換算表!$D$5,IF(M238="ベスト8",[3]点数換算表!$E$5,IF(M238="ベスト16",[3]点数換算表!$F$5,IF(M238="ベスト32",[3]点数換算表!$G$5,"")))))))</f>
        <v>0</v>
      </c>
      <c r="O238" s="15"/>
      <c r="P238" s="12">
        <f>IF(O238="",0,IF(O238="優勝",[14]点数換算表!$B$6,IF(O238="準優勝",[14]点数換算表!$C$6,IF(O238="ベスト4",[14]点数換算表!$D$6,IF(O238="ベスト8",[14]点数換算表!$E$6,IF(O238="ベスト16",[14]点数換算表!$F$6,IF(O238="ベスト32",[14]点数換算表!$G$6,"")))))))</f>
        <v>0</v>
      </c>
      <c r="Q238" s="11"/>
      <c r="R238" s="12">
        <f>IF(Q238="",0,IF(Q238="優勝",[14]点数換算表!$B$7,IF(Q238="準優勝",[14]点数換算表!$C$7,IF(Q238="ベスト4",[14]点数換算表!$D$7,IF(Q238="ベスト8",[14]点数換算表!$E$7,[14]点数換算表!$F$7)))))</f>
        <v>0</v>
      </c>
      <c r="S238" s="11"/>
      <c r="T238" s="12">
        <f>IF(S238="",0,IF(S238="優勝",[14]点数換算表!$B$8,IF(S238="準優勝",[14]点数換算表!$C$8,IF(S238="ベスト4",[14]点数換算表!$D$8,IF(S238="ベスト8",[14]点数換算表!$E$8,[14]点数換算表!$F$8)))))</f>
        <v>0</v>
      </c>
      <c r="U238" s="11"/>
      <c r="V238" s="12">
        <f>IF(U238="",0,IF(U238="優勝",[14]点数換算表!$B$13,IF(U238="準優勝",[14]点数換算表!$C$13,IF(U238="ベスト4",[14]点数換算表!$D$13,[14]点数換算表!$E$13))))</f>
        <v>0</v>
      </c>
      <c r="W238" s="11"/>
      <c r="X238" s="12">
        <f>IF(W238="",0,IF(W238="優勝",[14]点数換算表!$B$14,IF(W238="準優勝",[14]点数換算表!$C$14,IF(W238="ベスト4",[14]点数換算表!$D$14,[14]点数換算表!$E$14))))</f>
        <v>0</v>
      </c>
      <c r="Y238" s="15"/>
      <c r="Z238" s="12">
        <f>IF(Y238="",0,IF(Y238="優勝",[14]点数換算表!$B$15,IF(Y238="準優勝",[14]点数換算表!$C$15,IF(Y238="ベスト4",[14]点数換算表!$D$15,IF(Y238="ベスト8",[14]点数換算表!$E$15,IF(Y238="ベスト16",[14]点数換算表!$F$15,""))))))</f>
        <v>0</v>
      </c>
      <c r="AA238" s="15"/>
      <c r="AB238" s="12">
        <f>IF(AA238="",0,IF(AA238="優勝",[3]点数換算表!$B$16,IF(AA238="準優勝",[3]点数換算表!$C$16,IF(AA238="ベスト4",[3]点数換算表!$D$16,IF(AA238="ベスト8",[3]点数換算表!$E$16,IF(AA238="ベスト16",[3]点数換算表!$F$16,IF(AA238="ベスト32",[3]点数換算表!$G$16,"")))))))</f>
        <v>0</v>
      </c>
      <c r="AC238" s="15"/>
      <c r="AD238" s="12">
        <f>IF(AC238="",0,IF(AC238="優勝",[14]点数換算表!$B$17,IF(AC238="準優勝",[14]点数換算表!$C$17,IF(AC238="ベスト4",[14]点数換算表!$D$17,IF(AC238="ベスト8",[14]点数換算表!$E$17,IF(AC238="ベスト16",[14]点数換算表!$F$17,IF(AC238="ベスト32",[14]点数換算表!$G$17,"")))))))</f>
        <v>0</v>
      </c>
      <c r="AE238" s="11"/>
      <c r="AF238" s="12">
        <f>IF(AE238="",0,IF(AE238="優勝",[14]点数換算表!$B$18,IF(AE238="準優勝",[14]点数換算表!$C$18,IF(AE238="ベスト4",[14]点数換算表!$D$18,IF(AE238="ベスト8",[14]点数換算表!$E$18,[14]点数換算表!$F$18)))))</f>
        <v>0</v>
      </c>
      <c r="AG238" s="11"/>
      <c r="AH238" s="12">
        <f>IF(AG238="",0,IF(AG238="優勝",[14]点数換算表!$B$19,IF(AG238="準優勝",[14]点数換算表!$C$19,IF(AG238="ベスト4",[14]点数換算表!$D$19,IF(AG238="ベスト8",[14]点数換算表!$E$19,[14]点数換算表!$F$19)))))</f>
        <v>0</v>
      </c>
      <c r="AI238" s="12">
        <f t="shared" si="120"/>
        <v>20</v>
      </c>
      <c r="AJ238" s="78">
        <f t="shared" ref="AJ238" si="126">AI238+AI239</f>
        <v>40</v>
      </c>
    </row>
    <row r="239" spans="1:36" x14ac:dyDescent="0.4">
      <c r="A239" s="78"/>
      <c r="B239" s="15" t="s">
        <v>903</v>
      </c>
      <c r="C239" s="15" t="s">
        <v>271</v>
      </c>
      <c r="D239" s="15">
        <v>2</v>
      </c>
      <c r="E239" s="25" t="s">
        <v>272</v>
      </c>
      <c r="F239" s="36" t="s">
        <v>815</v>
      </c>
      <c r="G239" s="11"/>
      <c r="H239" s="12">
        <f>IF(G239="",0,IF(G239="優勝",[14]点数換算表!$B$2,IF(G239="準優勝",[14]点数換算表!$C$2,IF(G239="ベスト4",[14]点数換算表!$D$2,[14]点数換算表!$E$2))))</f>
        <v>0</v>
      </c>
      <c r="I239" s="11"/>
      <c r="J239" s="12">
        <f>IF(I239="",0,IF(I239="優勝",[14]点数換算表!$B$3,IF(I239="準優勝",[14]点数換算表!$C$3,IF(I239="ベスト4",[14]点数換算表!$D$3,[14]点数換算表!$E$3))))</f>
        <v>0</v>
      </c>
      <c r="K239" s="15" t="s">
        <v>7</v>
      </c>
      <c r="L239" s="12">
        <f>IF(K239="",0,IF(K239="優勝",[14]点数換算表!$B$4,IF(K239="準優勝",[14]点数換算表!$C$4,IF(K239="ベスト4",[14]点数換算表!$D$4,IF(K239="ベスト8",[14]点数換算表!$E$4,IF(K239="ベスト16",[14]点数換算表!$F$4,""))))))</f>
        <v>20</v>
      </c>
      <c r="M239" s="15"/>
      <c r="N239" s="12">
        <f>IF(M239="",0,IF(M239="優勝",[3]点数換算表!$B$5,IF(M239="準優勝",[3]点数換算表!$C$5,IF(M239="ベスト4",[3]点数換算表!$D$5,IF(M239="ベスト8",[3]点数換算表!$E$5,IF(M239="ベスト16",[3]点数換算表!$F$5,IF(M239="ベスト32",[3]点数換算表!$G$5,"")))))))</f>
        <v>0</v>
      </c>
      <c r="O239" s="15"/>
      <c r="P239" s="12">
        <f>IF(O239="",0,IF(O239="優勝",[14]点数換算表!$B$6,IF(O239="準優勝",[14]点数換算表!$C$6,IF(O239="ベスト4",[14]点数換算表!$D$6,IF(O239="ベスト8",[14]点数換算表!$E$6,IF(O239="ベスト16",[14]点数換算表!$F$6,IF(O239="ベスト32",[14]点数換算表!$G$6,"")))))))</f>
        <v>0</v>
      </c>
      <c r="Q239" s="11"/>
      <c r="R239" s="12">
        <f>IF(Q239="",0,IF(Q239="優勝",[14]点数換算表!$B$7,IF(Q239="準優勝",[14]点数換算表!$C$7,IF(Q239="ベスト4",[14]点数換算表!$D$7,IF(Q239="ベスト8",[14]点数換算表!$E$7,[14]点数換算表!$F$7)))))</f>
        <v>0</v>
      </c>
      <c r="S239" s="11"/>
      <c r="T239" s="12">
        <f>IF(S239="",0,IF(S239="優勝",[14]点数換算表!$B$8,IF(S239="準優勝",[14]点数換算表!$C$8,IF(S239="ベスト4",[14]点数換算表!$D$8,IF(S239="ベスト8",[14]点数換算表!$E$8,[14]点数換算表!$F$8)))))</f>
        <v>0</v>
      </c>
      <c r="U239" s="11"/>
      <c r="V239" s="12">
        <f>IF(U239="",0,IF(U239="優勝",[14]点数換算表!$B$13,IF(U239="準優勝",[14]点数換算表!$C$13,IF(U239="ベスト4",[14]点数換算表!$D$13,[14]点数換算表!$E$13))))</f>
        <v>0</v>
      </c>
      <c r="W239" s="11"/>
      <c r="X239" s="12">
        <f>IF(W239="",0,IF(W239="優勝",[14]点数換算表!$B$14,IF(W239="準優勝",[14]点数換算表!$C$14,IF(W239="ベスト4",[14]点数換算表!$D$14,[14]点数換算表!$E$14))))</f>
        <v>0</v>
      </c>
      <c r="Y239" s="15"/>
      <c r="Z239" s="12">
        <f>IF(Y239="",0,IF(Y239="優勝",[14]点数換算表!$B$15,IF(Y239="準優勝",[14]点数換算表!$C$15,IF(Y239="ベスト4",[14]点数換算表!$D$15,IF(Y239="ベスト8",[14]点数換算表!$E$15,IF(Y239="ベスト16",[14]点数換算表!$F$15,""))))))</f>
        <v>0</v>
      </c>
      <c r="AA239" s="15"/>
      <c r="AB239" s="12">
        <f>IF(AA239="",0,IF(AA239="優勝",[3]点数換算表!$B$16,IF(AA239="準優勝",[3]点数換算表!$C$16,IF(AA239="ベスト4",[3]点数換算表!$D$16,IF(AA239="ベスト8",[3]点数換算表!$E$16,IF(AA239="ベスト16",[3]点数換算表!$F$16,IF(AA239="ベスト32",[3]点数換算表!$G$16,"")))))))</f>
        <v>0</v>
      </c>
      <c r="AC239" s="15"/>
      <c r="AD239" s="12">
        <f>IF(AC239="",0,IF(AC239="優勝",[14]点数換算表!$B$17,IF(AC239="準優勝",[14]点数換算表!$C$17,IF(AC239="ベスト4",[14]点数換算表!$D$17,IF(AC239="ベスト8",[14]点数換算表!$E$17,IF(AC239="ベスト16",[14]点数換算表!$F$17,IF(AC239="ベスト32",[14]点数換算表!$G$17,"")))))))</f>
        <v>0</v>
      </c>
      <c r="AE239" s="11"/>
      <c r="AF239" s="12">
        <f>IF(AE239="",0,IF(AE239="優勝",[14]点数換算表!$B$18,IF(AE239="準優勝",[14]点数換算表!$C$18,IF(AE239="ベスト4",[14]点数換算表!$D$18,IF(AE239="ベスト8",[14]点数換算表!$E$18,[14]点数換算表!$F$18)))))</f>
        <v>0</v>
      </c>
      <c r="AG239" s="11"/>
      <c r="AH239" s="12">
        <f>IF(AG239="",0,IF(AG239="優勝",[14]点数換算表!$B$19,IF(AG239="準優勝",[14]点数換算表!$C$19,IF(AG239="ベスト4",[14]点数換算表!$D$19,IF(AG239="ベスト8",[14]点数換算表!$E$19,[14]点数換算表!$F$19)))))</f>
        <v>0</v>
      </c>
      <c r="AI239" s="12">
        <f t="shared" si="120"/>
        <v>20</v>
      </c>
      <c r="AJ239" s="78"/>
    </row>
    <row r="240" spans="1:36" x14ac:dyDescent="0.4">
      <c r="A240" s="78">
        <v>119</v>
      </c>
      <c r="B240" s="12" t="s">
        <v>911</v>
      </c>
      <c r="C240" s="12" t="s">
        <v>285</v>
      </c>
      <c r="D240" s="12">
        <v>2</v>
      </c>
      <c r="E240" s="25" t="s">
        <v>272</v>
      </c>
      <c r="F240" s="36" t="s">
        <v>815</v>
      </c>
      <c r="G240" s="11"/>
      <c r="H240" s="12">
        <f>IF(G240="",0,IF(G240="優勝",[14]点数換算表!$B$2,IF(G240="準優勝",[14]点数換算表!$C$2,IF(G240="ベスト4",[14]点数換算表!$D$2,[14]点数換算表!$E$2))))</f>
        <v>0</v>
      </c>
      <c r="I240" s="11"/>
      <c r="J240" s="12">
        <f>IF(I240="",0,IF(I240="優勝",[14]点数換算表!$B$3,IF(I240="準優勝",[14]点数換算表!$C$3,IF(I240="ベスト4",[14]点数換算表!$D$3,[14]点数換算表!$E$3))))</f>
        <v>0</v>
      </c>
      <c r="K240" s="15" t="s">
        <v>9</v>
      </c>
      <c r="L240" s="12">
        <f>IF(K240="",0,IF(K240="優勝",[14]点数換算表!$B$4,IF(K240="準優勝",[14]点数換算表!$C$4,IF(K240="ベスト4",[14]点数換算表!$D$4,IF(K240="ベスト8",[14]点数換算表!$E$4,IF(K240="ベスト16",[14]点数換算表!$F$4,""))))))</f>
        <v>40</v>
      </c>
      <c r="M240" s="15"/>
      <c r="N240" s="12">
        <f>IF(M240="",0,IF(M240="優勝",[3]点数換算表!$B$5,IF(M240="準優勝",[3]点数換算表!$C$5,IF(M240="ベスト4",[3]点数換算表!$D$5,IF(M240="ベスト8",[3]点数換算表!$E$5,IF(M240="ベスト16",[3]点数換算表!$F$5,IF(M240="ベスト32",[3]点数換算表!$G$5,"")))))))</f>
        <v>0</v>
      </c>
      <c r="O240" s="15"/>
      <c r="P240" s="12">
        <f>IF(O240="",0,IF(O240="優勝",[14]点数換算表!$B$6,IF(O240="準優勝",[14]点数換算表!$C$6,IF(O240="ベスト4",[14]点数換算表!$D$6,IF(O240="ベスト8",[14]点数換算表!$E$6,IF(O240="ベスト16",[14]点数換算表!$F$6,IF(O240="ベスト32",[14]点数換算表!$G$6,"")))))))</f>
        <v>0</v>
      </c>
      <c r="Q240" s="11"/>
      <c r="R240" s="12">
        <f>IF(Q240="",0,IF(Q240="優勝",[14]点数換算表!$B$7,IF(Q240="準優勝",[14]点数換算表!$C$7,IF(Q240="ベスト4",[14]点数換算表!$D$7,IF(Q240="ベスト8",[14]点数換算表!$E$7,[14]点数換算表!$F$7)))))</f>
        <v>0</v>
      </c>
      <c r="S240" s="11"/>
      <c r="T240" s="12">
        <f>IF(S240="",0,IF(S240="優勝",[14]点数換算表!$B$8,IF(S240="準優勝",[14]点数換算表!$C$8,IF(S240="ベスト4",[14]点数換算表!$D$8,IF(S240="ベスト8",[14]点数換算表!$E$8,[14]点数換算表!$F$8)))))</f>
        <v>0</v>
      </c>
      <c r="U240" s="11"/>
      <c r="V240" s="12">
        <f>IF(U240="",0,IF(U240="優勝",[14]点数換算表!$B$13,IF(U240="準優勝",[14]点数換算表!$C$13,IF(U240="ベスト4",[14]点数換算表!$D$13,[14]点数換算表!$E$13))))</f>
        <v>0</v>
      </c>
      <c r="W240" s="11"/>
      <c r="X240" s="12">
        <f>IF(W240="",0,IF(W240="優勝",[14]点数換算表!$B$14,IF(W240="準優勝",[14]点数換算表!$C$14,IF(W240="ベスト4",[14]点数換算表!$D$14,[14]点数換算表!$E$14))))</f>
        <v>0</v>
      </c>
      <c r="Y240" s="15"/>
      <c r="Z240" s="12">
        <f>IF(Y240="",0,IF(Y240="優勝",[14]点数換算表!$B$15,IF(Y240="準優勝",[14]点数換算表!$C$15,IF(Y240="ベスト4",[14]点数換算表!$D$15,IF(Y240="ベスト8",[14]点数換算表!$E$15,IF(Y240="ベスト16",[14]点数換算表!$F$15,""))))))</f>
        <v>0</v>
      </c>
      <c r="AA240" s="15"/>
      <c r="AB240" s="12">
        <f>IF(AA240="",0,IF(AA240="優勝",[3]点数換算表!$B$16,IF(AA240="準優勝",[3]点数換算表!$C$16,IF(AA240="ベスト4",[3]点数換算表!$D$16,IF(AA240="ベスト8",[3]点数換算表!$E$16,IF(AA240="ベスト16",[3]点数換算表!$F$16,IF(AA240="ベスト32",[3]点数換算表!$G$16,"")))))))</f>
        <v>0</v>
      </c>
      <c r="AC240" s="15"/>
      <c r="AD240" s="12">
        <f>IF(AC240="",0,IF(AC240="優勝",[14]点数換算表!$B$17,IF(AC240="準優勝",[14]点数換算表!$C$17,IF(AC240="ベスト4",[14]点数換算表!$D$17,IF(AC240="ベスト8",[14]点数換算表!$E$17,IF(AC240="ベスト16",[14]点数換算表!$F$17,IF(AC240="ベスト32",[14]点数換算表!$G$17,"")))))))</f>
        <v>0</v>
      </c>
      <c r="AE240" s="11"/>
      <c r="AF240" s="12">
        <f>IF(AE240="",0,IF(AE240="優勝",[14]点数換算表!$B$18,IF(AE240="準優勝",[14]点数換算表!$C$18,IF(AE240="ベスト4",[14]点数換算表!$D$18,IF(AE240="ベスト8",[14]点数換算表!$E$18,[14]点数換算表!$F$18)))))</f>
        <v>0</v>
      </c>
      <c r="AG240" s="11"/>
      <c r="AH240" s="12">
        <f>IF(AG240="",0,IF(AG240="優勝",[14]点数換算表!$B$19,IF(AG240="準優勝",[14]点数換算表!$C$19,IF(AG240="ベスト4",[14]点数換算表!$D$19,IF(AG240="ベスト8",[14]点数換算表!$E$19,[14]点数換算表!$F$19)))))</f>
        <v>0</v>
      </c>
      <c r="AI240" s="12">
        <f t="shared" si="120"/>
        <v>40</v>
      </c>
      <c r="AJ240" s="78">
        <f t="shared" ref="AJ240" si="127">AI240+AI241</f>
        <v>40</v>
      </c>
    </row>
    <row r="241" spans="1:36" x14ac:dyDescent="0.4">
      <c r="A241" s="78"/>
      <c r="B241" s="12" t="s">
        <v>912</v>
      </c>
      <c r="C241" s="12" t="s">
        <v>285</v>
      </c>
      <c r="D241" s="12">
        <v>1</v>
      </c>
      <c r="E241" s="25" t="s">
        <v>272</v>
      </c>
      <c r="F241" s="36" t="s">
        <v>815</v>
      </c>
      <c r="G241" s="11"/>
      <c r="H241" s="12">
        <v>0</v>
      </c>
      <c r="I241" s="11"/>
      <c r="J241" s="12">
        <v>0</v>
      </c>
      <c r="K241" s="15"/>
      <c r="L241" s="12">
        <v>0</v>
      </c>
      <c r="M241" s="15"/>
      <c r="N241" s="12">
        <f>IF(M241="",0,IF(M241="優勝",[3]点数換算表!$B$5,IF(M241="準優勝",[3]点数換算表!$C$5,IF(M241="ベスト4",[3]点数換算表!$D$5,IF(M241="ベスト8",[3]点数換算表!$E$5,IF(M241="ベスト16",[3]点数換算表!$F$5,IF(M241="ベスト32",[3]点数換算表!$G$5,"")))))))</f>
        <v>0</v>
      </c>
      <c r="O241" s="15"/>
      <c r="P241" s="12">
        <v>0</v>
      </c>
      <c r="Q241" s="11"/>
      <c r="R241" s="12">
        <v>0</v>
      </c>
      <c r="S241" s="11"/>
      <c r="T241" s="12">
        <v>0</v>
      </c>
      <c r="U241" s="11"/>
      <c r="V241" s="12">
        <v>0</v>
      </c>
      <c r="W241" s="11"/>
      <c r="X241" s="12">
        <v>0</v>
      </c>
      <c r="Y241" s="15"/>
      <c r="Z241" s="12">
        <v>0</v>
      </c>
      <c r="AA241" s="15"/>
      <c r="AB241" s="12">
        <f>IF(AA241="",0,IF(AA241="優勝",[3]点数換算表!$B$16,IF(AA241="準優勝",[3]点数換算表!$C$16,IF(AA241="ベスト4",[3]点数換算表!$D$16,IF(AA241="ベスト8",[3]点数換算表!$E$16,IF(AA241="ベスト16",[3]点数換算表!$F$16,IF(AA241="ベスト32",[3]点数換算表!$G$16,"")))))))</f>
        <v>0</v>
      </c>
      <c r="AC241" s="15"/>
      <c r="AD241" s="12">
        <v>0</v>
      </c>
      <c r="AE241" s="11"/>
      <c r="AF241" s="12">
        <v>0</v>
      </c>
      <c r="AG241" s="11"/>
      <c r="AH241" s="12">
        <v>0</v>
      </c>
      <c r="AI241" s="12">
        <f t="shared" si="120"/>
        <v>0</v>
      </c>
      <c r="AJ241" s="78"/>
    </row>
    <row r="242" spans="1:36" x14ac:dyDescent="0.4">
      <c r="A242" s="78">
        <v>120</v>
      </c>
      <c r="B242" s="12" t="s">
        <v>914</v>
      </c>
      <c r="C242" s="12" t="s">
        <v>376</v>
      </c>
      <c r="D242" s="12">
        <v>1</v>
      </c>
      <c r="E242" s="25" t="s">
        <v>272</v>
      </c>
      <c r="F242" s="36" t="s">
        <v>815</v>
      </c>
      <c r="G242" s="11"/>
      <c r="H242" s="12">
        <f>IF(G242="",0,IF(G242="優勝",[14]点数換算表!$B$2,IF(G242="準優勝",[14]点数換算表!$C$2,IF(G242="ベスト4",[14]点数換算表!$D$2,[14]点数換算表!$E$2))))</f>
        <v>0</v>
      </c>
      <c r="I242" s="11"/>
      <c r="J242" s="12">
        <f>IF(I242="",0,IF(I242="優勝",[14]点数換算表!$B$3,IF(I242="準優勝",[14]点数換算表!$C$3,IF(I242="ベスト4",[14]点数換算表!$D$3,[14]点数換算表!$E$3))))</f>
        <v>0</v>
      </c>
      <c r="K242" s="15" t="s">
        <v>7</v>
      </c>
      <c r="L242" s="12">
        <f>IF(K242="",0,IF(K242="優勝",[14]点数換算表!$B$4,IF(K242="準優勝",[14]点数換算表!$C$4,IF(K242="ベスト4",[14]点数換算表!$D$4,IF(K242="ベスト8",[14]点数換算表!$E$4,IF(K242="ベスト16",[14]点数換算表!$F$4,""))))))</f>
        <v>20</v>
      </c>
      <c r="M242" s="15"/>
      <c r="N242" s="12">
        <f>IF(M242="",0,IF(M242="優勝",[3]点数換算表!$B$5,IF(M242="準優勝",[3]点数換算表!$C$5,IF(M242="ベスト4",[3]点数換算表!$D$5,IF(M242="ベスト8",[3]点数換算表!$E$5,IF(M242="ベスト16",[3]点数換算表!$F$5,IF(M242="ベスト32",[3]点数換算表!$G$5,"")))))))</f>
        <v>0</v>
      </c>
      <c r="O242" s="15"/>
      <c r="P242" s="12">
        <f>IF(O242="",0,IF(O242="優勝",[14]点数換算表!$B$6,IF(O242="準優勝",[14]点数換算表!$C$6,IF(O242="ベスト4",[14]点数換算表!$D$6,IF(O242="ベスト8",[14]点数換算表!$E$6,IF(O242="ベスト16",[14]点数換算表!$F$6,IF(O242="ベスト32",[14]点数換算表!$G$6,"")))))))</f>
        <v>0</v>
      </c>
      <c r="Q242" s="11"/>
      <c r="R242" s="12">
        <f>IF(Q242="",0,IF(Q242="優勝",[14]点数換算表!$B$7,IF(Q242="準優勝",[14]点数換算表!$C$7,IF(Q242="ベスト4",[14]点数換算表!$D$7,IF(Q242="ベスト8",[14]点数換算表!$E$7,[14]点数換算表!$F$7)))))</f>
        <v>0</v>
      </c>
      <c r="S242" s="11"/>
      <c r="T242" s="12">
        <f>IF(S242="",0,IF(S242="優勝",[14]点数換算表!$B$8,IF(S242="準優勝",[14]点数換算表!$C$8,IF(S242="ベスト4",[14]点数換算表!$D$8,IF(S242="ベスト8",[14]点数換算表!$E$8,[14]点数換算表!$F$8)))))</f>
        <v>0</v>
      </c>
      <c r="U242" s="11"/>
      <c r="V242" s="12">
        <f>IF(U242="",0,IF(U242="優勝",[14]点数換算表!$B$13,IF(U242="準優勝",[14]点数換算表!$C$13,IF(U242="ベスト4",[14]点数換算表!$D$13,[14]点数換算表!$E$13))))</f>
        <v>0</v>
      </c>
      <c r="W242" s="11"/>
      <c r="X242" s="12">
        <f>IF(W242="",0,IF(W242="優勝",[14]点数換算表!$B$14,IF(W242="準優勝",[14]点数換算表!$C$14,IF(W242="ベスト4",[14]点数換算表!$D$14,[14]点数換算表!$E$14))))</f>
        <v>0</v>
      </c>
      <c r="Y242" s="15"/>
      <c r="Z242" s="12">
        <f>IF(Y242="",0,IF(Y242="優勝",[14]点数換算表!$B$15,IF(Y242="準優勝",[14]点数換算表!$C$15,IF(Y242="ベスト4",[14]点数換算表!$D$15,IF(Y242="ベスト8",[14]点数換算表!$E$15,IF(Y242="ベスト16",[14]点数換算表!$F$15,""))))))</f>
        <v>0</v>
      </c>
      <c r="AA242" s="15"/>
      <c r="AB242" s="12">
        <f>IF(AA242="",0,IF(AA242="優勝",[3]点数換算表!$B$16,IF(AA242="準優勝",[3]点数換算表!$C$16,IF(AA242="ベスト4",[3]点数換算表!$D$16,IF(AA242="ベスト8",[3]点数換算表!$E$16,IF(AA242="ベスト16",[3]点数換算表!$F$16,IF(AA242="ベスト32",[3]点数換算表!$G$16,"")))))))</f>
        <v>0</v>
      </c>
      <c r="AC242" s="15"/>
      <c r="AD242" s="12">
        <f>IF(AC242="",0,IF(AC242="優勝",[14]点数換算表!$B$17,IF(AC242="準優勝",[14]点数換算表!$C$17,IF(AC242="ベスト4",[14]点数換算表!$D$17,IF(AC242="ベスト8",[14]点数換算表!$E$17,IF(AC242="ベスト16",[14]点数換算表!$F$17,IF(AC242="ベスト32",[14]点数換算表!$G$17,"")))))))</f>
        <v>0</v>
      </c>
      <c r="AE242" s="11"/>
      <c r="AF242" s="12">
        <f>IF(AE242="",0,IF(AE242="優勝",[14]点数換算表!$B$18,IF(AE242="準優勝",[14]点数換算表!$C$18,IF(AE242="ベスト4",[14]点数換算表!$D$18,IF(AE242="ベスト8",[14]点数換算表!$E$18,[14]点数換算表!$F$18)))))</f>
        <v>0</v>
      </c>
      <c r="AG242" s="11"/>
      <c r="AH242" s="12">
        <f>IF(AG242="",0,IF(AG242="優勝",[14]点数換算表!$B$19,IF(AG242="準優勝",[14]点数換算表!$C$19,IF(AG242="ベスト4",[14]点数換算表!$D$19,IF(AG242="ベスト8",[14]点数換算表!$E$19,[14]点数換算表!$F$19)))))</f>
        <v>0</v>
      </c>
      <c r="AI242" s="12">
        <f t="shared" si="120"/>
        <v>20</v>
      </c>
      <c r="AJ242" s="78">
        <f t="shared" ref="AJ242" si="128">AI242+AI243</f>
        <v>40</v>
      </c>
    </row>
    <row r="243" spans="1:36" x14ac:dyDescent="0.4">
      <c r="A243" s="78"/>
      <c r="B243" s="12" t="s">
        <v>915</v>
      </c>
      <c r="C243" s="12" t="s">
        <v>376</v>
      </c>
      <c r="D243" s="12">
        <v>1</v>
      </c>
      <c r="E243" s="25" t="s">
        <v>272</v>
      </c>
      <c r="F243" s="36" t="s">
        <v>815</v>
      </c>
      <c r="G243" s="11"/>
      <c r="H243" s="12">
        <f>IF(G243="",0,IF(G243="優勝",[14]点数換算表!$B$2,IF(G243="準優勝",[14]点数換算表!$C$2,IF(G243="ベスト4",[14]点数換算表!$D$2,[14]点数換算表!$E$2))))</f>
        <v>0</v>
      </c>
      <c r="I243" s="11"/>
      <c r="J243" s="12">
        <f>IF(I243="",0,IF(I243="優勝",[14]点数換算表!$B$3,IF(I243="準優勝",[14]点数換算表!$C$3,IF(I243="ベスト4",[14]点数換算表!$D$3,[14]点数換算表!$E$3))))</f>
        <v>0</v>
      </c>
      <c r="K243" s="15" t="s">
        <v>7</v>
      </c>
      <c r="L243" s="12">
        <f>IF(K243="",0,IF(K243="優勝",[14]点数換算表!$B$4,IF(K243="準優勝",[14]点数換算表!$C$4,IF(K243="ベスト4",[14]点数換算表!$D$4,IF(K243="ベスト8",[14]点数換算表!$E$4,IF(K243="ベスト16",[14]点数換算表!$F$4,""))))))</f>
        <v>20</v>
      </c>
      <c r="M243" s="15"/>
      <c r="N243" s="12">
        <f>IF(M243="",0,IF(M243="優勝",[3]点数換算表!$B$5,IF(M243="準優勝",[3]点数換算表!$C$5,IF(M243="ベスト4",[3]点数換算表!$D$5,IF(M243="ベスト8",[3]点数換算表!$E$5,IF(M243="ベスト16",[3]点数換算表!$F$5,IF(M243="ベスト32",[3]点数換算表!$G$5,"")))))))</f>
        <v>0</v>
      </c>
      <c r="O243" s="15"/>
      <c r="P243" s="12">
        <f>IF(O243="",0,IF(O243="優勝",[14]点数換算表!$B$6,IF(O243="準優勝",[14]点数換算表!$C$6,IF(O243="ベスト4",[14]点数換算表!$D$6,IF(O243="ベスト8",[14]点数換算表!$E$6,IF(O243="ベスト16",[14]点数換算表!$F$6,IF(O243="ベスト32",[14]点数換算表!$G$6,"")))))))</f>
        <v>0</v>
      </c>
      <c r="Q243" s="11"/>
      <c r="R243" s="12">
        <f>IF(Q243="",0,IF(Q243="優勝",[14]点数換算表!$B$7,IF(Q243="準優勝",[14]点数換算表!$C$7,IF(Q243="ベスト4",[14]点数換算表!$D$7,IF(Q243="ベスト8",[14]点数換算表!$E$7,[14]点数換算表!$F$7)))))</f>
        <v>0</v>
      </c>
      <c r="S243" s="11"/>
      <c r="T243" s="12">
        <f>IF(S243="",0,IF(S243="優勝",[14]点数換算表!$B$8,IF(S243="準優勝",[14]点数換算表!$C$8,IF(S243="ベスト4",[14]点数換算表!$D$8,IF(S243="ベスト8",[14]点数換算表!$E$8,[14]点数換算表!$F$8)))))</f>
        <v>0</v>
      </c>
      <c r="U243" s="11"/>
      <c r="V243" s="12">
        <f>IF(U243="",0,IF(U243="優勝",[14]点数換算表!$B$13,IF(U243="準優勝",[14]点数換算表!$C$13,IF(U243="ベスト4",[14]点数換算表!$D$13,[14]点数換算表!$E$13))))</f>
        <v>0</v>
      </c>
      <c r="W243" s="11"/>
      <c r="X243" s="12">
        <f>IF(W243="",0,IF(W243="優勝",[14]点数換算表!$B$14,IF(W243="準優勝",[14]点数換算表!$C$14,IF(W243="ベスト4",[14]点数換算表!$D$14,[14]点数換算表!$E$14))))</f>
        <v>0</v>
      </c>
      <c r="Y243" s="15"/>
      <c r="Z243" s="12">
        <f>IF(Y243="",0,IF(Y243="優勝",[14]点数換算表!$B$15,IF(Y243="準優勝",[14]点数換算表!$C$15,IF(Y243="ベスト4",[14]点数換算表!$D$15,IF(Y243="ベスト8",[14]点数換算表!$E$15,IF(Y243="ベスト16",[14]点数換算表!$F$15,""))))))</f>
        <v>0</v>
      </c>
      <c r="AA243" s="15"/>
      <c r="AB243" s="12">
        <f>IF(AA243="",0,IF(AA243="優勝",[3]点数換算表!$B$16,IF(AA243="準優勝",[3]点数換算表!$C$16,IF(AA243="ベスト4",[3]点数換算表!$D$16,IF(AA243="ベスト8",[3]点数換算表!$E$16,IF(AA243="ベスト16",[3]点数換算表!$F$16,IF(AA243="ベスト32",[3]点数換算表!$G$16,"")))))))</f>
        <v>0</v>
      </c>
      <c r="AC243" s="15"/>
      <c r="AD243" s="12">
        <f>IF(AC243="",0,IF(AC243="優勝",[14]点数換算表!$B$17,IF(AC243="準優勝",[14]点数換算表!$C$17,IF(AC243="ベスト4",[14]点数換算表!$D$17,IF(AC243="ベスト8",[14]点数換算表!$E$17,IF(AC243="ベスト16",[14]点数換算表!$F$17,IF(AC243="ベスト32",[14]点数換算表!$G$17,"")))))))</f>
        <v>0</v>
      </c>
      <c r="AE243" s="11"/>
      <c r="AF243" s="12">
        <f>IF(AE243="",0,IF(AE243="優勝",[14]点数換算表!$B$18,IF(AE243="準優勝",[14]点数換算表!$C$18,IF(AE243="ベスト4",[14]点数換算表!$D$18,IF(AE243="ベスト8",[14]点数換算表!$E$18,[14]点数換算表!$F$18)))))</f>
        <v>0</v>
      </c>
      <c r="AG243" s="11"/>
      <c r="AH243" s="12">
        <f>IF(AG243="",0,IF(AG243="優勝",[14]点数換算表!$B$19,IF(AG243="準優勝",[14]点数換算表!$C$19,IF(AG243="ベスト4",[14]点数換算表!$D$19,IF(AG243="ベスト8",[14]点数換算表!$E$19,[14]点数換算表!$F$19)))))</f>
        <v>0</v>
      </c>
      <c r="AI243" s="12">
        <f t="shared" si="120"/>
        <v>20</v>
      </c>
      <c r="AJ243" s="78"/>
    </row>
    <row r="244" spans="1:36" x14ac:dyDescent="0.4">
      <c r="A244" s="78">
        <v>121</v>
      </c>
      <c r="B244" s="12" t="s">
        <v>604</v>
      </c>
      <c r="C244" s="12" t="s">
        <v>563</v>
      </c>
      <c r="D244" s="12">
        <v>4</v>
      </c>
      <c r="E244" s="29" t="s">
        <v>526</v>
      </c>
      <c r="F244" s="36" t="s">
        <v>815</v>
      </c>
      <c r="G244" s="11"/>
      <c r="H244" s="12">
        <f>IF(G244="",0,IF(G244="優勝",[8]点数換算表!$B$2,IF(G244="準優勝",[8]点数換算表!$C$2,IF(G244="ベスト4",[8]点数換算表!$D$2,[8]点数換算表!$E$2))))</f>
        <v>0</v>
      </c>
      <c r="I244" s="11"/>
      <c r="J244" s="12">
        <f>IF(I244="",0,IF(I244="優勝",[8]点数換算表!$B$3,IF(I244="準優勝",[8]点数換算表!$C$3,IF(I244="ベスト4",[8]点数換算表!$D$3,[8]点数換算表!$E$3))))</f>
        <v>0</v>
      </c>
      <c r="K244" s="15" t="s">
        <v>7</v>
      </c>
      <c r="L244" s="12">
        <f>IF(K244="",0,IF(K244="優勝",[8]点数換算表!$B$4,IF(K244="準優勝",[8]点数換算表!$C$4,IF(K244="ベスト4",[8]点数換算表!$D$4,IF(K244="ベスト8",[8]点数換算表!$E$4,IF(K244="ベスト16",[8]点数換算表!$F$4,""))))))</f>
        <v>20</v>
      </c>
      <c r="M244" s="15"/>
      <c r="N244" s="12">
        <f>IF(M244="",0,IF(M244="優勝",[3]点数換算表!$B$5,IF(M244="準優勝",[3]点数換算表!$C$5,IF(M244="ベスト4",[3]点数換算表!$D$5,IF(M244="ベスト8",[3]点数換算表!$E$5,IF(M244="ベスト16",[3]点数換算表!$F$5,IF(M244="ベスト32",[3]点数換算表!$G$5,"")))))))</f>
        <v>0</v>
      </c>
      <c r="O244" s="15"/>
      <c r="P244" s="12">
        <f>IF(O244="",0,IF(O244="優勝",[8]点数換算表!$B$6,IF(O244="準優勝",[8]点数換算表!$C$6,IF(O244="ベスト4",[8]点数換算表!$D$6,IF(O244="ベスト8",[8]点数換算表!$E$6,IF(O244="ベスト16",[8]点数換算表!$F$6,IF(O244="ベスト32",[8]点数換算表!$G$6,"")))))))</f>
        <v>0</v>
      </c>
      <c r="Q244" s="11"/>
      <c r="R244" s="12">
        <f>IF(Q244="",0,IF(Q244="優勝",[8]点数換算表!$B$7,IF(Q244="準優勝",[8]点数換算表!$C$7,IF(Q244="ベスト4",[8]点数換算表!$D$7,IF(Q244="ベスト8",[8]点数換算表!$E$7,[8]点数換算表!$F$7)))))</f>
        <v>0</v>
      </c>
      <c r="S244" s="11"/>
      <c r="T244" s="12">
        <f>IF(S244="",0,IF(S244="優勝",[8]点数換算表!$B$8,IF(S244="準優勝",[8]点数換算表!$C$8,IF(S244="ベスト4",[8]点数換算表!$D$8,IF(S244="ベスト8",[8]点数換算表!$E$8,[8]点数換算表!$F$8)))))</f>
        <v>0</v>
      </c>
      <c r="U244" s="11"/>
      <c r="V244" s="12">
        <f>IF(U244="",0,IF(U244="優勝",[8]点数換算表!$B$13,IF(U244="準優勝",[8]点数換算表!$C$13,IF(U244="ベスト4",[8]点数換算表!$D$13,[8]点数換算表!$E$13))))</f>
        <v>0</v>
      </c>
      <c r="W244" s="11"/>
      <c r="X244" s="12">
        <f>IF(W244="",0,IF(W244="優勝",[8]点数換算表!$B$14,IF(W244="準優勝",[8]点数換算表!$C$14,IF(W244="ベスト4",[8]点数換算表!$D$14,[8]点数換算表!$E$14))))</f>
        <v>0</v>
      </c>
      <c r="Y244" s="15"/>
      <c r="Z244" s="12">
        <f>IF(Y244="",0,IF(Y244="優勝",[8]点数換算表!$B$15,IF(Y244="準優勝",[8]点数換算表!$C$15,IF(Y244="ベスト4",[8]点数換算表!$D$15,IF(Y244="ベスト8",[8]点数換算表!$E$15,IF(Y244="ベスト16",[8]点数換算表!$F$15,""))))))</f>
        <v>0</v>
      </c>
      <c r="AA244" s="15"/>
      <c r="AB244" s="12">
        <f>IF(AA244="",0,IF(AA244="優勝",[3]点数換算表!$B$16,IF(AA244="準優勝",[3]点数換算表!$C$16,IF(AA244="ベスト4",[3]点数換算表!$D$16,IF(AA244="ベスト8",[3]点数換算表!$E$16,IF(AA244="ベスト16",[3]点数換算表!$F$16,IF(AA244="ベスト32",[3]点数換算表!$G$16,"")))))))</f>
        <v>0</v>
      </c>
      <c r="AC244" s="15"/>
      <c r="AD244" s="12">
        <f>IF(AC244="",0,IF(AC244="優勝",[8]点数換算表!$B$17,IF(AC244="準優勝",[8]点数換算表!$C$17,IF(AC244="ベスト4",[8]点数換算表!$D$17,IF(AC244="ベスト8",[8]点数換算表!$E$17,IF(AC244="ベスト16",[8]点数換算表!$F$17,IF(AC244="ベスト32",[8]点数換算表!$G$17,"")))))))</f>
        <v>0</v>
      </c>
      <c r="AE244" s="11"/>
      <c r="AF244" s="12">
        <f>IF(AE244="",0,IF(AE244="優勝",[8]点数換算表!$B$18,IF(AE244="準優勝",[8]点数換算表!$C$18,IF(AE244="ベスト4",[8]点数換算表!$D$18,IF(AE244="ベスト8",[8]点数換算表!$E$18,[8]点数換算表!$F$18)))))</f>
        <v>0</v>
      </c>
      <c r="AG244" s="11"/>
      <c r="AH244" s="12">
        <f>IF(AG244="",0,IF(AG244="優勝",[8]点数換算表!$B$19,IF(AG244="準優勝",[8]点数換算表!$C$19,IF(AG244="ベスト4",[8]点数換算表!$D$19,IF(AG244="ベスト8",[8]点数換算表!$E$19,[8]点数換算表!$F$19)))))</f>
        <v>0</v>
      </c>
      <c r="AI244" s="12">
        <f t="shared" si="120"/>
        <v>20</v>
      </c>
      <c r="AJ244" s="78">
        <f t="shared" ref="AJ244" si="129">AI244+AI245</f>
        <v>40</v>
      </c>
    </row>
    <row r="245" spans="1:36" x14ac:dyDescent="0.4">
      <c r="A245" s="78"/>
      <c r="B245" s="12" t="s">
        <v>605</v>
      </c>
      <c r="C245" s="12" t="s">
        <v>563</v>
      </c>
      <c r="D245" s="12">
        <v>1</v>
      </c>
      <c r="E245" s="29" t="s">
        <v>526</v>
      </c>
      <c r="F245" s="36" t="s">
        <v>815</v>
      </c>
      <c r="G245" s="11"/>
      <c r="H245" s="12">
        <f>IF(G245="",0,IF(G245="優勝",[8]点数換算表!$B$2,IF(G245="準優勝",[8]点数換算表!$C$2,IF(G245="ベスト4",[8]点数換算表!$D$2,[8]点数換算表!$E$2))))</f>
        <v>0</v>
      </c>
      <c r="I245" s="11"/>
      <c r="J245" s="12">
        <f>IF(I245="",0,IF(I245="優勝",[8]点数換算表!$B$3,IF(I245="準優勝",[8]点数換算表!$C$3,IF(I245="ベスト4",[8]点数換算表!$D$3,[8]点数換算表!$E$3))))</f>
        <v>0</v>
      </c>
      <c r="K245" s="15" t="s">
        <v>7</v>
      </c>
      <c r="L245" s="12">
        <f>IF(K245="",0,IF(K245="優勝",[8]点数換算表!$B$4,IF(K245="準優勝",[8]点数換算表!$C$4,IF(K245="ベスト4",[8]点数換算表!$D$4,IF(K245="ベスト8",[8]点数換算表!$E$4,IF(K245="ベスト16",[8]点数換算表!$F$4,""))))))</f>
        <v>20</v>
      </c>
      <c r="M245" s="15"/>
      <c r="N245" s="12">
        <f>IF(M245="",0,IF(M245="優勝",[3]点数換算表!$B$5,IF(M245="準優勝",[3]点数換算表!$C$5,IF(M245="ベスト4",[3]点数換算表!$D$5,IF(M245="ベスト8",[3]点数換算表!$E$5,IF(M245="ベスト16",[3]点数換算表!$F$5,IF(M245="ベスト32",[3]点数換算表!$G$5,"")))))))</f>
        <v>0</v>
      </c>
      <c r="O245" s="15"/>
      <c r="P245" s="12">
        <f>IF(O245="",0,IF(O245="優勝",[8]点数換算表!$B$6,IF(O245="準優勝",[8]点数換算表!$C$6,IF(O245="ベスト4",[8]点数換算表!$D$6,IF(O245="ベスト8",[8]点数換算表!$E$6,IF(O245="ベスト16",[8]点数換算表!$F$6,IF(O245="ベスト32",[8]点数換算表!$G$6,"")))))))</f>
        <v>0</v>
      </c>
      <c r="Q245" s="11"/>
      <c r="R245" s="12">
        <f>IF(Q245="",0,IF(Q245="優勝",[8]点数換算表!$B$7,IF(Q245="準優勝",[8]点数換算表!$C$7,IF(Q245="ベスト4",[8]点数換算表!$D$7,IF(Q245="ベスト8",[8]点数換算表!$E$7,[8]点数換算表!$F$7)))))</f>
        <v>0</v>
      </c>
      <c r="S245" s="11"/>
      <c r="T245" s="12">
        <f>IF(S245="",0,IF(S245="優勝",[8]点数換算表!$B$8,IF(S245="準優勝",[8]点数換算表!$C$8,IF(S245="ベスト4",[8]点数換算表!$D$8,IF(S245="ベスト8",[8]点数換算表!$E$8,[8]点数換算表!$F$8)))))</f>
        <v>0</v>
      </c>
      <c r="U245" s="11"/>
      <c r="V245" s="12">
        <f>IF(U245="",0,IF(U245="優勝",[8]点数換算表!$B$13,IF(U245="準優勝",[8]点数換算表!$C$13,IF(U245="ベスト4",[8]点数換算表!$D$13,[8]点数換算表!$E$13))))</f>
        <v>0</v>
      </c>
      <c r="W245" s="11"/>
      <c r="X245" s="12">
        <f>IF(W245="",0,IF(W245="優勝",[8]点数換算表!$B$14,IF(W245="準優勝",[8]点数換算表!$C$14,IF(W245="ベスト4",[8]点数換算表!$D$14,[8]点数換算表!$E$14))))</f>
        <v>0</v>
      </c>
      <c r="Y245" s="15"/>
      <c r="Z245" s="12">
        <f>IF(Y245="",0,IF(Y245="優勝",[8]点数換算表!$B$15,IF(Y245="準優勝",[8]点数換算表!$C$15,IF(Y245="ベスト4",[8]点数換算表!$D$15,IF(Y245="ベスト8",[8]点数換算表!$E$15,IF(Y245="ベスト16",[8]点数換算表!$F$15,""))))))</f>
        <v>0</v>
      </c>
      <c r="AA245" s="15"/>
      <c r="AB245" s="12">
        <f>IF(AA245="",0,IF(AA245="優勝",[3]点数換算表!$B$16,IF(AA245="準優勝",[3]点数換算表!$C$16,IF(AA245="ベスト4",[3]点数換算表!$D$16,IF(AA245="ベスト8",[3]点数換算表!$E$16,IF(AA245="ベスト16",[3]点数換算表!$F$16,IF(AA245="ベスト32",[3]点数換算表!$G$16,"")))))))</f>
        <v>0</v>
      </c>
      <c r="AC245" s="15"/>
      <c r="AD245" s="12">
        <f>IF(AC245="",0,IF(AC245="優勝",[8]点数換算表!$B$17,IF(AC245="準優勝",[8]点数換算表!$C$17,IF(AC245="ベスト4",[8]点数換算表!$D$17,IF(AC245="ベスト8",[8]点数換算表!$E$17,IF(AC245="ベスト16",[8]点数換算表!$F$17,IF(AC245="ベスト32",[8]点数換算表!$G$17,"")))))))</f>
        <v>0</v>
      </c>
      <c r="AE245" s="11"/>
      <c r="AF245" s="12">
        <f>IF(AE245="",0,IF(AE245="優勝",[8]点数換算表!$B$18,IF(AE245="準優勝",[8]点数換算表!$C$18,IF(AE245="ベスト4",[8]点数換算表!$D$18,IF(AE245="ベスト8",[8]点数換算表!$E$18,[8]点数換算表!$F$18)))))</f>
        <v>0</v>
      </c>
      <c r="AG245" s="11"/>
      <c r="AH245" s="12">
        <f>IF(AG245="",0,IF(AG245="優勝",[8]点数換算表!$B$19,IF(AG245="準優勝",[8]点数換算表!$C$19,IF(AG245="ベスト4",[8]点数換算表!$D$19,IF(AG245="ベスト8",[8]点数換算表!$E$19,[8]点数換算表!$F$19)))))</f>
        <v>0</v>
      </c>
      <c r="AI245" s="12">
        <f t="shared" si="120"/>
        <v>20</v>
      </c>
      <c r="AJ245" s="78"/>
    </row>
    <row r="246" spans="1:36" x14ac:dyDescent="0.4">
      <c r="A246" s="78">
        <v>122</v>
      </c>
      <c r="B246" s="12" t="s">
        <v>613</v>
      </c>
      <c r="C246" s="12" t="s">
        <v>611</v>
      </c>
      <c r="D246" s="12">
        <v>3</v>
      </c>
      <c r="E246" s="29" t="s">
        <v>526</v>
      </c>
      <c r="F246" s="36" t="s">
        <v>815</v>
      </c>
      <c r="G246" s="11"/>
      <c r="H246" s="12">
        <f>IF(G246="",0,IF(G246="優勝",[8]点数換算表!$B$2,IF(G246="準優勝",[8]点数換算表!$C$2,IF(G246="ベスト4",[8]点数換算表!$D$2,[8]点数換算表!$E$2))))</f>
        <v>0</v>
      </c>
      <c r="I246" s="11"/>
      <c r="J246" s="12">
        <f>IF(I246="",0,IF(I246="優勝",[8]点数換算表!$B$3,IF(I246="準優勝",[8]点数換算表!$C$3,IF(I246="ベスト4",[8]点数換算表!$D$3,[8]点数換算表!$E$3))))</f>
        <v>0</v>
      </c>
      <c r="K246" s="15" t="s">
        <v>7</v>
      </c>
      <c r="L246" s="12">
        <f>IF(K246="",0,IF(K246="優勝",[8]点数換算表!$B$4,IF(K246="準優勝",[8]点数換算表!$C$4,IF(K246="ベスト4",[8]点数換算表!$D$4,IF(K246="ベスト8",[8]点数換算表!$E$4,IF(K246="ベスト16",[8]点数換算表!$F$4,""))))))</f>
        <v>20</v>
      </c>
      <c r="M246" s="15"/>
      <c r="N246" s="12">
        <f>IF(M246="",0,IF(M246="優勝",[3]点数換算表!$B$5,IF(M246="準優勝",[3]点数換算表!$C$5,IF(M246="ベスト4",[3]点数換算表!$D$5,IF(M246="ベスト8",[3]点数換算表!$E$5,IF(M246="ベスト16",[3]点数換算表!$F$5,IF(M246="ベスト32",[3]点数換算表!$G$5,"")))))))</f>
        <v>0</v>
      </c>
      <c r="O246" s="15"/>
      <c r="P246" s="12">
        <f>IF(O246="",0,IF(O246="優勝",[8]点数換算表!$B$6,IF(O246="準優勝",[8]点数換算表!$C$6,IF(O246="ベスト4",[8]点数換算表!$D$6,IF(O246="ベスト8",[8]点数換算表!$E$6,IF(O246="ベスト16",[8]点数換算表!$F$6,IF(O246="ベスト32",[8]点数換算表!$G$6,"")))))))</f>
        <v>0</v>
      </c>
      <c r="Q246" s="11"/>
      <c r="R246" s="12">
        <f>IF(Q246="",0,IF(Q246="優勝",[8]点数換算表!$B$7,IF(Q246="準優勝",[8]点数換算表!$C$7,IF(Q246="ベスト4",[8]点数換算表!$D$7,IF(Q246="ベスト8",[8]点数換算表!$E$7,[8]点数換算表!$F$7)))))</f>
        <v>0</v>
      </c>
      <c r="S246" s="11"/>
      <c r="T246" s="12">
        <f>IF(S246="",0,IF(S246="優勝",[8]点数換算表!$B$8,IF(S246="準優勝",[8]点数換算表!$C$8,IF(S246="ベスト4",[8]点数換算表!$D$8,IF(S246="ベスト8",[8]点数換算表!$E$8,[8]点数換算表!$F$8)))))</f>
        <v>0</v>
      </c>
      <c r="U246" s="11"/>
      <c r="V246" s="12">
        <f>IF(U246="",0,IF(U246="優勝",[8]点数換算表!$B$13,IF(U246="準優勝",[8]点数換算表!$C$13,IF(U246="ベスト4",[8]点数換算表!$D$13,[8]点数換算表!$E$13))))</f>
        <v>0</v>
      </c>
      <c r="W246" s="11"/>
      <c r="X246" s="12">
        <f>IF(W246="",0,IF(W246="優勝",[8]点数換算表!$B$14,IF(W246="準優勝",[8]点数換算表!$C$14,IF(W246="ベスト4",[8]点数換算表!$D$14,[8]点数換算表!$E$14))))</f>
        <v>0</v>
      </c>
      <c r="Y246" s="15"/>
      <c r="Z246" s="12">
        <f>IF(Y246="",0,IF(Y246="優勝",[8]点数換算表!$B$15,IF(Y246="準優勝",[8]点数換算表!$C$15,IF(Y246="ベスト4",[8]点数換算表!$D$15,IF(Y246="ベスト8",[8]点数換算表!$E$15,IF(Y246="ベスト16",[8]点数換算表!$F$15,""))))))</f>
        <v>0</v>
      </c>
      <c r="AA246" s="15"/>
      <c r="AB246" s="12">
        <f>IF(AA246="",0,IF(AA246="優勝",[3]点数換算表!$B$16,IF(AA246="準優勝",[3]点数換算表!$C$16,IF(AA246="ベスト4",[3]点数換算表!$D$16,IF(AA246="ベスト8",[3]点数換算表!$E$16,IF(AA246="ベスト16",[3]点数換算表!$F$16,IF(AA246="ベスト32",[3]点数換算表!$G$16,"")))))))</f>
        <v>0</v>
      </c>
      <c r="AC246" s="15"/>
      <c r="AD246" s="12">
        <f>IF(AC246="",0,IF(AC246="優勝",[8]点数換算表!$B$17,IF(AC246="準優勝",[8]点数換算表!$C$17,IF(AC246="ベスト4",[8]点数換算表!$D$17,IF(AC246="ベスト8",[8]点数換算表!$E$17,IF(AC246="ベスト16",[8]点数換算表!$F$17,IF(AC246="ベスト32",[8]点数換算表!$G$17,"")))))))</f>
        <v>0</v>
      </c>
      <c r="AE246" s="11"/>
      <c r="AF246" s="12">
        <f>IF(AE246="",0,IF(AE246="優勝",[8]点数換算表!$B$18,IF(AE246="準優勝",[8]点数換算表!$C$18,IF(AE246="ベスト4",[8]点数換算表!$D$18,IF(AE246="ベスト8",[8]点数換算表!$E$18,[8]点数換算表!$F$18)))))</f>
        <v>0</v>
      </c>
      <c r="AG246" s="11"/>
      <c r="AH246" s="12">
        <f>IF(AG246="",0,IF(AG246="優勝",[8]点数換算表!$B$19,IF(AG246="準優勝",[8]点数換算表!$C$19,IF(AG246="ベスト4",[8]点数換算表!$D$19,IF(AG246="ベスト8",[8]点数換算表!$E$19,[8]点数換算表!$F$19)))))</f>
        <v>0</v>
      </c>
      <c r="AI246" s="12">
        <f t="shared" si="120"/>
        <v>20</v>
      </c>
      <c r="AJ246" s="78">
        <f t="shared" ref="AJ246" si="130">AI246+AI247</f>
        <v>40</v>
      </c>
    </row>
    <row r="247" spans="1:36" x14ac:dyDescent="0.4">
      <c r="A247" s="78"/>
      <c r="B247" s="12" t="s">
        <v>614</v>
      </c>
      <c r="C247" s="12" t="s">
        <v>611</v>
      </c>
      <c r="D247" s="12">
        <v>1</v>
      </c>
      <c r="E247" s="29" t="s">
        <v>526</v>
      </c>
      <c r="F247" s="36" t="s">
        <v>815</v>
      </c>
      <c r="G247" s="11"/>
      <c r="H247" s="12">
        <f>IF(G247="",0,IF(G247="優勝",[8]点数換算表!$B$2,IF(G247="準優勝",[8]点数換算表!$C$2,IF(G247="ベスト4",[8]点数換算表!$D$2,[8]点数換算表!$E$2))))</f>
        <v>0</v>
      </c>
      <c r="I247" s="11"/>
      <c r="J247" s="12">
        <f>IF(I247="",0,IF(I247="優勝",[8]点数換算表!$B$3,IF(I247="準優勝",[8]点数換算表!$C$3,IF(I247="ベスト4",[8]点数換算表!$D$3,[8]点数換算表!$E$3))))</f>
        <v>0</v>
      </c>
      <c r="K247" s="15" t="s">
        <v>7</v>
      </c>
      <c r="L247" s="12">
        <f>IF(K247="",0,IF(K247="優勝",[8]点数換算表!$B$4,IF(K247="準優勝",[8]点数換算表!$C$4,IF(K247="ベスト4",[8]点数換算表!$D$4,IF(K247="ベスト8",[8]点数換算表!$E$4,IF(K247="ベスト16",[8]点数換算表!$F$4,""))))))</f>
        <v>20</v>
      </c>
      <c r="M247" s="15"/>
      <c r="N247" s="12">
        <f>IF(M247="",0,IF(M247="優勝",[3]点数換算表!$B$5,IF(M247="準優勝",[3]点数換算表!$C$5,IF(M247="ベスト4",[3]点数換算表!$D$5,IF(M247="ベスト8",[3]点数換算表!$E$5,IF(M247="ベスト16",[3]点数換算表!$F$5,IF(M247="ベスト32",[3]点数換算表!$G$5,"")))))))</f>
        <v>0</v>
      </c>
      <c r="O247" s="15"/>
      <c r="P247" s="12">
        <f>IF(O247="",0,IF(O247="優勝",[8]点数換算表!$B$6,IF(O247="準優勝",[8]点数換算表!$C$6,IF(O247="ベスト4",[8]点数換算表!$D$6,IF(O247="ベスト8",[8]点数換算表!$E$6,IF(O247="ベスト16",[8]点数換算表!$F$6,IF(O247="ベスト32",[8]点数換算表!$G$6,"")))))))</f>
        <v>0</v>
      </c>
      <c r="Q247" s="11"/>
      <c r="R247" s="12">
        <f>IF(Q247="",0,IF(Q247="優勝",[8]点数換算表!$B$7,IF(Q247="準優勝",[8]点数換算表!$C$7,IF(Q247="ベスト4",[8]点数換算表!$D$7,IF(Q247="ベスト8",[8]点数換算表!$E$7,[8]点数換算表!$F$7)))))</f>
        <v>0</v>
      </c>
      <c r="S247" s="11"/>
      <c r="T247" s="12">
        <f>IF(S247="",0,IF(S247="優勝",[8]点数換算表!$B$8,IF(S247="準優勝",[8]点数換算表!$C$8,IF(S247="ベスト4",[8]点数換算表!$D$8,IF(S247="ベスト8",[8]点数換算表!$E$8,[8]点数換算表!$F$8)))))</f>
        <v>0</v>
      </c>
      <c r="U247" s="11"/>
      <c r="V247" s="12">
        <f>IF(U247="",0,IF(U247="優勝",[8]点数換算表!$B$13,IF(U247="準優勝",[8]点数換算表!$C$13,IF(U247="ベスト4",[8]点数換算表!$D$13,[8]点数換算表!$E$13))))</f>
        <v>0</v>
      </c>
      <c r="W247" s="11"/>
      <c r="X247" s="12">
        <f>IF(W247="",0,IF(W247="優勝",[8]点数換算表!$B$14,IF(W247="準優勝",[8]点数換算表!$C$14,IF(W247="ベスト4",[8]点数換算表!$D$14,[8]点数換算表!$E$14))))</f>
        <v>0</v>
      </c>
      <c r="Y247" s="15"/>
      <c r="Z247" s="12">
        <f>IF(Y247="",0,IF(Y247="優勝",[8]点数換算表!$B$15,IF(Y247="準優勝",[8]点数換算表!$C$15,IF(Y247="ベスト4",[8]点数換算表!$D$15,IF(Y247="ベスト8",[8]点数換算表!$E$15,IF(Y247="ベスト16",[8]点数換算表!$F$15,""))))))</f>
        <v>0</v>
      </c>
      <c r="AA247" s="15"/>
      <c r="AB247" s="12">
        <f>IF(AA247="",0,IF(AA247="優勝",[3]点数換算表!$B$16,IF(AA247="準優勝",[3]点数換算表!$C$16,IF(AA247="ベスト4",[3]点数換算表!$D$16,IF(AA247="ベスト8",[3]点数換算表!$E$16,IF(AA247="ベスト16",[3]点数換算表!$F$16,IF(AA247="ベスト32",[3]点数換算表!$G$16,"")))))))</f>
        <v>0</v>
      </c>
      <c r="AC247" s="15"/>
      <c r="AD247" s="12">
        <f>IF(AC247="",0,IF(AC247="優勝",[8]点数換算表!$B$17,IF(AC247="準優勝",[8]点数換算表!$C$17,IF(AC247="ベスト4",[8]点数換算表!$D$17,IF(AC247="ベスト8",[8]点数換算表!$E$17,IF(AC247="ベスト16",[8]点数換算表!$F$17,IF(AC247="ベスト32",[8]点数換算表!$G$17,"")))))))</f>
        <v>0</v>
      </c>
      <c r="AE247" s="11"/>
      <c r="AF247" s="12">
        <f>IF(AE247="",0,IF(AE247="優勝",[8]点数換算表!$B$18,IF(AE247="準優勝",[8]点数換算表!$C$18,IF(AE247="ベスト4",[8]点数換算表!$D$18,IF(AE247="ベスト8",[8]点数換算表!$E$18,[8]点数換算表!$F$18)))))</f>
        <v>0</v>
      </c>
      <c r="AG247" s="11"/>
      <c r="AH247" s="12">
        <f>IF(AG247="",0,IF(AG247="優勝",[8]点数換算表!$B$19,IF(AG247="準優勝",[8]点数換算表!$C$19,IF(AG247="ベスト4",[8]点数換算表!$D$19,IF(AG247="ベスト8",[8]点数換算表!$E$19,[8]点数換算表!$F$19)))))</f>
        <v>0</v>
      </c>
      <c r="AI247" s="12">
        <f t="shared" si="120"/>
        <v>20</v>
      </c>
      <c r="AJ247" s="78"/>
    </row>
    <row r="248" spans="1:36" x14ac:dyDescent="0.4">
      <c r="A248" s="78">
        <v>123</v>
      </c>
      <c r="B248" s="12" t="s">
        <v>610</v>
      </c>
      <c r="C248" s="12" t="s">
        <v>611</v>
      </c>
      <c r="D248" s="12">
        <v>4</v>
      </c>
      <c r="E248" s="29" t="s">
        <v>526</v>
      </c>
      <c r="F248" s="36" t="s">
        <v>815</v>
      </c>
      <c r="G248" s="11"/>
      <c r="H248" s="12">
        <f>IF(G248="",0,IF(G248="優勝",[8]点数換算表!$B$2,IF(G248="準優勝",[8]点数換算表!$C$2,IF(G248="ベスト4",[8]点数換算表!$D$2,[8]点数換算表!$E$2))))</f>
        <v>0</v>
      </c>
      <c r="I248" s="11"/>
      <c r="J248" s="12">
        <f>IF(I248="",0,IF(I248="優勝",[8]点数換算表!$B$3,IF(I248="準優勝",[8]点数換算表!$C$3,IF(I248="ベスト4",[8]点数換算表!$D$3,[8]点数換算表!$E$3))))</f>
        <v>0</v>
      </c>
      <c r="K248" s="15" t="s">
        <v>7</v>
      </c>
      <c r="L248" s="12">
        <f>IF(K248="",0,IF(K248="優勝",[8]点数換算表!$B$4,IF(K248="準優勝",[8]点数換算表!$C$4,IF(K248="ベスト4",[8]点数換算表!$D$4,IF(K248="ベスト8",[8]点数換算表!$E$4,IF(K248="ベスト16",[8]点数換算表!$F$4,""))))))</f>
        <v>20</v>
      </c>
      <c r="M248" s="15"/>
      <c r="N248" s="12">
        <f>IF(M248="",0,IF(M248="優勝",[3]点数換算表!$B$5,IF(M248="準優勝",[3]点数換算表!$C$5,IF(M248="ベスト4",[3]点数換算表!$D$5,IF(M248="ベスト8",[3]点数換算表!$E$5,IF(M248="ベスト16",[3]点数換算表!$F$5,IF(M248="ベスト32",[3]点数換算表!$G$5,"")))))))</f>
        <v>0</v>
      </c>
      <c r="O248" s="15"/>
      <c r="P248" s="12">
        <f>IF(O248="",0,IF(O248="優勝",[8]点数換算表!$B$6,IF(O248="準優勝",[8]点数換算表!$C$6,IF(O248="ベスト4",[8]点数換算表!$D$6,IF(O248="ベスト8",[8]点数換算表!$E$6,IF(O248="ベスト16",[8]点数換算表!$F$6,IF(O248="ベスト32",[8]点数換算表!$G$6,"")))))))</f>
        <v>0</v>
      </c>
      <c r="Q248" s="11"/>
      <c r="R248" s="12">
        <f>IF(Q248="",0,IF(Q248="優勝",[8]点数換算表!$B$7,IF(Q248="準優勝",[8]点数換算表!$C$7,IF(Q248="ベスト4",[8]点数換算表!$D$7,IF(Q248="ベスト8",[8]点数換算表!$E$7,[8]点数換算表!$F$7)))))</f>
        <v>0</v>
      </c>
      <c r="S248" s="11"/>
      <c r="T248" s="12">
        <f>IF(S248="",0,IF(S248="優勝",[8]点数換算表!$B$8,IF(S248="準優勝",[8]点数換算表!$C$8,IF(S248="ベスト4",[8]点数換算表!$D$8,IF(S248="ベスト8",[8]点数換算表!$E$8,[8]点数換算表!$F$8)))))</f>
        <v>0</v>
      </c>
      <c r="U248" s="11"/>
      <c r="V248" s="12">
        <f>IF(U248="",0,IF(U248="優勝",[8]点数換算表!$B$13,IF(U248="準優勝",[8]点数換算表!$C$13,IF(U248="ベスト4",[8]点数換算表!$D$13,[8]点数換算表!$E$13))))</f>
        <v>0</v>
      </c>
      <c r="W248" s="11"/>
      <c r="X248" s="12">
        <f>IF(W248="",0,IF(W248="優勝",[8]点数換算表!$B$14,IF(W248="準優勝",[8]点数換算表!$C$14,IF(W248="ベスト4",[8]点数換算表!$D$14,[8]点数換算表!$E$14))))</f>
        <v>0</v>
      </c>
      <c r="Y248" s="15"/>
      <c r="Z248" s="12">
        <f>IF(Y248="",0,IF(Y248="優勝",[8]点数換算表!$B$15,IF(Y248="準優勝",[8]点数換算表!$C$15,IF(Y248="ベスト4",[8]点数換算表!$D$15,IF(Y248="ベスト8",[8]点数換算表!$E$15,IF(Y248="ベスト16",[8]点数換算表!$F$15,""))))))</f>
        <v>0</v>
      </c>
      <c r="AA248" s="15"/>
      <c r="AB248" s="12">
        <f>IF(AA248="",0,IF(AA248="優勝",[3]点数換算表!$B$16,IF(AA248="準優勝",[3]点数換算表!$C$16,IF(AA248="ベスト4",[3]点数換算表!$D$16,IF(AA248="ベスト8",[3]点数換算表!$E$16,IF(AA248="ベスト16",[3]点数換算表!$F$16,IF(AA248="ベスト32",[3]点数換算表!$G$16,"")))))))</f>
        <v>0</v>
      </c>
      <c r="AC248" s="15"/>
      <c r="AD248" s="12">
        <f>IF(AC248="",0,IF(AC248="優勝",[8]点数換算表!$B$17,IF(AC248="準優勝",[8]点数換算表!$C$17,IF(AC248="ベスト4",[8]点数換算表!$D$17,IF(AC248="ベスト8",[8]点数換算表!$E$17,IF(AC248="ベスト16",[8]点数換算表!$F$17,IF(AC248="ベスト32",[8]点数換算表!$G$17,"")))))))</f>
        <v>0</v>
      </c>
      <c r="AE248" s="11"/>
      <c r="AF248" s="12">
        <f>IF(AE248="",0,IF(AE248="優勝",[8]点数換算表!$B$18,IF(AE248="準優勝",[8]点数換算表!$C$18,IF(AE248="ベスト4",[8]点数換算表!$D$18,IF(AE248="ベスト8",[8]点数換算表!$E$18,[8]点数換算表!$F$18)))))</f>
        <v>0</v>
      </c>
      <c r="AG248" s="11"/>
      <c r="AH248" s="12">
        <f>IF(AG248="",0,IF(AG248="優勝",[8]点数換算表!$B$19,IF(AG248="準優勝",[8]点数換算表!$C$19,IF(AG248="ベスト4",[8]点数換算表!$D$19,IF(AG248="ベスト8",[8]点数換算表!$E$19,[8]点数換算表!$F$19)))))</f>
        <v>0</v>
      </c>
      <c r="AI248" s="12">
        <f t="shared" si="120"/>
        <v>20</v>
      </c>
      <c r="AJ248" s="78">
        <f t="shared" ref="AJ248" si="131">AI248+AI249</f>
        <v>40</v>
      </c>
    </row>
    <row r="249" spans="1:36" x14ac:dyDescent="0.4">
      <c r="A249" s="78"/>
      <c r="B249" s="12" t="s">
        <v>612</v>
      </c>
      <c r="C249" s="12" t="s">
        <v>611</v>
      </c>
      <c r="D249" s="12">
        <v>4</v>
      </c>
      <c r="E249" s="29" t="s">
        <v>526</v>
      </c>
      <c r="F249" s="36" t="s">
        <v>815</v>
      </c>
      <c r="G249" s="11"/>
      <c r="H249" s="12">
        <f>IF(G249="",0,IF(G249="優勝",[8]点数換算表!$B$2,IF(G249="準優勝",[8]点数換算表!$C$2,IF(G249="ベスト4",[8]点数換算表!$D$2,[8]点数換算表!$E$2))))</f>
        <v>0</v>
      </c>
      <c r="I249" s="11"/>
      <c r="J249" s="12">
        <f>IF(I249="",0,IF(I249="優勝",[8]点数換算表!$B$3,IF(I249="準優勝",[8]点数換算表!$C$3,IF(I249="ベスト4",[8]点数換算表!$D$3,[8]点数換算表!$E$3))))</f>
        <v>0</v>
      </c>
      <c r="K249" s="15" t="s">
        <v>7</v>
      </c>
      <c r="L249" s="12">
        <f>IF(K249="",0,IF(K249="優勝",[8]点数換算表!$B$4,IF(K249="準優勝",[8]点数換算表!$C$4,IF(K249="ベスト4",[8]点数換算表!$D$4,IF(K249="ベスト8",[8]点数換算表!$E$4,IF(K249="ベスト16",[8]点数換算表!$F$4,""))))))</f>
        <v>20</v>
      </c>
      <c r="M249" s="15"/>
      <c r="N249" s="12">
        <f>IF(M249="",0,IF(M249="優勝",[3]点数換算表!$B$5,IF(M249="準優勝",[3]点数換算表!$C$5,IF(M249="ベスト4",[3]点数換算表!$D$5,IF(M249="ベスト8",[3]点数換算表!$E$5,IF(M249="ベスト16",[3]点数換算表!$F$5,IF(M249="ベスト32",[3]点数換算表!$G$5,"")))))))</f>
        <v>0</v>
      </c>
      <c r="O249" s="15"/>
      <c r="P249" s="12">
        <f>IF(O249="",0,IF(O249="優勝",[8]点数換算表!$B$6,IF(O249="準優勝",[8]点数換算表!$C$6,IF(O249="ベスト4",[8]点数換算表!$D$6,IF(O249="ベスト8",[8]点数換算表!$E$6,IF(O249="ベスト16",[8]点数換算表!$F$6,IF(O249="ベスト32",[8]点数換算表!$G$6,"")))))))</f>
        <v>0</v>
      </c>
      <c r="Q249" s="11"/>
      <c r="R249" s="12">
        <f>IF(Q249="",0,IF(Q249="優勝",[8]点数換算表!$B$7,IF(Q249="準優勝",[8]点数換算表!$C$7,IF(Q249="ベスト4",[8]点数換算表!$D$7,IF(Q249="ベスト8",[8]点数換算表!$E$7,[8]点数換算表!$F$7)))))</f>
        <v>0</v>
      </c>
      <c r="S249" s="11"/>
      <c r="T249" s="12">
        <f>IF(S249="",0,IF(S249="優勝",[8]点数換算表!$B$8,IF(S249="準優勝",[8]点数換算表!$C$8,IF(S249="ベスト4",[8]点数換算表!$D$8,IF(S249="ベスト8",[8]点数換算表!$E$8,[8]点数換算表!$F$8)))))</f>
        <v>0</v>
      </c>
      <c r="U249" s="11"/>
      <c r="V249" s="12">
        <f>IF(U249="",0,IF(U249="優勝",[8]点数換算表!$B$13,IF(U249="準優勝",[8]点数換算表!$C$13,IF(U249="ベスト4",[8]点数換算表!$D$13,[8]点数換算表!$E$13))))</f>
        <v>0</v>
      </c>
      <c r="W249" s="11"/>
      <c r="X249" s="12">
        <f>IF(W249="",0,IF(W249="優勝",[8]点数換算表!$B$14,IF(W249="準優勝",[8]点数換算表!$C$14,IF(W249="ベスト4",[8]点数換算表!$D$14,[8]点数換算表!$E$14))))</f>
        <v>0</v>
      </c>
      <c r="Y249" s="15"/>
      <c r="Z249" s="12">
        <f>IF(Y249="",0,IF(Y249="優勝",[8]点数換算表!$B$15,IF(Y249="準優勝",[8]点数換算表!$C$15,IF(Y249="ベスト4",[8]点数換算表!$D$15,IF(Y249="ベスト8",[8]点数換算表!$E$15,IF(Y249="ベスト16",[8]点数換算表!$F$15,""))))))</f>
        <v>0</v>
      </c>
      <c r="AA249" s="15"/>
      <c r="AB249" s="12">
        <f>IF(AA249="",0,IF(AA249="優勝",[3]点数換算表!$B$16,IF(AA249="準優勝",[3]点数換算表!$C$16,IF(AA249="ベスト4",[3]点数換算表!$D$16,IF(AA249="ベスト8",[3]点数換算表!$E$16,IF(AA249="ベスト16",[3]点数換算表!$F$16,IF(AA249="ベスト32",[3]点数換算表!$G$16,"")))))))</f>
        <v>0</v>
      </c>
      <c r="AC249" s="15"/>
      <c r="AD249" s="12">
        <f>IF(AC249="",0,IF(AC249="優勝",[8]点数換算表!$B$17,IF(AC249="準優勝",[8]点数換算表!$C$17,IF(AC249="ベスト4",[8]点数換算表!$D$17,IF(AC249="ベスト8",[8]点数換算表!$E$17,IF(AC249="ベスト16",[8]点数換算表!$F$17,IF(AC249="ベスト32",[8]点数換算表!$G$17,"")))))))</f>
        <v>0</v>
      </c>
      <c r="AE249" s="11"/>
      <c r="AF249" s="12">
        <f>IF(AE249="",0,IF(AE249="優勝",[8]点数換算表!$B$18,IF(AE249="準優勝",[8]点数換算表!$C$18,IF(AE249="ベスト4",[8]点数換算表!$D$18,IF(AE249="ベスト8",[8]点数換算表!$E$18,[8]点数換算表!$F$18)))))</f>
        <v>0</v>
      </c>
      <c r="AG249" s="11"/>
      <c r="AH249" s="12">
        <f>IF(AG249="",0,IF(AG249="優勝",[8]点数換算表!$B$19,IF(AG249="準優勝",[8]点数換算表!$C$19,IF(AG249="ベスト4",[8]点数換算表!$D$19,IF(AG249="ベスト8",[8]点数換算表!$E$19,[8]点数換算表!$F$19)))))</f>
        <v>0</v>
      </c>
      <c r="AI249" s="12">
        <f t="shared" si="120"/>
        <v>20</v>
      </c>
      <c r="AJ249" s="78"/>
    </row>
    <row r="250" spans="1:36" x14ac:dyDescent="0.4">
      <c r="A250" s="78">
        <v>124</v>
      </c>
      <c r="B250" s="12" t="s">
        <v>1153</v>
      </c>
      <c r="C250" s="12" t="s">
        <v>1154</v>
      </c>
      <c r="D250" s="12">
        <v>4</v>
      </c>
      <c r="E250" s="24" t="s">
        <v>269</v>
      </c>
      <c r="F250" s="41" t="s">
        <v>814</v>
      </c>
      <c r="G250" s="12"/>
      <c r="H250" s="12">
        <f>IF(G250="",0,IF(G250="優勝",[17]点数換算表!$B$2,IF(G250="準優勝",[17]点数換算表!$C$2,IF(G250="ベスト4",[17]点数換算表!$D$2,[17]点数換算表!$E$2))))</f>
        <v>0</v>
      </c>
      <c r="I250" s="12"/>
      <c r="J250" s="12">
        <f>IF(I250="",0,IF(I250="優勝",[17]点数換算表!$B$3,IF(I250="準優勝",[17]点数換算表!$C$3,IF(I250="ベスト4",[17]点数換算表!$D$3,[17]点数換算表!$E$3))))</f>
        <v>0</v>
      </c>
      <c r="K250" s="12"/>
      <c r="L250" s="12">
        <f>IF(K250="",0,IF(K250="優勝",[17]点数換算表!$B$4,IF(K250="準優勝",[17]点数換算表!$C$4,IF(K250="ベスト4",[17]点数換算表!$D$4,IF(K250="ベスト8",[17]点数換算表!$E$4,IF(K250="ベスト16",[17]点数換算表!$F$4,""))))))</f>
        <v>0</v>
      </c>
      <c r="M250" s="15"/>
      <c r="N250" s="12">
        <f>IF(M250="",0,IF(M250="優勝",[3]点数換算表!$B$5,IF(M250="準優勝",[3]点数換算表!$C$5,IF(M250="ベスト4",[3]点数換算表!$D$5,IF(M250="ベスト8",[3]点数換算表!$E$5,IF(M250="ベスト16",[3]点数換算表!$F$5,IF(M250="ベスト32",[3]点数換算表!$G$5,"")))))))</f>
        <v>0</v>
      </c>
      <c r="O250" s="12"/>
      <c r="P250" s="12">
        <f>IF(O250="",0,IF(O250="優勝",[17]点数換算表!$B$6,IF(O250="準優勝",[17]点数換算表!$C$6,IF(O250="ベスト4",[17]点数換算表!$D$6,IF(O250="ベスト8",[17]点数換算表!$E$6,IF(O250="ベスト16",[17]点数換算表!$F$6,IF(O250="ベスト32",[17]点数換算表!$G$6,"")))))))</f>
        <v>0</v>
      </c>
      <c r="Q250" s="12"/>
      <c r="R250" s="12">
        <f>IF(Q250="",0,IF(Q250="優勝",[17]点数換算表!$B$7,IF(Q250="準優勝",[17]点数換算表!$C$7,IF(Q250="ベスト4",[17]点数換算表!$D$7,IF(Q250="ベスト8",[17]点数換算表!$E$7,[17]点数換算表!$F$7)))))</f>
        <v>0</v>
      </c>
      <c r="S250" s="12"/>
      <c r="T250" s="12">
        <f>IF(S250="",0,IF(S250="優勝",[17]点数換算表!$B$8,IF(S250="準優勝",[17]点数換算表!$C$8,IF(S250="ベスト4",[17]点数換算表!$D$8,IF(S250="ベスト8",[17]点数換算表!$E$8,[17]点数換算表!$F$8)))))</f>
        <v>0</v>
      </c>
      <c r="U250" s="12"/>
      <c r="V250" s="12">
        <f>IF(U250="",0,IF(U250="優勝",[17]点数換算表!$B$13,IF(U250="準優勝",[17]点数換算表!$C$13,IF(U250="ベスト4",[17]点数換算表!$D$13,[17]点数換算表!$E$13))))</f>
        <v>0</v>
      </c>
      <c r="W250" s="12"/>
      <c r="X250" s="12">
        <f>IF(W250="",0,IF(W250="優勝",[17]点数換算表!$B$14,IF(W250="準優勝",[17]点数換算表!$C$14,IF(W250="ベスト4",[17]点数換算表!$D$14,[17]点数換算表!$E$14))))</f>
        <v>0</v>
      </c>
      <c r="Y250" s="12" t="s">
        <v>9</v>
      </c>
      <c r="Z250" s="12">
        <f>IF(Y250="",0,IF(Y250="優勝",[17]点数換算表!$B$15,IF(Y250="準優勝",[17]点数換算表!$C$15,IF(Y250="ベスト4",[17]点数換算表!$D$15,IF(Y250="ベスト8",[17]点数換算表!$E$15,IF(Y250="ベスト16",[17]点数換算表!$F$15,""))))))</f>
        <v>32</v>
      </c>
      <c r="AA250" s="12"/>
      <c r="AB250" s="12">
        <f>IF(AA250="",0,IF(AA250="優勝",[3]点数換算表!$B$16,IF(AA250="準優勝",[3]点数換算表!$C$16,IF(AA250="ベスト4",[3]点数換算表!$D$16,IF(AA250="ベスト8",[3]点数換算表!$E$16,IF(AA250="ベスト16",[3]点数換算表!$F$16,IF(AA250="ベスト32",[3]点数換算表!$G$16,"")))))))</f>
        <v>0</v>
      </c>
      <c r="AC250" s="12"/>
      <c r="AD250" s="12">
        <f>IF(AC250="",0,IF(AC250="優勝",[17]点数換算表!$B$17,IF(AC250="準優勝",[17]点数換算表!$C$17,IF(AC250="ベスト4",[17]点数換算表!$D$17,IF(AC250="ベスト8",[17]点数換算表!$E$17,IF(AC250="ベスト16",[17]点数換算表!$F$17,IF(AC250="ベスト32",[17]点数換算表!$G$17,"")))))))</f>
        <v>0</v>
      </c>
      <c r="AE250" s="12"/>
      <c r="AF250" s="12">
        <f>IF(AE250="",0,IF(AE250="優勝",[17]点数換算表!$B$18,IF(AE250="準優勝",[17]点数換算表!$C$18,IF(AE250="ベスト4",[17]点数換算表!$D$18,IF(AE250="ベスト8",[17]点数換算表!$E$18,[17]点数換算表!$F$18)))))</f>
        <v>0</v>
      </c>
      <c r="AG250" s="12"/>
      <c r="AH250" s="12">
        <f>IF(AG250="",0,IF(AG250="優勝",[17]点数換算表!$B$19,IF(AG250="準優勝",[17]点数換算表!$C$19,IF(AG250="ベスト4",[17]点数換算表!$D$19,IF(AG250="ベスト8",[17]点数換算表!$E$19,[17]点数換算表!$F$19)))))</f>
        <v>0</v>
      </c>
      <c r="AI250" s="12">
        <f t="shared" si="120"/>
        <v>32</v>
      </c>
      <c r="AJ250" s="78">
        <f t="shared" ref="AJ250" si="132">AI250+AI251</f>
        <v>32</v>
      </c>
    </row>
    <row r="251" spans="1:36" x14ac:dyDescent="0.4">
      <c r="A251" s="78"/>
      <c r="B251" s="12" t="s">
        <v>1155</v>
      </c>
      <c r="C251" s="12" t="s">
        <v>1154</v>
      </c>
      <c r="D251" s="12">
        <v>1</v>
      </c>
      <c r="E251" s="24" t="s">
        <v>269</v>
      </c>
      <c r="F251" s="41" t="s">
        <v>814</v>
      </c>
      <c r="G251" s="12"/>
      <c r="H251" s="12">
        <f>IF(G251="",0,IF(G251="優勝",[17]点数換算表!$B$2,IF(G251="準優勝",[17]点数換算表!$C$2,IF(G251="ベスト4",[17]点数換算表!$D$2,[17]点数換算表!$E$2))))</f>
        <v>0</v>
      </c>
      <c r="I251" s="12"/>
      <c r="J251" s="12">
        <f>IF(I251="",0,IF(I251="優勝",[17]点数換算表!$B$3,IF(I251="準優勝",[17]点数換算表!$C$3,IF(I251="ベスト4",[17]点数換算表!$D$3,[17]点数換算表!$E$3))))</f>
        <v>0</v>
      </c>
      <c r="K251" s="12"/>
      <c r="L251" s="12">
        <f>IF(K251="",0,IF(K251="優勝",[17]点数換算表!$B$4,IF(K251="準優勝",[17]点数換算表!$C$4,IF(K251="ベスト4",[17]点数換算表!$D$4,IF(K251="ベスト8",[17]点数換算表!$E$4,IF(K251="ベスト16",[17]点数換算表!$F$4,""))))))</f>
        <v>0</v>
      </c>
      <c r="M251" s="15"/>
      <c r="N251" s="12">
        <f>IF(M251="",0,IF(M251="優勝",[3]点数換算表!$B$5,IF(M251="準優勝",[3]点数換算表!$C$5,IF(M251="ベスト4",[3]点数換算表!$D$5,IF(M251="ベスト8",[3]点数換算表!$E$5,IF(M251="ベスト16",[3]点数換算表!$F$5,IF(M251="ベスト32",[3]点数換算表!$G$5,"")))))))</f>
        <v>0</v>
      </c>
      <c r="O251" s="12"/>
      <c r="P251" s="12">
        <f>IF(O251="",0,IF(O251="優勝",[17]点数換算表!$B$6,IF(O251="準優勝",[17]点数換算表!$C$6,IF(O251="ベスト4",[17]点数換算表!$D$6,IF(O251="ベスト8",[17]点数換算表!$E$6,IF(O251="ベスト16",[17]点数換算表!$F$6,IF(O251="ベスト32",[17]点数換算表!$G$6,"")))))))</f>
        <v>0</v>
      </c>
      <c r="Q251" s="12"/>
      <c r="R251" s="12">
        <f>IF(Q251="",0,IF(Q251="優勝",[17]点数換算表!$B$7,IF(Q251="準優勝",[17]点数換算表!$C$7,IF(Q251="ベスト4",[17]点数換算表!$D$7,IF(Q251="ベスト8",[17]点数換算表!$E$7,[17]点数換算表!$F$7)))))</f>
        <v>0</v>
      </c>
      <c r="S251" s="12"/>
      <c r="T251" s="12">
        <f>IF(S251="",0,IF(S251="優勝",[17]点数換算表!$B$8,IF(S251="準優勝",[17]点数換算表!$C$8,IF(S251="ベスト4",[17]点数換算表!$D$8,IF(S251="ベスト8",[17]点数換算表!$E$8,[17]点数換算表!$F$8)))))</f>
        <v>0</v>
      </c>
      <c r="U251" s="12"/>
      <c r="V251" s="12">
        <f>IF(U251="",0,IF(U251="優勝",[17]点数換算表!$B$13,IF(U251="準優勝",[17]点数換算表!$C$13,IF(U251="ベスト4",[17]点数換算表!$D$13,[17]点数換算表!$E$13))))</f>
        <v>0</v>
      </c>
      <c r="W251" s="12"/>
      <c r="X251" s="12">
        <f>IF(W251="",0,IF(W251="優勝",[17]点数換算表!$B$14,IF(W251="準優勝",[17]点数換算表!$C$14,IF(W251="ベスト4",[17]点数換算表!$D$14,[17]点数換算表!$E$14))))</f>
        <v>0</v>
      </c>
      <c r="Y251" s="12"/>
      <c r="Z251" s="12">
        <f>IF(Y251="",0,IF(Y251="優勝",[17]点数換算表!$B$15,IF(Y251="準優勝",[17]点数換算表!$C$15,IF(Y251="ベスト4",[17]点数換算表!$D$15,IF(Y251="ベスト8",[17]点数換算表!$E$15,IF(Y251="ベスト16",[17]点数換算表!$F$15,""))))))</f>
        <v>0</v>
      </c>
      <c r="AA251" s="12"/>
      <c r="AB251" s="12">
        <f>IF(AA251="",0,IF(AA251="優勝",[3]点数換算表!$B$16,IF(AA251="準優勝",[3]点数換算表!$C$16,IF(AA251="ベスト4",[3]点数換算表!$D$16,IF(AA251="ベスト8",[3]点数換算表!$E$16,IF(AA251="ベスト16",[3]点数換算表!$F$16,IF(AA251="ベスト32",[3]点数換算表!$G$16,"")))))))</f>
        <v>0</v>
      </c>
      <c r="AC251" s="12"/>
      <c r="AD251" s="12">
        <f>IF(AC251="",0,IF(AC251="優勝",[17]点数換算表!$B$17,IF(AC251="準優勝",[17]点数換算表!$C$17,IF(AC251="ベスト4",[17]点数換算表!$D$17,IF(AC251="ベスト8",[17]点数換算表!$E$17,IF(AC251="ベスト16",[17]点数換算表!$F$17,IF(AC251="ベスト32",[17]点数換算表!$G$17,"")))))))</f>
        <v>0</v>
      </c>
      <c r="AE251" s="12"/>
      <c r="AF251" s="12">
        <f>IF(AE251="",0,IF(AE251="優勝",[17]点数換算表!$B$18,IF(AE251="準優勝",[17]点数換算表!$C$18,IF(AE251="ベスト4",[17]点数換算表!$D$18,IF(AE251="ベスト8",[17]点数換算表!$E$18,[17]点数換算表!$F$18)))))</f>
        <v>0</v>
      </c>
      <c r="AG251" s="12"/>
      <c r="AH251" s="12">
        <f>IF(AG251="",0,IF(AG251="優勝",[17]点数換算表!$B$19,IF(AG251="準優勝",[17]点数換算表!$C$19,IF(AG251="ベスト4",[17]点数換算表!$D$19,IF(AG251="ベスト8",[17]点数換算表!$E$19,[17]点数換算表!$F$19)))))</f>
        <v>0</v>
      </c>
      <c r="AI251" s="12">
        <f t="shared" si="120"/>
        <v>0</v>
      </c>
      <c r="AJ251" s="78"/>
    </row>
    <row r="252" spans="1:36" x14ac:dyDescent="0.4">
      <c r="A252" s="78">
        <v>125</v>
      </c>
      <c r="B252" s="12" t="s">
        <v>1042</v>
      </c>
      <c r="C252" s="12" t="s">
        <v>464</v>
      </c>
      <c r="D252" s="12">
        <v>2</v>
      </c>
      <c r="E252" s="28" t="s">
        <v>451</v>
      </c>
      <c r="F252" s="36" t="s">
        <v>815</v>
      </c>
      <c r="G252" s="11"/>
      <c r="H252" s="12">
        <f>IF(G252="",0,IF(G252="優勝",[15]点数換算表!$B$2,IF(G252="準優勝",[15]点数換算表!$C$2,IF(G252="ベスト4",[15]点数換算表!$D$2,[15]点数換算表!$E$2))))</f>
        <v>0</v>
      </c>
      <c r="I252" s="11"/>
      <c r="J252" s="12">
        <f>IF(I252="",0,IF(I252="優勝",[15]点数換算表!$B$3,IF(I252="準優勝",[15]点数換算表!$C$3,IF(I252="ベスト4",[15]点数換算表!$D$3,[15]点数換算表!$E$3))))</f>
        <v>0</v>
      </c>
      <c r="K252" s="15"/>
      <c r="L252" s="12">
        <f>IF(K252="",0,IF(K252="優勝",[15]点数換算表!$B$4,IF(K252="準優勝",[15]点数換算表!$C$4,IF(K252="ベスト4",[15]点数換算表!$D$4,IF(K252="ベスト8",[15]点数換算表!$E$4,IF(K252="ベスト16",[15]点数換算表!$F$4,""))))))</f>
        <v>0</v>
      </c>
      <c r="M252" s="15"/>
      <c r="N252" s="12">
        <f>IF(M252="",0,IF(M252="優勝",[3]点数換算表!$B$5,IF(M252="準優勝",[3]点数換算表!$C$5,IF(M252="ベスト4",[3]点数換算表!$D$5,IF(M252="ベスト8",[3]点数換算表!$E$5,IF(M252="ベスト16",[3]点数換算表!$F$5,IF(M252="ベスト32",[3]点数換算表!$G$5,"")))))))</f>
        <v>0</v>
      </c>
      <c r="O252" s="15"/>
      <c r="P252" s="12">
        <f>IF(O252="",0,IF(O252="優勝",[15]点数換算表!$B$6,IF(O252="準優勝",[15]点数換算表!$C$6,IF(O252="ベスト4",[15]点数換算表!$D$6,IF(O252="ベスト8",[15]点数換算表!$E$6,IF(O252="ベスト16",[15]点数換算表!$F$6,IF(O252="ベスト32",[15]点数換算表!$G$6,"")))))))</f>
        <v>0</v>
      </c>
      <c r="Q252" s="11"/>
      <c r="R252" s="12">
        <f>IF(Q252="",0,IF(Q252="優勝",[15]点数換算表!$B$7,IF(Q252="準優勝",[15]点数換算表!$C$7,IF(Q252="ベスト4",[15]点数換算表!$D$7,IF(Q252="ベスト8",[15]点数換算表!$E$7,[15]点数換算表!$F$7)))))</f>
        <v>0</v>
      </c>
      <c r="S252" s="11"/>
      <c r="T252" s="12">
        <f>IF(S252="",0,IF(S252="優勝",[15]点数換算表!$B$8,IF(S252="準優勝",[15]点数換算表!$C$8,IF(S252="ベスト4",[15]点数換算表!$D$8,IF(S252="ベスト8",[15]点数換算表!$E$8,[15]点数換算表!$F$8)))))</f>
        <v>0</v>
      </c>
      <c r="U252" s="11"/>
      <c r="V252" s="12">
        <f>IF(U252="",0,IF(U252="優勝",[15]点数換算表!$B$13,IF(U252="準優勝",[15]点数換算表!$C$13,IF(U252="ベスト4",[15]点数換算表!$D$13,[15]点数換算表!$E$13))))</f>
        <v>0</v>
      </c>
      <c r="W252" s="11"/>
      <c r="X252" s="12">
        <f>IF(W252="",0,IF(W252="優勝",[15]点数換算表!$B$14,IF(W252="準優勝",[15]点数換算表!$C$14,IF(W252="ベスト4",[15]点数換算表!$D$14,[15]点数換算表!$E$14))))</f>
        <v>0</v>
      </c>
      <c r="Y252" s="15" t="s">
        <v>9</v>
      </c>
      <c r="Z252" s="12">
        <f>IF(Y252="",0,IF(Y252="優勝",[15]点数換算表!$B$15,IF(Y252="準優勝",[15]点数換算表!$C$15,IF(Y252="ベスト4",[15]点数換算表!$D$15,IF(Y252="ベスト8",[15]点数換算表!$E$15,IF(Y252="ベスト16",[15]点数換算表!$F$15,""))))))</f>
        <v>32</v>
      </c>
      <c r="AA252" s="15"/>
      <c r="AB252" s="12">
        <f>IF(AA252="",0,IF(AA252="優勝",[3]点数換算表!$B$16,IF(AA252="準優勝",[3]点数換算表!$C$16,IF(AA252="ベスト4",[3]点数換算表!$D$16,IF(AA252="ベスト8",[3]点数換算表!$E$16,IF(AA252="ベスト16",[3]点数換算表!$F$16,IF(AA252="ベスト32",[3]点数換算表!$G$16,"")))))))</f>
        <v>0</v>
      </c>
      <c r="AC252" s="15"/>
      <c r="AD252" s="12">
        <f>IF(AC252="",0,IF(AC252="優勝",[15]点数換算表!$B$17,IF(AC252="準優勝",[15]点数換算表!$C$17,IF(AC252="ベスト4",[15]点数換算表!$D$17,IF(AC252="ベスト8",[15]点数換算表!$E$17,IF(AC252="ベスト16",[15]点数換算表!$F$17,IF(AC252="ベスト32",[15]点数換算表!$G$17,"")))))))</f>
        <v>0</v>
      </c>
      <c r="AE252" s="11"/>
      <c r="AF252" s="12">
        <f>IF(AE252="",0,IF(AE252="優勝",[15]点数換算表!$B$18,IF(AE252="準優勝",[15]点数換算表!$C$18,IF(AE252="ベスト4",[15]点数換算表!$D$18,IF(AE252="ベスト8",[15]点数換算表!$E$18,[15]点数換算表!$F$18)))))</f>
        <v>0</v>
      </c>
      <c r="AG252" s="11"/>
      <c r="AH252" s="12">
        <f>IF(AG252="",0,IF(AG252="優勝",[15]点数換算表!$B$19,IF(AG252="準優勝",[15]点数換算表!$C$19,IF(AG252="ベスト4",[15]点数換算表!$D$19,IF(AG252="ベスト8",[15]点数換算表!$E$19,[15]点数換算表!$F$19)))))</f>
        <v>0</v>
      </c>
      <c r="AI252" s="12">
        <f t="shared" si="120"/>
        <v>32</v>
      </c>
      <c r="AJ252" s="78">
        <f t="shared" ref="AJ252" si="133">AI252+AI253</f>
        <v>32</v>
      </c>
    </row>
    <row r="253" spans="1:36" x14ac:dyDescent="0.4">
      <c r="A253" s="78"/>
      <c r="B253" s="12" t="s">
        <v>1043</v>
      </c>
      <c r="C253" s="12" t="s">
        <v>464</v>
      </c>
      <c r="D253" s="12">
        <v>2</v>
      </c>
      <c r="E253" s="28" t="s">
        <v>451</v>
      </c>
      <c r="F253" s="36" t="s">
        <v>815</v>
      </c>
      <c r="G253" s="11"/>
      <c r="H253" s="12">
        <f>IF(G253="",0,IF(G253="優勝",点数換算表!$B$2,IF(G253="準優勝",点数換算表!$C$2,IF(G253="ベスト4",点数換算表!$D$2,点数換算表!$E$2))))</f>
        <v>0</v>
      </c>
      <c r="I253" s="11"/>
      <c r="J253" s="12">
        <f>IF(I253="",0,IF(I253="優勝",点数換算表!$B$3,IF(I253="準優勝",点数換算表!$C$3,IF(I253="ベスト4",点数換算表!$D$3,点数換算表!$E$3))))</f>
        <v>0</v>
      </c>
      <c r="K253" s="15"/>
      <c r="L253" s="12">
        <f>IF(K253="",0,IF(K253="優勝",点数換算表!$B$4,IF(K253="準優勝",点数換算表!$C$4,IF(K253="ベスト4",点数換算表!$D$4,IF(K253="ベスト8",点数換算表!$E$4,IF(K253="ベスト16",点数換算表!$F$4,""))))))</f>
        <v>0</v>
      </c>
      <c r="M253" s="15"/>
      <c r="N253" s="12">
        <f>IF(M253="",0,IF(M253="優勝",[3]点数換算表!$B$5,IF(M253="準優勝",[3]点数換算表!$C$5,IF(M253="ベスト4",[3]点数換算表!$D$5,IF(M253="ベスト8",[3]点数換算表!$E$5,IF(M253="ベスト16",[3]点数換算表!$F$5,IF(M253="ベスト32",[3]点数換算表!$G$5,"")))))))</f>
        <v>0</v>
      </c>
      <c r="O253" s="15"/>
      <c r="P253" s="12">
        <f>IF(O253="",0,IF(O253="優勝",点数換算表!$B$6,IF(O253="準優勝",点数換算表!$C$6,IF(O253="ベスト4",点数換算表!$D$6,IF(O253="ベスト8",点数換算表!$E$6,IF(O253="ベスト16",点数換算表!$F$6,IF(O253="ベスト32",点数換算表!$G$6,"")))))))</f>
        <v>0</v>
      </c>
      <c r="Q253" s="11"/>
      <c r="R253" s="12">
        <f>IF(Q253="",0,IF(Q253="優勝",点数換算表!$B$7,IF(Q253="準優勝",点数換算表!$C$7,IF(Q253="ベスト4",点数換算表!$D$7,IF(Q253="ベスト8",点数換算表!$E$7,点数換算表!$F$7)))))</f>
        <v>0</v>
      </c>
      <c r="S253" s="11"/>
      <c r="T253" s="12">
        <f>IF(S253="",0,IF(S253="優勝",点数換算表!$B$8,IF(S253="準優勝",点数換算表!$C$8,IF(S253="ベスト4",点数換算表!$D$8,IF(S253="ベスト8",点数換算表!$E$8,点数換算表!$F$8)))))</f>
        <v>0</v>
      </c>
      <c r="U253" s="11"/>
      <c r="V253" s="12">
        <f>IF(U253="",0,IF(U253="優勝",点数換算表!$B$13,IF(U253="準優勝",点数換算表!$C$13,IF(U253="ベスト4",点数換算表!$D$13,点数換算表!$E$13))))</f>
        <v>0</v>
      </c>
      <c r="W253" s="11"/>
      <c r="X253" s="12">
        <f>IF(W253="",0,IF(W253="優勝",点数換算表!$B$14,IF(W253="準優勝",点数換算表!$C$14,IF(W253="ベスト4",点数換算表!$D$14,点数換算表!$E$14))))</f>
        <v>0</v>
      </c>
      <c r="Y253" s="15"/>
      <c r="Z253" s="12">
        <f>IF(Y253="",0,IF(Y253="優勝",点数換算表!$B$15,IF(Y253="準優勝",点数換算表!$C$15,IF(Y253="ベスト4",点数換算表!$D$15,IF(Y253="ベスト8",点数換算表!$E$15,IF(Y253="ベスト16",点数換算表!$F$15,""))))))</f>
        <v>0</v>
      </c>
      <c r="AA253" s="15"/>
      <c r="AB253" s="12">
        <f>IF(AA253="",0,IF(AA253="優勝",[3]点数換算表!$B$16,IF(AA253="準優勝",[3]点数換算表!$C$16,IF(AA253="ベスト4",[3]点数換算表!$D$16,IF(AA253="ベスト8",[3]点数換算表!$E$16,IF(AA253="ベスト16",[3]点数換算表!$F$16,IF(AA253="ベスト32",[3]点数換算表!$G$16,"")))))))</f>
        <v>0</v>
      </c>
      <c r="AC253" s="15"/>
      <c r="AD253" s="12">
        <f>IF(AC253="",0,IF(AC253="優勝",点数換算表!$B$17,IF(AC253="準優勝",点数換算表!$C$17,IF(AC253="ベスト4",点数換算表!$D$17,IF(AC253="ベスト8",点数換算表!$E$17,IF(AC253="ベスト16",点数換算表!$F$17,IF(AC253="ベスト32",点数換算表!$G$17,"")))))))</f>
        <v>0</v>
      </c>
      <c r="AE253" s="11"/>
      <c r="AF253" s="12">
        <f>IF(AE253="",0,IF(AE253="優勝",点数換算表!$B$18,IF(AE253="準優勝",点数換算表!$C$18,IF(AE253="ベスト4",点数換算表!$D$18,IF(AE253="ベスト8",点数換算表!$E$18,点数換算表!$F$18)))))</f>
        <v>0</v>
      </c>
      <c r="AG253" s="11"/>
      <c r="AH253" s="12">
        <f>IF(AG253="",0,IF(AG253="優勝",点数換算表!$B$19,IF(AG253="準優勝",点数換算表!$C$19,IF(AG253="ベスト4",点数換算表!$D$19,IF(AG253="ベスト8",点数換算表!$E$19,点数換算表!$F$19)))))</f>
        <v>0</v>
      </c>
      <c r="AI253" s="12">
        <f t="shared" si="120"/>
        <v>0</v>
      </c>
      <c r="AJ253" s="78"/>
    </row>
    <row r="254" spans="1:36" x14ac:dyDescent="0.4">
      <c r="A254" s="78">
        <v>126</v>
      </c>
      <c r="B254" s="12" t="s">
        <v>1145</v>
      </c>
      <c r="C254" s="12" t="s">
        <v>807</v>
      </c>
      <c r="D254" s="12">
        <v>4</v>
      </c>
      <c r="E254" s="24" t="s">
        <v>269</v>
      </c>
      <c r="F254" s="41" t="s">
        <v>814</v>
      </c>
      <c r="G254" s="12"/>
      <c r="H254" s="12">
        <f>IF(G254="",0,IF(G254="優勝",[17]点数換算表!$B$2,IF(G254="準優勝",[17]点数換算表!$C$2,IF(G254="ベスト4",[17]点数換算表!$D$2,[17]点数換算表!$E$2))))</f>
        <v>0</v>
      </c>
      <c r="I254" s="12"/>
      <c r="J254" s="12">
        <f>IF(I254="",0,IF(I254="優勝",[17]点数換算表!$B$3,IF(I254="準優勝",[17]点数換算表!$C$3,IF(I254="ベスト4",[17]点数換算表!$D$3,[17]点数換算表!$E$3))))</f>
        <v>0</v>
      </c>
      <c r="K254" s="12"/>
      <c r="L254" s="12">
        <f>IF(K254="",0,IF(K254="優勝",[17]点数換算表!$B$4,IF(K254="準優勝",[17]点数換算表!$C$4,IF(K254="ベスト4",[17]点数換算表!$D$4,IF(K254="ベスト8",[17]点数換算表!$E$4,IF(K254="ベスト16",[17]点数換算表!$F$4,""))))))</f>
        <v>0</v>
      </c>
      <c r="M254" s="15"/>
      <c r="N254" s="12">
        <f>IF(M254="",0,IF(M254="優勝",[3]点数換算表!$B$5,IF(M254="準優勝",[3]点数換算表!$C$5,IF(M254="ベスト4",[3]点数換算表!$D$5,IF(M254="ベスト8",[3]点数換算表!$E$5,IF(M254="ベスト16",[3]点数換算表!$F$5,IF(M254="ベスト32",[3]点数換算表!$G$5,"")))))))</f>
        <v>0</v>
      </c>
      <c r="O254" s="12"/>
      <c r="P254" s="12">
        <f>IF(O254="",0,IF(O254="優勝",[17]点数換算表!$B$6,IF(O254="準優勝",[17]点数換算表!$C$6,IF(O254="ベスト4",[17]点数換算表!$D$6,IF(O254="ベスト8",[17]点数換算表!$E$6,IF(O254="ベスト16",[17]点数換算表!$F$6,IF(O254="ベスト32",[17]点数換算表!$G$6,"")))))))</f>
        <v>0</v>
      </c>
      <c r="Q254" s="12"/>
      <c r="R254" s="12">
        <f>IF(Q254="",0,IF(Q254="優勝",[17]点数換算表!$B$7,IF(Q254="準優勝",[17]点数換算表!$C$7,IF(Q254="ベスト4",[17]点数換算表!$D$7,IF(Q254="ベスト8",[17]点数換算表!$E$7,[17]点数換算表!$F$7)))))</f>
        <v>0</v>
      </c>
      <c r="S254" s="12"/>
      <c r="T254" s="12">
        <f>IF(S254="",0,IF(S254="優勝",[17]点数換算表!$B$8,IF(S254="準優勝",[17]点数換算表!$C$8,IF(S254="ベスト4",[17]点数換算表!$D$8,IF(S254="ベスト8",[17]点数換算表!$E$8,[17]点数換算表!$F$8)))))</f>
        <v>0</v>
      </c>
      <c r="U254" s="12"/>
      <c r="V254" s="12">
        <f>IF(U254="",0,IF(U254="優勝",[17]点数換算表!$B$13,IF(U254="準優勝",[17]点数換算表!$C$13,IF(U254="ベスト4",[17]点数換算表!$D$13,[17]点数換算表!$E$13))))</f>
        <v>0</v>
      </c>
      <c r="W254" s="12"/>
      <c r="X254" s="12">
        <f>IF(W254="",0,IF(W254="優勝",[17]点数換算表!$B$14,IF(W254="準優勝",[17]点数換算表!$C$14,IF(W254="ベスト4",[17]点数換算表!$D$14,[17]点数換算表!$E$14))))</f>
        <v>0</v>
      </c>
      <c r="Y254" s="12" t="s">
        <v>7</v>
      </c>
      <c r="Z254" s="12">
        <f>IF(Y254="",0,IF(Y254="優勝",[17]点数換算表!$B$15,IF(Y254="準優勝",[17]点数換算表!$C$15,IF(Y254="ベスト4",[17]点数換算表!$D$15,IF(Y254="ベスト8",[17]点数換算表!$E$15,IF(Y254="ベスト16",[17]点数換算表!$F$15,""))))))</f>
        <v>16</v>
      </c>
      <c r="AA254" s="12"/>
      <c r="AB254" s="12">
        <f>IF(AA254="",0,IF(AA254="優勝",[3]点数換算表!$B$16,IF(AA254="準優勝",[3]点数換算表!$C$16,IF(AA254="ベスト4",[3]点数換算表!$D$16,IF(AA254="ベスト8",[3]点数換算表!$E$16,IF(AA254="ベスト16",[3]点数換算表!$F$16,IF(AA254="ベスト32",[3]点数換算表!$G$16,"")))))))</f>
        <v>0</v>
      </c>
      <c r="AC254" s="12"/>
      <c r="AD254" s="12">
        <f>IF(AC254="",0,IF(AC254="優勝",[17]点数換算表!$B$17,IF(AC254="準優勝",[17]点数換算表!$C$17,IF(AC254="ベスト4",[17]点数換算表!$D$17,IF(AC254="ベスト8",[17]点数換算表!$E$17,IF(AC254="ベスト16",[17]点数換算表!$F$17,IF(AC254="ベスト32",[17]点数換算表!$G$17,"")))))))</f>
        <v>0</v>
      </c>
      <c r="AE254" s="12"/>
      <c r="AF254" s="12">
        <f>IF(AE254="",0,IF(AE254="優勝",[17]点数換算表!$B$18,IF(AE254="準優勝",[17]点数換算表!$C$18,IF(AE254="ベスト4",[17]点数換算表!$D$18,IF(AE254="ベスト8",[17]点数換算表!$E$18,[17]点数換算表!$F$18)))))</f>
        <v>0</v>
      </c>
      <c r="AG254" s="12"/>
      <c r="AH254" s="12">
        <f>IF(AG254="",0,IF(AG254="優勝",[17]点数換算表!$B$19,IF(AG254="準優勝",[17]点数換算表!$C$19,IF(AG254="ベスト4",[17]点数換算表!$D$19,IF(AG254="ベスト8",[17]点数換算表!$E$19,[17]点数換算表!$F$19)))))</f>
        <v>0</v>
      </c>
      <c r="AI254" s="12">
        <f t="shared" si="96"/>
        <v>16</v>
      </c>
      <c r="AJ254" s="78">
        <f t="shared" ref="AJ254" si="134">AI254+AI255</f>
        <v>32</v>
      </c>
    </row>
    <row r="255" spans="1:36" x14ac:dyDescent="0.4">
      <c r="A255" s="78"/>
      <c r="B255" s="12" t="s">
        <v>1146</v>
      </c>
      <c r="C255" s="12" t="s">
        <v>807</v>
      </c>
      <c r="D255" s="12">
        <v>4</v>
      </c>
      <c r="E255" s="24" t="s">
        <v>269</v>
      </c>
      <c r="F255" s="41" t="s">
        <v>814</v>
      </c>
      <c r="G255" s="12"/>
      <c r="H255" s="12">
        <f>IF(G255="",0,IF(G255="優勝",[17]点数換算表!$B$2,IF(G255="準優勝",[17]点数換算表!$C$2,IF(G255="ベスト4",[17]点数換算表!$D$2,[17]点数換算表!$E$2))))</f>
        <v>0</v>
      </c>
      <c r="I255" s="12"/>
      <c r="J255" s="12">
        <f>IF(I255="",0,IF(I255="優勝",[17]点数換算表!$B$3,IF(I255="準優勝",[17]点数換算表!$C$3,IF(I255="ベスト4",[17]点数換算表!$D$3,[17]点数換算表!$E$3))))</f>
        <v>0</v>
      </c>
      <c r="K255" s="12"/>
      <c r="L255" s="12">
        <f>IF(K255="",0,IF(K255="優勝",[17]点数換算表!$B$4,IF(K255="準優勝",[17]点数換算表!$C$4,IF(K255="ベスト4",[17]点数換算表!$D$4,IF(K255="ベスト8",[17]点数換算表!$E$4,IF(K255="ベスト16",[17]点数換算表!$F$4,""))))))</f>
        <v>0</v>
      </c>
      <c r="M255" s="15"/>
      <c r="N255" s="12">
        <f>IF(M255="",0,IF(M255="優勝",[3]点数換算表!$B$5,IF(M255="準優勝",[3]点数換算表!$C$5,IF(M255="ベスト4",[3]点数換算表!$D$5,IF(M255="ベスト8",[3]点数換算表!$E$5,IF(M255="ベスト16",[3]点数換算表!$F$5,IF(M255="ベスト32",[3]点数換算表!$G$5,"")))))))</f>
        <v>0</v>
      </c>
      <c r="O255" s="12"/>
      <c r="P255" s="12">
        <f>IF(O255="",0,IF(O255="優勝",[17]点数換算表!$B$6,IF(O255="準優勝",[17]点数換算表!$C$6,IF(O255="ベスト4",[17]点数換算表!$D$6,IF(O255="ベスト8",[17]点数換算表!$E$6,IF(O255="ベスト16",[17]点数換算表!$F$6,IF(O255="ベスト32",[17]点数換算表!$G$6,"")))))))</f>
        <v>0</v>
      </c>
      <c r="Q255" s="12"/>
      <c r="R255" s="12">
        <f>IF(Q255="",0,IF(Q255="優勝",[17]点数換算表!$B$7,IF(Q255="準優勝",[17]点数換算表!$C$7,IF(Q255="ベスト4",[17]点数換算表!$D$7,IF(Q255="ベスト8",[17]点数換算表!$E$7,[17]点数換算表!$F$7)))))</f>
        <v>0</v>
      </c>
      <c r="S255" s="12"/>
      <c r="T255" s="12">
        <f>IF(S255="",0,IF(S255="優勝",[17]点数換算表!$B$8,IF(S255="準優勝",[17]点数換算表!$C$8,IF(S255="ベスト4",[17]点数換算表!$D$8,IF(S255="ベスト8",[17]点数換算表!$E$8,[17]点数換算表!$F$8)))))</f>
        <v>0</v>
      </c>
      <c r="U255" s="12"/>
      <c r="V255" s="12">
        <f>IF(U255="",0,IF(U255="優勝",[17]点数換算表!$B$13,IF(U255="準優勝",[17]点数換算表!$C$13,IF(U255="ベスト4",[17]点数換算表!$D$13,[17]点数換算表!$E$13))))</f>
        <v>0</v>
      </c>
      <c r="W255" s="12"/>
      <c r="X255" s="12">
        <f>IF(W255="",0,IF(W255="優勝",[17]点数換算表!$B$14,IF(W255="準優勝",[17]点数換算表!$C$14,IF(W255="ベスト4",[17]点数換算表!$D$14,[17]点数換算表!$E$14))))</f>
        <v>0</v>
      </c>
      <c r="Y255" s="12" t="s">
        <v>7</v>
      </c>
      <c r="Z255" s="12">
        <f>IF(Y255="",0,IF(Y255="優勝",[17]点数換算表!$B$15,IF(Y255="準優勝",[17]点数換算表!$C$15,IF(Y255="ベスト4",[17]点数換算表!$D$15,IF(Y255="ベスト8",[17]点数換算表!$E$15,IF(Y255="ベスト16",[17]点数換算表!$F$15,""))))))</f>
        <v>16</v>
      </c>
      <c r="AA255" s="12"/>
      <c r="AB255" s="12">
        <f>IF(AA255="",0,IF(AA255="優勝",[3]点数換算表!$B$16,IF(AA255="準優勝",[3]点数換算表!$C$16,IF(AA255="ベスト4",[3]点数換算表!$D$16,IF(AA255="ベスト8",[3]点数換算表!$E$16,IF(AA255="ベスト16",[3]点数換算表!$F$16,IF(AA255="ベスト32",[3]点数換算表!$G$16,"")))))))</f>
        <v>0</v>
      </c>
      <c r="AC255" s="12"/>
      <c r="AD255" s="12">
        <f>IF(AC255="",0,IF(AC255="優勝",[17]点数換算表!$B$17,IF(AC255="準優勝",[17]点数換算表!$C$17,IF(AC255="ベスト4",[17]点数換算表!$D$17,IF(AC255="ベスト8",[17]点数換算表!$E$17,IF(AC255="ベスト16",[17]点数換算表!$F$17,IF(AC255="ベスト32",[17]点数換算表!$G$17,"")))))))</f>
        <v>0</v>
      </c>
      <c r="AE255" s="12"/>
      <c r="AF255" s="12">
        <f>IF(AE255="",0,IF(AE255="優勝",[17]点数換算表!$B$18,IF(AE255="準優勝",[17]点数換算表!$C$18,IF(AE255="ベスト4",[17]点数換算表!$D$18,IF(AE255="ベスト8",[17]点数換算表!$E$18,[17]点数換算表!$F$18)))))</f>
        <v>0</v>
      </c>
      <c r="AG255" s="12"/>
      <c r="AH255" s="12">
        <f>IF(AG255="",0,IF(AG255="優勝",[17]点数換算表!$B$19,IF(AG255="準優勝",[17]点数換算表!$C$19,IF(AG255="ベスト4",[17]点数換算表!$D$19,IF(AG255="ベスト8",[17]点数換算表!$E$19,[17]点数換算表!$F$19)))))</f>
        <v>0</v>
      </c>
      <c r="AI255" s="12">
        <f t="shared" si="96"/>
        <v>16</v>
      </c>
      <c r="AJ255" s="78"/>
    </row>
    <row r="256" spans="1:36" x14ac:dyDescent="0.4">
      <c r="A256" s="78">
        <v>127</v>
      </c>
      <c r="B256" s="12" t="s">
        <v>606</v>
      </c>
      <c r="C256" s="12" t="s">
        <v>607</v>
      </c>
      <c r="D256" s="12">
        <v>2</v>
      </c>
      <c r="E256" s="29" t="s">
        <v>526</v>
      </c>
      <c r="F256" s="36" t="s">
        <v>815</v>
      </c>
      <c r="G256" s="11"/>
      <c r="H256" s="12">
        <f>IF(G256="",0,IF(G256="優勝",[8]点数換算表!$B$2,IF(G256="準優勝",[8]点数換算表!$C$2,IF(G256="ベスト4",[8]点数換算表!$D$2,[8]点数換算表!$E$2))))</f>
        <v>0</v>
      </c>
      <c r="I256" s="11"/>
      <c r="J256" s="12">
        <f>IF(I256="",0,IF(I256="優勝",[8]点数換算表!$B$3,IF(I256="準優勝",[8]点数換算表!$C$3,IF(I256="ベスト4",[8]点数換算表!$D$3,[8]点数換算表!$E$3))))</f>
        <v>0</v>
      </c>
      <c r="K256" s="15" t="s">
        <v>7</v>
      </c>
      <c r="L256" s="12">
        <f>IF(K256="",0,IF(K256="優勝",[8]点数換算表!$B$4,IF(K256="準優勝",[8]点数換算表!$C$4,IF(K256="ベスト4",[8]点数換算表!$D$4,IF(K256="ベスト8",[8]点数換算表!$E$4,IF(K256="ベスト16",[8]点数換算表!$F$4,""))))))</f>
        <v>20</v>
      </c>
      <c r="M256" s="15"/>
      <c r="N256" s="12">
        <f>IF(M256="",0,IF(M256="優勝",[3]点数換算表!$B$5,IF(M256="準優勝",[3]点数換算表!$C$5,IF(M256="ベスト4",[3]点数換算表!$D$5,IF(M256="ベスト8",[3]点数換算表!$E$5,IF(M256="ベスト16",[3]点数換算表!$F$5,IF(M256="ベスト32",[3]点数換算表!$G$5,"")))))))</f>
        <v>0</v>
      </c>
      <c r="O256" s="15"/>
      <c r="P256" s="12">
        <f>IF(O256="",0,IF(O256="優勝",[8]点数換算表!$B$6,IF(O256="準優勝",[8]点数換算表!$C$6,IF(O256="ベスト4",[8]点数換算表!$D$6,IF(O256="ベスト8",[8]点数換算表!$E$6,IF(O256="ベスト16",[8]点数換算表!$F$6,IF(O256="ベスト32",[8]点数換算表!$G$6,"")))))))</f>
        <v>0</v>
      </c>
      <c r="Q256" s="11"/>
      <c r="R256" s="12">
        <f>IF(Q256="",0,IF(Q256="優勝",[8]点数換算表!$B$7,IF(Q256="準優勝",[8]点数換算表!$C$7,IF(Q256="ベスト4",[8]点数換算表!$D$7,IF(Q256="ベスト8",[8]点数換算表!$E$7,[8]点数換算表!$F$7)))))</f>
        <v>0</v>
      </c>
      <c r="S256" s="11"/>
      <c r="T256" s="12">
        <f>IF(S256="",0,IF(S256="優勝",[8]点数換算表!$B$8,IF(S256="準優勝",[8]点数換算表!$C$8,IF(S256="ベスト4",[8]点数換算表!$D$8,IF(S256="ベスト8",[8]点数換算表!$E$8,[8]点数換算表!$F$8)))))</f>
        <v>0</v>
      </c>
      <c r="U256" s="11"/>
      <c r="V256" s="12">
        <f>IF(U256="",0,IF(U256="優勝",[8]点数換算表!$B$13,IF(U256="準優勝",[8]点数換算表!$C$13,IF(U256="ベスト4",[8]点数換算表!$D$13,[8]点数換算表!$E$13))))</f>
        <v>0</v>
      </c>
      <c r="W256" s="11"/>
      <c r="X256" s="12">
        <f>IF(W256="",0,IF(W256="優勝",[8]点数換算表!$B$14,IF(W256="準優勝",[8]点数換算表!$C$14,IF(W256="ベスト4",[8]点数換算表!$D$14,[8]点数換算表!$E$14))))</f>
        <v>0</v>
      </c>
      <c r="Y256" s="15"/>
      <c r="Z256" s="12">
        <f>IF(Y256="",0,IF(Y256="優勝",[8]点数換算表!$B$15,IF(Y256="準優勝",[8]点数換算表!$C$15,IF(Y256="ベスト4",[8]点数換算表!$D$15,IF(Y256="ベスト8",[8]点数換算表!$E$15,IF(Y256="ベスト16",[8]点数換算表!$F$15,""))))))</f>
        <v>0</v>
      </c>
      <c r="AA256" s="15"/>
      <c r="AB256" s="12">
        <f>IF(AA256="",0,IF(AA256="優勝",[3]点数換算表!$B$16,IF(AA256="準優勝",[3]点数換算表!$C$16,IF(AA256="ベスト4",[3]点数換算表!$D$16,IF(AA256="ベスト8",[3]点数換算表!$E$16,IF(AA256="ベスト16",[3]点数換算表!$F$16,IF(AA256="ベスト32",[3]点数換算表!$G$16,"")))))))</f>
        <v>0</v>
      </c>
      <c r="AC256" s="15"/>
      <c r="AD256" s="12">
        <f>IF(AC256="",0,IF(AC256="優勝",[8]点数換算表!$B$17,IF(AC256="準優勝",[8]点数換算表!$C$17,IF(AC256="ベスト4",[8]点数換算表!$D$17,IF(AC256="ベスト8",[8]点数換算表!$E$17,IF(AC256="ベスト16",[8]点数換算表!$F$17,IF(AC256="ベスト32",[8]点数換算表!$G$17,"")))))))</f>
        <v>0</v>
      </c>
      <c r="AE256" s="11"/>
      <c r="AF256" s="12">
        <f>IF(AE256="",0,IF(AE256="優勝",[8]点数換算表!$B$18,IF(AE256="準優勝",[8]点数換算表!$C$18,IF(AE256="ベスト4",[8]点数換算表!$D$18,IF(AE256="ベスト8",[8]点数換算表!$E$18,[8]点数換算表!$F$18)))))</f>
        <v>0</v>
      </c>
      <c r="AG256" s="11"/>
      <c r="AH256" s="12">
        <f>IF(AG256="",0,IF(AG256="優勝",[8]点数換算表!$B$19,IF(AG256="準優勝",[8]点数換算表!$C$19,IF(AG256="ベスト4",[8]点数換算表!$D$19,IF(AG256="ベスト8",[8]点数換算表!$E$19,[8]点数換算表!$F$19)))))</f>
        <v>0</v>
      </c>
      <c r="AI256" s="12">
        <f t="shared" ref="AI256:AI269" si="135">MAX(H256,J256)+SUM(L256:T256)+MAX(V256,X256)+SUM(Z256:AH256)</f>
        <v>20</v>
      </c>
      <c r="AJ256" s="78">
        <f t="shared" ref="AJ256" si="136">AI256+AI257</f>
        <v>20</v>
      </c>
    </row>
    <row r="257" spans="1:36" x14ac:dyDescent="0.4">
      <c r="A257" s="78"/>
      <c r="B257" s="12" t="s">
        <v>918</v>
      </c>
      <c r="C257" s="12" t="s">
        <v>607</v>
      </c>
      <c r="D257" s="12">
        <v>1</v>
      </c>
      <c r="E257" s="29" t="s">
        <v>526</v>
      </c>
      <c r="F257" s="36" t="s">
        <v>815</v>
      </c>
      <c r="G257" s="11"/>
      <c r="H257" s="12">
        <f>IF(G257="",0,IF(G257="優勝",[8]点数換算表!$B$2,IF(G257="準優勝",[8]点数換算表!$C$2,IF(G257="ベスト4",[8]点数換算表!$D$2,[8]点数換算表!$E$2))))</f>
        <v>0</v>
      </c>
      <c r="I257" s="11"/>
      <c r="J257" s="12">
        <f>IF(I257="",0,IF(I257="優勝",[8]点数換算表!$B$3,IF(I257="準優勝",[8]点数換算表!$C$3,IF(I257="ベスト4",[8]点数換算表!$D$3,[8]点数換算表!$E$3))))</f>
        <v>0</v>
      </c>
      <c r="K257" s="15"/>
      <c r="L257" s="12">
        <f>IF(K257="",0,IF(K257="優勝",[8]点数換算表!$B$4,IF(K257="準優勝",[8]点数換算表!$C$4,IF(K257="ベスト4",[8]点数換算表!$D$4,IF(K257="ベスト8",[8]点数換算表!$E$4,IF(K257="ベスト16",[8]点数換算表!$F$4,""))))))</f>
        <v>0</v>
      </c>
      <c r="M257" s="15"/>
      <c r="N257" s="12">
        <f>IF(M257="",0,IF(M257="優勝",[3]点数換算表!$B$5,IF(M257="準優勝",[3]点数換算表!$C$5,IF(M257="ベスト4",[3]点数換算表!$D$5,IF(M257="ベスト8",[3]点数換算表!$E$5,IF(M257="ベスト16",[3]点数換算表!$F$5,IF(M257="ベスト32",[3]点数換算表!$G$5,"")))))))</f>
        <v>0</v>
      </c>
      <c r="O257" s="15"/>
      <c r="P257" s="12">
        <f>IF(O257="",0,IF(O257="優勝",[8]点数換算表!$B$6,IF(O257="準優勝",[8]点数換算表!$C$6,IF(O257="ベスト4",[8]点数換算表!$D$6,IF(O257="ベスト8",[8]点数換算表!$E$6,IF(O257="ベスト16",[8]点数換算表!$F$6,IF(O257="ベスト32",[8]点数換算表!$G$6,"")))))))</f>
        <v>0</v>
      </c>
      <c r="Q257" s="11"/>
      <c r="R257" s="12">
        <f>IF(Q257="",0,IF(Q257="優勝",[8]点数換算表!$B$7,IF(Q257="準優勝",[8]点数換算表!$C$7,IF(Q257="ベスト4",[8]点数換算表!$D$7,IF(Q257="ベスト8",[8]点数換算表!$E$7,[8]点数換算表!$F$7)))))</f>
        <v>0</v>
      </c>
      <c r="S257" s="11"/>
      <c r="T257" s="12">
        <f>IF(S257="",0,IF(S257="優勝",[8]点数換算表!$B$8,IF(S257="準優勝",[8]点数換算表!$C$8,IF(S257="ベスト4",[8]点数換算表!$D$8,IF(S257="ベスト8",[8]点数換算表!$E$8,[8]点数換算表!$F$8)))))</f>
        <v>0</v>
      </c>
      <c r="U257" s="11"/>
      <c r="V257" s="12">
        <f>IF(U257="",0,IF(U257="優勝",[8]点数換算表!$B$13,IF(U257="準優勝",[8]点数換算表!$C$13,IF(U257="ベスト4",[8]点数換算表!$D$13,[8]点数換算表!$E$13))))</f>
        <v>0</v>
      </c>
      <c r="W257" s="11"/>
      <c r="X257" s="12">
        <f>IF(W257="",0,IF(W257="優勝",[8]点数換算表!$B$14,IF(W257="準優勝",[8]点数換算表!$C$14,IF(W257="ベスト4",[8]点数換算表!$D$14,[8]点数換算表!$E$14))))</f>
        <v>0</v>
      </c>
      <c r="Y257" s="15"/>
      <c r="Z257" s="12">
        <f>IF(Y257="",0,IF(Y257="優勝",[8]点数換算表!$B$15,IF(Y257="準優勝",[8]点数換算表!$C$15,IF(Y257="ベスト4",[8]点数換算表!$D$15,IF(Y257="ベスト8",[8]点数換算表!$E$15,IF(Y257="ベスト16",[8]点数換算表!$F$15,""))))))</f>
        <v>0</v>
      </c>
      <c r="AA257" s="15"/>
      <c r="AB257" s="12">
        <f>IF(AA257="",0,IF(AA257="優勝",[3]点数換算表!$B$16,IF(AA257="準優勝",[3]点数換算表!$C$16,IF(AA257="ベスト4",[3]点数換算表!$D$16,IF(AA257="ベスト8",[3]点数換算表!$E$16,IF(AA257="ベスト16",[3]点数換算表!$F$16,IF(AA257="ベスト32",[3]点数換算表!$G$16,"")))))))</f>
        <v>0</v>
      </c>
      <c r="AC257" s="15"/>
      <c r="AD257" s="12">
        <f>IF(AC257="",0,IF(AC257="優勝",[8]点数換算表!$B$17,IF(AC257="準優勝",[8]点数換算表!$C$17,IF(AC257="ベスト4",[8]点数換算表!$D$17,IF(AC257="ベスト8",[8]点数換算表!$E$17,IF(AC257="ベスト16",[8]点数換算表!$F$17,IF(AC257="ベスト32",[8]点数換算表!$G$17,"")))))))</f>
        <v>0</v>
      </c>
      <c r="AE257" s="11"/>
      <c r="AF257" s="12">
        <f>IF(AE257="",0,IF(AE257="優勝",[8]点数換算表!$B$18,IF(AE257="準優勝",[8]点数換算表!$C$18,IF(AE257="ベスト4",[8]点数換算表!$D$18,IF(AE257="ベスト8",[8]点数換算表!$E$18,[8]点数換算表!$F$18)))))</f>
        <v>0</v>
      </c>
      <c r="AG257" s="11"/>
      <c r="AH257" s="12">
        <f>IF(AG257="",0,IF(AG257="優勝",[8]点数換算表!$B$19,IF(AG257="準優勝",[8]点数換算表!$C$19,IF(AG257="ベスト4",[8]点数換算表!$D$19,IF(AG257="ベスト8",[8]点数換算表!$E$19,[8]点数換算表!$F$19)))))</f>
        <v>0</v>
      </c>
      <c r="AI257" s="12">
        <f t="shared" si="135"/>
        <v>0</v>
      </c>
      <c r="AJ257" s="78"/>
    </row>
    <row r="258" spans="1:36" x14ac:dyDescent="0.4">
      <c r="A258" s="78">
        <v>128</v>
      </c>
      <c r="B258" s="12" t="s">
        <v>980</v>
      </c>
      <c r="C258" s="12" t="s">
        <v>457</v>
      </c>
      <c r="D258" s="12">
        <v>1</v>
      </c>
      <c r="E258" s="28" t="s">
        <v>451</v>
      </c>
      <c r="F258" s="36" t="s">
        <v>815</v>
      </c>
      <c r="G258" s="11"/>
      <c r="H258" s="12">
        <f>IF(G258="",0,IF(G258="優勝",[15]点数換算表!$B$2,IF(G258="準優勝",[15]点数換算表!$C$2,IF(G258="ベスト4",[15]点数換算表!$D$2,[15]点数換算表!$E$2))))</f>
        <v>0</v>
      </c>
      <c r="I258" s="11"/>
      <c r="J258" s="12">
        <f>IF(I258="",0,IF(I258="優勝",[15]点数換算表!$B$3,IF(I258="準優勝",[15]点数換算表!$C$3,IF(I258="ベスト4",[15]点数換算表!$D$3,[15]点数換算表!$E$3))))</f>
        <v>0</v>
      </c>
      <c r="K258" s="15" t="s">
        <v>7</v>
      </c>
      <c r="L258" s="12">
        <f>IF(K258="",0,IF(K258="優勝",[15]点数換算表!$B$4,IF(K258="準優勝",[15]点数換算表!$C$4,IF(K258="ベスト4",[15]点数換算表!$D$4,IF(K258="ベスト8",[15]点数換算表!$E$4,IF(K258="ベスト16",[15]点数換算表!$F$4,""))))))</f>
        <v>20</v>
      </c>
      <c r="M258" s="15"/>
      <c r="N258" s="12">
        <f>IF(M258="",0,IF(M258="優勝",[3]点数換算表!$B$5,IF(M258="準優勝",[3]点数換算表!$C$5,IF(M258="ベスト4",[3]点数換算表!$D$5,IF(M258="ベスト8",[3]点数換算表!$E$5,IF(M258="ベスト16",[3]点数換算表!$F$5,IF(M258="ベスト32",[3]点数換算表!$G$5,"")))))))</f>
        <v>0</v>
      </c>
      <c r="O258" s="15"/>
      <c r="P258" s="12">
        <f>IF(O258="",0,IF(O258="優勝",[15]点数換算表!$B$6,IF(O258="準優勝",[15]点数換算表!$C$6,IF(O258="ベスト4",[15]点数換算表!$D$6,IF(O258="ベスト8",[15]点数換算表!$E$6,IF(O258="ベスト16",[15]点数換算表!$F$6,IF(O258="ベスト32",[15]点数換算表!$G$6,"")))))))</f>
        <v>0</v>
      </c>
      <c r="Q258" s="11"/>
      <c r="R258" s="12">
        <f>IF(Q258="",0,IF(Q258="優勝",[15]点数換算表!$B$7,IF(Q258="準優勝",[15]点数換算表!$C$7,IF(Q258="ベスト4",[15]点数換算表!$D$7,IF(Q258="ベスト8",[15]点数換算表!$E$7,[15]点数換算表!$F$7)))))</f>
        <v>0</v>
      </c>
      <c r="S258" s="11"/>
      <c r="T258" s="12">
        <f>IF(S258="",0,IF(S258="優勝",[15]点数換算表!$B$8,IF(S258="準優勝",[15]点数換算表!$C$8,IF(S258="ベスト4",[15]点数換算表!$D$8,IF(S258="ベスト8",[15]点数換算表!$E$8,[15]点数換算表!$F$8)))))</f>
        <v>0</v>
      </c>
      <c r="U258" s="11"/>
      <c r="V258" s="12">
        <f>IF(U258="",0,IF(U258="優勝",[15]点数換算表!$B$13,IF(U258="準優勝",[15]点数換算表!$C$13,IF(U258="ベスト4",[15]点数換算表!$D$13,[15]点数換算表!$E$13))))</f>
        <v>0</v>
      </c>
      <c r="W258" s="11"/>
      <c r="X258" s="12">
        <f>IF(W258="",0,IF(W258="優勝",[15]点数換算表!$B$14,IF(W258="準優勝",[15]点数換算表!$C$14,IF(W258="ベスト4",[15]点数換算表!$D$14,[15]点数換算表!$E$14))))</f>
        <v>0</v>
      </c>
      <c r="Y258" s="15"/>
      <c r="Z258" s="12">
        <f>IF(Y258="",0,IF(Y258="優勝",[15]点数換算表!$B$15,IF(Y258="準優勝",[15]点数換算表!$C$15,IF(Y258="ベスト4",[15]点数換算表!$D$15,IF(Y258="ベスト8",[15]点数換算表!$E$15,IF(Y258="ベスト16",[15]点数換算表!$F$15,""))))))</f>
        <v>0</v>
      </c>
      <c r="AA258" s="15"/>
      <c r="AB258" s="12">
        <f>IF(AA258="",0,IF(AA258="優勝",[3]点数換算表!$B$16,IF(AA258="準優勝",[3]点数換算表!$C$16,IF(AA258="ベスト4",[3]点数換算表!$D$16,IF(AA258="ベスト8",[3]点数換算表!$E$16,IF(AA258="ベスト16",[3]点数換算表!$F$16,IF(AA258="ベスト32",[3]点数換算表!$G$16,"")))))))</f>
        <v>0</v>
      </c>
      <c r="AC258" s="15"/>
      <c r="AD258" s="12">
        <f>IF(AC258="",0,IF(AC258="優勝",[15]点数換算表!$B$17,IF(AC258="準優勝",[15]点数換算表!$C$17,IF(AC258="ベスト4",[15]点数換算表!$D$17,IF(AC258="ベスト8",[15]点数換算表!$E$17,IF(AC258="ベスト16",[15]点数換算表!$F$17,IF(AC258="ベスト32",[15]点数換算表!$G$17,"")))))))</f>
        <v>0</v>
      </c>
      <c r="AE258" s="11"/>
      <c r="AF258" s="12">
        <f>IF(AE258="",0,IF(AE258="優勝",[15]点数換算表!$B$18,IF(AE258="準優勝",[15]点数換算表!$C$18,IF(AE258="ベスト4",[15]点数換算表!$D$18,IF(AE258="ベスト8",[15]点数換算表!$E$18,[15]点数換算表!$F$18)))))</f>
        <v>0</v>
      </c>
      <c r="AG258" s="11"/>
      <c r="AH258" s="12">
        <f>IF(AG258="",0,IF(AG258="優勝",[15]点数換算表!$B$19,IF(AG258="準優勝",[15]点数換算表!$C$19,IF(AG258="ベスト4",[15]点数換算表!$D$19,IF(AG258="ベスト8",[15]点数換算表!$E$19,[15]点数換算表!$F$19)))))</f>
        <v>0</v>
      </c>
      <c r="AI258" s="12">
        <f t="shared" si="135"/>
        <v>20</v>
      </c>
      <c r="AJ258" s="78">
        <f t="shared" ref="AJ258" si="137">AI258+AI259</f>
        <v>20</v>
      </c>
    </row>
    <row r="259" spans="1:36" x14ac:dyDescent="0.4">
      <c r="A259" s="78"/>
      <c r="B259" s="12" t="s">
        <v>1044</v>
      </c>
      <c r="C259" s="12" t="s">
        <v>457</v>
      </c>
      <c r="D259" s="12">
        <v>4</v>
      </c>
      <c r="E259" s="28" t="s">
        <v>451</v>
      </c>
      <c r="F259" s="36" t="s">
        <v>815</v>
      </c>
      <c r="G259" s="11"/>
      <c r="H259" s="12">
        <f>IF(G259="",0,IF(G259="優勝",点数換算表!$B$2,IF(G259="準優勝",点数換算表!$C$2,IF(G259="ベスト4",点数換算表!$D$2,点数換算表!$E$2))))</f>
        <v>0</v>
      </c>
      <c r="I259" s="11"/>
      <c r="J259" s="12">
        <f>IF(I259="",0,IF(I259="優勝",点数換算表!$B$3,IF(I259="準優勝",点数換算表!$C$3,IF(I259="ベスト4",点数換算表!$D$3,点数換算表!$E$3))))</f>
        <v>0</v>
      </c>
      <c r="K259" s="15"/>
      <c r="L259" s="12">
        <f>IF(K259="",0,IF(K259="優勝",点数換算表!$B$4,IF(K259="準優勝",点数換算表!$C$4,IF(K259="ベスト4",点数換算表!$D$4,IF(K259="ベスト8",点数換算表!$E$4,IF(K259="ベスト16",点数換算表!$F$4,""))))))</f>
        <v>0</v>
      </c>
      <c r="M259" s="15"/>
      <c r="N259" s="12">
        <f>IF(M259="",0,IF(M259="優勝",[3]点数換算表!$B$5,IF(M259="準優勝",[3]点数換算表!$C$5,IF(M259="ベスト4",[3]点数換算表!$D$5,IF(M259="ベスト8",[3]点数換算表!$E$5,IF(M259="ベスト16",[3]点数換算表!$F$5,IF(M259="ベスト32",[3]点数換算表!$G$5,"")))))))</f>
        <v>0</v>
      </c>
      <c r="O259" s="15"/>
      <c r="P259" s="12">
        <f>IF(O259="",0,IF(O259="優勝",点数換算表!$B$6,IF(O259="準優勝",点数換算表!$C$6,IF(O259="ベスト4",点数換算表!$D$6,IF(O259="ベスト8",点数換算表!$E$6,IF(O259="ベスト16",点数換算表!$F$6,IF(O259="ベスト32",点数換算表!$G$6,"")))))))</f>
        <v>0</v>
      </c>
      <c r="Q259" s="11"/>
      <c r="R259" s="12">
        <f>IF(Q259="",0,IF(Q259="優勝",点数換算表!$B$7,IF(Q259="準優勝",点数換算表!$C$7,IF(Q259="ベスト4",点数換算表!$D$7,IF(Q259="ベスト8",点数換算表!$E$7,点数換算表!$F$7)))))</f>
        <v>0</v>
      </c>
      <c r="S259" s="11"/>
      <c r="T259" s="12">
        <f>IF(S259="",0,IF(S259="優勝",点数換算表!$B$8,IF(S259="準優勝",点数換算表!$C$8,IF(S259="ベスト4",点数換算表!$D$8,IF(S259="ベスト8",点数換算表!$E$8,点数換算表!$F$8)))))</f>
        <v>0</v>
      </c>
      <c r="U259" s="11"/>
      <c r="V259" s="12">
        <f>IF(U259="",0,IF(U259="優勝",点数換算表!$B$13,IF(U259="準優勝",点数換算表!$C$13,IF(U259="ベスト4",点数換算表!$D$13,点数換算表!$E$13))))</f>
        <v>0</v>
      </c>
      <c r="W259" s="11"/>
      <c r="X259" s="12">
        <f>IF(W259="",0,IF(W259="優勝",点数換算表!$B$14,IF(W259="準優勝",点数換算表!$C$14,IF(W259="ベスト4",点数換算表!$D$14,点数換算表!$E$14))))</f>
        <v>0</v>
      </c>
      <c r="Y259" s="15"/>
      <c r="Z259" s="12">
        <f>IF(Y259="",0,IF(Y259="優勝",点数換算表!$B$15,IF(Y259="準優勝",点数換算表!$C$15,IF(Y259="ベスト4",点数換算表!$D$15,IF(Y259="ベスト8",点数換算表!$E$15,IF(Y259="ベスト16",点数換算表!$F$15,""))))))</f>
        <v>0</v>
      </c>
      <c r="AA259" s="15"/>
      <c r="AB259" s="12">
        <f>IF(AA259="",0,IF(AA259="優勝",[3]点数換算表!$B$16,IF(AA259="準優勝",[3]点数換算表!$C$16,IF(AA259="ベスト4",[3]点数換算表!$D$16,IF(AA259="ベスト8",[3]点数換算表!$E$16,IF(AA259="ベスト16",[3]点数換算表!$F$16,IF(AA259="ベスト32",[3]点数換算表!$G$16,"")))))))</f>
        <v>0</v>
      </c>
      <c r="AC259" s="15"/>
      <c r="AD259" s="12">
        <f>IF(AC259="",0,IF(AC259="優勝",点数換算表!$B$17,IF(AC259="準優勝",点数換算表!$C$17,IF(AC259="ベスト4",点数換算表!$D$17,IF(AC259="ベスト8",点数換算表!$E$17,IF(AC259="ベスト16",点数換算表!$F$17,IF(AC259="ベスト32",点数換算表!$G$17,"")))))))</f>
        <v>0</v>
      </c>
      <c r="AE259" s="11"/>
      <c r="AF259" s="12">
        <f>IF(AE259="",0,IF(AE259="優勝",点数換算表!$B$18,IF(AE259="準優勝",点数換算表!$C$18,IF(AE259="ベスト4",点数換算表!$D$18,IF(AE259="ベスト8",点数換算表!$E$18,点数換算表!$F$18)))))</f>
        <v>0</v>
      </c>
      <c r="AG259" s="11"/>
      <c r="AH259" s="12">
        <f>IF(AG259="",0,IF(AG259="優勝",点数換算表!$B$19,IF(AG259="準優勝",点数換算表!$C$19,IF(AG259="ベスト4",点数換算表!$D$19,IF(AG259="ベスト8",点数換算表!$E$19,点数換算表!$F$19)))))</f>
        <v>0</v>
      </c>
      <c r="AI259" s="12">
        <f t="shared" si="135"/>
        <v>0</v>
      </c>
      <c r="AJ259" s="78"/>
    </row>
    <row r="260" spans="1:36" x14ac:dyDescent="0.4">
      <c r="A260" s="78">
        <v>129</v>
      </c>
      <c r="B260" s="12" t="s">
        <v>1045</v>
      </c>
      <c r="C260" s="12" t="s">
        <v>455</v>
      </c>
      <c r="D260" s="12">
        <v>1</v>
      </c>
      <c r="E260" s="28" t="s">
        <v>451</v>
      </c>
      <c r="F260" s="36" t="s">
        <v>815</v>
      </c>
      <c r="G260" s="11"/>
      <c r="H260" s="12">
        <f>IF(G260="",0,IF(G260="優勝",[15]点数換算表!$B$2,IF(G260="準優勝",[15]点数換算表!$C$2,IF(G260="ベスト4",[15]点数換算表!$D$2,[15]点数換算表!$E$2))))</f>
        <v>0</v>
      </c>
      <c r="I260" s="11"/>
      <c r="J260" s="12">
        <f>IF(I260="",0,IF(I260="優勝",[15]点数換算表!$B$3,IF(I260="準優勝",[15]点数換算表!$C$3,IF(I260="ベスト4",[15]点数換算表!$D$3,[15]点数換算表!$E$3))))</f>
        <v>0</v>
      </c>
      <c r="K260" s="15" t="s">
        <v>7</v>
      </c>
      <c r="L260" s="12">
        <f>IF(K260="",0,IF(K260="優勝",[15]点数換算表!$B$4,IF(K260="準優勝",[15]点数換算表!$C$4,IF(K260="ベスト4",[15]点数換算表!$D$4,IF(K260="ベスト8",[15]点数換算表!$E$4,IF(K260="ベスト16",[15]点数換算表!$F$4,""))))))</f>
        <v>20</v>
      </c>
      <c r="M260" s="15"/>
      <c r="N260" s="12">
        <f>IF(M260="",0,IF(M260="優勝",[3]点数換算表!$B$5,IF(M260="準優勝",[3]点数換算表!$C$5,IF(M260="ベスト4",[3]点数換算表!$D$5,IF(M260="ベスト8",[3]点数換算表!$E$5,IF(M260="ベスト16",[3]点数換算表!$F$5,IF(M260="ベスト32",[3]点数換算表!$G$5,"")))))))</f>
        <v>0</v>
      </c>
      <c r="O260" s="15"/>
      <c r="P260" s="12">
        <f>IF(O260="",0,IF(O260="優勝",[15]点数換算表!$B$6,IF(O260="準優勝",[15]点数換算表!$C$6,IF(O260="ベスト4",[15]点数換算表!$D$6,IF(O260="ベスト8",[15]点数換算表!$E$6,IF(O260="ベスト16",[15]点数換算表!$F$6,IF(O260="ベスト32",[15]点数換算表!$G$6,"")))))))</f>
        <v>0</v>
      </c>
      <c r="Q260" s="11"/>
      <c r="R260" s="12">
        <f>IF(Q260="",0,IF(Q260="優勝",[15]点数換算表!$B$7,IF(Q260="準優勝",[15]点数換算表!$C$7,IF(Q260="ベスト4",[15]点数換算表!$D$7,IF(Q260="ベスト8",[15]点数換算表!$E$7,[15]点数換算表!$F$7)))))</f>
        <v>0</v>
      </c>
      <c r="S260" s="11"/>
      <c r="T260" s="12">
        <f>IF(S260="",0,IF(S260="優勝",[15]点数換算表!$B$8,IF(S260="準優勝",[15]点数換算表!$C$8,IF(S260="ベスト4",[15]点数換算表!$D$8,IF(S260="ベスト8",[15]点数換算表!$E$8,[15]点数換算表!$F$8)))))</f>
        <v>0</v>
      </c>
      <c r="U260" s="11"/>
      <c r="V260" s="12">
        <f>IF(U260="",0,IF(U260="優勝",[15]点数換算表!$B$13,IF(U260="準優勝",[15]点数換算表!$C$13,IF(U260="ベスト4",[15]点数換算表!$D$13,[15]点数換算表!$E$13))))</f>
        <v>0</v>
      </c>
      <c r="W260" s="11"/>
      <c r="X260" s="12">
        <f>IF(W260="",0,IF(W260="優勝",[15]点数換算表!$B$14,IF(W260="準優勝",[15]点数換算表!$C$14,IF(W260="ベスト4",[15]点数換算表!$D$14,[15]点数換算表!$E$14))))</f>
        <v>0</v>
      </c>
      <c r="Y260" s="15"/>
      <c r="Z260" s="12">
        <f>IF(Y260="",0,IF(Y260="優勝",[15]点数換算表!$B$15,IF(Y260="準優勝",[15]点数換算表!$C$15,IF(Y260="ベスト4",[15]点数換算表!$D$15,IF(Y260="ベスト8",[15]点数換算表!$E$15,IF(Y260="ベスト16",[15]点数換算表!$F$15,""))))))</f>
        <v>0</v>
      </c>
      <c r="AA260" s="15"/>
      <c r="AB260" s="12">
        <f>IF(AA260="",0,IF(AA260="優勝",[3]点数換算表!$B$16,IF(AA260="準優勝",[3]点数換算表!$C$16,IF(AA260="ベスト4",[3]点数換算表!$D$16,IF(AA260="ベスト8",[3]点数換算表!$E$16,IF(AA260="ベスト16",[3]点数換算表!$F$16,IF(AA260="ベスト32",[3]点数換算表!$G$16,"")))))))</f>
        <v>0</v>
      </c>
      <c r="AC260" s="15"/>
      <c r="AD260" s="12">
        <f>IF(AC260="",0,IF(AC260="優勝",[15]点数換算表!$B$17,IF(AC260="準優勝",[15]点数換算表!$C$17,IF(AC260="ベスト4",[15]点数換算表!$D$17,IF(AC260="ベスト8",[15]点数換算表!$E$17,IF(AC260="ベスト16",[15]点数換算表!$F$17,IF(AC260="ベスト32",[15]点数換算表!$G$17,"")))))))</f>
        <v>0</v>
      </c>
      <c r="AE260" s="11"/>
      <c r="AF260" s="12">
        <f>IF(AE260="",0,IF(AE260="優勝",[15]点数換算表!$B$18,IF(AE260="準優勝",[15]点数換算表!$C$18,IF(AE260="ベスト4",[15]点数換算表!$D$18,IF(AE260="ベスト8",[15]点数換算表!$E$18,[15]点数換算表!$F$18)))))</f>
        <v>0</v>
      </c>
      <c r="AG260" s="11"/>
      <c r="AH260" s="12">
        <f>IF(AG260="",0,IF(AG260="優勝",[15]点数換算表!$B$19,IF(AG260="準優勝",[15]点数換算表!$C$19,IF(AG260="ベスト4",[15]点数換算表!$D$19,IF(AG260="ベスト8",[15]点数換算表!$E$19,[15]点数換算表!$F$19)))))</f>
        <v>0</v>
      </c>
      <c r="AI260" s="12">
        <f t="shared" si="135"/>
        <v>20</v>
      </c>
      <c r="AJ260" s="78">
        <f t="shared" ref="AJ260" si="138">AI260+AI261</f>
        <v>20</v>
      </c>
    </row>
    <row r="261" spans="1:36" x14ac:dyDescent="0.4">
      <c r="A261" s="78"/>
      <c r="B261" s="12" t="s">
        <v>1046</v>
      </c>
      <c r="C261" s="12" t="s">
        <v>455</v>
      </c>
      <c r="D261" s="12">
        <v>1</v>
      </c>
      <c r="E261" s="28" t="s">
        <v>451</v>
      </c>
      <c r="F261" s="36" t="s">
        <v>815</v>
      </c>
      <c r="G261" s="11"/>
      <c r="H261" s="12">
        <f>IF(G261="",0,IF(G261="優勝",点数換算表!$B$2,IF(G261="準優勝",点数換算表!$C$2,IF(G261="ベスト4",点数換算表!$D$2,点数換算表!$E$2))))</f>
        <v>0</v>
      </c>
      <c r="I261" s="11"/>
      <c r="J261" s="12">
        <f>IF(I261="",0,IF(I261="優勝",点数換算表!$B$3,IF(I261="準優勝",点数換算表!$C$3,IF(I261="ベスト4",点数換算表!$D$3,点数換算表!$E$3))))</f>
        <v>0</v>
      </c>
      <c r="K261" s="15"/>
      <c r="L261" s="12">
        <f>IF(K261="",0,IF(K261="優勝",点数換算表!$B$4,IF(K261="準優勝",点数換算表!$C$4,IF(K261="ベスト4",点数換算表!$D$4,IF(K261="ベスト8",点数換算表!$E$4,IF(K261="ベスト16",点数換算表!$F$4,""))))))</f>
        <v>0</v>
      </c>
      <c r="M261" s="15"/>
      <c r="N261" s="12">
        <f>IF(M261="",0,IF(M261="優勝",[3]点数換算表!$B$5,IF(M261="準優勝",[3]点数換算表!$C$5,IF(M261="ベスト4",[3]点数換算表!$D$5,IF(M261="ベスト8",[3]点数換算表!$E$5,IF(M261="ベスト16",[3]点数換算表!$F$5,IF(M261="ベスト32",[3]点数換算表!$G$5,"")))))))</f>
        <v>0</v>
      </c>
      <c r="O261" s="15"/>
      <c r="P261" s="12">
        <f>IF(O261="",0,IF(O261="優勝",点数換算表!$B$6,IF(O261="準優勝",点数換算表!$C$6,IF(O261="ベスト4",点数換算表!$D$6,IF(O261="ベスト8",点数換算表!$E$6,IF(O261="ベスト16",点数換算表!$F$6,IF(O261="ベスト32",点数換算表!$G$6,"")))))))</f>
        <v>0</v>
      </c>
      <c r="Q261" s="11"/>
      <c r="R261" s="12">
        <f>IF(Q261="",0,IF(Q261="優勝",点数換算表!$B$7,IF(Q261="準優勝",点数換算表!$C$7,IF(Q261="ベスト4",点数換算表!$D$7,IF(Q261="ベスト8",点数換算表!$E$7,点数換算表!$F$7)))))</f>
        <v>0</v>
      </c>
      <c r="S261" s="11"/>
      <c r="T261" s="12">
        <f>IF(S261="",0,IF(S261="優勝",点数換算表!$B$8,IF(S261="準優勝",点数換算表!$C$8,IF(S261="ベスト4",点数換算表!$D$8,IF(S261="ベスト8",点数換算表!$E$8,点数換算表!$F$8)))))</f>
        <v>0</v>
      </c>
      <c r="U261" s="11"/>
      <c r="V261" s="12">
        <f>IF(U261="",0,IF(U261="優勝",点数換算表!$B$13,IF(U261="準優勝",点数換算表!$C$13,IF(U261="ベスト4",点数換算表!$D$13,点数換算表!$E$13))))</f>
        <v>0</v>
      </c>
      <c r="W261" s="11"/>
      <c r="X261" s="12">
        <f>IF(W261="",0,IF(W261="優勝",点数換算表!$B$14,IF(W261="準優勝",点数換算表!$C$14,IF(W261="ベスト4",点数換算表!$D$14,点数換算表!$E$14))))</f>
        <v>0</v>
      </c>
      <c r="Y261" s="15"/>
      <c r="Z261" s="12">
        <f>IF(Y261="",0,IF(Y261="優勝",点数換算表!$B$15,IF(Y261="準優勝",点数換算表!$C$15,IF(Y261="ベスト4",点数換算表!$D$15,IF(Y261="ベスト8",点数換算表!$E$15,IF(Y261="ベスト16",点数換算表!$F$15,""))))))</f>
        <v>0</v>
      </c>
      <c r="AA261" s="15"/>
      <c r="AB261" s="12">
        <f>IF(AA261="",0,IF(AA261="優勝",[3]点数換算表!$B$16,IF(AA261="準優勝",[3]点数換算表!$C$16,IF(AA261="ベスト4",[3]点数換算表!$D$16,IF(AA261="ベスト8",[3]点数換算表!$E$16,IF(AA261="ベスト16",[3]点数換算表!$F$16,IF(AA261="ベスト32",[3]点数換算表!$G$16,"")))))))</f>
        <v>0</v>
      </c>
      <c r="AC261" s="15"/>
      <c r="AD261" s="12">
        <f>IF(AC261="",0,IF(AC261="優勝",点数換算表!$B$17,IF(AC261="準優勝",点数換算表!$C$17,IF(AC261="ベスト4",点数換算表!$D$17,IF(AC261="ベスト8",点数換算表!$E$17,IF(AC261="ベスト16",点数換算表!$F$17,IF(AC261="ベスト32",点数換算表!$G$17,"")))))))</f>
        <v>0</v>
      </c>
      <c r="AE261" s="11"/>
      <c r="AF261" s="12">
        <f>IF(AE261="",0,IF(AE261="優勝",点数換算表!$B$18,IF(AE261="準優勝",点数換算表!$C$18,IF(AE261="ベスト4",点数換算表!$D$18,IF(AE261="ベスト8",点数換算表!$E$18,点数換算表!$F$18)))))</f>
        <v>0</v>
      </c>
      <c r="AG261" s="11"/>
      <c r="AH261" s="12">
        <f>IF(AG261="",0,IF(AG261="優勝",点数換算表!$B$19,IF(AG261="準優勝",点数換算表!$C$19,IF(AG261="ベスト4",点数換算表!$D$19,IF(AG261="ベスト8",点数換算表!$E$19,点数換算表!$F$19)))))</f>
        <v>0</v>
      </c>
      <c r="AI261" s="12">
        <f t="shared" si="135"/>
        <v>0</v>
      </c>
      <c r="AJ261" s="78"/>
    </row>
    <row r="262" spans="1:36" x14ac:dyDescent="0.4">
      <c r="A262" s="78">
        <v>130</v>
      </c>
      <c r="B262" s="12" t="s">
        <v>1047</v>
      </c>
      <c r="C262" s="12" t="s">
        <v>456</v>
      </c>
      <c r="D262" s="12">
        <v>1</v>
      </c>
      <c r="E262" s="28" t="s">
        <v>451</v>
      </c>
      <c r="F262" s="36" t="s">
        <v>815</v>
      </c>
      <c r="G262" s="11"/>
      <c r="H262" s="12">
        <f>IF(G262="",0,IF(G262="優勝",点数換算表!$B$2,IF(G262="準優勝",点数換算表!$C$2,IF(G262="ベスト4",点数換算表!$D$2,点数換算表!$E$2))))</f>
        <v>0</v>
      </c>
      <c r="I262" s="11"/>
      <c r="J262" s="12">
        <f>IF(I262="",0,IF(I262="優勝",点数換算表!$B$3,IF(I262="準優勝",点数換算表!$C$3,IF(I262="ベスト4",点数換算表!$D$3,点数換算表!$E$3))))</f>
        <v>0</v>
      </c>
      <c r="K262" s="15"/>
      <c r="L262" s="12">
        <f>IF(K262="",0,IF(K262="優勝",点数換算表!$B$4,IF(K262="準優勝",点数換算表!$C$4,IF(K262="ベスト4",点数換算表!$D$4,IF(K262="ベスト8",点数換算表!$E$4,IF(K262="ベスト16",点数換算表!$F$4,""))))))</f>
        <v>0</v>
      </c>
      <c r="M262" s="15"/>
      <c r="N262" s="12">
        <f>IF(M262="",0,IF(M262="優勝",[3]点数換算表!$B$5,IF(M262="準優勝",[3]点数換算表!$C$5,IF(M262="ベスト4",[3]点数換算表!$D$5,IF(M262="ベスト8",[3]点数換算表!$E$5,IF(M262="ベスト16",[3]点数換算表!$F$5,IF(M262="ベスト32",[3]点数換算表!$G$5,"")))))))</f>
        <v>0</v>
      </c>
      <c r="O262" s="15"/>
      <c r="P262" s="12">
        <f>IF(O262="",0,IF(O262="優勝",点数換算表!$B$6,IF(O262="準優勝",点数換算表!$C$6,IF(O262="ベスト4",点数換算表!$D$6,IF(O262="ベスト8",点数換算表!$E$6,IF(O262="ベスト16",点数換算表!$F$6,IF(O262="ベスト32",点数換算表!$G$6,"")))))))</f>
        <v>0</v>
      </c>
      <c r="Q262" s="11"/>
      <c r="R262" s="12">
        <f>IF(Q262="",0,IF(Q262="優勝",点数換算表!$B$7,IF(Q262="準優勝",点数換算表!$C$7,IF(Q262="ベスト4",点数換算表!$D$7,IF(Q262="ベスト8",点数換算表!$E$7,点数換算表!$F$7)))))</f>
        <v>0</v>
      </c>
      <c r="S262" s="11"/>
      <c r="T262" s="12">
        <f>IF(S262="",0,IF(S262="優勝",点数換算表!$B$8,IF(S262="準優勝",点数換算表!$C$8,IF(S262="ベスト4",点数換算表!$D$8,IF(S262="ベスト8",点数換算表!$E$8,点数換算表!$F$8)))))</f>
        <v>0</v>
      </c>
      <c r="U262" s="11"/>
      <c r="V262" s="12">
        <f>IF(U262="",0,IF(U262="優勝",点数換算表!$B$13,IF(U262="準優勝",点数換算表!$C$13,IF(U262="ベスト4",点数換算表!$D$13,点数換算表!$E$13))))</f>
        <v>0</v>
      </c>
      <c r="W262" s="11"/>
      <c r="X262" s="12">
        <f>IF(W262="",0,IF(W262="優勝",点数換算表!$B$14,IF(W262="準優勝",点数換算表!$C$14,IF(W262="ベスト4",点数換算表!$D$14,点数換算表!$E$14))))</f>
        <v>0</v>
      </c>
      <c r="Y262" s="15"/>
      <c r="Z262" s="12">
        <f>IF(Y262="",0,IF(Y262="優勝",点数換算表!$B$15,IF(Y262="準優勝",点数換算表!$C$15,IF(Y262="ベスト4",点数換算表!$D$15,IF(Y262="ベスト8",点数換算表!$E$15,IF(Y262="ベスト16",点数換算表!$F$15,""))))))</f>
        <v>0</v>
      </c>
      <c r="AA262" s="15"/>
      <c r="AB262" s="12">
        <f>IF(AA262="",0,IF(AA262="優勝",[3]点数換算表!$B$16,IF(AA262="準優勝",[3]点数換算表!$C$16,IF(AA262="ベスト4",[3]点数換算表!$D$16,IF(AA262="ベスト8",[3]点数換算表!$E$16,IF(AA262="ベスト16",[3]点数換算表!$F$16,IF(AA262="ベスト32",[3]点数換算表!$G$16,"")))))))</f>
        <v>0</v>
      </c>
      <c r="AC262" s="15"/>
      <c r="AD262" s="12">
        <f>IF(AC262="",0,IF(AC262="優勝",点数換算表!$B$17,IF(AC262="準優勝",点数換算表!$C$17,IF(AC262="ベスト4",点数換算表!$D$17,IF(AC262="ベスト8",点数換算表!$E$17,IF(AC262="ベスト16",点数換算表!$F$17,IF(AC262="ベスト32",点数換算表!$G$17,"")))))))</f>
        <v>0</v>
      </c>
      <c r="AE262" s="11"/>
      <c r="AF262" s="12">
        <f>IF(AE262="",0,IF(AE262="優勝",点数換算表!$B$18,IF(AE262="準優勝",点数換算表!$C$18,IF(AE262="ベスト4",点数換算表!$D$18,IF(AE262="ベスト8",点数換算表!$E$18,点数換算表!$F$18)))))</f>
        <v>0</v>
      </c>
      <c r="AG262" s="11"/>
      <c r="AH262" s="12">
        <f>IF(AG262="",0,IF(AG262="優勝",点数換算表!$B$19,IF(AG262="準優勝",点数換算表!$C$19,IF(AG262="ベスト4",点数換算表!$D$19,IF(AG262="ベスト8",点数換算表!$E$19,点数換算表!$F$19)))))</f>
        <v>0</v>
      </c>
      <c r="AI262" s="12">
        <f t="shared" si="135"/>
        <v>0</v>
      </c>
      <c r="AJ262" s="78">
        <f t="shared" ref="AJ262" si="139">AI262+AI263</f>
        <v>20</v>
      </c>
    </row>
    <row r="263" spans="1:36" x14ac:dyDescent="0.4">
      <c r="A263" s="78"/>
      <c r="B263" s="12" t="s">
        <v>1048</v>
      </c>
      <c r="C263" s="12" t="s">
        <v>456</v>
      </c>
      <c r="D263" s="12">
        <v>2</v>
      </c>
      <c r="E263" s="28" t="s">
        <v>451</v>
      </c>
      <c r="F263" s="36" t="s">
        <v>815</v>
      </c>
      <c r="G263" s="11"/>
      <c r="H263" s="12">
        <f>IF(G263="",0,IF(G263="優勝",[15]点数換算表!$B$2,IF(G263="準優勝",[15]点数換算表!$C$2,IF(G263="ベスト4",[15]点数換算表!$D$2,[15]点数換算表!$E$2))))</f>
        <v>0</v>
      </c>
      <c r="I263" s="11"/>
      <c r="J263" s="12">
        <f>IF(I263="",0,IF(I263="優勝",[15]点数換算表!$B$3,IF(I263="準優勝",[15]点数換算表!$C$3,IF(I263="ベスト4",[15]点数換算表!$D$3,[15]点数換算表!$E$3))))</f>
        <v>0</v>
      </c>
      <c r="K263" s="15" t="s">
        <v>7</v>
      </c>
      <c r="L263" s="12">
        <f>IF(K263="",0,IF(K263="優勝",[15]点数換算表!$B$4,IF(K263="準優勝",[15]点数換算表!$C$4,IF(K263="ベスト4",[15]点数換算表!$D$4,IF(K263="ベスト8",[15]点数換算表!$E$4,IF(K263="ベスト16",[15]点数換算表!$F$4,""))))))</f>
        <v>20</v>
      </c>
      <c r="M263" s="15"/>
      <c r="N263" s="12">
        <f>IF(M263="",0,IF(M263="優勝",[3]点数換算表!$B$5,IF(M263="準優勝",[3]点数換算表!$C$5,IF(M263="ベスト4",[3]点数換算表!$D$5,IF(M263="ベスト8",[3]点数換算表!$E$5,IF(M263="ベスト16",[3]点数換算表!$F$5,IF(M263="ベスト32",[3]点数換算表!$G$5,"")))))))</f>
        <v>0</v>
      </c>
      <c r="O263" s="15"/>
      <c r="P263" s="12">
        <f>IF(O263="",0,IF(O263="優勝",[15]点数換算表!$B$6,IF(O263="準優勝",[15]点数換算表!$C$6,IF(O263="ベスト4",[15]点数換算表!$D$6,IF(O263="ベスト8",[15]点数換算表!$E$6,IF(O263="ベスト16",[15]点数換算表!$F$6,IF(O263="ベスト32",[15]点数換算表!$G$6,"")))))))</f>
        <v>0</v>
      </c>
      <c r="Q263" s="11"/>
      <c r="R263" s="12">
        <f>IF(Q263="",0,IF(Q263="優勝",[15]点数換算表!$B$7,IF(Q263="準優勝",[15]点数換算表!$C$7,IF(Q263="ベスト4",[15]点数換算表!$D$7,IF(Q263="ベスト8",[15]点数換算表!$E$7,[15]点数換算表!$F$7)))))</f>
        <v>0</v>
      </c>
      <c r="S263" s="11"/>
      <c r="T263" s="12">
        <f>IF(S263="",0,IF(S263="優勝",[15]点数換算表!$B$8,IF(S263="準優勝",[15]点数換算表!$C$8,IF(S263="ベスト4",[15]点数換算表!$D$8,IF(S263="ベスト8",[15]点数換算表!$E$8,[15]点数換算表!$F$8)))))</f>
        <v>0</v>
      </c>
      <c r="U263" s="11"/>
      <c r="V263" s="12">
        <f>IF(U263="",0,IF(U263="優勝",[15]点数換算表!$B$13,IF(U263="準優勝",[15]点数換算表!$C$13,IF(U263="ベスト4",[15]点数換算表!$D$13,[15]点数換算表!$E$13))))</f>
        <v>0</v>
      </c>
      <c r="W263" s="11"/>
      <c r="X263" s="12">
        <f>IF(W263="",0,IF(W263="優勝",[15]点数換算表!$B$14,IF(W263="準優勝",[15]点数換算表!$C$14,IF(W263="ベスト4",[15]点数換算表!$D$14,[15]点数換算表!$E$14))))</f>
        <v>0</v>
      </c>
      <c r="Y263" s="15"/>
      <c r="Z263" s="12">
        <f>IF(Y263="",0,IF(Y263="優勝",[15]点数換算表!$B$15,IF(Y263="準優勝",[15]点数換算表!$C$15,IF(Y263="ベスト4",[15]点数換算表!$D$15,IF(Y263="ベスト8",[15]点数換算表!$E$15,IF(Y263="ベスト16",[15]点数換算表!$F$15,""))))))</f>
        <v>0</v>
      </c>
      <c r="AA263" s="15"/>
      <c r="AB263" s="12">
        <f>IF(AA263="",0,IF(AA263="優勝",[3]点数換算表!$B$16,IF(AA263="準優勝",[3]点数換算表!$C$16,IF(AA263="ベスト4",[3]点数換算表!$D$16,IF(AA263="ベスト8",[3]点数換算表!$E$16,IF(AA263="ベスト16",[3]点数換算表!$F$16,IF(AA263="ベスト32",[3]点数換算表!$G$16,"")))))))</f>
        <v>0</v>
      </c>
      <c r="AC263" s="15"/>
      <c r="AD263" s="12">
        <f>IF(AC263="",0,IF(AC263="優勝",[15]点数換算表!$B$17,IF(AC263="準優勝",[15]点数換算表!$C$17,IF(AC263="ベスト4",[15]点数換算表!$D$17,IF(AC263="ベスト8",[15]点数換算表!$E$17,IF(AC263="ベスト16",[15]点数換算表!$F$17,IF(AC263="ベスト32",[15]点数換算表!$G$17,"")))))))</f>
        <v>0</v>
      </c>
      <c r="AE263" s="11"/>
      <c r="AF263" s="12">
        <f>IF(AE263="",0,IF(AE263="優勝",[15]点数換算表!$B$18,IF(AE263="準優勝",[15]点数換算表!$C$18,IF(AE263="ベスト4",[15]点数換算表!$D$18,IF(AE263="ベスト8",[15]点数換算表!$E$18,[15]点数換算表!$F$18)))))</f>
        <v>0</v>
      </c>
      <c r="AG263" s="11"/>
      <c r="AH263" s="12">
        <f>IF(AG263="",0,IF(AG263="優勝",[15]点数換算表!$B$19,IF(AG263="準優勝",[15]点数換算表!$C$19,IF(AG263="ベスト4",[15]点数換算表!$D$19,IF(AG263="ベスト8",[15]点数換算表!$E$19,[15]点数換算表!$F$19)))))</f>
        <v>0</v>
      </c>
      <c r="AI263" s="12">
        <f t="shared" si="135"/>
        <v>20</v>
      </c>
      <c r="AJ263" s="78"/>
    </row>
    <row r="264" spans="1:36" x14ac:dyDescent="0.4">
      <c r="A264" s="78">
        <v>131</v>
      </c>
      <c r="B264" s="12" t="s">
        <v>1049</v>
      </c>
      <c r="C264" s="12" t="s">
        <v>456</v>
      </c>
      <c r="D264" s="12">
        <v>3</v>
      </c>
      <c r="E264" s="28" t="s">
        <v>451</v>
      </c>
      <c r="F264" s="36" t="s">
        <v>815</v>
      </c>
      <c r="G264" s="11"/>
      <c r="H264" s="12">
        <f>IF(G264="",0,IF(G264="優勝",[15]点数換算表!$B$2,IF(G264="準優勝",[15]点数換算表!$C$2,IF(G264="ベスト4",[15]点数換算表!$D$2,[15]点数換算表!$E$2))))</f>
        <v>0</v>
      </c>
      <c r="I264" s="11"/>
      <c r="J264" s="12">
        <f>IF(I264="",0,IF(I264="優勝",[15]点数換算表!$B$3,IF(I264="準優勝",[15]点数換算表!$C$3,IF(I264="ベスト4",[15]点数換算表!$D$3,[15]点数換算表!$E$3))))</f>
        <v>0</v>
      </c>
      <c r="K264" s="15" t="s">
        <v>7</v>
      </c>
      <c r="L264" s="12">
        <f>IF(K264="",0,IF(K264="優勝",[15]点数換算表!$B$4,IF(K264="準優勝",[15]点数換算表!$C$4,IF(K264="ベスト4",[15]点数換算表!$D$4,IF(K264="ベスト8",[15]点数換算表!$E$4,IF(K264="ベスト16",[15]点数換算表!$F$4,""))))))</f>
        <v>20</v>
      </c>
      <c r="M264" s="15"/>
      <c r="N264" s="12">
        <f>IF(M264="",0,IF(M264="優勝",[3]点数換算表!$B$5,IF(M264="準優勝",[3]点数換算表!$C$5,IF(M264="ベスト4",[3]点数換算表!$D$5,IF(M264="ベスト8",[3]点数換算表!$E$5,IF(M264="ベスト16",[3]点数換算表!$F$5,IF(M264="ベスト32",[3]点数換算表!$G$5,"")))))))</f>
        <v>0</v>
      </c>
      <c r="O264" s="15"/>
      <c r="P264" s="12">
        <f>IF(O264="",0,IF(O264="優勝",[15]点数換算表!$B$6,IF(O264="準優勝",[15]点数換算表!$C$6,IF(O264="ベスト4",[15]点数換算表!$D$6,IF(O264="ベスト8",[15]点数換算表!$E$6,IF(O264="ベスト16",[15]点数換算表!$F$6,IF(O264="ベスト32",[15]点数換算表!$G$6,"")))))))</f>
        <v>0</v>
      </c>
      <c r="Q264" s="11"/>
      <c r="R264" s="12">
        <f>IF(Q264="",0,IF(Q264="優勝",[15]点数換算表!$B$7,IF(Q264="準優勝",[15]点数換算表!$C$7,IF(Q264="ベスト4",[15]点数換算表!$D$7,IF(Q264="ベスト8",[15]点数換算表!$E$7,[15]点数換算表!$F$7)))))</f>
        <v>0</v>
      </c>
      <c r="S264" s="11"/>
      <c r="T264" s="12">
        <f>IF(S264="",0,IF(S264="優勝",[15]点数換算表!$B$8,IF(S264="準優勝",[15]点数換算表!$C$8,IF(S264="ベスト4",[15]点数換算表!$D$8,IF(S264="ベスト8",[15]点数換算表!$E$8,[15]点数換算表!$F$8)))))</f>
        <v>0</v>
      </c>
      <c r="U264" s="11"/>
      <c r="V264" s="12">
        <f>IF(U264="",0,IF(U264="優勝",[15]点数換算表!$B$13,IF(U264="準優勝",[15]点数換算表!$C$13,IF(U264="ベスト4",[15]点数換算表!$D$13,[15]点数換算表!$E$13))))</f>
        <v>0</v>
      </c>
      <c r="W264" s="11"/>
      <c r="X264" s="12">
        <f>IF(W264="",0,IF(W264="優勝",[15]点数換算表!$B$14,IF(W264="準優勝",[15]点数換算表!$C$14,IF(W264="ベスト4",[15]点数換算表!$D$14,[15]点数換算表!$E$14))))</f>
        <v>0</v>
      </c>
      <c r="Y264" s="15"/>
      <c r="Z264" s="12">
        <f>IF(Y264="",0,IF(Y264="優勝",[15]点数換算表!$B$15,IF(Y264="準優勝",[15]点数換算表!$C$15,IF(Y264="ベスト4",[15]点数換算表!$D$15,IF(Y264="ベスト8",[15]点数換算表!$E$15,IF(Y264="ベスト16",[15]点数換算表!$F$15,""))))))</f>
        <v>0</v>
      </c>
      <c r="AA264" s="15"/>
      <c r="AB264" s="12">
        <f>IF(AA264="",0,IF(AA264="優勝",[3]点数換算表!$B$16,IF(AA264="準優勝",[3]点数換算表!$C$16,IF(AA264="ベスト4",[3]点数換算表!$D$16,IF(AA264="ベスト8",[3]点数換算表!$E$16,IF(AA264="ベスト16",[3]点数換算表!$F$16,IF(AA264="ベスト32",[3]点数換算表!$G$16,"")))))))</f>
        <v>0</v>
      </c>
      <c r="AC264" s="15"/>
      <c r="AD264" s="12">
        <f>IF(AC264="",0,IF(AC264="優勝",[15]点数換算表!$B$17,IF(AC264="準優勝",[15]点数換算表!$C$17,IF(AC264="ベスト4",[15]点数換算表!$D$17,IF(AC264="ベスト8",[15]点数換算表!$E$17,IF(AC264="ベスト16",[15]点数換算表!$F$17,IF(AC264="ベスト32",[15]点数換算表!$G$17,"")))))))</f>
        <v>0</v>
      </c>
      <c r="AE264" s="11"/>
      <c r="AF264" s="12">
        <f>IF(AE264="",0,IF(AE264="優勝",[15]点数換算表!$B$18,IF(AE264="準優勝",[15]点数換算表!$C$18,IF(AE264="ベスト4",[15]点数換算表!$D$18,IF(AE264="ベスト8",[15]点数換算表!$E$18,[15]点数換算表!$F$18)))))</f>
        <v>0</v>
      </c>
      <c r="AG264" s="11"/>
      <c r="AH264" s="12">
        <f>IF(AG264="",0,IF(AG264="優勝",[15]点数換算表!$B$19,IF(AG264="準優勝",[15]点数換算表!$C$19,IF(AG264="ベスト4",[15]点数換算表!$D$19,IF(AG264="ベスト8",[15]点数換算表!$E$19,[15]点数換算表!$F$19)))))</f>
        <v>0</v>
      </c>
      <c r="AI264" s="12">
        <f t="shared" si="135"/>
        <v>20</v>
      </c>
      <c r="AJ264" s="78">
        <f t="shared" ref="AJ264" si="140">AI264+AI265</f>
        <v>20</v>
      </c>
    </row>
    <row r="265" spans="1:36" x14ac:dyDescent="0.4">
      <c r="A265" s="78"/>
      <c r="B265" s="12" t="s">
        <v>1050</v>
      </c>
      <c r="C265" s="12" t="s">
        <v>456</v>
      </c>
      <c r="D265" s="12">
        <v>3</v>
      </c>
      <c r="E265" s="28" t="s">
        <v>451</v>
      </c>
      <c r="F265" s="36" t="s">
        <v>815</v>
      </c>
      <c r="G265" s="11"/>
      <c r="H265" s="12">
        <f>IF(G265="",0,IF(G265="優勝",点数換算表!$B$2,IF(G265="準優勝",点数換算表!$C$2,IF(G265="ベスト4",点数換算表!$D$2,点数換算表!$E$2))))</f>
        <v>0</v>
      </c>
      <c r="I265" s="11"/>
      <c r="J265" s="12">
        <f>IF(I265="",0,IF(I265="優勝",点数換算表!$B$3,IF(I265="準優勝",点数換算表!$C$3,IF(I265="ベスト4",点数換算表!$D$3,点数換算表!$E$3))))</f>
        <v>0</v>
      </c>
      <c r="K265" s="15"/>
      <c r="L265" s="12">
        <f>IF(K265="",0,IF(K265="優勝",点数換算表!$B$4,IF(K265="準優勝",点数換算表!$C$4,IF(K265="ベスト4",点数換算表!$D$4,IF(K265="ベスト8",点数換算表!$E$4,IF(K265="ベスト16",点数換算表!$F$4,""))))))</f>
        <v>0</v>
      </c>
      <c r="M265" s="15"/>
      <c r="N265" s="12">
        <f>IF(M265="",0,IF(M265="優勝",[3]点数換算表!$B$5,IF(M265="準優勝",[3]点数換算表!$C$5,IF(M265="ベスト4",[3]点数換算表!$D$5,IF(M265="ベスト8",[3]点数換算表!$E$5,IF(M265="ベスト16",[3]点数換算表!$F$5,IF(M265="ベスト32",[3]点数換算表!$G$5,"")))))))</f>
        <v>0</v>
      </c>
      <c r="O265" s="15"/>
      <c r="P265" s="12">
        <f>IF(O265="",0,IF(O265="優勝",点数換算表!$B$6,IF(O265="準優勝",点数換算表!$C$6,IF(O265="ベスト4",点数換算表!$D$6,IF(O265="ベスト8",点数換算表!$E$6,IF(O265="ベスト16",点数換算表!$F$6,IF(O265="ベスト32",点数換算表!$G$6,"")))))))</f>
        <v>0</v>
      </c>
      <c r="Q265" s="11"/>
      <c r="R265" s="12">
        <f>IF(Q265="",0,IF(Q265="優勝",点数換算表!$B$7,IF(Q265="準優勝",点数換算表!$C$7,IF(Q265="ベスト4",点数換算表!$D$7,IF(Q265="ベスト8",点数換算表!$E$7,点数換算表!$F$7)))))</f>
        <v>0</v>
      </c>
      <c r="S265" s="11"/>
      <c r="T265" s="12">
        <f>IF(S265="",0,IF(S265="優勝",点数換算表!$B$8,IF(S265="準優勝",点数換算表!$C$8,IF(S265="ベスト4",点数換算表!$D$8,IF(S265="ベスト8",点数換算表!$E$8,点数換算表!$F$8)))))</f>
        <v>0</v>
      </c>
      <c r="U265" s="11"/>
      <c r="V265" s="12">
        <f>IF(U265="",0,IF(U265="優勝",点数換算表!$B$13,IF(U265="準優勝",点数換算表!$C$13,IF(U265="ベスト4",点数換算表!$D$13,点数換算表!$E$13))))</f>
        <v>0</v>
      </c>
      <c r="W265" s="11"/>
      <c r="X265" s="12">
        <f>IF(W265="",0,IF(W265="優勝",点数換算表!$B$14,IF(W265="準優勝",点数換算表!$C$14,IF(W265="ベスト4",点数換算表!$D$14,点数換算表!$E$14))))</f>
        <v>0</v>
      </c>
      <c r="Y265" s="15"/>
      <c r="Z265" s="12">
        <f>IF(Y265="",0,IF(Y265="優勝",点数換算表!$B$15,IF(Y265="準優勝",点数換算表!$C$15,IF(Y265="ベスト4",点数換算表!$D$15,IF(Y265="ベスト8",点数換算表!$E$15,IF(Y265="ベスト16",点数換算表!$F$15,""))))))</f>
        <v>0</v>
      </c>
      <c r="AA265" s="15"/>
      <c r="AB265" s="12">
        <f>IF(AA265="",0,IF(AA265="優勝",[3]点数換算表!$B$16,IF(AA265="準優勝",[3]点数換算表!$C$16,IF(AA265="ベスト4",[3]点数換算表!$D$16,IF(AA265="ベスト8",[3]点数換算表!$E$16,IF(AA265="ベスト16",[3]点数換算表!$F$16,IF(AA265="ベスト32",[3]点数換算表!$G$16,"")))))))</f>
        <v>0</v>
      </c>
      <c r="AC265" s="15"/>
      <c r="AD265" s="12">
        <f>IF(AC265="",0,IF(AC265="優勝",点数換算表!$B$17,IF(AC265="準優勝",点数換算表!$C$17,IF(AC265="ベスト4",点数換算表!$D$17,IF(AC265="ベスト8",点数換算表!$E$17,IF(AC265="ベスト16",点数換算表!$F$17,IF(AC265="ベスト32",点数換算表!$G$17,"")))))))</f>
        <v>0</v>
      </c>
      <c r="AE265" s="11"/>
      <c r="AF265" s="12">
        <f>IF(AE265="",0,IF(AE265="優勝",点数換算表!$B$18,IF(AE265="準優勝",点数換算表!$C$18,IF(AE265="ベスト4",点数換算表!$D$18,IF(AE265="ベスト8",点数換算表!$E$18,点数換算表!$F$18)))))</f>
        <v>0</v>
      </c>
      <c r="AG265" s="11"/>
      <c r="AH265" s="12">
        <f>IF(AG265="",0,IF(AG265="優勝",点数換算表!$B$19,IF(AG265="準優勝",点数換算表!$C$19,IF(AG265="ベスト4",点数換算表!$D$19,IF(AG265="ベスト8",点数換算表!$E$19,点数換算表!$F$19)))))</f>
        <v>0</v>
      </c>
      <c r="AI265" s="12">
        <f t="shared" si="135"/>
        <v>0</v>
      </c>
      <c r="AJ265" s="78"/>
    </row>
    <row r="266" spans="1:36" x14ac:dyDescent="0.4">
      <c r="A266" s="78">
        <v>132</v>
      </c>
      <c r="B266" s="12" t="s">
        <v>1051</v>
      </c>
      <c r="C266" s="12" t="s">
        <v>467</v>
      </c>
      <c r="D266" s="12">
        <v>1</v>
      </c>
      <c r="E266" s="28" t="s">
        <v>451</v>
      </c>
      <c r="F266" s="36" t="s">
        <v>815</v>
      </c>
      <c r="G266" s="11"/>
      <c r="H266" s="12">
        <f>IF(G266="",0,IF(G266="優勝",[15]点数換算表!$B$2,IF(G266="準優勝",[15]点数換算表!$C$2,IF(G266="ベスト4",[15]点数換算表!$D$2,[15]点数換算表!$E$2))))</f>
        <v>0</v>
      </c>
      <c r="I266" s="11"/>
      <c r="J266" s="12">
        <f>IF(I266="",0,IF(I266="優勝",[15]点数換算表!$B$3,IF(I266="準優勝",[15]点数換算表!$C$3,IF(I266="ベスト4",[15]点数換算表!$D$3,[15]点数換算表!$E$3))))</f>
        <v>0</v>
      </c>
      <c r="K266" s="15" t="s">
        <v>7</v>
      </c>
      <c r="L266" s="12">
        <f>IF(K266="",0,IF(K266="優勝",[15]点数換算表!$B$4,IF(K266="準優勝",[15]点数換算表!$C$4,IF(K266="ベスト4",[15]点数換算表!$D$4,IF(K266="ベスト8",[15]点数換算表!$E$4,IF(K266="ベスト16",[15]点数換算表!$F$4,""))))))</f>
        <v>20</v>
      </c>
      <c r="M266" s="15"/>
      <c r="N266" s="12">
        <f>IF(M266="",0,IF(M266="優勝",[3]点数換算表!$B$5,IF(M266="準優勝",[3]点数換算表!$C$5,IF(M266="ベスト4",[3]点数換算表!$D$5,IF(M266="ベスト8",[3]点数換算表!$E$5,IF(M266="ベスト16",[3]点数換算表!$F$5,IF(M266="ベスト32",[3]点数換算表!$G$5,"")))))))</f>
        <v>0</v>
      </c>
      <c r="O266" s="15"/>
      <c r="P266" s="12">
        <f>IF(O266="",0,IF(O266="優勝",[15]点数換算表!$B$6,IF(O266="準優勝",[15]点数換算表!$C$6,IF(O266="ベスト4",[15]点数換算表!$D$6,IF(O266="ベスト8",[15]点数換算表!$E$6,IF(O266="ベスト16",[15]点数換算表!$F$6,IF(O266="ベスト32",[15]点数換算表!$G$6,"")))))))</f>
        <v>0</v>
      </c>
      <c r="Q266" s="11"/>
      <c r="R266" s="12">
        <f>IF(Q266="",0,IF(Q266="優勝",[15]点数換算表!$B$7,IF(Q266="準優勝",[15]点数換算表!$C$7,IF(Q266="ベスト4",[15]点数換算表!$D$7,IF(Q266="ベスト8",[15]点数換算表!$E$7,[15]点数換算表!$F$7)))))</f>
        <v>0</v>
      </c>
      <c r="S266" s="11"/>
      <c r="T266" s="12">
        <f>IF(S266="",0,IF(S266="優勝",[15]点数換算表!$B$8,IF(S266="準優勝",[15]点数換算表!$C$8,IF(S266="ベスト4",[15]点数換算表!$D$8,IF(S266="ベスト8",[15]点数換算表!$E$8,[15]点数換算表!$F$8)))))</f>
        <v>0</v>
      </c>
      <c r="U266" s="11"/>
      <c r="V266" s="12">
        <f>IF(U266="",0,IF(U266="優勝",[15]点数換算表!$B$13,IF(U266="準優勝",[15]点数換算表!$C$13,IF(U266="ベスト4",[15]点数換算表!$D$13,[15]点数換算表!$E$13))))</f>
        <v>0</v>
      </c>
      <c r="W266" s="11"/>
      <c r="X266" s="12">
        <f>IF(W266="",0,IF(W266="優勝",[15]点数換算表!$B$14,IF(W266="準優勝",[15]点数換算表!$C$14,IF(W266="ベスト4",[15]点数換算表!$D$14,[15]点数換算表!$E$14))))</f>
        <v>0</v>
      </c>
      <c r="Y266" s="15"/>
      <c r="Z266" s="12">
        <f>IF(Y266="",0,IF(Y266="優勝",[15]点数換算表!$B$15,IF(Y266="準優勝",[15]点数換算表!$C$15,IF(Y266="ベスト4",[15]点数換算表!$D$15,IF(Y266="ベスト8",[15]点数換算表!$E$15,IF(Y266="ベスト16",[15]点数換算表!$F$15,""))))))</f>
        <v>0</v>
      </c>
      <c r="AA266" s="15"/>
      <c r="AB266" s="12">
        <f>IF(AA266="",0,IF(AA266="優勝",[3]点数換算表!$B$16,IF(AA266="準優勝",[3]点数換算表!$C$16,IF(AA266="ベスト4",[3]点数換算表!$D$16,IF(AA266="ベスト8",[3]点数換算表!$E$16,IF(AA266="ベスト16",[3]点数換算表!$F$16,IF(AA266="ベスト32",[3]点数換算表!$G$16,"")))))))</f>
        <v>0</v>
      </c>
      <c r="AC266" s="15"/>
      <c r="AD266" s="12">
        <f>IF(AC266="",0,IF(AC266="優勝",[15]点数換算表!$B$17,IF(AC266="準優勝",[15]点数換算表!$C$17,IF(AC266="ベスト4",[15]点数換算表!$D$17,IF(AC266="ベスト8",[15]点数換算表!$E$17,IF(AC266="ベスト16",[15]点数換算表!$F$17,IF(AC266="ベスト32",[15]点数換算表!$G$17,"")))))))</f>
        <v>0</v>
      </c>
      <c r="AE266" s="11"/>
      <c r="AF266" s="12">
        <f>IF(AE266="",0,IF(AE266="優勝",[15]点数換算表!$B$18,IF(AE266="準優勝",[15]点数換算表!$C$18,IF(AE266="ベスト4",[15]点数換算表!$D$18,IF(AE266="ベスト8",[15]点数換算表!$E$18,[15]点数換算表!$F$18)))))</f>
        <v>0</v>
      </c>
      <c r="AG266" s="11"/>
      <c r="AH266" s="12">
        <f>IF(AG266="",0,IF(AG266="優勝",[15]点数換算表!$B$19,IF(AG266="準優勝",[15]点数換算表!$C$19,IF(AG266="ベスト4",[15]点数換算表!$D$19,IF(AG266="ベスト8",[15]点数換算表!$E$19,[15]点数換算表!$F$19)))))</f>
        <v>0</v>
      </c>
      <c r="AI266" s="12">
        <f t="shared" si="135"/>
        <v>20</v>
      </c>
      <c r="AJ266" s="78">
        <f t="shared" ref="AJ266" si="141">AI266+AI267</f>
        <v>20</v>
      </c>
    </row>
    <row r="267" spans="1:36" x14ac:dyDescent="0.4">
      <c r="A267" s="78"/>
      <c r="B267" s="12" t="s">
        <v>1052</v>
      </c>
      <c r="C267" s="12" t="s">
        <v>467</v>
      </c>
      <c r="D267" s="12">
        <v>3</v>
      </c>
      <c r="E267" s="28" t="s">
        <v>451</v>
      </c>
      <c r="F267" s="36" t="s">
        <v>815</v>
      </c>
      <c r="G267" s="11"/>
      <c r="H267" s="12">
        <f>IF(G267="",0,IF(G267="優勝",点数換算表!$B$2,IF(G267="準優勝",点数換算表!$C$2,IF(G267="ベスト4",点数換算表!$D$2,点数換算表!$E$2))))</f>
        <v>0</v>
      </c>
      <c r="I267" s="11"/>
      <c r="J267" s="12">
        <f>IF(I267="",0,IF(I267="優勝",点数換算表!$B$3,IF(I267="準優勝",点数換算表!$C$3,IF(I267="ベスト4",点数換算表!$D$3,点数換算表!$E$3))))</f>
        <v>0</v>
      </c>
      <c r="K267" s="15"/>
      <c r="L267" s="12">
        <f>IF(K267="",0,IF(K267="優勝",点数換算表!$B$4,IF(K267="準優勝",点数換算表!$C$4,IF(K267="ベスト4",点数換算表!$D$4,IF(K267="ベスト8",点数換算表!$E$4,IF(K267="ベスト16",点数換算表!$F$4,""))))))</f>
        <v>0</v>
      </c>
      <c r="M267" s="15"/>
      <c r="N267" s="12">
        <f>IF(M267="",0,IF(M267="優勝",[3]点数換算表!$B$5,IF(M267="準優勝",[3]点数換算表!$C$5,IF(M267="ベスト4",[3]点数換算表!$D$5,IF(M267="ベスト8",[3]点数換算表!$E$5,IF(M267="ベスト16",[3]点数換算表!$F$5,IF(M267="ベスト32",[3]点数換算表!$G$5,"")))))))</f>
        <v>0</v>
      </c>
      <c r="O267" s="15"/>
      <c r="P267" s="12">
        <f>IF(O267="",0,IF(O267="優勝",点数換算表!$B$6,IF(O267="準優勝",点数換算表!$C$6,IF(O267="ベスト4",点数換算表!$D$6,IF(O267="ベスト8",点数換算表!$E$6,IF(O267="ベスト16",点数換算表!$F$6,IF(O267="ベスト32",点数換算表!$G$6,"")))))))</f>
        <v>0</v>
      </c>
      <c r="Q267" s="11"/>
      <c r="R267" s="12">
        <f>IF(Q267="",0,IF(Q267="優勝",点数換算表!$B$7,IF(Q267="準優勝",点数換算表!$C$7,IF(Q267="ベスト4",点数換算表!$D$7,IF(Q267="ベスト8",点数換算表!$E$7,点数換算表!$F$7)))))</f>
        <v>0</v>
      </c>
      <c r="S267" s="11"/>
      <c r="T267" s="12">
        <f>IF(S267="",0,IF(S267="優勝",点数換算表!$B$8,IF(S267="準優勝",点数換算表!$C$8,IF(S267="ベスト4",点数換算表!$D$8,IF(S267="ベスト8",点数換算表!$E$8,点数換算表!$F$8)))))</f>
        <v>0</v>
      </c>
      <c r="U267" s="11"/>
      <c r="V267" s="12">
        <f>IF(U267="",0,IF(U267="優勝",点数換算表!$B$13,IF(U267="準優勝",点数換算表!$C$13,IF(U267="ベスト4",点数換算表!$D$13,点数換算表!$E$13))))</f>
        <v>0</v>
      </c>
      <c r="W267" s="11"/>
      <c r="X267" s="12">
        <f>IF(W267="",0,IF(W267="優勝",点数換算表!$B$14,IF(W267="準優勝",点数換算表!$C$14,IF(W267="ベスト4",点数換算表!$D$14,点数換算表!$E$14))))</f>
        <v>0</v>
      </c>
      <c r="Y267" s="15"/>
      <c r="Z267" s="12">
        <f>IF(Y267="",0,IF(Y267="優勝",点数換算表!$B$15,IF(Y267="準優勝",点数換算表!$C$15,IF(Y267="ベスト4",点数換算表!$D$15,IF(Y267="ベスト8",点数換算表!$E$15,IF(Y267="ベスト16",点数換算表!$F$15,""))))))</f>
        <v>0</v>
      </c>
      <c r="AA267" s="15"/>
      <c r="AB267" s="12">
        <f>IF(AA267="",0,IF(AA267="優勝",[3]点数換算表!$B$16,IF(AA267="準優勝",[3]点数換算表!$C$16,IF(AA267="ベスト4",[3]点数換算表!$D$16,IF(AA267="ベスト8",[3]点数換算表!$E$16,IF(AA267="ベスト16",[3]点数換算表!$F$16,IF(AA267="ベスト32",[3]点数換算表!$G$16,"")))))))</f>
        <v>0</v>
      </c>
      <c r="AC267" s="15"/>
      <c r="AD267" s="12">
        <f>IF(AC267="",0,IF(AC267="優勝",点数換算表!$B$17,IF(AC267="準優勝",点数換算表!$C$17,IF(AC267="ベスト4",点数換算表!$D$17,IF(AC267="ベスト8",点数換算表!$E$17,IF(AC267="ベスト16",点数換算表!$F$17,IF(AC267="ベスト32",点数換算表!$G$17,"")))))))</f>
        <v>0</v>
      </c>
      <c r="AE267" s="11"/>
      <c r="AF267" s="12">
        <f>IF(AE267="",0,IF(AE267="優勝",点数換算表!$B$18,IF(AE267="準優勝",点数換算表!$C$18,IF(AE267="ベスト4",点数換算表!$D$18,IF(AE267="ベスト8",点数換算表!$E$18,点数換算表!$F$18)))))</f>
        <v>0</v>
      </c>
      <c r="AG267" s="11"/>
      <c r="AH267" s="12">
        <f>IF(AG267="",0,IF(AG267="優勝",点数換算表!$B$19,IF(AG267="準優勝",点数換算表!$C$19,IF(AG267="ベスト4",点数換算表!$D$19,IF(AG267="ベスト8",点数換算表!$E$19,点数換算表!$F$19)))))</f>
        <v>0</v>
      </c>
      <c r="AI267" s="12">
        <f t="shared" si="135"/>
        <v>0</v>
      </c>
      <c r="AJ267" s="78"/>
    </row>
    <row r="268" spans="1:36" x14ac:dyDescent="0.4">
      <c r="A268" s="78">
        <v>133</v>
      </c>
      <c r="B268" s="12" t="s">
        <v>1156</v>
      </c>
      <c r="C268" s="12" t="s">
        <v>807</v>
      </c>
      <c r="D268" s="12">
        <v>1</v>
      </c>
      <c r="E268" s="24" t="s">
        <v>269</v>
      </c>
      <c r="F268" s="41" t="s">
        <v>814</v>
      </c>
      <c r="G268" s="12" t="s">
        <v>9</v>
      </c>
      <c r="H268" s="12">
        <f>IF(G268="",0,IF(G268="優勝",[17]点数換算表!$B$2,IF(G268="準優勝",[17]点数換算表!$C$2,IF(G268="ベスト4",[17]点数換算表!$D$2,[17]点数換算表!$E$2))))</f>
        <v>20</v>
      </c>
      <c r="I268" s="12"/>
      <c r="J268" s="12">
        <f>IF(I268="",0,IF(I268="優勝",[17]点数換算表!$B$3,IF(I268="準優勝",[17]点数換算表!$C$3,IF(I268="ベスト4",[17]点数換算表!$D$3,[17]点数換算表!$E$3))))</f>
        <v>0</v>
      </c>
      <c r="K268" s="12"/>
      <c r="L268" s="12">
        <f>IF(K268="",0,IF(K268="優勝",[17]点数換算表!$B$4,IF(K268="準優勝",[17]点数換算表!$C$4,IF(K268="ベスト4",[17]点数換算表!$D$4,IF(K268="ベスト8",[17]点数換算表!$E$4,IF(K268="ベスト16",[17]点数換算表!$F$4,""))))))</f>
        <v>0</v>
      </c>
      <c r="M268" s="15"/>
      <c r="N268" s="12">
        <f>IF(M268="",0,IF(M268="優勝",[3]点数換算表!$B$5,IF(M268="準優勝",[3]点数換算表!$C$5,IF(M268="ベスト4",[3]点数換算表!$D$5,IF(M268="ベスト8",[3]点数換算表!$E$5,IF(M268="ベスト16",[3]点数換算表!$F$5,IF(M268="ベスト32",[3]点数換算表!$G$5,"")))))))</f>
        <v>0</v>
      </c>
      <c r="O268" s="12"/>
      <c r="P268" s="12">
        <f>IF(O268="",0,IF(O268="優勝",[17]点数換算表!$B$6,IF(O268="準優勝",[17]点数換算表!$C$6,IF(O268="ベスト4",[17]点数換算表!$D$6,IF(O268="ベスト8",[17]点数換算表!$E$6,IF(O268="ベスト16",[17]点数換算表!$F$6,IF(O268="ベスト32",[17]点数換算表!$G$6,"")))))))</f>
        <v>0</v>
      </c>
      <c r="Q268" s="12"/>
      <c r="R268" s="12">
        <f>IF(Q268="",0,IF(Q268="優勝",[17]点数換算表!$B$7,IF(Q268="準優勝",[17]点数換算表!$C$7,IF(Q268="ベスト4",[17]点数換算表!$D$7,IF(Q268="ベスト8",[17]点数換算表!$E$7,[17]点数換算表!$F$7)))))</f>
        <v>0</v>
      </c>
      <c r="S268" s="12"/>
      <c r="T268" s="12">
        <f>IF(S268="",0,IF(S268="優勝",[17]点数換算表!$B$8,IF(S268="準優勝",[17]点数換算表!$C$8,IF(S268="ベスト4",[17]点数換算表!$D$8,IF(S268="ベスト8",[17]点数換算表!$E$8,[17]点数換算表!$F$8)))))</f>
        <v>0</v>
      </c>
      <c r="U268" s="12"/>
      <c r="V268" s="12">
        <f>IF(U268="",0,IF(U268="優勝",[17]点数換算表!$B$13,IF(U268="準優勝",[17]点数換算表!$C$13,IF(U268="ベスト4",[17]点数換算表!$D$13,[17]点数換算表!$E$13))))</f>
        <v>0</v>
      </c>
      <c r="W268" s="12"/>
      <c r="X268" s="12">
        <f>IF(W268="",0,IF(W268="優勝",[17]点数換算表!$B$14,IF(W268="準優勝",[17]点数換算表!$C$14,IF(W268="ベスト4",[17]点数換算表!$D$14,[17]点数換算表!$E$14))))</f>
        <v>0</v>
      </c>
      <c r="Y268" s="12"/>
      <c r="Z268" s="12">
        <f>IF(Y268="",0,IF(Y268="優勝",[17]点数換算表!$B$15,IF(Y268="準優勝",[17]点数換算表!$C$15,IF(Y268="ベスト4",[17]点数換算表!$D$15,IF(Y268="ベスト8",[17]点数換算表!$E$15,IF(Y268="ベスト16",[17]点数換算表!$F$15,""))))))</f>
        <v>0</v>
      </c>
      <c r="AA268" s="12"/>
      <c r="AB268" s="12">
        <f>IF(AA268="",0,IF(AA268="優勝",[3]点数換算表!$B$16,IF(AA268="準優勝",[3]点数換算表!$C$16,IF(AA268="ベスト4",[3]点数換算表!$D$16,IF(AA268="ベスト8",[3]点数換算表!$E$16,IF(AA268="ベスト16",[3]点数換算表!$F$16,IF(AA268="ベスト32",[3]点数換算表!$G$16,"")))))))</f>
        <v>0</v>
      </c>
      <c r="AC268" s="12"/>
      <c r="AD268" s="12">
        <f>IF(AC268="",0,IF(AC268="優勝",[17]点数換算表!$B$17,IF(AC268="準優勝",[17]点数換算表!$C$17,IF(AC268="ベスト4",[17]点数換算表!$D$17,IF(AC268="ベスト8",[17]点数換算表!$E$17,IF(AC268="ベスト16",[17]点数換算表!$F$17,IF(AC268="ベスト32",[17]点数換算表!$G$17,"")))))))</f>
        <v>0</v>
      </c>
      <c r="AE268" s="12"/>
      <c r="AF268" s="12">
        <f>IF(AE268="",0,IF(AE268="優勝",[17]点数換算表!$B$18,IF(AE268="準優勝",[17]点数換算表!$C$18,IF(AE268="ベスト4",[17]点数換算表!$D$18,IF(AE268="ベスト8",[17]点数換算表!$E$18,[17]点数換算表!$F$18)))))</f>
        <v>0</v>
      </c>
      <c r="AG268" s="12"/>
      <c r="AH268" s="12">
        <f>IF(AG268="",0,IF(AG268="優勝",[17]点数換算表!$B$19,IF(AG268="準優勝",[17]点数換算表!$C$19,IF(AG268="ベスト4",[17]点数換算表!$D$19,IF(AG268="ベスト8",[17]点数換算表!$E$19,[17]点数換算表!$F$19)))))</f>
        <v>0</v>
      </c>
      <c r="AI268" s="12">
        <f t="shared" si="135"/>
        <v>20</v>
      </c>
      <c r="AJ268" s="78">
        <f t="shared" ref="AJ268" si="142">AI268+AI269</f>
        <v>20</v>
      </c>
    </row>
    <row r="269" spans="1:36" x14ac:dyDescent="0.4">
      <c r="A269" s="78"/>
      <c r="B269" s="12" t="s">
        <v>1157</v>
      </c>
      <c r="C269" s="12" t="s">
        <v>807</v>
      </c>
      <c r="D269" s="12">
        <v>1</v>
      </c>
      <c r="E269" s="24" t="s">
        <v>269</v>
      </c>
      <c r="F269" s="41" t="s">
        <v>814</v>
      </c>
      <c r="G269" s="12"/>
      <c r="H269" s="12">
        <f>IF(G269="",0,IF(G269="優勝",[17]点数換算表!$B$2,IF(G269="準優勝",[17]点数換算表!$C$2,IF(G269="ベスト4",[17]点数換算表!$D$2,[17]点数換算表!$E$2))))</f>
        <v>0</v>
      </c>
      <c r="I269" s="12"/>
      <c r="J269" s="12">
        <f>IF(I269="",0,IF(I269="優勝",[17]点数換算表!$B$3,IF(I269="準優勝",[17]点数換算表!$C$3,IF(I269="ベスト4",[17]点数換算表!$D$3,[17]点数換算表!$E$3))))</f>
        <v>0</v>
      </c>
      <c r="K269" s="12"/>
      <c r="L269" s="12">
        <f>IF(K269="",0,IF(K269="優勝",[17]点数換算表!$B$4,IF(K269="準優勝",[17]点数換算表!$C$4,IF(K269="ベスト4",[17]点数換算表!$D$4,IF(K269="ベスト8",[17]点数換算表!$E$4,IF(K269="ベスト16",[17]点数換算表!$F$4,""))))))</f>
        <v>0</v>
      </c>
      <c r="M269" s="15"/>
      <c r="N269" s="12">
        <f>IF(M269="",0,IF(M269="優勝",[3]点数換算表!$B$5,IF(M269="準優勝",[3]点数換算表!$C$5,IF(M269="ベスト4",[3]点数換算表!$D$5,IF(M269="ベスト8",[3]点数換算表!$E$5,IF(M269="ベスト16",[3]点数換算表!$F$5,IF(M269="ベスト32",[3]点数換算表!$G$5,"")))))))</f>
        <v>0</v>
      </c>
      <c r="O269" s="12"/>
      <c r="P269" s="12">
        <f>IF(O269="",0,IF(O269="優勝",[17]点数換算表!$B$6,IF(O269="準優勝",[17]点数換算表!$C$6,IF(O269="ベスト4",[17]点数換算表!$D$6,IF(O269="ベスト8",[17]点数換算表!$E$6,IF(O269="ベスト16",[17]点数換算表!$F$6,IF(O269="ベスト32",[17]点数換算表!$G$6,"")))))))</f>
        <v>0</v>
      </c>
      <c r="Q269" s="12"/>
      <c r="R269" s="12">
        <f>IF(Q269="",0,IF(Q269="優勝",[17]点数換算表!$B$7,IF(Q269="準優勝",[17]点数換算表!$C$7,IF(Q269="ベスト4",[17]点数換算表!$D$7,IF(Q269="ベスト8",[17]点数換算表!$E$7,[17]点数換算表!$F$7)))))</f>
        <v>0</v>
      </c>
      <c r="S269" s="12"/>
      <c r="T269" s="12">
        <f>IF(S269="",0,IF(S269="優勝",[17]点数換算表!$B$8,IF(S269="準優勝",[17]点数換算表!$C$8,IF(S269="ベスト4",[17]点数換算表!$D$8,IF(S269="ベスト8",[17]点数換算表!$E$8,[17]点数換算表!$F$8)))))</f>
        <v>0</v>
      </c>
      <c r="U269" s="12"/>
      <c r="V269" s="12">
        <f>IF(U269="",0,IF(U269="優勝",[17]点数換算表!$B$13,IF(U269="準優勝",[17]点数換算表!$C$13,IF(U269="ベスト4",[17]点数換算表!$D$13,[17]点数換算表!$E$13))))</f>
        <v>0</v>
      </c>
      <c r="W269" s="12"/>
      <c r="X269" s="12">
        <f>IF(W269="",0,IF(W269="優勝",[17]点数換算表!$B$14,IF(W269="準優勝",[17]点数換算表!$C$14,IF(W269="ベスト4",[17]点数換算表!$D$14,[17]点数換算表!$E$14))))</f>
        <v>0</v>
      </c>
      <c r="Y269" s="12"/>
      <c r="Z269" s="12">
        <f>IF(Y269="",0,IF(Y269="優勝",[17]点数換算表!$B$15,IF(Y269="準優勝",[17]点数換算表!$C$15,IF(Y269="ベスト4",[17]点数換算表!$D$15,IF(Y269="ベスト8",[17]点数換算表!$E$15,IF(Y269="ベスト16",[17]点数換算表!$F$15,""))))))</f>
        <v>0</v>
      </c>
      <c r="AA269" s="12"/>
      <c r="AB269" s="12">
        <f>IF(AA269="",0,IF(AA269="優勝",[3]点数換算表!$B$16,IF(AA269="準優勝",[3]点数換算表!$C$16,IF(AA269="ベスト4",[3]点数換算表!$D$16,IF(AA269="ベスト8",[3]点数換算表!$E$16,IF(AA269="ベスト16",[3]点数換算表!$F$16,IF(AA269="ベスト32",[3]点数換算表!$G$16,"")))))))</f>
        <v>0</v>
      </c>
      <c r="AC269" s="12"/>
      <c r="AD269" s="12">
        <f>IF(AC269="",0,IF(AC269="優勝",[17]点数換算表!$B$17,IF(AC269="準優勝",[17]点数換算表!$C$17,IF(AC269="ベスト4",[17]点数換算表!$D$17,IF(AC269="ベスト8",[17]点数換算表!$E$17,IF(AC269="ベスト16",[17]点数換算表!$F$17,IF(AC269="ベスト32",[17]点数換算表!$G$17,"")))))))</f>
        <v>0</v>
      </c>
      <c r="AE269" s="12"/>
      <c r="AF269" s="12">
        <f>IF(AE269="",0,IF(AE269="優勝",[17]点数換算表!$B$18,IF(AE269="準優勝",[17]点数換算表!$C$18,IF(AE269="ベスト4",[17]点数換算表!$D$18,IF(AE269="ベスト8",[17]点数換算表!$E$18,[17]点数換算表!$F$18)))))</f>
        <v>0</v>
      </c>
      <c r="AG269" s="12"/>
      <c r="AH269" s="12">
        <f>IF(AG269="",0,IF(AG269="優勝",[17]点数換算表!$B$19,IF(AG269="準優勝",[17]点数換算表!$C$19,IF(AG269="ベスト4",[17]点数換算表!$D$19,IF(AG269="ベスト8",[17]点数換算表!$E$19,[17]点数換算表!$F$19)))))</f>
        <v>0</v>
      </c>
      <c r="AI269" s="12">
        <f t="shared" si="135"/>
        <v>0</v>
      </c>
      <c r="AJ269" s="78"/>
    </row>
    <row r="270" spans="1:36" x14ac:dyDescent="0.4">
      <c r="A270" s="78">
        <v>134</v>
      </c>
      <c r="B270" s="12"/>
      <c r="C270" s="12"/>
      <c r="D270" s="12"/>
      <c r="E270" s="23"/>
      <c r="F270" s="21"/>
      <c r="G270" s="12"/>
      <c r="H270" s="12">
        <f>IF(G270="",0,IF(G270="優勝",[17]点数換算表!$B$2,IF(G270="準優勝",[17]点数換算表!$C$2,IF(G270="ベスト4",[17]点数換算表!$D$2,[17]点数換算表!$E$2))))</f>
        <v>0</v>
      </c>
      <c r="I270" s="12"/>
      <c r="J270" s="12">
        <f>IF(I270="",0,IF(I270="優勝",[17]点数換算表!$B$3,IF(I270="準優勝",[17]点数換算表!$C$3,IF(I270="ベスト4",[17]点数換算表!$D$3,[17]点数換算表!$E$3))))</f>
        <v>0</v>
      </c>
      <c r="K270" s="12"/>
      <c r="L270" s="12">
        <f>IF(K270="",0,IF(K270="優勝",[17]点数換算表!$B$4,IF(K270="準優勝",[17]点数換算表!$C$4,IF(K270="ベスト4",[17]点数換算表!$D$4,IF(K270="ベスト8",[17]点数換算表!$E$4,IF(K270="ベスト16",[17]点数換算表!$F$4,""))))))</f>
        <v>0</v>
      </c>
      <c r="M270" s="15"/>
      <c r="N270" s="12">
        <f>IF(M270="",0,IF(M270="優勝",[3]点数換算表!$B$5,IF(M270="準優勝",[3]点数換算表!$C$5,IF(M270="ベスト4",[3]点数換算表!$D$5,IF(M270="ベスト8",[3]点数換算表!$E$5,IF(M270="ベスト16",[3]点数換算表!$F$5,IF(M270="ベスト32",[3]点数換算表!$G$5,"")))))))</f>
        <v>0</v>
      </c>
      <c r="O270" s="12"/>
      <c r="P270" s="12">
        <f>IF(O270="",0,IF(O270="優勝",[17]点数換算表!$B$6,IF(O270="準優勝",[17]点数換算表!$C$6,IF(O270="ベスト4",[17]点数換算表!$D$6,IF(O270="ベスト8",[17]点数換算表!$E$6,IF(O270="ベスト16",[17]点数換算表!$F$6,IF(O270="ベスト32",[17]点数換算表!$G$6,"")))))))</f>
        <v>0</v>
      </c>
      <c r="Q270" s="12"/>
      <c r="R270" s="12">
        <f>IF(Q270="",0,IF(Q270="優勝",[17]点数換算表!$B$7,IF(Q270="準優勝",[17]点数換算表!$C$7,IF(Q270="ベスト4",[17]点数換算表!$D$7,IF(Q270="ベスト8",[17]点数換算表!$E$7,[17]点数換算表!$F$7)))))</f>
        <v>0</v>
      </c>
      <c r="S270" s="12"/>
      <c r="T270" s="12">
        <f>IF(S270="",0,IF(S270="優勝",[17]点数換算表!$B$8,IF(S270="準優勝",[17]点数換算表!$C$8,IF(S270="ベスト4",[17]点数換算表!$D$8,IF(S270="ベスト8",[17]点数換算表!$E$8,[17]点数換算表!$F$8)))))</f>
        <v>0</v>
      </c>
      <c r="U270" s="12"/>
      <c r="V270" s="12">
        <f>IF(U270="",0,IF(U270="優勝",[17]点数換算表!$B$13,IF(U270="準優勝",[17]点数換算表!$C$13,IF(U270="ベスト4",[17]点数換算表!$D$13,[17]点数換算表!$E$13))))</f>
        <v>0</v>
      </c>
      <c r="W270" s="12"/>
      <c r="X270" s="12">
        <f>IF(W270="",0,IF(W270="優勝",[17]点数換算表!$B$14,IF(W270="準優勝",[17]点数換算表!$C$14,IF(W270="ベスト4",[17]点数換算表!$D$14,[17]点数換算表!$E$14))))</f>
        <v>0</v>
      </c>
      <c r="Y270" s="12"/>
      <c r="Z270" s="12">
        <f>IF(Y270="",0,IF(Y270="優勝",[17]点数換算表!$B$15,IF(Y270="準優勝",[17]点数換算表!$C$15,IF(Y270="ベスト4",[17]点数換算表!$D$15,IF(Y270="ベスト8",[17]点数換算表!$E$15,IF(Y270="ベスト16",[17]点数換算表!$F$15,""))))))</f>
        <v>0</v>
      </c>
      <c r="AA270" s="12"/>
      <c r="AB270" s="12">
        <f>IF(AA270="",0,IF(AA270="優勝",[3]点数換算表!$B$16,IF(AA270="準優勝",[3]点数換算表!$C$16,IF(AA270="ベスト4",[3]点数換算表!$D$16,IF(AA270="ベスト8",[3]点数換算表!$E$16,IF(AA270="ベスト16",[3]点数換算表!$F$16,IF(AA270="ベスト32",[3]点数換算表!$G$16,"")))))))</f>
        <v>0</v>
      </c>
      <c r="AC270" s="12"/>
      <c r="AD270" s="12">
        <f>IF(AC270="",0,IF(AC270="優勝",[17]点数換算表!$B$17,IF(AC270="準優勝",[17]点数換算表!$C$17,IF(AC270="ベスト4",[17]点数換算表!$D$17,IF(AC270="ベスト8",[17]点数換算表!$E$17,IF(AC270="ベスト16",[17]点数換算表!$F$17,IF(AC270="ベスト32",[17]点数換算表!$G$17,"")))))))</f>
        <v>0</v>
      </c>
      <c r="AE270" s="12"/>
      <c r="AF270" s="12">
        <f>IF(AE270="",0,IF(AE270="優勝",[17]点数換算表!$B$18,IF(AE270="準優勝",[17]点数換算表!$C$18,IF(AE270="ベスト4",[17]点数換算表!$D$18,IF(AE270="ベスト8",[17]点数換算表!$E$18,[17]点数換算表!$F$18)))))</f>
        <v>0</v>
      </c>
      <c r="AG270" s="12"/>
      <c r="AH270" s="12">
        <f>IF(AG270="",0,IF(AG270="優勝",[17]点数換算表!$B$19,IF(AG270="準優勝",[17]点数換算表!$C$19,IF(AG270="ベスト4",[17]点数換算表!$D$19,IF(AG270="ベスト8",[17]点数換算表!$E$19,[17]点数換算表!$F$19)))))</f>
        <v>0</v>
      </c>
      <c r="AI270" s="12">
        <f t="shared" ref="AI270:AI279" si="143">MAX(H270,J270)+SUM(L270:T270)+MAX(V270,X270)+SUM(Z270:AH270)</f>
        <v>0</v>
      </c>
      <c r="AJ270" s="78">
        <f t="shared" ref="AJ270" si="144">AI270+AI271</f>
        <v>0</v>
      </c>
    </row>
    <row r="271" spans="1:36" x14ac:dyDescent="0.4">
      <c r="A271" s="78"/>
      <c r="B271" s="12"/>
      <c r="C271" s="12"/>
      <c r="D271" s="12"/>
      <c r="E271" s="23"/>
      <c r="F271" s="21"/>
      <c r="G271" s="12"/>
      <c r="H271" s="12">
        <f>IF(G271="",0,IF(G271="優勝",[17]点数換算表!$B$2,IF(G271="準優勝",[17]点数換算表!$C$2,IF(G271="ベスト4",[17]点数換算表!$D$2,[17]点数換算表!$E$2))))</f>
        <v>0</v>
      </c>
      <c r="I271" s="12"/>
      <c r="J271" s="12">
        <f>IF(I271="",0,IF(I271="優勝",[17]点数換算表!$B$3,IF(I271="準優勝",[17]点数換算表!$C$3,IF(I271="ベスト4",[17]点数換算表!$D$3,[17]点数換算表!$E$3))))</f>
        <v>0</v>
      </c>
      <c r="K271" s="12"/>
      <c r="L271" s="12">
        <f>IF(K271="",0,IF(K271="優勝",[17]点数換算表!$B$4,IF(K271="準優勝",[17]点数換算表!$C$4,IF(K271="ベスト4",[17]点数換算表!$D$4,IF(K271="ベスト8",[17]点数換算表!$E$4,IF(K271="ベスト16",[17]点数換算表!$F$4,""))))))</f>
        <v>0</v>
      </c>
      <c r="M271" s="15"/>
      <c r="N271" s="12">
        <f>IF(M271="",0,IF(M271="優勝",[3]点数換算表!$B$5,IF(M271="準優勝",[3]点数換算表!$C$5,IF(M271="ベスト4",[3]点数換算表!$D$5,IF(M271="ベスト8",[3]点数換算表!$E$5,IF(M271="ベスト16",[3]点数換算表!$F$5,IF(M271="ベスト32",[3]点数換算表!$G$5,"")))))))</f>
        <v>0</v>
      </c>
      <c r="O271" s="12"/>
      <c r="P271" s="12">
        <f>IF(O271="",0,IF(O271="優勝",[17]点数換算表!$B$6,IF(O271="準優勝",[17]点数換算表!$C$6,IF(O271="ベスト4",[17]点数換算表!$D$6,IF(O271="ベスト8",[17]点数換算表!$E$6,IF(O271="ベスト16",[17]点数換算表!$F$6,IF(O271="ベスト32",[17]点数換算表!$G$6,"")))))))</f>
        <v>0</v>
      </c>
      <c r="Q271" s="12"/>
      <c r="R271" s="12">
        <f>IF(Q271="",0,IF(Q271="優勝",[17]点数換算表!$B$7,IF(Q271="準優勝",[17]点数換算表!$C$7,IF(Q271="ベスト4",[17]点数換算表!$D$7,IF(Q271="ベスト8",[17]点数換算表!$E$7,[17]点数換算表!$F$7)))))</f>
        <v>0</v>
      </c>
      <c r="S271" s="12"/>
      <c r="T271" s="12">
        <f>IF(S271="",0,IF(S271="優勝",[17]点数換算表!$B$8,IF(S271="準優勝",[17]点数換算表!$C$8,IF(S271="ベスト4",[17]点数換算表!$D$8,IF(S271="ベスト8",[17]点数換算表!$E$8,[17]点数換算表!$F$8)))))</f>
        <v>0</v>
      </c>
      <c r="U271" s="12"/>
      <c r="V271" s="12">
        <f>IF(U271="",0,IF(U271="優勝",[17]点数換算表!$B$13,IF(U271="準優勝",[17]点数換算表!$C$13,IF(U271="ベスト4",[17]点数換算表!$D$13,[17]点数換算表!$E$13))))</f>
        <v>0</v>
      </c>
      <c r="W271" s="12"/>
      <c r="X271" s="12">
        <f>IF(W271="",0,IF(W271="優勝",[17]点数換算表!$B$14,IF(W271="準優勝",[17]点数換算表!$C$14,IF(W271="ベスト4",[17]点数換算表!$D$14,[17]点数換算表!$E$14))))</f>
        <v>0</v>
      </c>
      <c r="Y271" s="12"/>
      <c r="Z271" s="12">
        <f>IF(Y271="",0,IF(Y271="優勝",[17]点数換算表!$B$15,IF(Y271="準優勝",[17]点数換算表!$C$15,IF(Y271="ベスト4",[17]点数換算表!$D$15,IF(Y271="ベスト8",[17]点数換算表!$E$15,IF(Y271="ベスト16",[17]点数換算表!$F$15,""))))))</f>
        <v>0</v>
      </c>
      <c r="AA271" s="12"/>
      <c r="AB271" s="12">
        <f>IF(AA271="",0,IF(AA271="優勝",[3]点数換算表!$B$16,IF(AA271="準優勝",[3]点数換算表!$C$16,IF(AA271="ベスト4",[3]点数換算表!$D$16,IF(AA271="ベスト8",[3]点数換算表!$E$16,IF(AA271="ベスト16",[3]点数換算表!$F$16,IF(AA271="ベスト32",[3]点数換算表!$G$16,"")))))))</f>
        <v>0</v>
      </c>
      <c r="AC271" s="12"/>
      <c r="AD271" s="12">
        <f>IF(AC271="",0,IF(AC271="優勝",[17]点数換算表!$B$17,IF(AC271="準優勝",[17]点数換算表!$C$17,IF(AC271="ベスト4",[17]点数換算表!$D$17,IF(AC271="ベスト8",[17]点数換算表!$E$17,IF(AC271="ベスト16",[17]点数換算表!$F$17,IF(AC271="ベスト32",[17]点数換算表!$G$17,"")))))))</f>
        <v>0</v>
      </c>
      <c r="AE271" s="12"/>
      <c r="AF271" s="12">
        <f>IF(AE271="",0,IF(AE271="優勝",[17]点数換算表!$B$18,IF(AE271="準優勝",[17]点数換算表!$C$18,IF(AE271="ベスト4",[17]点数換算表!$D$18,IF(AE271="ベスト8",[17]点数換算表!$E$18,[17]点数換算表!$F$18)))))</f>
        <v>0</v>
      </c>
      <c r="AG271" s="12"/>
      <c r="AH271" s="12">
        <f>IF(AG271="",0,IF(AG271="優勝",[17]点数換算表!$B$19,IF(AG271="準優勝",[17]点数換算表!$C$19,IF(AG271="ベスト4",[17]点数換算表!$D$19,IF(AG271="ベスト8",[17]点数換算表!$E$19,[17]点数換算表!$F$19)))))</f>
        <v>0</v>
      </c>
      <c r="AI271" s="12">
        <f t="shared" si="143"/>
        <v>0</v>
      </c>
      <c r="AJ271" s="78"/>
    </row>
    <row r="272" spans="1:36" x14ac:dyDescent="0.4">
      <c r="A272" s="78">
        <v>135</v>
      </c>
      <c r="B272" s="12"/>
      <c r="C272" s="12"/>
      <c r="D272" s="12"/>
      <c r="E272" s="23"/>
      <c r="F272" s="21"/>
      <c r="G272" s="12"/>
      <c r="H272" s="12">
        <f>IF(G272="",0,IF(G272="優勝",[17]点数換算表!$B$2,IF(G272="準優勝",[17]点数換算表!$C$2,IF(G272="ベスト4",[17]点数換算表!$D$2,[17]点数換算表!$E$2))))</f>
        <v>0</v>
      </c>
      <c r="I272" s="12"/>
      <c r="J272" s="12">
        <f>IF(I272="",0,IF(I272="優勝",[17]点数換算表!$B$3,IF(I272="準優勝",[17]点数換算表!$C$3,IF(I272="ベスト4",[17]点数換算表!$D$3,[17]点数換算表!$E$3))))</f>
        <v>0</v>
      </c>
      <c r="K272" s="12"/>
      <c r="L272" s="12">
        <f>IF(K272="",0,IF(K272="優勝",[17]点数換算表!$B$4,IF(K272="準優勝",[17]点数換算表!$C$4,IF(K272="ベスト4",[17]点数換算表!$D$4,IF(K272="ベスト8",[17]点数換算表!$E$4,IF(K272="ベスト16",[17]点数換算表!$F$4,""))))))</f>
        <v>0</v>
      </c>
      <c r="M272" s="15"/>
      <c r="N272" s="12">
        <f>IF(M272="",0,IF(M272="優勝",[3]点数換算表!$B$5,IF(M272="準優勝",[3]点数換算表!$C$5,IF(M272="ベスト4",[3]点数換算表!$D$5,IF(M272="ベスト8",[3]点数換算表!$E$5,IF(M272="ベスト16",[3]点数換算表!$F$5,IF(M272="ベスト32",[3]点数換算表!$G$5,"")))))))</f>
        <v>0</v>
      </c>
      <c r="O272" s="12"/>
      <c r="P272" s="12">
        <f>IF(O272="",0,IF(O272="優勝",[17]点数換算表!$B$6,IF(O272="準優勝",[17]点数換算表!$C$6,IF(O272="ベスト4",[17]点数換算表!$D$6,IF(O272="ベスト8",[17]点数換算表!$E$6,IF(O272="ベスト16",[17]点数換算表!$F$6,IF(O272="ベスト32",[17]点数換算表!$G$6,"")))))))</f>
        <v>0</v>
      </c>
      <c r="Q272" s="12"/>
      <c r="R272" s="12">
        <f>IF(Q272="",0,IF(Q272="優勝",[17]点数換算表!$B$7,IF(Q272="準優勝",[17]点数換算表!$C$7,IF(Q272="ベスト4",[17]点数換算表!$D$7,IF(Q272="ベスト8",[17]点数換算表!$E$7,[17]点数換算表!$F$7)))))</f>
        <v>0</v>
      </c>
      <c r="S272" s="12"/>
      <c r="T272" s="12">
        <f>IF(S272="",0,IF(S272="優勝",[17]点数換算表!$B$8,IF(S272="準優勝",[17]点数換算表!$C$8,IF(S272="ベスト4",[17]点数換算表!$D$8,IF(S272="ベスト8",[17]点数換算表!$E$8,[17]点数換算表!$F$8)))))</f>
        <v>0</v>
      </c>
      <c r="U272" s="12"/>
      <c r="V272" s="12">
        <f>IF(U272="",0,IF(U272="優勝",[17]点数換算表!$B$13,IF(U272="準優勝",[17]点数換算表!$C$13,IF(U272="ベスト4",[17]点数換算表!$D$13,[17]点数換算表!$E$13))))</f>
        <v>0</v>
      </c>
      <c r="W272" s="12"/>
      <c r="X272" s="12">
        <f>IF(W272="",0,IF(W272="優勝",[17]点数換算表!$B$14,IF(W272="準優勝",[17]点数換算表!$C$14,IF(W272="ベスト4",[17]点数換算表!$D$14,[17]点数換算表!$E$14))))</f>
        <v>0</v>
      </c>
      <c r="Y272" s="12"/>
      <c r="Z272" s="12">
        <f>IF(Y272="",0,IF(Y272="優勝",[17]点数換算表!$B$15,IF(Y272="準優勝",[17]点数換算表!$C$15,IF(Y272="ベスト4",[17]点数換算表!$D$15,IF(Y272="ベスト8",[17]点数換算表!$E$15,IF(Y272="ベスト16",[17]点数換算表!$F$15,""))))))</f>
        <v>0</v>
      </c>
      <c r="AA272" s="12"/>
      <c r="AB272" s="12">
        <f>IF(AA272="",0,IF(AA272="優勝",[3]点数換算表!$B$16,IF(AA272="準優勝",[3]点数換算表!$C$16,IF(AA272="ベスト4",[3]点数換算表!$D$16,IF(AA272="ベスト8",[3]点数換算表!$E$16,IF(AA272="ベスト16",[3]点数換算表!$F$16,IF(AA272="ベスト32",[3]点数換算表!$G$16,"")))))))</f>
        <v>0</v>
      </c>
      <c r="AC272" s="12"/>
      <c r="AD272" s="12">
        <f>IF(AC272="",0,IF(AC272="優勝",[17]点数換算表!$B$17,IF(AC272="準優勝",[17]点数換算表!$C$17,IF(AC272="ベスト4",[17]点数換算表!$D$17,IF(AC272="ベスト8",[17]点数換算表!$E$17,IF(AC272="ベスト16",[17]点数換算表!$F$17,IF(AC272="ベスト32",[17]点数換算表!$G$17,"")))))))</f>
        <v>0</v>
      </c>
      <c r="AE272" s="12"/>
      <c r="AF272" s="12">
        <f>IF(AE272="",0,IF(AE272="優勝",[17]点数換算表!$B$18,IF(AE272="準優勝",[17]点数換算表!$C$18,IF(AE272="ベスト4",[17]点数換算表!$D$18,IF(AE272="ベスト8",[17]点数換算表!$E$18,[17]点数換算表!$F$18)))))</f>
        <v>0</v>
      </c>
      <c r="AG272" s="12"/>
      <c r="AH272" s="12">
        <f>IF(AG272="",0,IF(AG272="優勝",[17]点数換算表!$B$19,IF(AG272="準優勝",[17]点数換算表!$C$19,IF(AG272="ベスト4",[17]点数換算表!$D$19,IF(AG272="ベスト8",[17]点数換算表!$E$19,[17]点数換算表!$F$19)))))</f>
        <v>0</v>
      </c>
      <c r="AI272" s="12">
        <f t="shared" si="143"/>
        <v>0</v>
      </c>
      <c r="AJ272" s="78">
        <f t="shared" ref="AJ272" si="145">AI272+AI273</f>
        <v>0</v>
      </c>
    </row>
    <row r="273" spans="1:36" x14ac:dyDescent="0.4">
      <c r="A273" s="78"/>
      <c r="B273" s="12"/>
      <c r="C273" s="12"/>
      <c r="D273" s="12"/>
      <c r="E273" s="23"/>
      <c r="F273" s="21"/>
      <c r="G273" s="12"/>
      <c r="H273" s="12">
        <f>IF(G273="",0,IF(G273="優勝",[17]点数換算表!$B$2,IF(G273="準優勝",[17]点数換算表!$C$2,IF(G273="ベスト4",[17]点数換算表!$D$2,[17]点数換算表!$E$2))))</f>
        <v>0</v>
      </c>
      <c r="I273" s="12"/>
      <c r="J273" s="12">
        <f>IF(I273="",0,IF(I273="優勝",[17]点数換算表!$B$3,IF(I273="準優勝",[17]点数換算表!$C$3,IF(I273="ベスト4",[17]点数換算表!$D$3,[17]点数換算表!$E$3))))</f>
        <v>0</v>
      </c>
      <c r="K273" s="12"/>
      <c r="L273" s="12">
        <f>IF(K273="",0,IF(K273="優勝",[17]点数換算表!$B$4,IF(K273="準優勝",[17]点数換算表!$C$4,IF(K273="ベスト4",[17]点数換算表!$D$4,IF(K273="ベスト8",[17]点数換算表!$E$4,IF(K273="ベスト16",[17]点数換算表!$F$4,""))))))</f>
        <v>0</v>
      </c>
      <c r="M273" s="15"/>
      <c r="N273" s="12">
        <f>IF(M273="",0,IF(M273="優勝",[3]点数換算表!$B$5,IF(M273="準優勝",[3]点数換算表!$C$5,IF(M273="ベスト4",[3]点数換算表!$D$5,IF(M273="ベスト8",[3]点数換算表!$E$5,IF(M273="ベスト16",[3]点数換算表!$F$5,IF(M273="ベスト32",[3]点数換算表!$G$5,"")))))))</f>
        <v>0</v>
      </c>
      <c r="O273" s="12"/>
      <c r="P273" s="12">
        <f>IF(O273="",0,IF(O273="優勝",[17]点数換算表!$B$6,IF(O273="準優勝",[17]点数換算表!$C$6,IF(O273="ベスト4",[17]点数換算表!$D$6,IF(O273="ベスト8",[17]点数換算表!$E$6,IF(O273="ベスト16",[17]点数換算表!$F$6,IF(O273="ベスト32",[17]点数換算表!$G$6,"")))))))</f>
        <v>0</v>
      </c>
      <c r="Q273" s="12"/>
      <c r="R273" s="12">
        <f>IF(Q273="",0,IF(Q273="優勝",[17]点数換算表!$B$7,IF(Q273="準優勝",[17]点数換算表!$C$7,IF(Q273="ベスト4",[17]点数換算表!$D$7,IF(Q273="ベスト8",[17]点数換算表!$E$7,[17]点数換算表!$F$7)))))</f>
        <v>0</v>
      </c>
      <c r="S273" s="12"/>
      <c r="T273" s="12">
        <f>IF(S273="",0,IF(S273="優勝",[17]点数換算表!$B$8,IF(S273="準優勝",[17]点数換算表!$C$8,IF(S273="ベスト4",[17]点数換算表!$D$8,IF(S273="ベスト8",[17]点数換算表!$E$8,[17]点数換算表!$F$8)))))</f>
        <v>0</v>
      </c>
      <c r="U273" s="12"/>
      <c r="V273" s="12">
        <f>IF(U273="",0,IF(U273="優勝",[17]点数換算表!$B$13,IF(U273="準優勝",[17]点数換算表!$C$13,IF(U273="ベスト4",[17]点数換算表!$D$13,[17]点数換算表!$E$13))))</f>
        <v>0</v>
      </c>
      <c r="W273" s="12"/>
      <c r="X273" s="12">
        <f>IF(W273="",0,IF(W273="優勝",[17]点数換算表!$B$14,IF(W273="準優勝",[17]点数換算表!$C$14,IF(W273="ベスト4",[17]点数換算表!$D$14,[17]点数換算表!$E$14))))</f>
        <v>0</v>
      </c>
      <c r="Y273" s="12"/>
      <c r="Z273" s="12">
        <f>IF(Y273="",0,IF(Y273="優勝",[17]点数換算表!$B$15,IF(Y273="準優勝",[17]点数換算表!$C$15,IF(Y273="ベスト4",[17]点数換算表!$D$15,IF(Y273="ベスト8",[17]点数換算表!$E$15,IF(Y273="ベスト16",[17]点数換算表!$F$15,""))))))</f>
        <v>0</v>
      </c>
      <c r="AA273" s="12"/>
      <c r="AB273" s="12">
        <f>IF(AA273="",0,IF(AA273="優勝",[3]点数換算表!$B$16,IF(AA273="準優勝",[3]点数換算表!$C$16,IF(AA273="ベスト4",[3]点数換算表!$D$16,IF(AA273="ベスト8",[3]点数換算表!$E$16,IF(AA273="ベスト16",[3]点数換算表!$F$16,IF(AA273="ベスト32",[3]点数換算表!$G$16,"")))))))</f>
        <v>0</v>
      </c>
      <c r="AC273" s="12"/>
      <c r="AD273" s="12">
        <f>IF(AC273="",0,IF(AC273="優勝",[17]点数換算表!$B$17,IF(AC273="準優勝",[17]点数換算表!$C$17,IF(AC273="ベスト4",[17]点数換算表!$D$17,IF(AC273="ベスト8",[17]点数換算表!$E$17,IF(AC273="ベスト16",[17]点数換算表!$F$17,IF(AC273="ベスト32",[17]点数換算表!$G$17,"")))))))</f>
        <v>0</v>
      </c>
      <c r="AE273" s="12"/>
      <c r="AF273" s="12">
        <f>IF(AE273="",0,IF(AE273="優勝",[17]点数換算表!$B$18,IF(AE273="準優勝",[17]点数換算表!$C$18,IF(AE273="ベスト4",[17]点数換算表!$D$18,IF(AE273="ベスト8",[17]点数換算表!$E$18,[17]点数換算表!$F$18)))))</f>
        <v>0</v>
      </c>
      <c r="AG273" s="12"/>
      <c r="AH273" s="12">
        <f>IF(AG273="",0,IF(AG273="優勝",[17]点数換算表!$B$19,IF(AG273="準優勝",[17]点数換算表!$C$19,IF(AG273="ベスト4",[17]点数換算表!$D$19,IF(AG273="ベスト8",[17]点数換算表!$E$19,[17]点数換算表!$F$19)))))</f>
        <v>0</v>
      </c>
      <c r="AI273" s="12">
        <f t="shared" si="143"/>
        <v>0</v>
      </c>
      <c r="AJ273" s="78"/>
    </row>
    <row r="274" spans="1:36" x14ac:dyDescent="0.4">
      <c r="A274" s="78">
        <v>136</v>
      </c>
      <c r="B274" s="12"/>
      <c r="C274" s="12"/>
      <c r="D274" s="12"/>
      <c r="E274" s="23"/>
      <c r="F274" s="21"/>
      <c r="G274" s="12"/>
      <c r="H274" s="12">
        <f>IF(G274="",0,IF(G274="優勝",[17]点数換算表!$B$2,IF(G274="準優勝",[17]点数換算表!$C$2,IF(G274="ベスト4",[17]点数換算表!$D$2,[17]点数換算表!$E$2))))</f>
        <v>0</v>
      </c>
      <c r="I274" s="12"/>
      <c r="J274" s="12">
        <f>IF(I274="",0,IF(I274="優勝",[17]点数換算表!$B$3,IF(I274="準優勝",[17]点数換算表!$C$3,IF(I274="ベスト4",[17]点数換算表!$D$3,[17]点数換算表!$E$3))))</f>
        <v>0</v>
      </c>
      <c r="K274" s="12"/>
      <c r="L274" s="12">
        <f>IF(K274="",0,IF(K274="優勝",[17]点数換算表!$B$4,IF(K274="準優勝",[17]点数換算表!$C$4,IF(K274="ベスト4",[17]点数換算表!$D$4,IF(K274="ベスト8",[17]点数換算表!$E$4,IF(K274="ベスト16",[17]点数換算表!$F$4,""))))))</f>
        <v>0</v>
      </c>
      <c r="M274" s="15"/>
      <c r="N274" s="12">
        <f>IF(M274="",0,IF(M274="優勝",[3]点数換算表!$B$5,IF(M274="準優勝",[3]点数換算表!$C$5,IF(M274="ベスト4",[3]点数換算表!$D$5,IF(M274="ベスト8",[3]点数換算表!$E$5,IF(M274="ベスト16",[3]点数換算表!$F$5,IF(M274="ベスト32",[3]点数換算表!$G$5,"")))))))</f>
        <v>0</v>
      </c>
      <c r="O274" s="12"/>
      <c r="P274" s="12">
        <f>IF(O274="",0,IF(O274="優勝",[17]点数換算表!$B$6,IF(O274="準優勝",[17]点数換算表!$C$6,IF(O274="ベスト4",[17]点数換算表!$D$6,IF(O274="ベスト8",[17]点数換算表!$E$6,IF(O274="ベスト16",[17]点数換算表!$F$6,IF(O274="ベスト32",[17]点数換算表!$G$6,"")))))))</f>
        <v>0</v>
      </c>
      <c r="Q274" s="12"/>
      <c r="R274" s="12">
        <f>IF(Q274="",0,IF(Q274="優勝",[17]点数換算表!$B$7,IF(Q274="準優勝",[17]点数換算表!$C$7,IF(Q274="ベスト4",[17]点数換算表!$D$7,IF(Q274="ベスト8",[17]点数換算表!$E$7,[17]点数換算表!$F$7)))))</f>
        <v>0</v>
      </c>
      <c r="S274" s="12"/>
      <c r="T274" s="12">
        <f>IF(S274="",0,IF(S274="優勝",[17]点数換算表!$B$8,IF(S274="準優勝",[17]点数換算表!$C$8,IF(S274="ベスト4",[17]点数換算表!$D$8,IF(S274="ベスト8",[17]点数換算表!$E$8,[17]点数換算表!$F$8)))))</f>
        <v>0</v>
      </c>
      <c r="U274" s="12"/>
      <c r="V274" s="12">
        <f>IF(U274="",0,IF(U274="優勝",[17]点数換算表!$B$13,IF(U274="準優勝",[17]点数換算表!$C$13,IF(U274="ベスト4",[17]点数換算表!$D$13,[17]点数換算表!$E$13))))</f>
        <v>0</v>
      </c>
      <c r="W274" s="12"/>
      <c r="X274" s="12">
        <f>IF(W274="",0,IF(W274="優勝",[17]点数換算表!$B$14,IF(W274="準優勝",[17]点数換算表!$C$14,IF(W274="ベスト4",[17]点数換算表!$D$14,[17]点数換算表!$E$14))))</f>
        <v>0</v>
      </c>
      <c r="Y274" s="12"/>
      <c r="Z274" s="12">
        <f>IF(Y274="",0,IF(Y274="優勝",[17]点数換算表!$B$15,IF(Y274="準優勝",[17]点数換算表!$C$15,IF(Y274="ベスト4",[17]点数換算表!$D$15,IF(Y274="ベスト8",[17]点数換算表!$E$15,IF(Y274="ベスト16",[17]点数換算表!$F$15,""))))))</f>
        <v>0</v>
      </c>
      <c r="AA274" s="12"/>
      <c r="AB274" s="12">
        <f>IF(AA274="",0,IF(AA274="優勝",[3]点数換算表!$B$16,IF(AA274="準優勝",[3]点数換算表!$C$16,IF(AA274="ベスト4",[3]点数換算表!$D$16,IF(AA274="ベスト8",[3]点数換算表!$E$16,IF(AA274="ベスト16",[3]点数換算表!$F$16,IF(AA274="ベスト32",[3]点数換算表!$G$16,"")))))))</f>
        <v>0</v>
      </c>
      <c r="AC274" s="12"/>
      <c r="AD274" s="12">
        <f>IF(AC274="",0,IF(AC274="優勝",[17]点数換算表!$B$17,IF(AC274="準優勝",[17]点数換算表!$C$17,IF(AC274="ベスト4",[17]点数換算表!$D$17,IF(AC274="ベスト8",[17]点数換算表!$E$17,IF(AC274="ベスト16",[17]点数換算表!$F$17,IF(AC274="ベスト32",[17]点数換算表!$G$17,"")))))))</f>
        <v>0</v>
      </c>
      <c r="AE274" s="12"/>
      <c r="AF274" s="12">
        <f>IF(AE274="",0,IF(AE274="優勝",[17]点数換算表!$B$18,IF(AE274="準優勝",[17]点数換算表!$C$18,IF(AE274="ベスト4",[17]点数換算表!$D$18,IF(AE274="ベスト8",[17]点数換算表!$E$18,[17]点数換算表!$F$18)))))</f>
        <v>0</v>
      </c>
      <c r="AG274" s="12"/>
      <c r="AH274" s="12">
        <f>IF(AG274="",0,IF(AG274="優勝",[17]点数換算表!$B$19,IF(AG274="準優勝",[17]点数換算表!$C$19,IF(AG274="ベスト4",[17]点数換算表!$D$19,IF(AG274="ベスト8",[17]点数換算表!$E$19,[17]点数換算表!$F$19)))))</f>
        <v>0</v>
      </c>
      <c r="AI274" s="12">
        <f t="shared" si="143"/>
        <v>0</v>
      </c>
      <c r="AJ274" s="78">
        <f t="shared" ref="AJ274" si="146">AI274+AI275</f>
        <v>0</v>
      </c>
    </row>
    <row r="275" spans="1:36" x14ac:dyDescent="0.4">
      <c r="A275" s="78"/>
      <c r="B275" s="12"/>
      <c r="C275" s="12"/>
      <c r="D275" s="12"/>
      <c r="E275" s="23"/>
      <c r="F275" s="21"/>
      <c r="G275" s="12"/>
      <c r="H275" s="12">
        <f>IF(G275="",0,IF(G275="優勝",[17]点数換算表!$B$2,IF(G275="準優勝",[17]点数換算表!$C$2,IF(G275="ベスト4",[17]点数換算表!$D$2,[17]点数換算表!$E$2))))</f>
        <v>0</v>
      </c>
      <c r="I275" s="12"/>
      <c r="J275" s="12">
        <f>IF(I275="",0,IF(I275="優勝",[17]点数換算表!$B$3,IF(I275="準優勝",[17]点数換算表!$C$3,IF(I275="ベスト4",[17]点数換算表!$D$3,[17]点数換算表!$E$3))))</f>
        <v>0</v>
      </c>
      <c r="K275" s="12"/>
      <c r="L275" s="12">
        <f>IF(K275="",0,IF(K275="優勝",[17]点数換算表!$B$4,IF(K275="準優勝",[17]点数換算表!$C$4,IF(K275="ベスト4",[17]点数換算表!$D$4,IF(K275="ベスト8",[17]点数換算表!$E$4,IF(K275="ベスト16",[17]点数換算表!$F$4,""))))))</f>
        <v>0</v>
      </c>
      <c r="M275" s="15"/>
      <c r="N275" s="12">
        <f>IF(M275="",0,IF(M275="優勝",[3]点数換算表!$B$5,IF(M275="準優勝",[3]点数換算表!$C$5,IF(M275="ベスト4",[3]点数換算表!$D$5,IF(M275="ベスト8",[3]点数換算表!$E$5,IF(M275="ベスト16",[3]点数換算表!$F$5,IF(M275="ベスト32",[3]点数換算表!$G$5,"")))))))</f>
        <v>0</v>
      </c>
      <c r="O275" s="12"/>
      <c r="P275" s="12">
        <f>IF(O275="",0,IF(O275="優勝",[17]点数換算表!$B$6,IF(O275="準優勝",[17]点数換算表!$C$6,IF(O275="ベスト4",[17]点数換算表!$D$6,IF(O275="ベスト8",[17]点数換算表!$E$6,IF(O275="ベスト16",[17]点数換算表!$F$6,IF(O275="ベスト32",[17]点数換算表!$G$6,"")))))))</f>
        <v>0</v>
      </c>
      <c r="Q275" s="12"/>
      <c r="R275" s="12">
        <f>IF(Q275="",0,IF(Q275="優勝",[17]点数換算表!$B$7,IF(Q275="準優勝",[17]点数換算表!$C$7,IF(Q275="ベスト4",[17]点数換算表!$D$7,IF(Q275="ベスト8",[17]点数換算表!$E$7,[17]点数換算表!$F$7)))))</f>
        <v>0</v>
      </c>
      <c r="S275" s="12"/>
      <c r="T275" s="12">
        <f>IF(S275="",0,IF(S275="優勝",[17]点数換算表!$B$8,IF(S275="準優勝",[17]点数換算表!$C$8,IF(S275="ベスト4",[17]点数換算表!$D$8,IF(S275="ベスト8",[17]点数換算表!$E$8,[17]点数換算表!$F$8)))))</f>
        <v>0</v>
      </c>
      <c r="U275" s="12"/>
      <c r="V275" s="12">
        <f>IF(U275="",0,IF(U275="優勝",[17]点数換算表!$B$13,IF(U275="準優勝",[17]点数換算表!$C$13,IF(U275="ベスト4",[17]点数換算表!$D$13,[17]点数換算表!$E$13))))</f>
        <v>0</v>
      </c>
      <c r="W275" s="12"/>
      <c r="X275" s="12">
        <f>IF(W275="",0,IF(W275="優勝",[17]点数換算表!$B$14,IF(W275="準優勝",[17]点数換算表!$C$14,IF(W275="ベスト4",[17]点数換算表!$D$14,[17]点数換算表!$E$14))))</f>
        <v>0</v>
      </c>
      <c r="Y275" s="12"/>
      <c r="Z275" s="12">
        <f>IF(Y275="",0,IF(Y275="優勝",[17]点数換算表!$B$15,IF(Y275="準優勝",[17]点数換算表!$C$15,IF(Y275="ベスト4",[17]点数換算表!$D$15,IF(Y275="ベスト8",[17]点数換算表!$E$15,IF(Y275="ベスト16",[17]点数換算表!$F$15,""))))))</f>
        <v>0</v>
      </c>
      <c r="AA275" s="12"/>
      <c r="AB275" s="12">
        <f>IF(AA275="",0,IF(AA275="優勝",[3]点数換算表!$B$16,IF(AA275="準優勝",[3]点数換算表!$C$16,IF(AA275="ベスト4",[3]点数換算表!$D$16,IF(AA275="ベスト8",[3]点数換算表!$E$16,IF(AA275="ベスト16",[3]点数換算表!$F$16,IF(AA275="ベスト32",[3]点数換算表!$G$16,"")))))))</f>
        <v>0</v>
      </c>
      <c r="AC275" s="12"/>
      <c r="AD275" s="12">
        <f>IF(AC275="",0,IF(AC275="優勝",[17]点数換算表!$B$17,IF(AC275="準優勝",[17]点数換算表!$C$17,IF(AC275="ベスト4",[17]点数換算表!$D$17,IF(AC275="ベスト8",[17]点数換算表!$E$17,IF(AC275="ベスト16",[17]点数換算表!$F$17,IF(AC275="ベスト32",[17]点数換算表!$G$17,"")))))))</f>
        <v>0</v>
      </c>
      <c r="AE275" s="12"/>
      <c r="AF275" s="12">
        <f>IF(AE275="",0,IF(AE275="優勝",[17]点数換算表!$B$18,IF(AE275="準優勝",[17]点数換算表!$C$18,IF(AE275="ベスト4",[17]点数換算表!$D$18,IF(AE275="ベスト8",[17]点数換算表!$E$18,[17]点数換算表!$F$18)))))</f>
        <v>0</v>
      </c>
      <c r="AG275" s="12"/>
      <c r="AH275" s="12">
        <f>IF(AG275="",0,IF(AG275="優勝",[17]点数換算表!$B$19,IF(AG275="準優勝",[17]点数換算表!$C$19,IF(AG275="ベスト4",[17]点数換算表!$D$19,IF(AG275="ベスト8",[17]点数換算表!$E$19,[17]点数換算表!$F$19)))))</f>
        <v>0</v>
      </c>
      <c r="AI275" s="12">
        <f t="shared" si="143"/>
        <v>0</v>
      </c>
      <c r="AJ275" s="78"/>
    </row>
    <row r="276" spans="1:36" x14ac:dyDescent="0.4">
      <c r="A276" s="78">
        <v>137</v>
      </c>
      <c r="B276" s="12"/>
      <c r="C276" s="12"/>
      <c r="D276" s="12"/>
      <c r="E276" s="23"/>
      <c r="F276" s="21"/>
      <c r="G276" s="12"/>
      <c r="H276" s="12">
        <f>IF(G276="",0,IF(G276="優勝",[17]点数換算表!$B$2,IF(G276="準優勝",[17]点数換算表!$C$2,IF(G276="ベスト4",[17]点数換算表!$D$2,[17]点数換算表!$E$2))))</f>
        <v>0</v>
      </c>
      <c r="I276" s="12"/>
      <c r="J276" s="12">
        <f>IF(I276="",0,IF(I276="優勝",[17]点数換算表!$B$3,IF(I276="準優勝",[17]点数換算表!$C$3,IF(I276="ベスト4",[17]点数換算表!$D$3,[17]点数換算表!$E$3))))</f>
        <v>0</v>
      </c>
      <c r="K276" s="12"/>
      <c r="L276" s="12">
        <f>IF(K276="",0,IF(K276="優勝",[17]点数換算表!$B$4,IF(K276="準優勝",[17]点数換算表!$C$4,IF(K276="ベスト4",[17]点数換算表!$D$4,IF(K276="ベスト8",[17]点数換算表!$E$4,IF(K276="ベスト16",[17]点数換算表!$F$4,""))))))</f>
        <v>0</v>
      </c>
      <c r="M276" s="15"/>
      <c r="N276" s="12">
        <f>IF(M276="",0,IF(M276="優勝",[3]点数換算表!$B$5,IF(M276="準優勝",[3]点数換算表!$C$5,IF(M276="ベスト4",[3]点数換算表!$D$5,IF(M276="ベスト8",[3]点数換算表!$E$5,IF(M276="ベスト16",[3]点数換算表!$F$5,IF(M276="ベスト32",[3]点数換算表!$G$5,"")))))))</f>
        <v>0</v>
      </c>
      <c r="O276" s="12"/>
      <c r="P276" s="12">
        <f>IF(O276="",0,IF(O276="優勝",[17]点数換算表!$B$6,IF(O276="準優勝",[17]点数換算表!$C$6,IF(O276="ベスト4",[17]点数換算表!$D$6,IF(O276="ベスト8",[17]点数換算表!$E$6,IF(O276="ベスト16",[17]点数換算表!$F$6,IF(O276="ベスト32",[17]点数換算表!$G$6,"")))))))</f>
        <v>0</v>
      </c>
      <c r="Q276" s="12"/>
      <c r="R276" s="12">
        <f>IF(Q276="",0,IF(Q276="優勝",[17]点数換算表!$B$7,IF(Q276="準優勝",[17]点数換算表!$C$7,IF(Q276="ベスト4",[17]点数換算表!$D$7,IF(Q276="ベスト8",[17]点数換算表!$E$7,[17]点数換算表!$F$7)))))</f>
        <v>0</v>
      </c>
      <c r="S276" s="12"/>
      <c r="T276" s="12">
        <f>IF(S276="",0,IF(S276="優勝",[17]点数換算表!$B$8,IF(S276="準優勝",[17]点数換算表!$C$8,IF(S276="ベスト4",[17]点数換算表!$D$8,IF(S276="ベスト8",[17]点数換算表!$E$8,[17]点数換算表!$F$8)))))</f>
        <v>0</v>
      </c>
      <c r="U276" s="12"/>
      <c r="V276" s="12">
        <f>IF(U276="",0,IF(U276="優勝",[17]点数換算表!$B$13,IF(U276="準優勝",[17]点数換算表!$C$13,IF(U276="ベスト4",[17]点数換算表!$D$13,[17]点数換算表!$E$13))))</f>
        <v>0</v>
      </c>
      <c r="W276" s="12"/>
      <c r="X276" s="12">
        <f>IF(W276="",0,IF(W276="優勝",[17]点数換算表!$B$14,IF(W276="準優勝",[17]点数換算表!$C$14,IF(W276="ベスト4",[17]点数換算表!$D$14,[17]点数換算表!$E$14))))</f>
        <v>0</v>
      </c>
      <c r="Y276" s="12"/>
      <c r="Z276" s="12">
        <f>IF(Y276="",0,IF(Y276="優勝",[17]点数換算表!$B$15,IF(Y276="準優勝",[17]点数換算表!$C$15,IF(Y276="ベスト4",[17]点数換算表!$D$15,IF(Y276="ベスト8",[17]点数換算表!$E$15,IF(Y276="ベスト16",[17]点数換算表!$F$15,""))))))</f>
        <v>0</v>
      </c>
      <c r="AA276" s="12"/>
      <c r="AB276" s="12">
        <f>IF(AA276="",0,IF(AA276="優勝",[3]点数換算表!$B$16,IF(AA276="準優勝",[3]点数換算表!$C$16,IF(AA276="ベスト4",[3]点数換算表!$D$16,IF(AA276="ベスト8",[3]点数換算表!$E$16,IF(AA276="ベスト16",[3]点数換算表!$F$16,IF(AA276="ベスト32",[3]点数換算表!$G$16,"")))))))</f>
        <v>0</v>
      </c>
      <c r="AC276" s="12"/>
      <c r="AD276" s="12">
        <f>IF(AC276="",0,IF(AC276="優勝",[17]点数換算表!$B$17,IF(AC276="準優勝",[17]点数換算表!$C$17,IF(AC276="ベスト4",[17]点数換算表!$D$17,IF(AC276="ベスト8",[17]点数換算表!$E$17,IF(AC276="ベスト16",[17]点数換算表!$F$17,IF(AC276="ベスト32",[17]点数換算表!$G$17,"")))))))</f>
        <v>0</v>
      </c>
      <c r="AE276" s="12"/>
      <c r="AF276" s="12">
        <f>IF(AE276="",0,IF(AE276="優勝",[17]点数換算表!$B$18,IF(AE276="準優勝",[17]点数換算表!$C$18,IF(AE276="ベスト4",[17]点数換算表!$D$18,IF(AE276="ベスト8",[17]点数換算表!$E$18,[17]点数換算表!$F$18)))))</f>
        <v>0</v>
      </c>
      <c r="AG276" s="12"/>
      <c r="AH276" s="12">
        <f>IF(AG276="",0,IF(AG276="優勝",[17]点数換算表!$B$19,IF(AG276="準優勝",[17]点数換算表!$C$19,IF(AG276="ベスト4",[17]点数換算表!$D$19,IF(AG276="ベスト8",[17]点数換算表!$E$19,[17]点数換算表!$F$19)))))</f>
        <v>0</v>
      </c>
      <c r="AI276" s="12">
        <f t="shared" si="143"/>
        <v>0</v>
      </c>
      <c r="AJ276" s="78">
        <f t="shared" ref="AJ276" si="147">AI276+AI277</f>
        <v>0</v>
      </c>
    </row>
    <row r="277" spans="1:36" x14ac:dyDescent="0.4">
      <c r="A277" s="78"/>
      <c r="B277" s="12"/>
      <c r="C277" s="12"/>
      <c r="D277" s="12"/>
      <c r="E277" s="23"/>
      <c r="F277" s="21"/>
      <c r="G277" s="12"/>
      <c r="H277" s="12">
        <f>IF(G277="",0,IF(G277="優勝",[17]点数換算表!$B$2,IF(G277="準優勝",[17]点数換算表!$C$2,IF(G277="ベスト4",[17]点数換算表!$D$2,[17]点数換算表!$E$2))))</f>
        <v>0</v>
      </c>
      <c r="I277" s="12"/>
      <c r="J277" s="12">
        <f>IF(I277="",0,IF(I277="優勝",[17]点数換算表!$B$3,IF(I277="準優勝",[17]点数換算表!$C$3,IF(I277="ベスト4",[17]点数換算表!$D$3,[17]点数換算表!$E$3))))</f>
        <v>0</v>
      </c>
      <c r="K277" s="12"/>
      <c r="L277" s="12">
        <f>IF(K277="",0,IF(K277="優勝",[17]点数換算表!$B$4,IF(K277="準優勝",[17]点数換算表!$C$4,IF(K277="ベスト4",[17]点数換算表!$D$4,IF(K277="ベスト8",[17]点数換算表!$E$4,IF(K277="ベスト16",[17]点数換算表!$F$4,""))))))</f>
        <v>0</v>
      </c>
      <c r="M277" s="15"/>
      <c r="N277" s="12">
        <f>IF(M277="",0,IF(M277="優勝",[3]点数換算表!$B$5,IF(M277="準優勝",[3]点数換算表!$C$5,IF(M277="ベスト4",[3]点数換算表!$D$5,IF(M277="ベスト8",[3]点数換算表!$E$5,IF(M277="ベスト16",[3]点数換算表!$F$5,IF(M277="ベスト32",[3]点数換算表!$G$5,"")))))))</f>
        <v>0</v>
      </c>
      <c r="O277" s="12"/>
      <c r="P277" s="12">
        <f>IF(O277="",0,IF(O277="優勝",[17]点数換算表!$B$6,IF(O277="準優勝",[17]点数換算表!$C$6,IF(O277="ベスト4",[17]点数換算表!$D$6,IF(O277="ベスト8",[17]点数換算表!$E$6,IF(O277="ベスト16",[17]点数換算表!$F$6,IF(O277="ベスト32",[17]点数換算表!$G$6,"")))))))</f>
        <v>0</v>
      </c>
      <c r="Q277" s="12"/>
      <c r="R277" s="12">
        <f>IF(Q277="",0,IF(Q277="優勝",[17]点数換算表!$B$7,IF(Q277="準優勝",[17]点数換算表!$C$7,IF(Q277="ベスト4",[17]点数換算表!$D$7,IF(Q277="ベスト8",[17]点数換算表!$E$7,[17]点数換算表!$F$7)))))</f>
        <v>0</v>
      </c>
      <c r="S277" s="12"/>
      <c r="T277" s="12">
        <f>IF(S277="",0,IF(S277="優勝",[17]点数換算表!$B$8,IF(S277="準優勝",[17]点数換算表!$C$8,IF(S277="ベスト4",[17]点数換算表!$D$8,IF(S277="ベスト8",[17]点数換算表!$E$8,[17]点数換算表!$F$8)))))</f>
        <v>0</v>
      </c>
      <c r="U277" s="12"/>
      <c r="V277" s="12">
        <f>IF(U277="",0,IF(U277="優勝",[17]点数換算表!$B$13,IF(U277="準優勝",[17]点数換算表!$C$13,IF(U277="ベスト4",[17]点数換算表!$D$13,[17]点数換算表!$E$13))))</f>
        <v>0</v>
      </c>
      <c r="W277" s="12"/>
      <c r="X277" s="12">
        <f>IF(W277="",0,IF(W277="優勝",[17]点数換算表!$B$14,IF(W277="準優勝",[17]点数換算表!$C$14,IF(W277="ベスト4",[17]点数換算表!$D$14,[17]点数換算表!$E$14))))</f>
        <v>0</v>
      </c>
      <c r="Y277" s="12"/>
      <c r="Z277" s="12">
        <f>IF(Y277="",0,IF(Y277="優勝",[17]点数換算表!$B$15,IF(Y277="準優勝",[17]点数換算表!$C$15,IF(Y277="ベスト4",[17]点数換算表!$D$15,IF(Y277="ベスト8",[17]点数換算表!$E$15,IF(Y277="ベスト16",[17]点数換算表!$F$15,""))))))</f>
        <v>0</v>
      </c>
      <c r="AA277" s="12"/>
      <c r="AB277" s="12">
        <f>IF(AA277="",0,IF(AA277="優勝",[3]点数換算表!$B$16,IF(AA277="準優勝",[3]点数換算表!$C$16,IF(AA277="ベスト4",[3]点数換算表!$D$16,IF(AA277="ベスト8",[3]点数換算表!$E$16,IF(AA277="ベスト16",[3]点数換算表!$F$16,IF(AA277="ベスト32",[3]点数換算表!$G$16,"")))))))</f>
        <v>0</v>
      </c>
      <c r="AC277" s="12"/>
      <c r="AD277" s="12">
        <f>IF(AC277="",0,IF(AC277="優勝",[17]点数換算表!$B$17,IF(AC277="準優勝",[17]点数換算表!$C$17,IF(AC277="ベスト4",[17]点数換算表!$D$17,IF(AC277="ベスト8",[17]点数換算表!$E$17,IF(AC277="ベスト16",[17]点数換算表!$F$17,IF(AC277="ベスト32",[17]点数換算表!$G$17,"")))))))</f>
        <v>0</v>
      </c>
      <c r="AE277" s="12"/>
      <c r="AF277" s="12">
        <f>IF(AE277="",0,IF(AE277="優勝",[17]点数換算表!$B$18,IF(AE277="準優勝",[17]点数換算表!$C$18,IF(AE277="ベスト4",[17]点数換算表!$D$18,IF(AE277="ベスト8",[17]点数換算表!$E$18,[17]点数換算表!$F$18)))))</f>
        <v>0</v>
      </c>
      <c r="AG277" s="12"/>
      <c r="AH277" s="12">
        <f>IF(AG277="",0,IF(AG277="優勝",[17]点数換算表!$B$19,IF(AG277="準優勝",[17]点数換算表!$C$19,IF(AG277="ベスト4",[17]点数換算表!$D$19,IF(AG277="ベスト8",[17]点数換算表!$E$19,[17]点数換算表!$F$19)))))</f>
        <v>0</v>
      </c>
      <c r="AI277" s="12">
        <f t="shared" si="143"/>
        <v>0</v>
      </c>
      <c r="AJ277" s="78"/>
    </row>
    <row r="278" spans="1:36" x14ac:dyDescent="0.4">
      <c r="A278" s="78">
        <v>138</v>
      </c>
      <c r="B278" s="15"/>
      <c r="C278" s="15"/>
      <c r="D278" s="15"/>
      <c r="E278" s="23"/>
      <c r="F278" s="23"/>
      <c r="G278" s="11"/>
      <c r="H278" s="12">
        <f>IF(G278="",0,IF(G278="優勝",[3]点数換算表!$B$2,IF(G278="準優勝",[3]点数換算表!$C$2,IF(G278="ベスト4",[3]点数換算表!$D$2,[3]点数換算表!$E$2))))</f>
        <v>0</v>
      </c>
      <c r="I278" s="11"/>
      <c r="J278" s="12">
        <f>IF(I278="",0,IF(I278="優勝",[3]点数換算表!$B$3,IF(I278="準優勝",[3]点数換算表!$C$3,IF(I278="ベスト4",[3]点数換算表!$D$3,[3]点数換算表!$E$3))))</f>
        <v>0</v>
      </c>
      <c r="K278" s="15"/>
      <c r="L278" s="12">
        <f>IF(K278="",0,IF(K278="優勝",[3]点数換算表!$B$4,IF(K278="準優勝",[3]点数換算表!$C$4,IF(K278="ベスト4",[3]点数換算表!$D$4,IF(K278="ベスト8",[3]点数換算表!$E$4,IF(K278="ベスト16",[3]点数換算表!$F$4,""))))))</f>
        <v>0</v>
      </c>
      <c r="M278" s="15"/>
      <c r="N278" s="12">
        <f>IF(M278="",0,IF(M278="優勝",[3]点数換算表!$B$5,IF(M278="準優勝",[3]点数換算表!$C$5,IF(M278="ベスト4",[3]点数換算表!$D$5,IF(M278="ベスト8",[3]点数換算表!$E$5,IF(M278="ベスト16",[3]点数換算表!$F$5,IF(M278="ベスト32",[3]点数換算表!$G$5,"")))))))</f>
        <v>0</v>
      </c>
      <c r="O278" s="15"/>
      <c r="P278" s="12">
        <f>IF(O278="",0,IF(O278="優勝",[3]点数換算表!$B$6,IF(O278="準優勝",[3]点数換算表!$C$6,IF(O278="ベスト4",[3]点数換算表!$D$6,IF(O278="ベスト8",[3]点数換算表!$E$6,IF(O278="ベスト16",[3]点数換算表!$F$6,IF(O278="ベスト32",[3]点数換算表!$G$6,"")))))))</f>
        <v>0</v>
      </c>
      <c r="Q278" s="11"/>
      <c r="R278" s="12">
        <f>IF(Q278="",0,IF(Q278="優勝",[3]点数換算表!$B$7,IF(Q278="準優勝",[3]点数換算表!$C$7,IF(Q278="ベスト4",[3]点数換算表!$D$7,IF(Q278="ベスト8",[3]点数換算表!$E$7,[3]点数換算表!$F$7)))))</f>
        <v>0</v>
      </c>
      <c r="S278" s="11"/>
      <c r="T278" s="12">
        <f>IF(S278="",0,IF(S278="優勝",[3]点数換算表!$B$8,IF(S278="準優勝",[3]点数換算表!$C$8,IF(S278="ベスト4",[3]点数換算表!$D$8,IF(S278="ベスト8",[3]点数換算表!$E$8,[3]点数換算表!$F$8)))))</f>
        <v>0</v>
      </c>
      <c r="U278" s="11"/>
      <c r="V278" s="12">
        <f>IF(U278="",0,IF(U278="優勝",[3]点数換算表!$B$13,IF(U278="準優勝",[3]点数換算表!$C$13,IF(U278="ベスト4",[3]点数換算表!$D$13,[3]点数換算表!$E$13))))</f>
        <v>0</v>
      </c>
      <c r="W278" s="11"/>
      <c r="X278" s="12">
        <f>IF(W278="",0,IF(W278="優勝",[3]点数換算表!$B$14,IF(W278="準優勝",[3]点数換算表!$C$14,IF(W278="ベスト4",[3]点数換算表!$D$14,[3]点数換算表!$E$14))))</f>
        <v>0</v>
      </c>
      <c r="Y278" s="15"/>
      <c r="Z278" s="12">
        <f>IF(Y278="",0,IF(Y278="優勝",[3]点数換算表!$B$15,IF(Y278="準優勝",[3]点数換算表!$C$15,IF(Y278="ベスト4",[3]点数換算表!$D$15,IF(Y278="ベスト8",[3]点数換算表!$E$15,IF(Y278="ベスト16",[3]点数換算表!$F$15,""))))))</f>
        <v>0</v>
      </c>
      <c r="AA278" s="15"/>
      <c r="AB278" s="12">
        <f>IF(AA278="",0,IF(AA278="優勝",[3]点数換算表!$B$16,IF(AA278="準優勝",[3]点数換算表!$C$16,IF(AA278="ベスト4",[3]点数換算表!$D$16,IF(AA278="ベスト8",[3]点数換算表!$E$16,IF(AA278="ベスト16",[3]点数換算表!$F$16,IF(AA278="ベスト32",[3]点数換算表!$G$16,"")))))))</f>
        <v>0</v>
      </c>
      <c r="AC278" s="15"/>
      <c r="AD278" s="12">
        <f>IF(AC278="",0,IF(AC278="優勝",[3]点数換算表!$B$17,IF(AC278="準優勝",[3]点数換算表!$C$17,IF(AC278="ベスト4",[3]点数換算表!$D$17,IF(AC278="ベスト8",[3]点数換算表!$E$17,IF(AC278="ベスト16",[3]点数換算表!$F$17,IF(AC278="ベスト32",[3]点数換算表!$G$17,"")))))))</f>
        <v>0</v>
      </c>
      <c r="AE278" s="11"/>
      <c r="AF278" s="12">
        <f>IF(AE278="",0,IF(AE278="優勝",[3]点数換算表!$B$18,IF(AE278="準優勝",[3]点数換算表!$C$18,IF(AE278="ベスト4",[3]点数換算表!$D$18,IF(AE278="ベスト8",[3]点数換算表!$E$18,[3]点数換算表!$F$18)))))</f>
        <v>0</v>
      </c>
      <c r="AG278" s="11"/>
      <c r="AH278" s="12">
        <f>IF(AG278="",0,IF(AG278="優勝",[3]点数換算表!$B$19,IF(AG278="準優勝",[3]点数換算表!$C$19,IF(AG278="ベスト4",[3]点数換算表!$D$19,IF(AG278="ベスト8",[3]点数換算表!$E$19,[3]点数換算表!$F$19)))))</f>
        <v>0</v>
      </c>
      <c r="AI278" s="12">
        <f t="shared" si="143"/>
        <v>0</v>
      </c>
      <c r="AJ278" s="78">
        <f t="shared" ref="AJ278" si="148">AI278+AI279</f>
        <v>0</v>
      </c>
    </row>
    <row r="279" spans="1:36" x14ac:dyDescent="0.4">
      <c r="A279" s="78"/>
      <c r="B279" s="15"/>
      <c r="C279" s="15"/>
      <c r="D279" s="15"/>
      <c r="E279" s="23"/>
      <c r="F279" s="23"/>
      <c r="G279" s="11"/>
      <c r="H279" s="12">
        <v>0</v>
      </c>
      <c r="I279" s="11"/>
      <c r="J279" s="12">
        <v>0</v>
      </c>
      <c r="K279" s="15"/>
      <c r="L279" s="12">
        <v>0</v>
      </c>
      <c r="M279" s="15"/>
      <c r="N279" s="12">
        <f>IF(M279="",0,IF(M279="優勝",[3]点数換算表!$B$5,IF(M279="準優勝",[3]点数換算表!$C$5,IF(M279="ベスト4",[3]点数換算表!$D$5,IF(M279="ベスト8",[3]点数換算表!$E$5,IF(M279="ベスト16",[3]点数換算表!$F$5,IF(M279="ベスト32",[3]点数換算表!$G$5,"")))))))</f>
        <v>0</v>
      </c>
      <c r="O279" s="15"/>
      <c r="P279" s="12">
        <v>0</v>
      </c>
      <c r="Q279" s="11"/>
      <c r="R279" s="12">
        <v>0</v>
      </c>
      <c r="S279" s="11"/>
      <c r="T279" s="12">
        <v>0</v>
      </c>
      <c r="U279" s="11"/>
      <c r="V279" s="12">
        <v>0</v>
      </c>
      <c r="W279" s="11"/>
      <c r="X279" s="12">
        <v>0</v>
      </c>
      <c r="Y279" s="15"/>
      <c r="Z279" s="12">
        <v>0</v>
      </c>
      <c r="AA279" s="15"/>
      <c r="AB279" s="12">
        <f>IF(AA279="",0,IF(AA279="優勝",[3]点数換算表!$B$16,IF(AA279="準優勝",[3]点数換算表!$C$16,IF(AA279="ベスト4",[3]点数換算表!$D$16,IF(AA279="ベスト8",[3]点数換算表!$E$16,IF(AA279="ベスト16",[3]点数換算表!$F$16,IF(AA279="ベスト32",[3]点数換算表!$G$16,"")))))))</f>
        <v>0</v>
      </c>
      <c r="AC279" s="15"/>
      <c r="AD279" s="12">
        <v>0</v>
      </c>
      <c r="AE279" s="11"/>
      <c r="AF279" s="12">
        <v>0</v>
      </c>
      <c r="AG279" s="11"/>
      <c r="AH279" s="12">
        <v>0</v>
      </c>
      <c r="AI279" s="12">
        <f t="shared" si="143"/>
        <v>0</v>
      </c>
      <c r="AJ279" s="78"/>
    </row>
    <row r="280" spans="1:36" x14ac:dyDescent="0.4">
      <c r="A280" s="78">
        <v>139</v>
      </c>
      <c r="B280" s="12"/>
      <c r="C280" s="12"/>
      <c r="D280" s="12"/>
      <c r="E280" s="23"/>
      <c r="F280" s="21"/>
      <c r="G280" s="12"/>
      <c r="H280" s="12">
        <f>IF(G280="",0,IF(G280="優勝",点数換算表!$B$2,IF(G280="準優勝",点数換算表!$C$2,IF(G280="ベスト4",点数換算表!$D$2,点数換算表!$E$2))))</f>
        <v>0</v>
      </c>
      <c r="I280" s="12"/>
      <c r="J280" s="12">
        <f>IF(I280="",0,IF(I280="優勝",点数換算表!$B$3,IF(I280="準優勝",点数換算表!$C$3,IF(I280="ベスト4",点数換算表!$D$3,点数換算表!$E$3))))</f>
        <v>0</v>
      </c>
      <c r="K280" s="12"/>
      <c r="L280" s="12">
        <f>IF(K280="",0,IF(K280="優勝",点数換算表!$B$4,IF(K280="準優勝",点数換算表!$C$4,IF(K280="ベスト4",点数換算表!$D$4,IF(K280="ベスト8",点数換算表!$E$4,IF(K280="ベスト16",点数換算表!$F$4,""))))))</f>
        <v>0</v>
      </c>
      <c r="M280" s="15"/>
      <c r="N280" s="12">
        <f>IF(M280="",0,IF(M280="優勝",[3]点数換算表!$B$5,IF(M280="準優勝",[3]点数換算表!$C$5,IF(M280="ベスト4",[3]点数換算表!$D$5,IF(M280="ベスト8",[3]点数換算表!$E$5,IF(M280="ベスト16",[3]点数換算表!$F$5,IF(M280="ベスト32",[3]点数換算表!$G$5,"")))))))</f>
        <v>0</v>
      </c>
      <c r="O280" s="12"/>
      <c r="P280" s="12">
        <f>IF(O280="",0,IF(O280="優勝",点数換算表!$B$6,IF(O280="準優勝",点数換算表!$C$6,IF(O280="ベスト4",点数換算表!$D$6,IF(O280="ベスト8",点数換算表!$E$6,IF(O280="ベスト16",点数換算表!$F$6,IF(O280="ベスト32",点数換算表!$G$6,"")))))))</f>
        <v>0</v>
      </c>
      <c r="Q280" s="12"/>
      <c r="R280" s="12">
        <f>IF(Q280="",0,IF(Q280="優勝",点数換算表!$B$7,IF(Q280="準優勝",点数換算表!$C$7,IF(Q280="ベスト4",点数換算表!$D$7,IF(Q280="ベスト8",点数換算表!$E$7,点数換算表!$F$7)))))</f>
        <v>0</v>
      </c>
      <c r="S280" s="12"/>
      <c r="T280" s="12">
        <f>IF(S280="",0,IF(S280="優勝",点数換算表!$B$8,IF(S280="準優勝",点数換算表!$C$8,IF(S280="ベスト4",点数換算表!$D$8,IF(S280="ベスト8",点数換算表!$E$8,点数換算表!$F$8)))))</f>
        <v>0</v>
      </c>
      <c r="U280" s="12"/>
      <c r="V280" s="12">
        <f>IF(U280="",0,IF(U280="優勝",点数換算表!$B$13,IF(U280="準優勝",点数換算表!$C$13,IF(U280="ベスト4",点数換算表!$D$13,点数換算表!$E$13))))</f>
        <v>0</v>
      </c>
      <c r="W280" s="12"/>
      <c r="X280" s="12">
        <f>IF(W280="",0,IF(W280="優勝",点数換算表!$B$14,IF(W280="準優勝",点数換算表!$C$14,IF(W280="ベスト4",点数換算表!$D$14,点数換算表!$E$14))))</f>
        <v>0</v>
      </c>
      <c r="Y280" s="12"/>
      <c r="Z280" s="12">
        <f>IF(Y280="",0,IF(Y280="優勝",点数換算表!$B$15,IF(Y280="準優勝",点数換算表!$C$15,IF(Y280="ベスト4",点数換算表!$D$15,IF(Y280="ベスト8",点数換算表!$E$15,IF(Y280="ベスト16",点数換算表!$F$15,""))))))</f>
        <v>0</v>
      </c>
      <c r="AA280" s="12"/>
      <c r="AB280" s="12">
        <f>IF(AA280="",0,IF(AA280="優勝",[3]点数換算表!$B$16,IF(AA280="準優勝",[3]点数換算表!$C$16,IF(AA280="ベスト4",[3]点数換算表!$D$16,IF(AA280="ベスト8",[3]点数換算表!$E$16,IF(AA280="ベスト16",[3]点数換算表!$F$16,IF(AA280="ベスト32",[3]点数換算表!$G$16,"")))))))</f>
        <v>0</v>
      </c>
      <c r="AC280" s="12"/>
      <c r="AD280" s="12">
        <f>IF(AC280="",0,IF(AC280="優勝",点数換算表!$B$17,IF(AC280="準優勝",点数換算表!$C$17,IF(AC280="ベスト4",点数換算表!$D$17,IF(AC280="ベスト8",点数換算表!$E$17,IF(AC280="ベスト16",点数換算表!$F$17,IF(AC280="ベスト32",点数換算表!$G$17,"")))))))</f>
        <v>0</v>
      </c>
      <c r="AE280" s="12"/>
      <c r="AF280" s="12">
        <f>IF(AE280="",0,IF(AE280="優勝",点数換算表!$B$18,IF(AE280="準優勝",点数換算表!$C$18,IF(AE280="ベスト4",点数換算表!$D$18,IF(AE280="ベスト8",点数換算表!$E$18,点数換算表!$F$18)))))</f>
        <v>0</v>
      </c>
      <c r="AG280" s="12"/>
      <c r="AH280" s="12">
        <f>IF(AG280="",0,IF(AG280="優勝",点数換算表!$B$19,IF(AG280="準優勝",点数換算表!$C$19,IF(AG280="ベスト4",点数換算表!$D$19,IF(AG280="ベスト8",点数換算表!$E$19,点数換算表!$F$19)))))</f>
        <v>0</v>
      </c>
      <c r="AI280" s="12">
        <f t="shared" ref="AI280:AI306" si="149">MAX(H280,J280)+SUM(L280:T280)+MAX(V280,X280)+SUM(Z280:AH280)</f>
        <v>0</v>
      </c>
      <c r="AJ280" s="78">
        <f t="shared" ref="AJ280:AJ306" si="150">AI280+AI281</f>
        <v>0</v>
      </c>
    </row>
    <row r="281" spans="1:36" x14ac:dyDescent="0.4">
      <c r="A281" s="78"/>
      <c r="B281" s="12"/>
      <c r="C281" s="12"/>
      <c r="D281" s="12"/>
      <c r="E281" s="23"/>
      <c r="F281" s="21"/>
      <c r="G281" s="12"/>
      <c r="H281" s="12">
        <f>IF(G281="",0,IF(G281="優勝",点数換算表!$B$2,IF(G281="準優勝",点数換算表!$C$2,IF(G281="ベスト4",点数換算表!$D$2,点数換算表!$E$2))))</f>
        <v>0</v>
      </c>
      <c r="I281" s="12"/>
      <c r="J281" s="12">
        <f>IF(I281="",0,IF(I281="優勝",点数換算表!$B$3,IF(I281="準優勝",点数換算表!$C$3,IF(I281="ベスト4",点数換算表!$D$3,点数換算表!$E$3))))</f>
        <v>0</v>
      </c>
      <c r="K281" s="12"/>
      <c r="L281" s="12">
        <f>IF(K281="",0,IF(K281="優勝",点数換算表!$B$4,IF(K281="準優勝",点数換算表!$C$4,IF(K281="ベスト4",点数換算表!$D$4,IF(K281="ベスト8",点数換算表!$E$4,IF(K281="ベスト16",点数換算表!$F$4,""))))))</f>
        <v>0</v>
      </c>
      <c r="M281" s="15"/>
      <c r="N281" s="12">
        <f>IF(M281="",0,IF(M281="優勝",[3]点数換算表!$B$5,IF(M281="準優勝",[3]点数換算表!$C$5,IF(M281="ベスト4",[3]点数換算表!$D$5,IF(M281="ベスト8",[3]点数換算表!$E$5,IF(M281="ベスト16",[3]点数換算表!$F$5,IF(M281="ベスト32",[3]点数換算表!$G$5,"")))))))</f>
        <v>0</v>
      </c>
      <c r="O281" s="12"/>
      <c r="P281" s="12">
        <f>IF(O281="",0,IF(O281="優勝",点数換算表!$B$6,IF(O281="準優勝",点数換算表!$C$6,IF(O281="ベスト4",点数換算表!$D$6,IF(O281="ベスト8",点数換算表!$E$6,IF(O281="ベスト16",点数換算表!$F$6,IF(O281="ベスト32",点数換算表!$G$6,"")))))))</f>
        <v>0</v>
      </c>
      <c r="Q281" s="12"/>
      <c r="R281" s="12">
        <f>IF(Q281="",0,IF(Q281="優勝",点数換算表!$B$7,IF(Q281="準優勝",点数換算表!$C$7,IF(Q281="ベスト4",点数換算表!$D$7,IF(Q281="ベスト8",点数換算表!$E$7,点数換算表!$F$7)))))</f>
        <v>0</v>
      </c>
      <c r="S281" s="12"/>
      <c r="T281" s="12">
        <f>IF(S281="",0,IF(S281="優勝",点数換算表!$B$8,IF(S281="準優勝",点数換算表!$C$8,IF(S281="ベスト4",点数換算表!$D$8,IF(S281="ベスト8",点数換算表!$E$8,点数換算表!$F$8)))))</f>
        <v>0</v>
      </c>
      <c r="U281" s="12"/>
      <c r="V281" s="12">
        <f>IF(U281="",0,IF(U281="優勝",点数換算表!$B$13,IF(U281="準優勝",点数換算表!$C$13,IF(U281="ベスト4",点数換算表!$D$13,点数換算表!$E$13))))</f>
        <v>0</v>
      </c>
      <c r="W281" s="12"/>
      <c r="X281" s="12">
        <f>IF(W281="",0,IF(W281="優勝",点数換算表!$B$14,IF(W281="準優勝",点数換算表!$C$14,IF(W281="ベスト4",点数換算表!$D$14,点数換算表!$E$14))))</f>
        <v>0</v>
      </c>
      <c r="Y281" s="12"/>
      <c r="Z281" s="12">
        <f>IF(Y281="",0,IF(Y281="優勝",点数換算表!$B$15,IF(Y281="準優勝",点数換算表!$C$15,IF(Y281="ベスト4",点数換算表!$D$15,IF(Y281="ベスト8",点数換算表!$E$15,IF(Y281="ベスト16",点数換算表!$F$15,""))))))</f>
        <v>0</v>
      </c>
      <c r="AA281" s="12"/>
      <c r="AB281" s="12">
        <f>IF(AA281="",0,IF(AA281="優勝",[3]点数換算表!$B$16,IF(AA281="準優勝",[3]点数換算表!$C$16,IF(AA281="ベスト4",[3]点数換算表!$D$16,IF(AA281="ベスト8",[3]点数換算表!$E$16,IF(AA281="ベスト16",[3]点数換算表!$F$16,IF(AA281="ベスト32",[3]点数換算表!$G$16,"")))))))</f>
        <v>0</v>
      </c>
      <c r="AC281" s="12"/>
      <c r="AD281" s="12">
        <f>IF(AC281="",0,IF(AC281="優勝",点数換算表!$B$17,IF(AC281="準優勝",点数換算表!$C$17,IF(AC281="ベスト4",点数換算表!$D$17,IF(AC281="ベスト8",点数換算表!$E$17,IF(AC281="ベスト16",点数換算表!$F$17,IF(AC281="ベスト32",点数換算表!$G$17,"")))))))</f>
        <v>0</v>
      </c>
      <c r="AE281" s="12"/>
      <c r="AF281" s="12">
        <f>IF(AE281="",0,IF(AE281="優勝",点数換算表!$B$18,IF(AE281="準優勝",点数換算表!$C$18,IF(AE281="ベスト4",点数換算表!$D$18,IF(AE281="ベスト8",点数換算表!$E$18,点数換算表!$F$18)))))</f>
        <v>0</v>
      </c>
      <c r="AG281" s="12"/>
      <c r="AH281" s="12">
        <f>IF(AG281="",0,IF(AG281="優勝",点数換算表!$B$19,IF(AG281="準優勝",点数換算表!$C$19,IF(AG281="ベスト4",点数換算表!$D$19,IF(AG281="ベスト8",点数換算表!$E$19,点数換算表!$F$19)))))</f>
        <v>0</v>
      </c>
      <c r="AI281" s="12">
        <f t="shared" si="149"/>
        <v>0</v>
      </c>
      <c r="AJ281" s="78"/>
    </row>
    <row r="282" spans="1:36" x14ac:dyDescent="0.4">
      <c r="A282" s="78">
        <v>140</v>
      </c>
      <c r="B282" s="12"/>
      <c r="C282" s="12"/>
      <c r="D282" s="12"/>
      <c r="E282" s="23"/>
      <c r="F282" s="21"/>
      <c r="G282" s="12"/>
      <c r="H282" s="12">
        <f>IF(G282="",0,IF(G282="優勝",点数換算表!$B$2,IF(G282="準優勝",点数換算表!$C$2,IF(G282="ベスト4",点数換算表!$D$2,点数換算表!$E$2))))</f>
        <v>0</v>
      </c>
      <c r="I282" s="12"/>
      <c r="J282" s="12">
        <f>IF(I282="",0,IF(I282="優勝",点数換算表!$B$3,IF(I282="準優勝",点数換算表!$C$3,IF(I282="ベスト4",点数換算表!$D$3,点数換算表!$E$3))))</f>
        <v>0</v>
      </c>
      <c r="K282" s="12"/>
      <c r="L282" s="12">
        <f>IF(K282="",0,IF(K282="優勝",点数換算表!$B$4,IF(K282="準優勝",点数換算表!$C$4,IF(K282="ベスト4",点数換算表!$D$4,IF(K282="ベスト8",点数換算表!$E$4,IF(K282="ベスト16",点数換算表!$F$4,""))))))</f>
        <v>0</v>
      </c>
      <c r="M282" s="15"/>
      <c r="N282" s="12">
        <f>IF(M282="",0,IF(M282="優勝",[3]点数換算表!$B$5,IF(M282="準優勝",[3]点数換算表!$C$5,IF(M282="ベスト4",[3]点数換算表!$D$5,IF(M282="ベスト8",[3]点数換算表!$E$5,IF(M282="ベスト16",[3]点数換算表!$F$5,IF(M282="ベスト32",[3]点数換算表!$G$5,"")))))))</f>
        <v>0</v>
      </c>
      <c r="O282" s="12"/>
      <c r="P282" s="12">
        <f>IF(O282="",0,IF(O282="優勝",点数換算表!$B$6,IF(O282="準優勝",点数換算表!$C$6,IF(O282="ベスト4",点数換算表!$D$6,IF(O282="ベスト8",点数換算表!$E$6,IF(O282="ベスト16",点数換算表!$F$6,IF(O282="ベスト32",点数換算表!$G$6,"")))))))</f>
        <v>0</v>
      </c>
      <c r="Q282" s="12"/>
      <c r="R282" s="12">
        <f>IF(Q282="",0,IF(Q282="優勝",点数換算表!$B$7,IF(Q282="準優勝",点数換算表!$C$7,IF(Q282="ベスト4",点数換算表!$D$7,IF(Q282="ベスト8",点数換算表!$E$7,点数換算表!$F$7)))))</f>
        <v>0</v>
      </c>
      <c r="S282" s="12"/>
      <c r="T282" s="12">
        <f>IF(S282="",0,IF(S282="優勝",点数換算表!$B$8,IF(S282="準優勝",点数換算表!$C$8,IF(S282="ベスト4",点数換算表!$D$8,IF(S282="ベスト8",点数換算表!$E$8,点数換算表!$F$8)))))</f>
        <v>0</v>
      </c>
      <c r="U282" s="12"/>
      <c r="V282" s="12">
        <f>IF(U282="",0,IF(U282="優勝",点数換算表!$B$13,IF(U282="準優勝",点数換算表!$C$13,IF(U282="ベスト4",点数換算表!$D$13,点数換算表!$E$13))))</f>
        <v>0</v>
      </c>
      <c r="W282" s="12"/>
      <c r="X282" s="12">
        <f>IF(W282="",0,IF(W282="優勝",点数換算表!$B$14,IF(W282="準優勝",点数換算表!$C$14,IF(W282="ベスト4",点数換算表!$D$14,点数換算表!$E$14))))</f>
        <v>0</v>
      </c>
      <c r="Y282" s="12"/>
      <c r="Z282" s="12">
        <f>IF(Y282="",0,IF(Y282="優勝",点数換算表!$B$15,IF(Y282="準優勝",点数換算表!$C$15,IF(Y282="ベスト4",点数換算表!$D$15,IF(Y282="ベスト8",点数換算表!$E$15,IF(Y282="ベスト16",点数換算表!$F$15,""))))))</f>
        <v>0</v>
      </c>
      <c r="AA282" s="12"/>
      <c r="AB282" s="12">
        <f>IF(AA282="",0,IF(AA282="優勝",[3]点数換算表!$B$16,IF(AA282="準優勝",[3]点数換算表!$C$16,IF(AA282="ベスト4",[3]点数換算表!$D$16,IF(AA282="ベスト8",[3]点数換算表!$E$16,IF(AA282="ベスト16",[3]点数換算表!$F$16,IF(AA282="ベスト32",[3]点数換算表!$G$16,"")))))))</f>
        <v>0</v>
      </c>
      <c r="AC282" s="12"/>
      <c r="AD282" s="12">
        <f>IF(AC282="",0,IF(AC282="優勝",点数換算表!$B$17,IF(AC282="準優勝",点数換算表!$C$17,IF(AC282="ベスト4",点数換算表!$D$17,IF(AC282="ベスト8",点数換算表!$E$17,IF(AC282="ベスト16",点数換算表!$F$17,IF(AC282="ベスト32",点数換算表!$G$17,"")))))))</f>
        <v>0</v>
      </c>
      <c r="AE282" s="12"/>
      <c r="AF282" s="12">
        <f>IF(AE282="",0,IF(AE282="優勝",点数換算表!$B$18,IF(AE282="準優勝",点数換算表!$C$18,IF(AE282="ベスト4",点数換算表!$D$18,IF(AE282="ベスト8",点数換算表!$E$18,点数換算表!$F$18)))))</f>
        <v>0</v>
      </c>
      <c r="AG282" s="12"/>
      <c r="AH282" s="12">
        <f>IF(AG282="",0,IF(AG282="優勝",点数換算表!$B$19,IF(AG282="準優勝",点数換算表!$C$19,IF(AG282="ベスト4",点数換算表!$D$19,IF(AG282="ベスト8",点数換算表!$E$19,点数換算表!$F$19)))))</f>
        <v>0</v>
      </c>
      <c r="AI282" s="12">
        <f t="shared" si="149"/>
        <v>0</v>
      </c>
      <c r="AJ282" s="78">
        <f t="shared" si="150"/>
        <v>0</v>
      </c>
    </row>
    <row r="283" spans="1:36" x14ac:dyDescent="0.4">
      <c r="A283" s="78"/>
      <c r="B283" s="12"/>
      <c r="C283" s="12"/>
      <c r="D283" s="12"/>
      <c r="E283" s="23"/>
      <c r="F283" s="21"/>
      <c r="G283" s="12"/>
      <c r="H283" s="12">
        <f>IF(G283="",0,IF(G283="優勝",点数換算表!$B$2,IF(G283="準優勝",点数換算表!$C$2,IF(G283="ベスト4",点数換算表!$D$2,点数換算表!$E$2))))</f>
        <v>0</v>
      </c>
      <c r="I283" s="12"/>
      <c r="J283" s="12">
        <f>IF(I283="",0,IF(I283="優勝",点数換算表!$B$3,IF(I283="準優勝",点数換算表!$C$3,IF(I283="ベスト4",点数換算表!$D$3,点数換算表!$E$3))))</f>
        <v>0</v>
      </c>
      <c r="K283" s="12"/>
      <c r="L283" s="12">
        <f>IF(K283="",0,IF(K283="優勝",点数換算表!$B$4,IF(K283="準優勝",点数換算表!$C$4,IF(K283="ベスト4",点数換算表!$D$4,IF(K283="ベスト8",点数換算表!$E$4,IF(K283="ベスト16",点数換算表!$F$4,""))))))</f>
        <v>0</v>
      </c>
      <c r="M283" s="15"/>
      <c r="N283" s="12">
        <f>IF(M283="",0,IF(M283="優勝",[3]点数換算表!$B$5,IF(M283="準優勝",[3]点数換算表!$C$5,IF(M283="ベスト4",[3]点数換算表!$D$5,IF(M283="ベスト8",[3]点数換算表!$E$5,IF(M283="ベスト16",[3]点数換算表!$F$5,IF(M283="ベスト32",[3]点数換算表!$G$5,"")))))))</f>
        <v>0</v>
      </c>
      <c r="O283" s="12"/>
      <c r="P283" s="12">
        <f>IF(O283="",0,IF(O283="優勝",点数換算表!$B$6,IF(O283="準優勝",点数換算表!$C$6,IF(O283="ベスト4",点数換算表!$D$6,IF(O283="ベスト8",点数換算表!$E$6,IF(O283="ベスト16",点数換算表!$F$6,IF(O283="ベスト32",点数換算表!$G$6,"")))))))</f>
        <v>0</v>
      </c>
      <c r="Q283" s="12"/>
      <c r="R283" s="12">
        <f>IF(Q283="",0,IF(Q283="優勝",点数換算表!$B$7,IF(Q283="準優勝",点数換算表!$C$7,IF(Q283="ベスト4",点数換算表!$D$7,IF(Q283="ベスト8",点数換算表!$E$7,点数換算表!$F$7)))))</f>
        <v>0</v>
      </c>
      <c r="S283" s="12"/>
      <c r="T283" s="12">
        <f>IF(S283="",0,IF(S283="優勝",点数換算表!$B$8,IF(S283="準優勝",点数換算表!$C$8,IF(S283="ベスト4",点数換算表!$D$8,IF(S283="ベスト8",点数換算表!$E$8,点数換算表!$F$8)))))</f>
        <v>0</v>
      </c>
      <c r="U283" s="12"/>
      <c r="V283" s="12">
        <f>IF(U283="",0,IF(U283="優勝",点数換算表!$B$13,IF(U283="準優勝",点数換算表!$C$13,IF(U283="ベスト4",点数換算表!$D$13,点数換算表!$E$13))))</f>
        <v>0</v>
      </c>
      <c r="W283" s="12"/>
      <c r="X283" s="12">
        <f>IF(W283="",0,IF(W283="優勝",点数換算表!$B$14,IF(W283="準優勝",点数換算表!$C$14,IF(W283="ベスト4",点数換算表!$D$14,点数換算表!$E$14))))</f>
        <v>0</v>
      </c>
      <c r="Y283" s="12"/>
      <c r="Z283" s="12">
        <f>IF(Y283="",0,IF(Y283="優勝",点数換算表!$B$15,IF(Y283="準優勝",点数換算表!$C$15,IF(Y283="ベスト4",点数換算表!$D$15,IF(Y283="ベスト8",点数換算表!$E$15,IF(Y283="ベスト16",点数換算表!$F$15,""))))))</f>
        <v>0</v>
      </c>
      <c r="AA283" s="12"/>
      <c r="AB283" s="12">
        <f>IF(AA283="",0,IF(AA283="優勝",[3]点数換算表!$B$16,IF(AA283="準優勝",[3]点数換算表!$C$16,IF(AA283="ベスト4",[3]点数換算表!$D$16,IF(AA283="ベスト8",[3]点数換算表!$E$16,IF(AA283="ベスト16",[3]点数換算表!$F$16,IF(AA283="ベスト32",[3]点数換算表!$G$16,"")))))))</f>
        <v>0</v>
      </c>
      <c r="AC283" s="12"/>
      <c r="AD283" s="12">
        <f>IF(AC283="",0,IF(AC283="優勝",点数換算表!$B$17,IF(AC283="準優勝",点数換算表!$C$17,IF(AC283="ベスト4",点数換算表!$D$17,IF(AC283="ベスト8",点数換算表!$E$17,IF(AC283="ベスト16",点数換算表!$F$17,IF(AC283="ベスト32",点数換算表!$G$17,"")))))))</f>
        <v>0</v>
      </c>
      <c r="AE283" s="12"/>
      <c r="AF283" s="12">
        <f>IF(AE283="",0,IF(AE283="優勝",点数換算表!$B$18,IF(AE283="準優勝",点数換算表!$C$18,IF(AE283="ベスト4",点数換算表!$D$18,IF(AE283="ベスト8",点数換算表!$E$18,点数換算表!$F$18)))))</f>
        <v>0</v>
      </c>
      <c r="AG283" s="12"/>
      <c r="AH283" s="12">
        <f>IF(AG283="",0,IF(AG283="優勝",点数換算表!$B$19,IF(AG283="準優勝",点数換算表!$C$19,IF(AG283="ベスト4",点数換算表!$D$19,IF(AG283="ベスト8",点数換算表!$E$19,点数換算表!$F$19)))))</f>
        <v>0</v>
      </c>
      <c r="AI283" s="12">
        <f t="shared" si="149"/>
        <v>0</v>
      </c>
      <c r="AJ283" s="78"/>
    </row>
    <row r="284" spans="1:36" x14ac:dyDescent="0.4">
      <c r="A284" s="78">
        <v>141</v>
      </c>
      <c r="B284" s="12"/>
      <c r="C284" s="12"/>
      <c r="D284" s="12"/>
      <c r="E284" s="23"/>
      <c r="F284" s="21"/>
      <c r="G284" s="12"/>
      <c r="H284" s="12">
        <f>IF(G284="",0,IF(G284="優勝",点数換算表!$B$2,IF(G284="準優勝",点数換算表!$C$2,IF(G284="ベスト4",点数換算表!$D$2,点数換算表!$E$2))))</f>
        <v>0</v>
      </c>
      <c r="I284" s="12"/>
      <c r="J284" s="12">
        <f>IF(I284="",0,IF(I284="優勝",点数換算表!$B$3,IF(I284="準優勝",点数換算表!$C$3,IF(I284="ベスト4",点数換算表!$D$3,点数換算表!$E$3))))</f>
        <v>0</v>
      </c>
      <c r="K284" s="12"/>
      <c r="L284" s="12">
        <f>IF(K284="",0,IF(K284="優勝",点数換算表!$B$4,IF(K284="準優勝",点数換算表!$C$4,IF(K284="ベスト4",点数換算表!$D$4,IF(K284="ベスト8",点数換算表!$E$4,IF(K284="ベスト16",点数換算表!$F$4,""))))))</f>
        <v>0</v>
      </c>
      <c r="M284" s="15"/>
      <c r="N284" s="12">
        <f>IF(M284="",0,IF(M284="優勝",[3]点数換算表!$B$5,IF(M284="準優勝",[3]点数換算表!$C$5,IF(M284="ベスト4",[3]点数換算表!$D$5,IF(M284="ベスト8",[3]点数換算表!$E$5,IF(M284="ベスト16",[3]点数換算表!$F$5,IF(M284="ベスト32",[3]点数換算表!$G$5,"")))))))</f>
        <v>0</v>
      </c>
      <c r="O284" s="12"/>
      <c r="P284" s="12">
        <f>IF(O284="",0,IF(O284="優勝",点数換算表!$B$6,IF(O284="準優勝",点数換算表!$C$6,IF(O284="ベスト4",点数換算表!$D$6,IF(O284="ベスト8",点数換算表!$E$6,IF(O284="ベスト16",点数換算表!$F$6,IF(O284="ベスト32",点数換算表!$G$6,"")))))))</f>
        <v>0</v>
      </c>
      <c r="Q284" s="12"/>
      <c r="R284" s="12">
        <f>IF(Q284="",0,IF(Q284="優勝",点数換算表!$B$7,IF(Q284="準優勝",点数換算表!$C$7,IF(Q284="ベスト4",点数換算表!$D$7,IF(Q284="ベスト8",点数換算表!$E$7,点数換算表!$F$7)))))</f>
        <v>0</v>
      </c>
      <c r="S284" s="12"/>
      <c r="T284" s="12">
        <f>IF(S284="",0,IF(S284="優勝",点数換算表!$B$8,IF(S284="準優勝",点数換算表!$C$8,IF(S284="ベスト4",点数換算表!$D$8,IF(S284="ベスト8",点数換算表!$E$8,点数換算表!$F$8)))))</f>
        <v>0</v>
      </c>
      <c r="U284" s="12"/>
      <c r="V284" s="12">
        <f>IF(U284="",0,IF(U284="優勝",点数換算表!$B$13,IF(U284="準優勝",点数換算表!$C$13,IF(U284="ベスト4",点数換算表!$D$13,点数換算表!$E$13))))</f>
        <v>0</v>
      </c>
      <c r="W284" s="12"/>
      <c r="X284" s="12">
        <f>IF(W284="",0,IF(W284="優勝",点数換算表!$B$14,IF(W284="準優勝",点数換算表!$C$14,IF(W284="ベスト4",点数換算表!$D$14,点数換算表!$E$14))))</f>
        <v>0</v>
      </c>
      <c r="Y284" s="12"/>
      <c r="Z284" s="12">
        <f>IF(Y284="",0,IF(Y284="優勝",点数換算表!$B$15,IF(Y284="準優勝",点数換算表!$C$15,IF(Y284="ベスト4",点数換算表!$D$15,IF(Y284="ベスト8",点数換算表!$E$15,IF(Y284="ベスト16",点数換算表!$F$15,""))))))</f>
        <v>0</v>
      </c>
      <c r="AA284" s="12"/>
      <c r="AB284" s="12">
        <f>IF(AA284="",0,IF(AA284="優勝",[3]点数換算表!$B$16,IF(AA284="準優勝",[3]点数換算表!$C$16,IF(AA284="ベスト4",[3]点数換算表!$D$16,IF(AA284="ベスト8",[3]点数換算表!$E$16,IF(AA284="ベスト16",[3]点数換算表!$F$16,IF(AA284="ベスト32",[3]点数換算表!$G$16,"")))))))</f>
        <v>0</v>
      </c>
      <c r="AC284" s="12"/>
      <c r="AD284" s="12">
        <f>IF(AC284="",0,IF(AC284="優勝",点数換算表!$B$17,IF(AC284="準優勝",点数換算表!$C$17,IF(AC284="ベスト4",点数換算表!$D$17,IF(AC284="ベスト8",点数換算表!$E$17,IF(AC284="ベスト16",点数換算表!$F$17,IF(AC284="ベスト32",点数換算表!$G$17,"")))))))</f>
        <v>0</v>
      </c>
      <c r="AE284" s="12"/>
      <c r="AF284" s="12">
        <f>IF(AE284="",0,IF(AE284="優勝",点数換算表!$B$18,IF(AE284="準優勝",点数換算表!$C$18,IF(AE284="ベスト4",点数換算表!$D$18,IF(AE284="ベスト8",点数換算表!$E$18,点数換算表!$F$18)))))</f>
        <v>0</v>
      </c>
      <c r="AG284" s="12"/>
      <c r="AH284" s="12">
        <f>IF(AG284="",0,IF(AG284="優勝",点数換算表!$B$19,IF(AG284="準優勝",点数換算表!$C$19,IF(AG284="ベスト4",点数換算表!$D$19,IF(AG284="ベスト8",点数換算表!$E$19,点数換算表!$F$19)))))</f>
        <v>0</v>
      </c>
      <c r="AI284" s="12">
        <f t="shared" si="149"/>
        <v>0</v>
      </c>
      <c r="AJ284" s="78">
        <f t="shared" si="150"/>
        <v>0</v>
      </c>
    </row>
    <row r="285" spans="1:36" x14ac:dyDescent="0.4">
      <c r="A285" s="78"/>
      <c r="B285" s="12"/>
      <c r="C285" s="12"/>
      <c r="D285" s="12"/>
      <c r="E285" s="23"/>
      <c r="F285" s="21"/>
      <c r="G285" s="12"/>
      <c r="H285" s="12">
        <f>IF(G285="",0,IF(G285="優勝",点数換算表!$B$2,IF(G285="準優勝",点数換算表!$C$2,IF(G285="ベスト4",点数換算表!$D$2,点数換算表!$E$2))))</f>
        <v>0</v>
      </c>
      <c r="I285" s="12"/>
      <c r="J285" s="12">
        <f>IF(I285="",0,IF(I285="優勝",点数換算表!$B$3,IF(I285="準優勝",点数換算表!$C$3,IF(I285="ベスト4",点数換算表!$D$3,点数換算表!$E$3))))</f>
        <v>0</v>
      </c>
      <c r="K285" s="12"/>
      <c r="L285" s="12">
        <f>IF(K285="",0,IF(K285="優勝",点数換算表!$B$4,IF(K285="準優勝",点数換算表!$C$4,IF(K285="ベスト4",点数換算表!$D$4,IF(K285="ベスト8",点数換算表!$E$4,IF(K285="ベスト16",点数換算表!$F$4,""))))))</f>
        <v>0</v>
      </c>
      <c r="M285" s="15"/>
      <c r="N285" s="12">
        <f>IF(M285="",0,IF(M285="優勝",[3]点数換算表!$B$5,IF(M285="準優勝",[3]点数換算表!$C$5,IF(M285="ベスト4",[3]点数換算表!$D$5,IF(M285="ベスト8",[3]点数換算表!$E$5,IF(M285="ベスト16",[3]点数換算表!$F$5,IF(M285="ベスト32",[3]点数換算表!$G$5,"")))))))</f>
        <v>0</v>
      </c>
      <c r="O285" s="12"/>
      <c r="P285" s="12">
        <f>IF(O285="",0,IF(O285="優勝",点数換算表!$B$6,IF(O285="準優勝",点数換算表!$C$6,IF(O285="ベスト4",点数換算表!$D$6,IF(O285="ベスト8",点数換算表!$E$6,IF(O285="ベスト16",点数換算表!$F$6,IF(O285="ベスト32",点数換算表!$G$6,"")))))))</f>
        <v>0</v>
      </c>
      <c r="Q285" s="12"/>
      <c r="R285" s="12">
        <f>IF(Q285="",0,IF(Q285="優勝",点数換算表!$B$7,IF(Q285="準優勝",点数換算表!$C$7,IF(Q285="ベスト4",点数換算表!$D$7,IF(Q285="ベスト8",点数換算表!$E$7,点数換算表!$F$7)))))</f>
        <v>0</v>
      </c>
      <c r="S285" s="12"/>
      <c r="T285" s="12">
        <f>IF(S285="",0,IF(S285="優勝",点数換算表!$B$8,IF(S285="準優勝",点数換算表!$C$8,IF(S285="ベスト4",点数換算表!$D$8,IF(S285="ベスト8",点数換算表!$E$8,点数換算表!$F$8)))))</f>
        <v>0</v>
      </c>
      <c r="U285" s="12"/>
      <c r="V285" s="12">
        <f>IF(U285="",0,IF(U285="優勝",点数換算表!$B$13,IF(U285="準優勝",点数換算表!$C$13,IF(U285="ベスト4",点数換算表!$D$13,点数換算表!$E$13))))</f>
        <v>0</v>
      </c>
      <c r="W285" s="12"/>
      <c r="X285" s="12">
        <f>IF(W285="",0,IF(W285="優勝",点数換算表!$B$14,IF(W285="準優勝",点数換算表!$C$14,IF(W285="ベスト4",点数換算表!$D$14,点数換算表!$E$14))))</f>
        <v>0</v>
      </c>
      <c r="Y285" s="12"/>
      <c r="Z285" s="12">
        <f>IF(Y285="",0,IF(Y285="優勝",点数換算表!$B$15,IF(Y285="準優勝",点数換算表!$C$15,IF(Y285="ベスト4",点数換算表!$D$15,IF(Y285="ベスト8",点数換算表!$E$15,IF(Y285="ベスト16",点数換算表!$F$15,""))))))</f>
        <v>0</v>
      </c>
      <c r="AA285" s="12"/>
      <c r="AB285" s="12">
        <f>IF(AA285="",0,IF(AA285="優勝",[3]点数換算表!$B$16,IF(AA285="準優勝",[3]点数換算表!$C$16,IF(AA285="ベスト4",[3]点数換算表!$D$16,IF(AA285="ベスト8",[3]点数換算表!$E$16,IF(AA285="ベスト16",[3]点数換算表!$F$16,IF(AA285="ベスト32",[3]点数換算表!$G$16,"")))))))</f>
        <v>0</v>
      </c>
      <c r="AC285" s="12"/>
      <c r="AD285" s="12">
        <f>IF(AC285="",0,IF(AC285="優勝",点数換算表!$B$17,IF(AC285="準優勝",点数換算表!$C$17,IF(AC285="ベスト4",点数換算表!$D$17,IF(AC285="ベスト8",点数換算表!$E$17,IF(AC285="ベスト16",点数換算表!$F$17,IF(AC285="ベスト32",点数換算表!$G$17,"")))))))</f>
        <v>0</v>
      </c>
      <c r="AE285" s="12"/>
      <c r="AF285" s="12">
        <f>IF(AE285="",0,IF(AE285="優勝",点数換算表!$B$18,IF(AE285="準優勝",点数換算表!$C$18,IF(AE285="ベスト4",点数換算表!$D$18,IF(AE285="ベスト8",点数換算表!$E$18,点数換算表!$F$18)))))</f>
        <v>0</v>
      </c>
      <c r="AG285" s="12"/>
      <c r="AH285" s="12">
        <f>IF(AG285="",0,IF(AG285="優勝",点数換算表!$B$19,IF(AG285="準優勝",点数換算表!$C$19,IF(AG285="ベスト4",点数換算表!$D$19,IF(AG285="ベスト8",点数換算表!$E$19,点数換算表!$F$19)))))</f>
        <v>0</v>
      </c>
      <c r="AI285" s="12">
        <f t="shared" si="149"/>
        <v>0</v>
      </c>
      <c r="AJ285" s="78"/>
    </row>
    <row r="286" spans="1:36" x14ac:dyDescent="0.4">
      <c r="A286" s="78">
        <v>142</v>
      </c>
      <c r="B286" s="12"/>
      <c r="C286" s="12"/>
      <c r="D286" s="12"/>
      <c r="E286" s="23"/>
      <c r="F286" s="21"/>
      <c r="G286" s="12"/>
      <c r="H286" s="12">
        <f>IF(G286="",0,IF(G286="優勝",点数換算表!$B$2,IF(G286="準優勝",点数換算表!$C$2,IF(G286="ベスト4",点数換算表!$D$2,点数換算表!$E$2))))</f>
        <v>0</v>
      </c>
      <c r="I286" s="12"/>
      <c r="J286" s="12">
        <f>IF(I286="",0,IF(I286="優勝",点数換算表!$B$3,IF(I286="準優勝",点数換算表!$C$3,IF(I286="ベスト4",点数換算表!$D$3,点数換算表!$E$3))))</f>
        <v>0</v>
      </c>
      <c r="K286" s="12"/>
      <c r="L286" s="12">
        <f>IF(K286="",0,IF(K286="優勝",点数換算表!$B$4,IF(K286="準優勝",点数換算表!$C$4,IF(K286="ベスト4",点数換算表!$D$4,IF(K286="ベスト8",点数換算表!$E$4,IF(K286="ベスト16",点数換算表!$F$4,""))))))</f>
        <v>0</v>
      </c>
      <c r="M286" s="15"/>
      <c r="N286" s="12">
        <f>IF(M286="",0,IF(M286="優勝",[3]点数換算表!$B$5,IF(M286="準優勝",[3]点数換算表!$C$5,IF(M286="ベスト4",[3]点数換算表!$D$5,IF(M286="ベスト8",[3]点数換算表!$E$5,IF(M286="ベスト16",[3]点数換算表!$F$5,IF(M286="ベスト32",[3]点数換算表!$G$5,"")))))))</f>
        <v>0</v>
      </c>
      <c r="O286" s="12"/>
      <c r="P286" s="12">
        <f>IF(O286="",0,IF(O286="優勝",点数換算表!$B$6,IF(O286="準優勝",点数換算表!$C$6,IF(O286="ベスト4",点数換算表!$D$6,IF(O286="ベスト8",点数換算表!$E$6,IF(O286="ベスト16",点数換算表!$F$6,IF(O286="ベスト32",点数換算表!$G$6,"")))))))</f>
        <v>0</v>
      </c>
      <c r="Q286" s="12"/>
      <c r="R286" s="12">
        <f>IF(Q286="",0,IF(Q286="優勝",点数換算表!$B$7,IF(Q286="準優勝",点数換算表!$C$7,IF(Q286="ベスト4",点数換算表!$D$7,IF(Q286="ベスト8",点数換算表!$E$7,点数換算表!$F$7)))))</f>
        <v>0</v>
      </c>
      <c r="S286" s="12"/>
      <c r="T286" s="12">
        <f>IF(S286="",0,IF(S286="優勝",点数換算表!$B$8,IF(S286="準優勝",点数換算表!$C$8,IF(S286="ベスト4",点数換算表!$D$8,IF(S286="ベスト8",点数換算表!$E$8,点数換算表!$F$8)))))</f>
        <v>0</v>
      </c>
      <c r="U286" s="12"/>
      <c r="V286" s="12">
        <f>IF(U286="",0,IF(U286="優勝",点数換算表!$B$13,IF(U286="準優勝",点数換算表!$C$13,IF(U286="ベスト4",点数換算表!$D$13,点数換算表!$E$13))))</f>
        <v>0</v>
      </c>
      <c r="W286" s="12"/>
      <c r="X286" s="12">
        <f>IF(W286="",0,IF(W286="優勝",点数換算表!$B$14,IF(W286="準優勝",点数換算表!$C$14,IF(W286="ベスト4",点数換算表!$D$14,点数換算表!$E$14))))</f>
        <v>0</v>
      </c>
      <c r="Y286" s="12"/>
      <c r="Z286" s="12">
        <f>IF(Y286="",0,IF(Y286="優勝",点数換算表!$B$15,IF(Y286="準優勝",点数換算表!$C$15,IF(Y286="ベスト4",点数換算表!$D$15,IF(Y286="ベスト8",点数換算表!$E$15,IF(Y286="ベスト16",点数換算表!$F$15,""))))))</f>
        <v>0</v>
      </c>
      <c r="AA286" s="12"/>
      <c r="AB286" s="12">
        <f>IF(AA286="",0,IF(AA286="優勝",[3]点数換算表!$B$16,IF(AA286="準優勝",[3]点数換算表!$C$16,IF(AA286="ベスト4",[3]点数換算表!$D$16,IF(AA286="ベスト8",[3]点数換算表!$E$16,IF(AA286="ベスト16",[3]点数換算表!$F$16,IF(AA286="ベスト32",[3]点数換算表!$G$16,"")))))))</f>
        <v>0</v>
      </c>
      <c r="AC286" s="12"/>
      <c r="AD286" s="12">
        <f>IF(AC286="",0,IF(AC286="優勝",点数換算表!$B$17,IF(AC286="準優勝",点数換算表!$C$17,IF(AC286="ベスト4",点数換算表!$D$17,IF(AC286="ベスト8",点数換算表!$E$17,IF(AC286="ベスト16",点数換算表!$F$17,IF(AC286="ベスト32",点数換算表!$G$17,"")))))))</f>
        <v>0</v>
      </c>
      <c r="AE286" s="12"/>
      <c r="AF286" s="12">
        <f>IF(AE286="",0,IF(AE286="優勝",点数換算表!$B$18,IF(AE286="準優勝",点数換算表!$C$18,IF(AE286="ベスト4",点数換算表!$D$18,IF(AE286="ベスト8",点数換算表!$E$18,点数換算表!$F$18)))))</f>
        <v>0</v>
      </c>
      <c r="AG286" s="12"/>
      <c r="AH286" s="12">
        <f>IF(AG286="",0,IF(AG286="優勝",点数換算表!$B$19,IF(AG286="準優勝",点数換算表!$C$19,IF(AG286="ベスト4",点数換算表!$D$19,IF(AG286="ベスト8",点数換算表!$E$19,点数換算表!$F$19)))))</f>
        <v>0</v>
      </c>
      <c r="AI286" s="12">
        <f t="shared" si="149"/>
        <v>0</v>
      </c>
      <c r="AJ286" s="78">
        <f t="shared" si="150"/>
        <v>0</v>
      </c>
    </row>
    <row r="287" spans="1:36" x14ac:dyDescent="0.4">
      <c r="A287" s="78"/>
      <c r="B287" s="12"/>
      <c r="C287" s="12"/>
      <c r="D287" s="12"/>
      <c r="E287" s="23"/>
      <c r="F287" s="21"/>
      <c r="G287" s="12"/>
      <c r="H287" s="12">
        <f>IF(G287="",0,IF(G287="優勝",点数換算表!$B$2,IF(G287="準優勝",点数換算表!$C$2,IF(G287="ベスト4",点数換算表!$D$2,点数換算表!$E$2))))</f>
        <v>0</v>
      </c>
      <c r="I287" s="12"/>
      <c r="J287" s="12">
        <f>IF(I287="",0,IF(I287="優勝",点数換算表!$B$3,IF(I287="準優勝",点数換算表!$C$3,IF(I287="ベスト4",点数換算表!$D$3,点数換算表!$E$3))))</f>
        <v>0</v>
      </c>
      <c r="K287" s="12"/>
      <c r="L287" s="12">
        <f>IF(K287="",0,IF(K287="優勝",点数換算表!$B$4,IF(K287="準優勝",点数換算表!$C$4,IF(K287="ベスト4",点数換算表!$D$4,IF(K287="ベスト8",点数換算表!$E$4,IF(K287="ベスト16",点数換算表!$F$4,""))))))</f>
        <v>0</v>
      </c>
      <c r="M287" s="15"/>
      <c r="N287" s="12">
        <f>IF(M287="",0,IF(M287="優勝",[3]点数換算表!$B$5,IF(M287="準優勝",[3]点数換算表!$C$5,IF(M287="ベスト4",[3]点数換算表!$D$5,IF(M287="ベスト8",[3]点数換算表!$E$5,IF(M287="ベスト16",[3]点数換算表!$F$5,IF(M287="ベスト32",[3]点数換算表!$G$5,"")))))))</f>
        <v>0</v>
      </c>
      <c r="O287" s="12"/>
      <c r="P287" s="12">
        <f>IF(O287="",0,IF(O287="優勝",点数換算表!$B$6,IF(O287="準優勝",点数換算表!$C$6,IF(O287="ベスト4",点数換算表!$D$6,IF(O287="ベスト8",点数換算表!$E$6,IF(O287="ベスト16",点数換算表!$F$6,IF(O287="ベスト32",点数換算表!$G$6,"")))))))</f>
        <v>0</v>
      </c>
      <c r="Q287" s="12"/>
      <c r="R287" s="12">
        <f>IF(Q287="",0,IF(Q287="優勝",点数換算表!$B$7,IF(Q287="準優勝",点数換算表!$C$7,IF(Q287="ベスト4",点数換算表!$D$7,IF(Q287="ベスト8",点数換算表!$E$7,点数換算表!$F$7)))))</f>
        <v>0</v>
      </c>
      <c r="S287" s="12"/>
      <c r="T287" s="12">
        <f>IF(S287="",0,IF(S287="優勝",点数換算表!$B$8,IF(S287="準優勝",点数換算表!$C$8,IF(S287="ベスト4",点数換算表!$D$8,IF(S287="ベスト8",点数換算表!$E$8,点数換算表!$F$8)))))</f>
        <v>0</v>
      </c>
      <c r="U287" s="12"/>
      <c r="V287" s="12">
        <f>IF(U287="",0,IF(U287="優勝",点数換算表!$B$13,IF(U287="準優勝",点数換算表!$C$13,IF(U287="ベスト4",点数換算表!$D$13,点数換算表!$E$13))))</f>
        <v>0</v>
      </c>
      <c r="W287" s="12"/>
      <c r="X287" s="12">
        <f>IF(W287="",0,IF(W287="優勝",点数換算表!$B$14,IF(W287="準優勝",点数換算表!$C$14,IF(W287="ベスト4",点数換算表!$D$14,点数換算表!$E$14))))</f>
        <v>0</v>
      </c>
      <c r="Y287" s="12"/>
      <c r="Z287" s="12">
        <f>IF(Y287="",0,IF(Y287="優勝",点数換算表!$B$15,IF(Y287="準優勝",点数換算表!$C$15,IF(Y287="ベスト4",点数換算表!$D$15,IF(Y287="ベスト8",点数換算表!$E$15,IF(Y287="ベスト16",点数換算表!$F$15,""))))))</f>
        <v>0</v>
      </c>
      <c r="AA287" s="12"/>
      <c r="AB287" s="12">
        <f>IF(AA287="",0,IF(AA287="優勝",[3]点数換算表!$B$16,IF(AA287="準優勝",[3]点数換算表!$C$16,IF(AA287="ベスト4",[3]点数換算表!$D$16,IF(AA287="ベスト8",[3]点数換算表!$E$16,IF(AA287="ベスト16",[3]点数換算表!$F$16,IF(AA287="ベスト32",[3]点数換算表!$G$16,"")))))))</f>
        <v>0</v>
      </c>
      <c r="AC287" s="12"/>
      <c r="AD287" s="12">
        <f>IF(AC287="",0,IF(AC287="優勝",点数換算表!$B$17,IF(AC287="準優勝",点数換算表!$C$17,IF(AC287="ベスト4",点数換算表!$D$17,IF(AC287="ベスト8",点数換算表!$E$17,IF(AC287="ベスト16",点数換算表!$F$17,IF(AC287="ベスト32",点数換算表!$G$17,"")))))))</f>
        <v>0</v>
      </c>
      <c r="AE287" s="12"/>
      <c r="AF287" s="12">
        <f>IF(AE287="",0,IF(AE287="優勝",点数換算表!$B$18,IF(AE287="準優勝",点数換算表!$C$18,IF(AE287="ベスト4",点数換算表!$D$18,IF(AE287="ベスト8",点数換算表!$E$18,点数換算表!$F$18)))))</f>
        <v>0</v>
      </c>
      <c r="AG287" s="12"/>
      <c r="AH287" s="12">
        <f>IF(AG287="",0,IF(AG287="優勝",点数換算表!$B$19,IF(AG287="準優勝",点数換算表!$C$19,IF(AG287="ベスト4",点数換算表!$D$19,IF(AG287="ベスト8",点数換算表!$E$19,点数換算表!$F$19)))))</f>
        <v>0</v>
      </c>
      <c r="AI287" s="12">
        <f t="shared" si="149"/>
        <v>0</v>
      </c>
      <c r="AJ287" s="78"/>
    </row>
    <row r="288" spans="1:36" x14ac:dyDescent="0.4">
      <c r="A288" s="78">
        <v>143</v>
      </c>
      <c r="B288" s="12"/>
      <c r="C288" s="12"/>
      <c r="D288" s="12"/>
      <c r="E288" s="23"/>
      <c r="F288" s="21"/>
      <c r="G288" s="12"/>
      <c r="H288" s="12">
        <f>IF(G288="",0,IF(G288="優勝",点数換算表!$B$2,IF(G288="準優勝",点数換算表!$C$2,IF(G288="ベスト4",点数換算表!$D$2,点数換算表!$E$2))))</f>
        <v>0</v>
      </c>
      <c r="I288" s="12"/>
      <c r="J288" s="12">
        <f>IF(I288="",0,IF(I288="優勝",点数換算表!$B$3,IF(I288="準優勝",点数換算表!$C$3,IF(I288="ベスト4",点数換算表!$D$3,点数換算表!$E$3))))</f>
        <v>0</v>
      </c>
      <c r="K288" s="12"/>
      <c r="L288" s="12">
        <f>IF(K288="",0,IF(K288="優勝",点数換算表!$B$4,IF(K288="準優勝",点数換算表!$C$4,IF(K288="ベスト4",点数換算表!$D$4,IF(K288="ベスト8",点数換算表!$E$4,IF(K288="ベスト16",点数換算表!$F$4,""))))))</f>
        <v>0</v>
      </c>
      <c r="M288" s="15"/>
      <c r="N288" s="12">
        <f>IF(M288="",0,IF(M288="優勝",[3]点数換算表!$B$5,IF(M288="準優勝",[3]点数換算表!$C$5,IF(M288="ベスト4",[3]点数換算表!$D$5,IF(M288="ベスト8",[3]点数換算表!$E$5,IF(M288="ベスト16",[3]点数換算表!$F$5,IF(M288="ベスト32",[3]点数換算表!$G$5,"")))))))</f>
        <v>0</v>
      </c>
      <c r="O288" s="12"/>
      <c r="P288" s="12">
        <f>IF(O288="",0,IF(O288="優勝",点数換算表!$B$6,IF(O288="準優勝",点数換算表!$C$6,IF(O288="ベスト4",点数換算表!$D$6,IF(O288="ベスト8",点数換算表!$E$6,IF(O288="ベスト16",点数換算表!$F$6,IF(O288="ベスト32",点数換算表!$G$6,"")))))))</f>
        <v>0</v>
      </c>
      <c r="Q288" s="12"/>
      <c r="R288" s="12">
        <f>IF(Q288="",0,IF(Q288="優勝",点数換算表!$B$7,IF(Q288="準優勝",点数換算表!$C$7,IF(Q288="ベスト4",点数換算表!$D$7,IF(Q288="ベスト8",点数換算表!$E$7,点数換算表!$F$7)))))</f>
        <v>0</v>
      </c>
      <c r="S288" s="12"/>
      <c r="T288" s="12">
        <f>IF(S288="",0,IF(S288="優勝",点数換算表!$B$8,IF(S288="準優勝",点数換算表!$C$8,IF(S288="ベスト4",点数換算表!$D$8,IF(S288="ベスト8",点数換算表!$E$8,点数換算表!$F$8)))))</f>
        <v>0</v>
      </c>
      <c r="U288" s="12"/>
      <c r="V288" s="12">
        <f>IF(U288="",0,IF(U288="優勝",点数換算表!$B$13,IF(U288="準優勝",点数換算表!$C$13,IF(U288="ベスト4",点数換算表!$D$13,点数換算表!$E$13))))</f>
        <v>0</v>
      </c>
      <c r="W288" s="12"/>
      <c r="X288" s="12">
        <f>IF(W288="",0,IF(W288="優勝",点数換算表!$B$14,IF(W288="準優勝",点数換算表!$C$14,IF(W288="ベスト4",点数換算表!$D$14,点数換算表!$E$14))))</f>
        <v>0</v>
      </c>
      <c r="Y288" s="12"/>
      <c r="Z288" s="12">
        <f>IF(Y288="",0,IF(Y288="優勝",点数換算表!$B$15,IF(Y288="準優勝",点数換算表!$C$15,IF(Y288="ベスト4",点数換算表!$D$15,IF(Y288="ベスト8",点数換算表!$E$15,IF(Y288="ベスト16",点数換算表!$F$15,""))))))</f>
        <v>0</v>
      </c>
      <c r="AA288" s="12"/>
      <c r="AB288" s="12">
        <f>IF(AA288="",0,IF(AA288="優勝",[3]点数換算表!$B$16,IF(AA288="準優勝",[3]点数換算表!$C$16,IF(AA288="ベスト4",[3]点数換算表!$D$16,IF(AA288="ベスト8",[3]点数換算表!$E$16,IF(AA288="ベスト16",[3]点数換算表!$F$16,IF(AA288="ベスト32",[3]点数換算表!$G$16,"")))))))</f>
        <v>0</v>
      </c>
      <c r="AC288" s="12"/>
      <c r="AD288" s="12">
        <f>IF(AC288="",0,IF(AC288="優勝",点数換算表!$B$17,IF(AC288="準優勝",点数換算表!$C$17,IF(AC288="ベスト4",点数換算表!$D$17,IF(AC288="ベスト8",点数換算表!$E$17,IF(AC288="ベスト16",点数換算表!$F$17,IF(AC288="ベスト32",点数換算表!$G$17,"")))))))</f>
        <v>0</v>
      </c>
      <c r="AE288" s="12"/>
      <c r="AF288" s="12">
        <f>IF(AE288="",0,IF(AE288="優勝",点数換算表!$B$18,IF(AE288="準優勝",点数換算表!$C$18,IF(AE288="ベスト4",点数換算表!$D$18,IF(AE288="ベスト8",点数換算表!$E$18,点数換算表!$F$18)))))</f>
        <v>0</v>
      </c>
      <c r="AG288" s="12"/>
      <c r="AH288" s="12">
        <f>IF(AG288="",0,IF(AG288="優勝",点数換算表!$B$19,IF(AG288="準優勝",点数換算表!$C$19,IF(AG288="ベスト4",点数換算表!$D$19,IF(AG288="ベスト8",点数換算表!$E$19,点数換算表!$F$19)))))</f>
        <v>0</v>
      </c>
      <c r="AI288" s="12">
        <f t="shared" si="149"/>
        <v>0</v>
      </c>
      <c r="AJ288" s="78">
        <f t="shared" si="150"/>
        <v>0</v>
      </c>
    </row>
    <row r="289" spans="1:36" x14ac:dyDescent="0.4">
      <c r="A289" s="78"/>
      <c r="B289" s="12"/>
      <c r="C289" s="12"/>
      <c r="D289" s="12"/>
      <c r="E289" s="23"/>
      <c r="F289" s="21"/>
      <c r="G289" s="12"/>
      <c r="H289" s="12">
        <f>IF(G289="",0,IF(G289="優勝",点数換算表!$B$2,IF(G289="準優勝",点数換算表!$C$2,IF(G289="ベスト4",点数換算表!$D$2,点数換算表!$E$2))))</f>
        <v>0</v>
      </c>
      <c r="I289" s="12"/>
      <c r="J289" s="12">
        <f>IF(I289="",0,IF(I289="優勝",点数換算表!$B$3,IF(I289="準優勝",点数換算表!$C$3,IF(I289="ベスト4",点数換算表!$D$3,点数換算表!$E$3))))</f>
        <v>0</v>
      </c>
      <c r="K289" s="12"/>
      <c r="L289" s="12">
        <f>IF(K289="",0,IF(K289="優勝",点数換算表!$B$4,IF(K289="準優勝",点数換算表!$C$4,IF(K289="ベスト4",点数換算表!$D$4,IF(K289="ベスト8",点数換算表!$E$4,IF(K289="ベスト16",点数換算表!$F$4,""))))))</f>
        <v>0</v>
      </c>
      <c r="M289" s="15"/>
      <c r="N289" s="12">
        <f>IF(M289="",0,IF(M289="優勝",[3]点数換算表!$B$5,IF(M289="準優勝",[3]点数換算表!$C$5,IF(M289="ベスト4",[3]点数換算表!$D$5,IF(M289="ベスト8",[3]点数換算表!$E$5,IF(M289="ベスト16",[3]点数換算表!$F$5,IF(M289="ベスト32",[3]点数換算表!$G$5,"")))))))</f>
        <v>0</v>
      </c>
      <c r="O289" s="12"/>
      <c r="P289" s="12">
        <f>IF(O289="",0,IF(O289="優勝",点数換算表!$B$6,IF(O289="準優勝",点数換算表!$C$6,IF(O289="ベスト4",点数換算表!$D$6,IF(O289="ベスト8",点数換算表!$E$6,IF(O289="ベスト16",点数換算表!$F$6,IF(O289="ベスト32",点数換算表!$G$6,"")))))))</f>
        <v>0</v>
      </c>
      <c r="Q289" s="12"/>
      <c r="R289" s="12">
        <f>IF(Q289="",0,IF(Q289="優勝",点数換算表!$B$7,IF(Q289="準優勝",点数換算表!$C$7,IF(Q289="ベスト4",点数換算表!$D$7,IF(Q289="ベスト8",点数換算表!$E$7,点数換算表!$F$7)))))</f>
        <v>0</v>
      </c>
      <c r="S289" s="12"/>
      <c r="T289" s="12">
        <f>IF(S289="",0,IF(S289="優勝",点数換算表!$B$8,IF(S289="準優勝",点数換算表!$C$8,IF(S289="ベスト4",点数換算表!$D$8,IF(S289="ベスト8",点数換算表!$E$8,点数換算表!$F$8)))))</f>
        <v>0</v>
      </c>
      <c r="U289" s="12"/>
      <c r="V289" s="12">
        <f>IF(U289="",0,IF(U289="優勝",点数換算表!$B$13,IF(U289="準優勝",点数換算表!$C$13,IF(U289="ベスト4",点数換算表!$D$13,点数換算表!$E$13))))</f>
        <v>0</v>
      </c>
      <c r="W289" s="12"/>
      <c r="X289" s="12">
        <f>IF(W289="",0,IF(W289="優勝",点数換算表!$B$14,IF(W289="準優勝",点数換算表!$C$14,IF(W289="ベスト4",点数換算表!$D$14,点数換算表!$E$14))))</f>
        <v>0</v>
      </c>
      <c r="Y289" s="12"/>
      <c r="Z289" s="12">
        <f>IF(Y289="",0,IF(Y289="優勝",点数換算表!$B$15,IF(Y289="準優勝",点数換算表!$C$15,IF(Y289="ベスト4",点数換算表!$D$15,IF(Y289="ベスト8",点数換算表!$E$15,IF(Y289="ベスト16",点数換算表!$F$15,""))))))</f>
        <v>0</v>
      </c>
      <c r="AA289" s="12"/>
      <c r="AB289" s="12">
        <f>IF(AA289="",0,IF(AA289="優勝",[3]点数換算表!$B$16,IF(AA289="準優勝",[3]点数換算表!$C$16,IF(AA289="ベスト4",[3]点数換算表!$D$16,IF(AA289="ベスト8",[3]点数換算表!$E$16,IF(AA289="ベスト16",[3]点数換算表!$F$16,IF(AA289="ベスト32",[3]点数換算表!$G$16,"")))))))</f>
        <v>0</v>
      </c>
      <c r="AC289" s="12"/>
      <c r="AD289" s="12">
        <f>IF(AC289="",0,IF(AC289="優勝",点数換算表!$B$17,IF(AC289="準優勝",点数換算表!$C$17,IF(AC289="ベスト4",点数換算表!$D$17,IF(AC289="ベスト8",点数換算表!$E$17,IF(AC289="ベスト16",点数換算表!$F$17,IF(AC289="ベスト32",点数換算表!$G$17,"")))))))</f>
        <v>0</v>
      </c>
      <c r="AE289" s="12"/>
      <c r="AF289" s="12">
        <f>IF(AE289="",0,IF(AE289="優勝",点数換算表!$B$18,IF(AE289="準優勝",点数換算表!$C$18,IF(AE289="ベスト4",点数換算表!$D$18,IF(AE289="ベスト8",点数換算表!$E$18,点数換算表!$F$18)))))</f>
        <v>0</v>
      </c>
      <c r="AG289" s="12"/>
      <c r="AH289" s="12">
        <f>IF(AG289="",0,IF(AG289="優勝",点数換算表!$B$19,IF(AG289="準優勝",点数換算表!$C$19,IF(AG289="ベスト4",点数換算表!$D$19,IF(AG289="ベスト8",点数換算表!$E$19,点数換算表!$F$19)))))</f>
        <v>0</v>
      </c>
      <c r="AI289" s="12">
        <f t="shared" si="149"/>
        <v>0</v>
      </c>
      <c r="AJ289" s="78"/>
    </row>
    <row r="290" spans="1:36" x14ac:dyDescent="0.4">
      <c r="A290" s="78">
        <v>144</v>
      </c>
      <c r="B290" s="12"/>
      <c r="C290" s="12"/>
      <c r="D290" s="12"/>
      <c r="E290" s="23"/>
      <c r="F290" s="21"/>
      <c r="G290" s="12"/>
      <c r="H290" s="12">
        <f>IF(G290="",0,IF(G290="優勝",点数換算表!$B$2,IF(G290="準優勝",点数換算表!$C$2,IF(G290="ベスト4",点数換算表!$D$2,点数換算表!$E$2))))</f>
        <v>0</v>
      </c>
      <c r="I290" s="12"/>
      <c r="J290" s="12">
        <f>IF(I290="",0,IF(I290="優勝",点数換算表!$B$3,IF(I290="準優勝",点数換算表!$C$3,IF(I290="ベスト4",点数換算表!$D$3,点数換算表!$E$3))))</f>
        <v>0</v>
      </c>
      <c r="K290" s="12"/>
      <c r="L290" s="12">
        <f>IF(K290="",0,IF(K290="優勝",点数換算表!$B$4,IF(K290="準優勝",点数換算表!$C$4,IF(K290="ベスト4",点数換算表!$D$4,IF(K290="ベスト8",点数換算表!$E$4,IF(K290="ベスト16",点数換算表!$F$4,""))))))</f>
        <v>0</v>
      </c>
      <c r="M290" s="15"/>
      <c r="N290" s="12">
        <f>IF(M290="",0,IF(M290="優勝",[3]点数換算表!$B$5,IF(M290="準優勝",[3]点数換算表!$C$5,IF(M290="ベスト4",[3]点数換算表!$D$5,IF(M290="ベスト8",[3]点数換算表!$E$5,IF(M290="ベスト16",[3]点数換算表!$F$5,IF(M290="ベスト32",[3]点数換算表!$G$5,"")))))))</f>
        <v>0</v>
      </c>
      <c r="O290" s="12"/>
      <c r="P290" s="12">
        <f>IF(O290="",0,IF(O290="優勝",点数換算表!$B$6,IF(O290="準優勝",点数換算表!$C$6,IF(O290="ベスト4",点数換算表!$D$6,IF(O290="ベスト8",点数換算表!$E$6,IF(O290="ベスト16",点数換算表!$F$6,IF(O290="ベスト32",点数換算表!$G$6,"")))))))</f>
        <v>0</v>
      </c>
      <c r="Q290" s="12"/>
      <c r="R290" s="12">
        <f>IF(Q290="",0,IF(Q290="優勝",点数換算表!$B$7,IF(Q290="準優勝",点数換算表!$C$7,IF(Q290="ベスト4",点数換算表!$D$7,IF(Q290="ベスト8",点数換算表!$E$7,点数換算表!$F$7)))))</f>
        <v>0</v>
      </c>
      <c r="S290" s="12"/>
      <c r="T290" s="12">
        <f>IF(S290="",0,IF(S290="優勝",点数換算表!$B$8,IF(S290="準優勝",点数換算表!$C$8,IF(S290="ベスト4",点数換算表!$D$8,IF(S290="ベスト8",点数換算表!$E$8,点数換算表!$F$8)))))</f>
        <v>0</v>
      </c>
      <c r="U290" s="12"/>
      <c r="V290" s="12">
        <f>IF(U290="",0,IF(U290="優勝",点数換算表!$B$13,IF(U290="準優勝",点数換算表!$C$13,IF(U290="ベスト4",点数換算表!$D$13,点数換算表!$E$13))))</f>
        <v>0</v>
      </c>
      <c r="W290" s="12"/>
      <c r="X290" s="12">
        <f>IF(W290="",0,IF(W290="優勝",点数換算表!$B$14,IF(W290="準優勝",点数換算表!$C$14,IF(W290="ベスト4",点数換算表!$D$14,点数換算表!$E$14))))</f>
        <v>0</v>
      </c>
      <c r="Y290" s="12"/>
      <c r="Z290" s="12">
        <f>IF(Y290="",0,IF(Y290="優勝",点数換算表!$B$15,IF(Y290="準優勝",点数換算表!$C$15,IF(Y290="ベスト4",点数換算表!$D$15,IF(Y290="ベスト8",点数換算表!$E$15,IF(Y290="ベスト16",点数換算表!$F$15,""))))))</f>
        <v>0</v>
      </c>
      <c r="AA290" s="12"/>
      <c r="AB290" s="12">
        <f>IF(AA290="",0,IF(AA290="優勝",[3]点数換算表!$B$16,IF(AA290="準優勝",[3]点数換算表!$C$16,IF(AA290="ベスト4",[3]点数換算表!$D$16,IF(AA290="ベスト8",[3]点数換算表!$E$16,IF(AA290="ベスト16",[3]点数換算表!$F$16,IF(AA290="ベスト32",[3]点数換算表!$G$16,"")))))))</f>
        <v>0</v>
      </c>
      <c r="AC290" s="12"/>
      <c r="AD290" s="12">
        <f>IF(AC290="",0,IF(AC290="優勝",点数換算表!$B$17,IF(AC290="準優勝",点数換算表!$C$17,IF(AC290="ベスト4",点数換算表!$D$17,IF(AC290="ベスト8",点数換算表!$E$17,IF(AC290="ベスト16",点数換算表!$F$17,IF(AC290="ベスト32",点数換算表!$G$17,"")))))))</f>
        <v>0</v>
      </c>
      <c r="AE290" s="12"/>
      <c r="AF290" s="12">
        <f>IF(AE290="",0,IF(AE290="優勝",点数換算表!$B$18,IF(AE290="準優勝",点数換算表!$C$18,IF(AE290="ベスト4",点数換算表!$D$18,IF(AE290="ベスト8",点数換算表!$E$18,点数換算表!$F$18)))))</f>
        <v>0</v>
      </c>
      <c r="AG290" s="12"/>
      <c r="AH290" s="12">
        <f>IF(AG290="",0,IF(AG290="優勝",点数換算表!$B$19,IF(AG290="準優勝",点数換算表!$C$19,IF(AG290="ベスト4",点数換算表!$D$19,IF(AG290="ベスト8",点数換算表!$E$19,点数換算表!$F$19)))))</f>
        <v>0</v>
      </c>
      <c r="AI290" s="12">
        <f t="shared" si="149"/>
        <v>0</v>
      </c>
      <c r="AJ290" s="78">
        <f t="shared" si="150"/>
        <v>0</v>
      </c>
    </row>
    <row r="291" spans="1:36" x14ac:dyDescent="0.4">
      <c r="A291" s="78"/>
      <c r="B291" s="12"/>
      <c r="C291" s="12"/>
      <c r="D291" s="12"/>
      <c r="E291" s="23"/>
      <c r="F291" s="21"/>
      <c r="G291" s="12"/>
      <c r="H291" s="12">
        <f>IF(G291="",0,IF(G291="優勝",点数換算表!$B$2,IF(G291="準優勝",点数換算表!$C$2,IF(G291="ベスト4",点数換算表!$D$2,点数換算表!$E$2))))</f>
        <v>0</v>
      </c>
      <c r="I291" s="12"/>
      <c r="J291" s="12">
        <f>IF(I291="",0,IF(I291="優勝",点数換算表!$B$3,IF(I291="準優勝",点数換算表!$C$3,IF(I291="ベスト4",点数換算表!$D$3,点数換算表!$E$3))))</f>
        <v>0</v>
      </c>
      <c r="K291" s="12"/>
      <c r="L291" s="12">
        <f>IF(K291="",0,IF(K291="優勝",点数換算表!$B$4,IF(K291="準優勝",点数換算表!$C$4,IF(K291="ベスト4",点数換算表!$D$4,IF(K291="ベスト8",点数換算表!$E$4,IF(K291="ベスト16",点数換算表!$F$4,""))))))</f>
        <v>0</v>
      </c>
      <c r="M291" s="15"/>
      <c r="N291" s="12">
        <f>IF(M291="",0,IF(M291="優勝",[3]点数換算表!$B$5,IF(M291="準優勝",[3]点数換算表!$C$5,IF(M291="ベスト4",[3]点数換算表!$D$5,IF(M291="ベスト8",[3]点数換算表!$E$5,IF(M291="ベスト16",[3]点数換算表!$F$5,IF(M291="ベスト32",[3]点数換算表!$G$5,"")))))))</f>
        <v>0</v>
      </c>
      <c r="O291" s="12"/>
      <c r="P291" s="12">
        <f>IF(O291="",0,IF(O291="優勝",点数換算表!$B$6,IF(O291="準優勝",点数換算表!$C$6,IF(O291="ベスト4",点数換算表!$D$6,IF(O291="ベスト8",点数換算表!$E$6,IF(O291="ベスト16",点数換算表!$F$6,IF(O291="ベスト32",点数換算表!$G$6,"")))))))</f>
        <v>0</v>
      </c>
      <c r="Q291" s="12"/>
      <c r="R291" s="12">
        <f>IF(Q291="",0,IF(Q291="優勝",点数換算表!$B$7,IF(Q291="準優勝",点数換算表!$C$7,IF(Q291="ベスト4",点数換算表!$D$7,IF(Q291="ベスト8",点数換算表!$E$7,点数換算表!$F$7)))))</f>
        <v>0</v>
      </c>
      <c r="S291" s="12"/>
      <c r="T291" s="12">
        <f>IF(S291="",0,IF(S291="優勝",点数換算表!$B$8,IF(S291="準優勝",点数換算表!$C$8,IF(S291="ベスト4",点数換算表!$D$8,IF(S291="ベスト8",点数換算表!$E$8,点数換算表!$F$8)))))</f>
        <v>0</v>
      </c>
      <c r="U291" s="12"/>
      <c r="V291" s="12">
        <f>IF(U291="",0,IF(U291="優勝",点数換算表!$B$13,IF(U291="準優勝",点数換算表!$C$13,IF(U291="ベスト4",点数換算表!$D$13,点数換算表!$E$13))))</f>
        <v>0</v>
      </c>
      <c r="W291" s="12"/>
      <c r="X291" s="12">
        <f>IF(W291="",0,IF(W291="優勝",点数換算表!$B$14,IF(W291="準優勝",点数換算表!$C$14,IF(W291="ベスト4",点数換算表!$D$14,点数換算表!$E$14))))</f>
        <v>0</v>
      </c>
      <c r="Y291" s="12"/>
      <c r="Z291" s="12">
        <f>IF(Y291="",0,IF(Y291="優勝",点数換算表!$B$15,IF(Y291="準優勝",点数換算表!$C$15,IF(Y291="ベスト4",点数換算表!$D$15,IF(Y291="ベスト8",点数換算表!$E$15,IF(Y291="ベスト16",点数換算表!$F$15,""))))))</f>
        <v>0</v>
      </c>
      <c r="AA291" s="12"/>
      <c r="AB291" s="12">
        <f>IF(AA291="",0,IF(AA291="優勝",[3]点数換算表!$B$16,IF(AA291="準優勝",[3]点数換算表!$C$16,IF(AA291="ベスト4",[3]点数換算表!$D$16,IF(AA291="ベスト8",[3]点数換算表!$E$16,IF(AA291="ベスト16",[3]点数換算表!$F$16,IF(AA291="ベスト32",[3]点数換算表!$G$16,"")))))))</f>
        <v>0</v>
      </c>
      <c r="AC291" s="12"/>
      <c r="AD291" s="12">
        <f>IF(AC291="",0,IF(AC291="優勝",点数換算表!$B$17,IF(AC291="準優勝",点数換算表!$C$17,IF(AC291="ベスト4",点数換算表!$D$17,IF(AC291="ベスト8",点数換算表!$E$17,IF(AC291="ベスト16",点数換算表!$F$17,IF(AC291="ベスト32",点数換算表!$G$17,"")))))))</f>
        <v>0</v>
      </c>
      <c r="AE291" s="12"/>
      <c r="AF291" s="12">
        <f>IF(AE291="",0,IF(AE291="優勝",点数換算表!$B$18,IF(AE291="準優勝",点数換算表!$C$18,IF(AE291="ベスト4",点数換算表!$D$18,IF(AE291="ベスト8",点数換算表!$E$18,点数換算表!$F$18)))))</f>
        <v>0</v>
      </c>
      <c r="AG291" s="12"/>
      <c r="AH291" s="12">
        <f>IF(AG291="",0,IF(AG291="優勝",点数換算表!$B$19,IF(AG291="準優勝",点数換算表!$C$19,IF(AG291="ベスト4",点数換算表!$D$19,IF(AG291="ベスト8",点数換算表!$E$19,点数換算表!$F$19)))))</f>
        <v>0</v>
      </c>
      <c r="AI291" s="12">
        <f t="shared" si="149"/>
        <v>0</v>
      </c>
      <c r="AJ291" s="78"/>
    </row>
    <row r="292" spans="1:36" x14ac:dyDescent="0.4">
      <c r="A292" s="78">
        <v>145</v>
      </c>
      <c r="B292" s="12"/>
      <c r="C292" s="12"/>
      <c r="D292" s="12"/>
      <c r="E292" s="23"/>
      <c r="F292" s="21"/>
      <c r="G292" s="12"/>
      <c r="H292" s="12">
        <f>IF(G292="",0,IF(G292="優勝",点数換算表!$B$2,IF(G292="準優勝",点数換算表!$C$2,IF(G292="ベスト4",点数換算表!$D$2,点数換算表!$E$2))))</f>
        <v>0</v>
      </c>
      <c r="I292" s="12"/>
      <c r="J292" s="12">
        <f>IF(I292="",0,IF(I292="優勝",点数換算表!$B$3,IF(I292="準優勝",点数換算表!$C$3,IF(I292="ベスト4",点数換算表!$D$3,点数換算表!$E$3))))</f>
        <v>0</v>
      </c>
      <c r="K292" s="12"/>
      <c r="L292" s="12">
        <f>IF(K292="",0,IF(K292="優勝",点数換算表!$B$4,IF(K292="準優勝",点数換算表!$C$4,IF(K292="ベスト4",点数換算表!$D$4,IF(K292="ベスト8",点数換算表!$E$4,IF(K292="ベスト16",点数換算表!$F$4,""))))))</f>
        <v>0</v>
      </c>
      <c r="M292" s="15"/>
      <c r="N292" s="12">
        <f>IF(M292="",0,IF(M292="優勝",[3]点数換算表!$B$5,IF(M292="準優勝",[3]点数換算表!$C$5,IF(M292="ベスト4",[3]点数換算表!$D$5,IF(M292="ベスト8",[3]点数換算表!$E$5,IF(M292="ベスト16",[3]点数換算表!$F$5,IF(M292="ベスト32",[3]点数換算表!$G$5,"")))))))</f>
        <v>0</v>
      </c>
      <c r="O292" s="12"/>
      <c r="P292" s="12">
        <f>IF(O292="",0,IF(O292="優勝",点数換算表!$B$6,IF(O292="準優勝",点数換算表!$C$6,IF(O292="ベスト4",点数換算表!$D$6,IF(O292="ベスト8",点数換算表!$E$6,IF(O292="ベスト16",点数換算表!$F$6,IF(O292="ベスト32",点数換算表!$G$6,"")))))))</f>
        <v>0</v>
      </c>
      <c r="Q292" s="12"/>
      <c r="R292" s="12">
        <f>IF(Q292="",0,IF(Q292="優勝",点数換算表!$B$7,IF(Q292="準優勝",点数換算表!$C$7,IF(Q292="ベスト4",点数換算表!$D$7,IF(Q292="ベスト8",点数換算表!$E$7,点数換算表!$F$7)))))</f>
        <v>0</v>
      </c>
      <c r="S292" s="12"/>
      <c r="T292" s="12">
        <f>IF(S292="",0,IF(S292="優勝",点数換算表!$B$8,IF(S292="準優勝",点数換算表!$C$8,IF(S292="ベスト4",点数換算表!$D$8,IF(S292="ベスト8",点数換算表!$E$8,点数換算表!$F$8)))))</f>
        <v>0</v>
      </c>
      <c r="U292" s="12"/>
      <c r="V292" s="12">
        <f>IF(U292="",0,IF(U292="優勝",点数換算表!$B$13,IF(U292="準優勝",点数換算表!$C$13,IF(U292="ベスト4",点数換算表!$D$13,点数換算表!$E$13))))</f>
        <v>0</v>
      </c>
      <c r="W292" s="12"/>
      <c r="X292" s="12">
        <f>IF(W292="",0,IF(W292="優勝",点数換算表!$B$14,IF(W292="準優勝",点数換算表!$C$14,IF(W292="ベスト4",点数換算表!$D$14,点数換算表!$E$14))))</f>
        <v>0</v>
      </c>
      <c r="Y292" s="12"/>
      <c r="Z292" s="12">
        <f>IF(Y292="",0,IF(Y292="優勝",点数換算表!$B$15,IF(Y292="準優勝",点数換算表!$C$15,IF(Y292="ベスト4",点数換算表!$D$15,IF(Y292="ベスト8",点数換算表!$E$15,IF(Y292="ベスト16",点数換算表!$F$15,""))))))</f>
        <v>0</v>
      </c>
      <c r="AA292" s="12"/>
      <c r="AB292" s="12">
        <f>IF(AA292="",0,IF(AA292="優勝",[3]点数換算表!$B$16,IF(AA292="準優勝",[3]点数換算表!$C$16,IF(AA292="ベスト4",[3]点数換算表!$D$16,IF(AA292="ベスト8",[3]点数換算表!$E$16,IF(AA292="ベスト16",[3]点数換算表!$F$16,IF(AA292="ベスト32",[3]点数換算表!$G$16,"")))))))</f>
        <v>0</v>
      </c>
      <c r="AC292" s="12"/>
      <c r="AD292" s="12">
        <f>IF(AC292="",0,IF(AC292="優勝",点数換算表!$B$17,IF(AC292="準優勝",点数換算表!$C$17,IF(AC292="ベスト4",点数換算表!$D$17,IF(AC292="ベスト8",点数換算表!$E$17,IF(AC292="ベスト16",点数換算表!$F$17,IF(AC292="ベスト32",点数換算表!$G$17,"")))))))</f>
        <v>0</v>
      </c>
      <c r="AE292" s="12"/>
      <c r="AF292" s="12">
        <f>IF(AE292="",0,IF(AE292="優勝",点数換算表!$B$18,IF(AE292="準優勝",点数換算表!$C$18,IF(AE292="ベスト4",点数換算表!$D$18,IF(AE292="ベスト8",点数換算表!$E$18,点数換算表!$F$18)))))</f>
        <v>0</v>
      </c>
      <c r="AG292" s="12"/>
      <c r="AH292" s="12">
        <f>IF(AG292="",0,IF(AG292="優勝",点数換算表!$B$19,IF(AG292="準優勝",点数換算表!$C$19,IF(AG292="ベスト4",点数換算表!$D$19,IF(AG292="ベスト8",点数換算表!$E$19,点数換算表!$F$19)))))</f>
        <v>0</v>
      </c>
      <c r="AI292" s="12">
        <f t="shared" si="149"/>
        <v>0</v>
      </c>
      <c r="AJ292" s="78">
        <f t="shared" si="150"/>
        <v>0</v>
      </c>
    </row>
    <row r="293" spans="1:36" x14ac:dyDescent="0.4">
      <c r="A293" s="78"/>
      <c r="B293" s="12"/>
      <c r="C293" s="12"/>
      <c r="D293" s="12"/>
      <c r="E293" s="23"/>
      <c r="F293" s="21"/>
      <c r="G293" s="12"/>
      <c r="H293" s="12">
        <f>IF(G293="",0,IF(G293="優勝",点数換算表!$B$2,IF(G293="準優勝",点数換算表!$C$2,IF(G293="ベスト4",点数換算表!$D$2,点数換算表!$E$2))))</f>
        <v>0</v>
      </c>
      <c r="I293" s="12"/>
      <c r="J293" s="12">
        <f>IF(I293="",0,IF(I293="優勝",点数換算表!$B$3,IF(I293="準優勝",点数換算表!$C$3,IF(I293="ベスト4",点数換算表!$D$3,点数換算表!$E$3))))</f>
        <v>0</v>
      </c>
      <c r="K293" s="12"/>
      <c r="L293" s="12">
        <f>IF(K293="",0,IF(K293="優勝",点数換算表!$B$4,IF(K293="準優勝",点数換算表!$C$4,IF(K293="ベスト4",点数換算表!$D$4,IF(K293="ベスト8",点数換算表!$E$4,IF(K293="ベスト16",点数換算表!$F$4,""))))))</f>
        <v>0</v>
      </c>
      <c r="M293" s="15"/>
      <c r="N293" s="12">
        <f>IF(M293="",0,IF(M293="優勝",[3]点数換算表!$B$5,IF(M293="準優勝",[3]点数換算表!$C$5,IF(M293="ベスト4",[3]点数換算表!$D$5,IF(M293="ベスト8",[3]点数換算表!$E$5,IF(M293="ベスト16",[3]点数換算表!$F$5,IF(M293="ベスト32",[3]点数換算表!$G$5,"")))))))</f>
        <v>0</v>
      </c>
      <c r="O293" s="12"/>
      <c r="P293" s="12">
        <f>IF(O293="",0,IF(O293="優勝",点数換算表!$B$6,IF(O293="準優勝",点数換算表!$C$6,IF(O293="ベスト4",点数換算表!$D$6,IF(O293="ベスト8",点数換算表!$E$6,IF(O293="ベスト16",点数換算表!$F$6,IF(O293="ベスト32",点数換算表!$G$6,"")))))))</f>
        <v>0</v>
      </c>
      <c r="Q293" s="12"/>
      <c r="R293" s="12">
        <f>IF(Q293="",0,IF(Q293="優勝",点数換算表!$B$7,IF(Q293="準優勝",点数換算表!$C$7,IF(Q293="ベスト4",点数換算表!$D$7,IF(Q293="ベスト8",点数換算表!$E$7,点数換算表!$F$7)))))</f>
        <v>0</v>
      </c>
      <c r="S293" s="12"/>
      <c r="T293" s="12">
        <f>IF(S293="",0,IF(S293="優勝",点数換算表!$B$8,IF(S293="準優勝",点数換算表!$C$8,IF(S293="ベスト4",点数換算表!$D$8,IF(S293="ベスト8",点数換算表!$E$8,点数換算表!$F$8)))))</f>
        <v>0</v>
      </c>
      <c r="U293" s="12"/>
      <c r="V293" s="12">
        <f>IF(U293="",0,IF(U293="優勝",点数換算表!$B$13,IF(U293="準優勝",点数換算表!$C$13,IF(U293="ベスト4",点数換算表!$D$13,点数換算表!$E$13))))</f>
        <v>0</v>
      </c>
      <c r="W293" s="12"/>
      <c r="X293" s="12">
        <f>IF(W293="",0,IF(W293="優勝",点数換算表!$B$14,IF(W293="準優勝",点数換算表!$C$14,IF(W293="ベスト4",点数換算表!$D$14,点数換算表!$E$14))))</f>
        <v>0</v>
      </c>
      <c r="Y293" s="12"/>
      <c r="Z293" s="12">
        <f>IF(Y293="",0,IF(Y293="優勝",点数換算表!$B$15,IF(Y293="準優勝",点数換算表!$C$15,IF(Y293="ベスト4",点数換算表!$D$15,IF(Y293="ベスト8",点数換算表!$E$15,IF(Y293="ベスト16",点数換算表!$F$15,""))))))</f>
        <v>0</v>
      </c>
      <c r="AA293" s="12"/>
      <c r="AB293" s="12">
        <f>IF(AA293="",0,IF(AA293="優勝",[3]点数換算表!$B$16,IF(AA293="準優勝",[3]点数換算表!$C$16,IF(AA293="ベスト4",[3]点数換算表!$D$16,IF(AA293="ベスト8",[3]点数換算表!$E$16,IF(AA293="ベスト16",[3]点数換算表!$F$16,IF(AA293="ベスト32",[3]点数換算表!$G$16,"")))))))</f>
        <v>0</v>
      </c>
      <c r="AC293" s="12"/>
      <c r="AD293" s="12">
        <f>IF(AC293="",0,IF(AC293="優勝",点数換算表!$B$17,IF(AC293="準優勝",点数換算表!$C$17,IF(AC293="ベスト4",点数換算表!$D$17,IF(AC293="ベスト8",点数換算表!$E$17,IF(AC293="ベスト16",点数換算表!$F$17,IF(AC293="ベスト32",点数換算表!$G$17,"")))))))</f>
        <v>0</v>
      </c>
      <c r="AE293" s="12"/>
      <c r="AF293" s="12">
        <f>IF(AE293="",0,IF(AE293="優勝",点数換算表!$B$18,IF(AE293="準優勝",点数換算表!$C$18,IF(AE293="ベスト4",点数換算表!$D$18,IF(AE293="ベスト8",点数換算表!$E$18,点数換算表!$F$18)))))</f>
        <v>0</v>
      </c>
      <c r="AG293" s="12"/>
      <c r="AH293" s="12">
        <f>IF(AG293="",0,IF(AG293="優勝",点数換算表!$B$19,IF(AG293="準優勝",点数換算表!$C$19,IF(AG293="ベスト4",点数換算表!$D$19,IF(AG293="ベスト8",点数換算表!$E$19,点数換算表!$F$19)))))</f>
        <v>0</v>
      </c>
      <c r="AI293" s="12">
        <f t="shared" si="149"/>
        <v>0</v>
      </c>
      <c r="AJ293" s="78"/>
    </row>
    <row r="294" spans="1:36" x14ac:dyDescent="0.4">
      <c r="A294" s="78">
        <v>146</v>
      </c>
      <c r="B294" s="12"/>
      <c r="C294" s="12"/>
      <c r="D294" s="12"/>
      <c r="E294" s="23"/>
      <c r="F294" s="21"/>
      <c r="G294" s="12"/>
      <c r="H294" s="12">
        <f>IF(G294="",0,IF(G294="優勝",点数換算表!$B$2,IF(G294="準優勝",点数換算表!$C$2,IF(G294="ベスト4",点数換算表!$D$2,点数換算表!$E$2))))</f>
        <v>0</v>
      </c>
      <c r="I294" s="12"/>
      <c r="J294" s="12">
        <f>IF(I294="",0,IF(I294="優勝",点数換算表!$B$3,IF(I294="準優勝",点数換算表!$C$3,IF(I294="ベスト4",点数換算表!$D$3,点数換算表!$E$3))))</f>
        <v>0</v>
      </c>
      <c r="K294" s="12"/>
      <c r="L294" s="12">
        <f>IF(K294="",0,IF(K294="優勝",点数換算表!$B$4,IF(K294="準優勝",点数換算表!$C$4,IF(K294="ベスト4",点数換算表!$D$4,IF(K294="ベスト8",点数換算表!$E$4,IF(K294="ベスト16",点数換算表!$F$4,""))))))</f>
        <v>0</v>
      </c>
      <c r="M294" s="15"/>
      <c r="N294" s="12">
        <f>IF(M294="",0,IF(M294="優勝",[3]点数換算表!$B$5,IF(M294="準優勝",[3]点数換算表!$C$5,IF(M294="ベスト4",[3]点数換算表!$D$5,IF(M294="ベスト8",[3]点数換算表!$E$5,IF(M294="ベスト16",[3]点数換算表!$F$5,IF(M294="ベスト32",[3]点数換算表!$G$5,"")))))))</f>
        <v>0</v>
      </c>
      <c r="O294" s="12"/>
      <c r="P294" s="12">
        <f>IF(O294="",0,IF(O294="優勝",点数換算表!$B$6,IF(O294="準優勝",点数換算表!$C$6,IF(O294="ベスト4",点数換算表!$D$6,IF(O294="ベスト8",点数換算表!$E$6,IF(O294="ベスト16",点数換算表!$F$6,IF(O294="ベスト32",点数換算表!$G$6,"")))))))</f>
        <v>0</v>
      </c>
      <c r="Q294" s="12"/>
      <c r="R294" s="12">
        <f>IF(Q294="",0,IF(Q294="優勝",点数換算表!$B$7,IF(Q294="準優勝",点数換算表!$C$7,IF(Q294="ベスト4",点数換算表!$D$7,IF(Q294="ベスト8",点数換算表!$E$7,点数換算表!$F$7)))))</f>
        <v>0</v>
      </c>
      <c r="S294" s="12"/>
      <c r="T294" s="12">
        <f>IF(S294="",0,IF(S294="優勝",点数換算表!$B$8,IF(S294="準優勝",点数換算表!$C$8,IF(S294="ベスト4",点数換算表!$D$8,IF(S294="ベスト8",点数換算表!$E$8,点数換算表!$F$8)))))</f>
        <v>0</v>
      </c>
      <c r="U294" s="12"/>
      <c r="V294" s="12">
        <f>IF(U294="",0,IF(U294="優勝",点数換算表!$B$13,IF(U294="準優勝",点数換算表!$C$13,IF(U294="ベスト4",点数換算表!$D$13,点数換算表!$E$13))))</f>
        <v>0</v>
      </c>
      <c r="W294" s="12"/>
      <c r="X294" s="12">
        <f>IF(W294="",0,IF(W294="優勝",点数換算表!$B$14,IF(W294="準優勝",点数換算表!$C$14,IF(W294="ベスト4",点数換算表!$D$14,点数換算表!$E$14))))</f>
        <v>0</v>
      </c>
      <c r="Y294" s="12"/>
      <c r="Z294" s="12">
        <f>IF(Y294="",0,IF(Y294="優勝",点数換算表!$B$15,IF(Y294="準優勝",点数換算表!$C$15,IF(Y294="ベスト4",点数換算表!$D$15,IF(Y294="ベスト8",点数換算表!$E$15,IF(Y294="ベスト16",点数換算表!$F$15,""))))))</f>
        <v>0</v>
      </c>
      <c r="AA294" s="12"/>
      <c r="AB294" s="12">
        <f>IF(AA294="",0,IF(AA294="優勝",[3]点数換算表!$B$16,IF(AA294="準優勝",[3]点数換算表!$C$16,IF(AA294="ベスト4",[3]点数換算表!$D$16,IF(AA294="ベスト8",[3]点数換算表!$E$16,IF(AA294="ベスト16",[3]点数換算表!$F$16,IF(AA294="ベスト32",[3]点数換算表!$G$16,"")))))))</f>
        <v>0</v>
      </c>
      <c r="AC294" s="12"/>
      <c r="AD294" s="12">
        <f>IF(AC294="",0,IF(AC294="優勝",点数換算表!$B$17,IF(AC294="準優勝",点数換算表!$C$17,IF(AC294="ベスト4",点数換算表!$D$17,IF(AC294="ベスト8",点数換算表!$E$17,IF(AC294="ベスト16",点数換算表!$F$17,IF(AC294="ベスト32",点数換算表!$G$17,"")))))))</f>
        <v>0</v>
      </c>
      <c r="AE294" s="12"/>
      <c r="AF294" s="12">
        <f>IF(AE294="",0,IF(AE294="優勝",点数換算表!$B$18,IF(AE294="準優勝",点数換算表!$C$18,IF(AE294="ベスト4",点数換算表!$D$18,IF(AE294="ベスト8",点数換算表!$E$18,点数換算表!$F$18)))))</f>
        <v>0</v>
      </c>
      <c r="AG294" s="12"/>
      <c r="AH294" s="12">
        <f>IF(AG294="",0,IF(AG294="優勝",点数換算表!$B$19,IF(AG294="準優勝",点数換算表!$C$19,IF(AG294="ベスト4",点数換算表!$D$19,IF(AG294="ベスト8",点数換算表!$E$19,点数換算表!$F$19)))))</f>
        <v>0</v>
      </c>
      <c r="AI294" s="12">
        <f t="shared" si="149"/>
        <v>0</v>
      </c>
      <c r="AJ294" s="78">
        <f t="shared" si="150"/>
        <v>0</v>
      </c>
    </row>
    <row r="295" spans="1:36" x14ac:dyDescent="0.4">
      <c r="A295" s="78"/>
      <c r="B295" s="12"/>
      <c r="C295" s="12"/>
      <c r="D295" s="12"/>
      <c r="E295" s="23"/>
      <c r="F295" s="21"/>
      <c r="G295" s="12"/>
      <c r="H295" s="12">
        <f>IF(G295="",0,IF(G295="優勝",点数換算表!$B$2,IF(G295="準優勝",点数換算表!$C$2,IF(G295="ベスト4",点数換算表!$D$2,点数換算表!$E$2))))</f>
        <v>0</v>
      </c>
      <c r="I295" s="12"/>
      <c r="J295" s="12">
        <f>IF(I295="",0,IF(I295="優勝",点数換算表!$B$3,IF(I295="準優勝",点数換算表!$C$3,IF(I295="ベスト4",点数換算表!$D$3,点数換算表!$E$3))))</f>
        <v>0</v>
      </c>
      <c r="K295" s="12"/>
      <c r="L295" s="12">
        <f>IF(K295="",0,IF(K295="優勝",点数換算表!$B$4,IF(K295="準優勝",点数換算表!$C$4,IF(K295="ベスト4",点数換算表!$D$4,IF(K295="ベスト8",点数換算表!$E$4,IF(K295="ベスト16",点数換算表!$F$4,""))))))</f>
        <v>0</v>
      </c>
      <c r="M295" s="15"/>
      <c r="N295" s="12">
        <f>IF(M295="",0,IF(M295="優勝",[3]点数換算表!$B$5,IF(M295="準優勝",[3]点数換算表!$C$5,IF(M295="ベスト4",[3]点数換算表!$D$5,IF(M295="ベスト8",[3]点数換算表!$E$5,IF(M295="ベスト16",[3]点数換算表!$F$5,IF(M295="ベスト32",[3]点数換算表!$G$5,"")))))))</f>
        <v>0</v>
      </c>
      <c r="O295" s="12"/>
      <c r="P295" s="12">
        <f>IF(O295="",0,IF(O295="優勝",点数換算表!$B$6,IF(O295="準優勝",点数換算表!$C$6,IF(O295="ベスト4",点数換算表!$D$6,IF(O295="ベスト8",点数換算表!$E$6,IF(O295="ベスト16",点数換算表!$F$6,IF(O295="ベスト32",点数換算表!$G$6,"")))))))</f>
        <v>0</v>
      </c>
      <c r="Q295" s="12"/>
      <c r="R295" s="12">
        <f>IF(Q295="",0,IF(Q295="優勝",点数換算表!$B$7,IF(Q295="準優勝",点数換算表!$C$7,IF(Q295="ベスト4",点数換算表!$D$7,IF(Q295="ベスト8",点数換算表!$E$7,点数換算表!$F$7)))))</f>
        <v>0</v>
      </c>
      <c r="S295" s="12"/>
      <c r="T295" s="12">
        <f>IF(S295="",0,IF(S295="優勝",点数換算表!$B$8,IF(S295="準優勝",点数換算表!$C$8,IF(S295="ベスト4",点数換算表!$D$8,IF(S295="ベスト8",点数換算表!$E$8,点数換算表!$F$8)))))</f>
        <v>0</v>
      </c>
      <c r="U295" s="12"/>
      <c r="V295" s="12">
        <f>IF(U295="",0,IF(U295="優勝",点数換算表!$B$13,IF(U295="準優勝",点数換算表!$C$13,IF(U295="ベスト4",点数換算表!$D$13,点数換算表!$E$13))))</f>
        <v>0</v>
      </c>
      <c r="W295" s="12"/>
      <c r="X295" s="12">
        <f>IF(W295="",0,IF(W295="優勝",点数換算表!$B$14,IF(W295="準優勝",点数換算表!$C$14,IF(W295="ベスト4",点数換算表!$D$14,点数換算表!$E$14))))</f>
        <v>0</v>
      </c>
      <c r="Y295" s="12"/>
      <c r="Z295" s="12">
        <f>IF(Y295="",0,IF(Y295="優勝",点数換算表!$B$15,IF(Y295="準優勝",点数換算表!$C$15,IF(Y295="ベスト4",点数換算表!$D$15,IF(Y295="ベスト8",点数換算表!$E$15,IF(Y295="ベスト16",点数換算表!$F$15,""))))))</f>
        <v>0</v>
      </c>
      <c r="AA295" s="12"/>
      <c r="AB295" s="12">
        <f>IF(AA295="",0,IF(AA295="優勝",[3]点数換算表!$B$16,IF(AA295="準優勝",[3]点数換算表!$C$16,IF(AA295="ベスト4",[3]点数換算表!$D$16,IF(AA295="ベスト8",[3]点数換算表!$E$16,IF(AA295="ベスト16",[3]点数換算表!$F$16,IF(AA295="ベスト32",[3]点数換算表!$G$16,"")))))))</f>
        <v>0</v>
      </c>
      <c r="AC295" s="12"/>
      <c r="AD295" s="12">
        <f>IF(AC295="",0,IF(AC295="優勝",点数換算表!$B$17,IF(AC295="準優勝",点数換算表!$C$17,IF(AC295="ベスト4",点数換算表!$D$17,IF(AC295="ベスト8",点数換算表!$E$17,IF(AC295="ベスト16",点数換算表!$F$17,IF(AC295="ベスト32",点数換算表!$G$17,"")))))))</f>
        <v>0</v>
      </c>
      <c r="AE295" s="12"/>
      <c r="AF295" s="12">
        <f>IF(AE295="",0,IF(AE295="優勝",点数換算表!$B$18,IF(AE295="準優勝",点数換算表!$C$18,IF(AE295="ベスト4",点数換算表!$D$18,IF(AE295="ベスト8",点数換算表!$E$18,点数換算表!$F$18)))))</f>
        <v>0</v>
      </c>
      <c r="AG295" s="12"/>
      <c r="AH295" s="12">
        <f>IF(AG295="",0,IF(AG295="優勝",点数換算表!$B$19,IF(AG295="準優勝",点数換算表!$C$19,IF(AG295="ベスト4",点数換算表!$D$19,IF(AG295="ベスト8",点数換算表!$E$19,点数換算表!$F$19)))))</f>
        <v>0</v>
      </c>
      <c r="AI295" s="12">
        <f t="shared" si="149"/>
        <v>0</v>
      </c>
      <c r="AJ295" s="78"/>
    </row>
    <row r="296" spans="1:36" x14ac:dyDescent="0.4">
      <c r="A296" s="78">
        <v>147</v>
      </c>
      <c r="B296" s="12"/>
      <c r="C296" s="12"/>
      <c r="D296" s="12"/>
      <c r="E296" s="23"/>
      <c r="F296" s="21"/>
      <c r="G296" s="12"/>
      <c r="H296" s="12">
        <f>IF(G296="",0,IF(G296="優勝",点数換算表!$B$2,IF(G296="準優勝",点数換算表!$C$2,IF(G296="ベスト4",点数換算表!$D$2,点数換算表!$E$2))))</f>
        <v>0</v>
      </c>
      <c r="I296" s="12"/>
      <c r="J296" s="12">
        <f>IF(I296="",0,IF(I296="優勝",点数換算表!$B$3,IF(I296="準優勝",点数換算表!$C$3,IF(I296="ベスト4",点数換算表!$D$3,点数換算表!$E$3))))</f>
        <v>0</v>
      </c>
      <c r="K296" s="12"/>
      <c r="L296" s="12">
        <f>IF(K296="",0,IF(K296="優勝",点数換算表!$B$4,IF(K296="準優勝",点数換算表!$C$4,IF(K296="ベスト4",点数換算表!$D$4,IF(K296="ベスト8",点数換算表!$E$4,IF(K296="ベスト16",点数換算表!$F$4,""))))))</f>
        <v>0</v>
      </c>
      <c r="M296" s="15"/>
      <c r="N296" s="12">
        <f>IF(M296="",0,IF(M296="優勝",[3]点数換算表!$B$5,IF(M296="準優勝",[3]点数換算表!$C$5,IF(M296="ベスト4",[3]点数換算表!$D$5,IF(M296="ベスト8",[3]点数換算表!$E$5,IF(M296="ベスト16",[3]点数換算表!$F$5,IF(M296="ベスト32",[3]点数換算表!$G$5,"")))))))</f>
        <v>0</v>
      </c>
      <c r="O296" s="12"/>
      <c r="P296" s="12">
        <f>IF(O296="",0,IF(O296="優勝",点数換算表!$B$6,IF(O296="準優勝",点数換算表!$C$6,IF(O296="ベスト4",点数換算表!$D$6,IF(O296="ベスト8",点数換算表!$E$6,IF(O296="ベスト16",点数換算表!$F$6,IF(O296="ベスト32",点数換算表!$G$6,"")))))))</f>
        <v>0</v>
      </c>
      <c r="Q296" s="12"/>
      <c r="R296" s="12">
        <f>IF(Q296="",0,IF(Q296="優勝",点数換算表!$B$7,IF(Q296="準優勝",点数換算表!$C$7,IF(Q296="ベスト4",点数換算表!$D$7,IF(Q296="ベスト8",点数換算表!$E$7,点数換算表!$F$7)))))</f>
        <v>0</v>
      </c>
      <c r="S296" s="12"/>
      <c r="T296" s="12">
        <f>IF(S296="",0,IF(S296="優勝",点数換算表!$B$8,IF(S296="準優勝",点数換算表!$C$8,IF(S296="ベスト4",点数換算表!$D$8,IF(S296="ベスト8",点数換算表!$E$8,点数換算表!$F$8)))))</f>
        <v>0</v>
      </c>
      <c r="U296" s="12"/>
      <c r="V296" s="12">
        <f>IF(U296="",0,IF(U296="優勝",点数換算表!$B$13,IF(U296="準優勝",点数換算表!$C$13,IF(U296="ベスト4",点数換算表!$D$13,点数換算表!$E$13))))</f>
        <v>0</v>
      </c>
      <c r="W296" s="12"/>
      <c r="X296" s="12">
        <f>IF(W296="",0,IF(W296="優勝",点数換算表!$B$14,IF(W296="準優勝",点数換算表!$C$14,IF(W296="ベスト4",点数換算表!$D$14,点数換算表!$E$14))))</f>
        <v>0</v>
      </c>
      <c r="Y296" s="12"/>
      <c r="Z296" s="12">
        <f>IF(Y296="",0,IF(Y296="優勝",点数換算表!$B$15,IF(Y296="準優勝",点数換算表!$C$15,IF(Y296="ベスト4",点数換算表!$D$15,IF(Y296="ベスト8",点数換算表!$E$15,IF(Y296="ベスト16",点数換算表!$F$15,""))))))</f>
        <v>0</v>
      </c>
      <c r="AA296" s="12"/>
      <c r="AB296" s="12">
        <f>IF(AA296="",0,IF(AA296="優勝",[3]点数換算表!$B$16,IF(AA296="準優勝",[3]点数換算表!$C$16,IF(AA296="ベスト4",[3]点数換算表!$D$16,IF(AA296="ベスト8",[3]点数換算表!$E$16,IF(AA296="ベスト16",[3]点数換算表!$F$16,IF(AA296="ベスト32",[3]点数換算表!$G$16,"")))))))</f>
        <v>0</v>
      </c>
      <c r="AC296" s="12"/>
      <c r="AD296" s="12">
        <f>IF(AC296="",0,IF(AC296="優勝",点数換算表!$B$17,IF(AC296="準優勝",点数換算表!$C$17,IF(AC296="ベスト4",点数換算表!$D$17,IF(AC296="ベスト8",点数換算表!$E$17,IF(AC296="ベスト16",点数換算表!$F$17,IF(AC296="ベスト32",点数換算表!$G$17,"")))))))</f>
        <v>0</v>
      </c>
      <c r="AE296" s="12"/>
      <c r="AF296" s="12">
        <f>IF(AE296="",0,IF(AE296="優勝",点数換算表!$B$18,IF(AE296="準優勝",点数換算表!$C$18,IF(AE296="ベスト4",点数換算表!$D$18,IF(AE296="ベスト8",点数換算表!$E$18,点数換算表!$F$18)))))</f>
        <v>0</v>
      </c>
      <c r="AG296" s="12"/>
      <c r="AH296" s="12">
        <f>IF(AG296="",0,IF(AG296="優勝",点数換算表!$B$19,IF(AG296="準優勝",点数換算表!$C$19,IF(AG296="ベスト4",点数換算表!$D$19,IF(AG296="ベスト8",点数換算表!$E$19,点数換算表!$F$19)))))</f>
        <v>0</v>
      </c>
      <c r="AI296" s="12">
        <f t="shared" si="149"/>
        <v>0</v>
      </c>
      <c r="AJ296" s="78">
        <f t="shared" si="150"/>
        <v>0</v>
      </c>
    </row>
    <row r="297" spans="1:36" x14ac:dyDescent="0.4">
      <c r="A297" s="78"/>
      <c r="B297" s="12"/>
      <c r="C297" s="12"/>
      <c r="D297" s="12"/>
      <c r="E297" s="23"/>
      <c r="F297" s="21"/>
      <c r="G297" s="12"/>
      <c r="H297" s="12">
        <f>IF(G297="",0,IF(G297="優勝",点数換算表!$B$2,IF(G297="準優勝",点数換算表!$C$2,IF(G297="ベスト4",点数換算表!$D$2,点数換算表!$E$2))))</f>
        <v>0</v>
      </c>
      <c r="I297" s="12"/>
      <c r="J297" s="12">
        <f>IF(I297="",0,IF(I297="優勝",点数換算表!$B$3,IF(I297="準優勝",点数換算表!$C$3,IF(I297="ベスト4",点数換算表!$D$3,点数換算表!$E$3))))</f>
        <v>0</v>
      </c>
      <c r="K297" s="12"/>
      <c r="L297" s="12">
        <f>IF(K297="",0,IF(K297="優勝",点数換算表!$B$4,IF(K297="準優勝",点数換算表!$C$4,IF(K297="ベスト4",点数換算表!$D$4,IF(K297="ベスト8",点数換算表!$E$4,IF(K297="ベスト16",点数換算表!$F$4,""))))))</f>
        <v>0</v>
      </c>
      <c r="M297" s="15"/>
      <c r="N297" s="12">
        <f>IF(M297="",0,IF(M297="優勝",[3]点数換算表!$B$5,IF(M297="準優勝",[3]点数換算表!$C$5,IF(M297="ベスト4",[3]点数換算表!$D$5,IF(M297="ベスト8",[3]点数換算表!$E$5,IF(M297="ベスト16",[3]点数換算表!$F$5,IF(M297="ベスト32",[3]点数換算表!$G$5,"")))))))</f>
        <v>0</v>
      </c>
      <c r="O297" s="12"/>
      <c r="P297" s="12">
        <f>IF(O297="",0,IF(O297="優勝",点数換算表!$B$6,IF(O297="準優勝",点数換算表!$C$6,IF(O297="ベスト4",点数換算表!$D$6,IF(O297="ベスト8",点数換算表!$E$6,IF(O297="ベスト16",点数換算表!$F$6,IF(O297="ベスト32",点数換算表!$G$6,"")))))))</f>
        <v>0</v>
      </c>
      <c r="Q297" s="12"/>
      <c r="R297" s="12">
        <f>IF(Q297="",0,IF(Q297="優勝",点数換算表!$B$7,IF(Q297="準優勝",点数換算表!$C$7,IF(Q297="ベスト4",点数換算表!$D$7,IF(Q297="ベスト8",点数換算表!$E$7,点数換算表!$F$7)))))</f>
        <v>0</v>
      </c>
      <c r="S297" s="12"/>
      <c r="T297" s="12">
        <f>IF(S297="",0,IF(S297="優勝",点数換算表!$B$8,IF(S297="準優勝",点数換算表!$C$8,IF(S297="ベスト4",点数換算表!$D$8,IF(S297="ベスト8",点数換算表!$E$8,点数換算表!$F$8)))))</f>
        <v>0</v>
      </c>
      <c r="U297" s="12"/>
      <c r="V297" s="12">
        <f>IF(U297="",0,IF(U297="優勝",点数換算表!$B$13,IF(U297="準優勝",点数換算表!$C$13,IF(U297="ベスト4",点数換算表!$D$13,点数換算表!$E$13))))</f>
        <v>0</v>
      </c>
      <c r="W297" s="12"/>
      <c r="X297" s="12">
        <f>IF(W297="",0,IF(W297="優勝",点数換算表!$B$14,IF(W297="準優勝",点数換算表!$C$14,IF(W297="ベスト4",点数換算表!$D$14,点数換算表!$E$14))))</f>
        <v>0</v>
      </c>
      <c r="Y297" s="12"/>
      <c r="Z297" s="12">
        <f>IF(Y297="",0,IF(Y297="優勝",点数換算表!$B$15,IF(Y297="準優勝",点数換算表!$C$15,IF(Y297="ベスト4",点数換算表!$D$15,IF(Y297="ベスト8",点数換算表!$E$15,IF(Y297="ベスト16",点数換算表!$F$15,""))))))</f>
        <v>0</v>
      </c>
      <c r="AA297" s="12"/>
      <c r="AB297" s="12">
        <f>IF(AA297="",0,IF(AA297="優勝",[3]点数換算表!$B$16,IF(AA297="準優勝",[3]点数換算表!$C$16,IF(AA297="ベスト4",[3]点数換算表!$D$16,IF(AA297="ベスト8",[3]点数換算表!$E$16,IF(AA297="ベスト16",[3]点数換算表!$F$16,IF(AA297="ベスト32",[3]点数換算表!$G$16,"")))))))</f>
        <v>0</v>
      </c>
      <c r="AC297" s="12"/>
      <c r="AD297" s="12">
        <f>IF(AC297="",0,IF(AC297="優勝",点数換算表!$B$17,IF(AC297="準優勝",点数換算表!$C$17,IF(AC297="ベスト4",点数換算表!$D$17,IF(AC297="ベスト8",点数換算表!$E$17,IF(AC297="ベスト16",点数換算表!$F$17,IF(AC297="ベスト32",点数換算表!$G$17,"")))))))</f>
        <v>0</v>
      </c>
      <c r="AE297" s="12"/>
      <c r="AF297" s="12">
        <f>IF(AE297="",0,IF(AE297="優勝",点数換算表!$B$18,IF(AE297="準優勝",点数換算表!$C$18,IF(AE297="ベスト4",点数換算表!$D$18,IF(AE297="ベスト8",点数換算表!$E$18,点数換算表!$F$18)))))</f>
        <v>0</v>
      </c>
      <c r="AG297" s="12"/>
      <c r="AH297" s="12">
        <f>IF(AG297="",0,IF(AG297="優勝",点数換算表!$B$19,IF(AG297="準優勝",点数換算表!$C$19,IF(AG297="ベスト4",点数換算表!$D$19,IF(AG297="ベスト8",点数換算表!$E$19,点数換算表!$F$19)))))</f>
        <v>0</v>
      </c>
      <c r="AI297" s="12">
        <f t="shared" si="149"/>
        <v>0</v>
      </c>
      <c r="AJ297" s="78"/>
    </row>
    <row r="298" spans="1:36" x14ac:dyDescent="0.4">
      <c r="A298" s="78">
        <v>148</v>
      </c>
      <c r="B298" s="12"/>
      <c r="C298" s="12"/>
      <c r="D298" s="12"/>
      <c r="E298" s="23"/>
      <c r="F298" s="21"/>
      <c r="G298" s="12"/>
      <c r="H298" s="12">
        <f>IF(G298="",0,IF(G298="優勝",点数換算表!$B$2,IF(G298="準優勝",点数換算表!$C$2,IF(G298="ベスト4",点数換算表!$D$2,点数換算表!$E$2))))</f>
        <v>0</v>
      </c>
      <c r="I298" s="12"/>
      <c r="J298" s="12">
        <f>IF(I298="",0,IF(I298="優勝",点数換算表!$B$3,IF(I298="準優勝",点数換算表!$C$3,IF(I298="ベスト4",点数換算表!$D$3,点数換算表!$E$3))))</f>
        <v>0</v>
      </c>
      <c r="K298" s="12"/>
      <c r="L298" s="12">
        <f>IF(K298="",0,IF(K298="優勝",点数換算表!$B$4,IF(K298="準優勝",点数換算表!$C$4,IF(K298="ベスト4",点数換算表!$D$4,IF(K298="ベスト8",点数換算表!$E$4,IF(K298="ベスト16",点数換算表!$F$4,""))))))</f>
        <v>0</v>
      </c>
      <c r="M298" s="15"/>
      <c r="N298" s="12">
        <f>IF(M298="",0,IF(M298="優勝",[3]点数換算表!$B$5,IF(M298="準優勝",[3]点数換算表!$C$5,IF(M298="ベスト4",[3]点数換算表!$D$5,IF(M298="ベスト8",[3]点数換算表!$E$5,IF(M298="ベスト16",[3]点数換算表!$F$5,IF(M298="ベスト32",[3]点数換算表!$G$5,"")))))))</f>
        <v>0</v>
      </c>
      <c r="O298" s="12"/>
      <c r="P298" s="12">
        <f>IF(O298="",0,IF(O298="優勝",点数換算表!$B$6,IF(O298="準優勝",点数換算表!$C$6,IF(O298="ベスト4",点数換算表!$D$6,IF(O298="ベスト8",点数換算表!$E$6,IF(O298="ベスト16",点数換算表!$F$6,IF(O298="ベスト32",点数換算表!$G$6,"")))))))</f>
        <v>0</v>
      </c>
      <c r="Q298" s="12"/>
      <c r="R298" s="12">
        <f>IF(Q298="",0,IF(Q298="優勝",点数換算表!$B$7,IF(Q298="準優勝",点数換算表!$C$7,IF(Q298="ベスト4",点数換算表!$D$7,IF(Q298="ベスト8",点数換算表!$E$7,点数換算表!$F$7)))))</f>
        <v>0</v>
      </c>
      <c r="S298" s="12"/>
      <c r="T298" s="12">
        <f>IF(S298="",0,IF(S298="優勝",点数換算表!$B$8,IF(S298="準優勝",点数換算表!$C$8,IF(S298="ベスト4",点数換算表!$D$8,IF(S298="ベスト8",点数換算表!$E$8,点数換算表!$F$8)))))</f>
        <v>0</v>
      </c>
      <c r="U298" s="12"/>
      <c r="V298" s="12">
        <f>IF(U298="",0,IF(U298="優勝",点数換算表!$B$13,IF(U298="準優勝",点数換算表!$C$13,IF(U298="ベスト4",点数換算表!$D$13,点数換算表!$E$13))))</f>
        <v>0</v>
      </c>
      <c r="W298" s="12"/>
      <c r="X298" s="12">
        <f>IF(W298="",0,IF(W298="優勝",点数換算表!$B$14,IF(W298="準優勝",点数換算表!$C$14,IF(W298="ベスト4",点数換算表!$D$14,点数換算表!$E$14))))</f>
        <v>0</v>
      </c>
      <c r="Y298" s="12"/>
      <c r="Z298" s="12">
        <f>IF(Y298="",0,IF(Y298="優勝",点数換算表!$B$15,IF(Y298="準優勝",点数換算表!$C$15,IF(Y298="ベスト4",点数換算表!$D$15,IF(Y298="ベスト8",点数換算表!$E$15,IF(Y298="ベスト16",点数換算表!$F$15,""))))))</f>
        <v>0</v>
      </c>
      <c r="AA298" s="12"/>
      <c r="AB298" s="12">
        <f>IF(AA298="",0,IF(AA298="優勝",[3]点数換算表!$B$16,IF(AA298="準優勝",[3]点数換算表!$C$16,IF(AA298="ベスト4",[3]点数換算表!$D$16,IF(AA298="ベスト8",[3]点数換算表!$E$16,IF(AA298="ベスト16",[3]点数換算表!$F$16,IF(AA298="ベスト32",[3]点数換算表!$G$16,"")))))))</f>
        <v>0</v>
      </c>
      <c r="AC298" s="12"/>
      <c r="AD298" s="12">
        <f>IF(AC298="",0,IF(AC298="優勝",点数換算表!$B$17,IF(AC298="準優勝",点数換算表!$C$17,IF(AC298="ベスト4",点数換算表!$D$17,IF(AC298="ベスト8",点数換算表!$E$17,IF(AC298="ベスト16",点数換算表!$F$17,IF(AC298="ベスト32",点数換算表!$G$17,"")))))))</f>
        <v>0</v>
      </c>
      <c r="AE298" s="12"/>
      <c r="AF298" s="12">
        <f>IF(AE298="",0,IF(AE298="優勝",点数換算表!$B$18,IF(AE298="準優勝",点数換算表!$C$18,IF(AE298="ベスト4",点数換算表!$D$18,IF(AE298="ベスト8",点数換算表!$E$18,点数換算表!$F$18)))))</f>
        <v>0</v>
      </c>
      <c r="AG298" s="12"/>
      <c r="AH298" s="12">
        <f>IF(AG298="",0,IF(AG298="優勝",点数換算表!$B$19,IF(AG298="準優勝",点数換算表!$C$19,IF(AG298="ベスト4",点数換算表!$D$19,IF(AG298="ベスト8",点数換算表!$E$19,点数換算表!$F$19)))))</f>
        <v>0</v>
      </c>
      <c r="AI298" s="12">
        <f t="shared" si="149"/>
        <v>0</v>
      </c>
      <c r="AJ298" s="78">
        <f t="shared" si="150"/>
        <v>0</v>
      </c>
    </row>
    <row r="299" spans="1:36" x14ac:dyDescent="0.4">
      <c r="A299" s="78"/>
      <c r="B299" s="12"/>
      <c r="C299" s="12"/>
      <c r="D299" s="12"/>
      <c r="E299" s="23"/>
      <c r="F299" s="21"/>
      <c r="G299" s="12"/>
      <c r="H299" s="12">
        <f>IF(G299="",0,IF(G299="優勝",点数換算表!$B$2,IF(G299="準優勝",点数換算表!$C$2,IF(G299="ベスト4",点数換算表!$D$2,点数換算表!$E$2))))</f>
        <v>0</v>
      </c>
      <c r="I299" s="12"/>
      <c r="J299" s="12">
        <f>IF(I299="",0,IF(I299="優勝",点数換算表!$B$3,IF(I299="準優勝",点数換算表!$C$3,IF(I299="ベスト4",点数換算表!$D$3,点数換算表!$E$3))))</f>
        <v>0</v>
      </c>
      <c r="K299" s="12"/>
      <c r="L299" s="12">
        <f>IF(K299="",0,IF(K299="優勝",点数換算表!$B$4,IF(K299="準優勝",点数換算表!$C$4,IF(K299="ベスト4",点数換算表!$D$4,IF(K299="ベスト8",点数換算表!$E$4,IF(K299="ベスト16",点数換算表!$F$4,""))))))</f>
        <v>0</v>
      </c>
      <c r="M299" s="15"/>
      <c r="N299" s="12">
        <f>IF(M299="",0,IF(M299="優勝",[3]点数換算表!$B$5,IF(M299="準優勝",[3]点数換算表!$C$5,IF(M299="ベスト4",[3]点数換算表!$D$5,IF(M299="ベスト8",[3]点数換算表!$E$5,IF(M299="ベスト16",[3]点数換算表!$F$5,IF(M299="ベスト32",[3]点数換算表!$G$5,"")))))))</f>
        <v>0</v>
      </c>
      <c r="O299" s="12"/>
      <c r="P299" s="12">
        <f>IF(O299="",0,IF(O299="優勝",点数換算表!$B$6,IF(O299="準優勝",点数換算表!$C$6,IF(O299="ベスト4",点数換算表!$D$6,IF(O299="ベスト8",点数換算表!$E$6,IF(O299="ベスト16",点数換算表!$F$6,IF(O299="ベスト32",点数換算表!$G$6,"")))))))</f>
        <v>0</v>
      </c>
      <c r="Q299" s="12"/>
      <c r="R299" s="12">
        <f>IF(Q299="",0,IF(Q299="優勝",点数換算表!$B$7,IF(Q299="準優勝",点数換算表!$C$7,IF(Q299="ベスト4",点数換算表!$D$7,IF(Q299="ベスト8",点数換算表!$E$7,点数換算表!$F$7)))))</f>
        <v>0</v>
      </c>
      <c r="S299" s="12"/>
      <c r="T299" s="12">
        <f>IF(S299="",0,IF(S299="優勝",点数換算表!$B$8,IF(S299="準優勝",点数換算表!$C$8,IF(S299="ベスト4",点数換算表!$D$8,IF(S299="ベスト8",点数換算表!$E$8,点数換算表!$F$8)))))</f>
        <v>0</v>
      </c>
      <c r="U299" s="12"/>
      <c r="V299" s="12">
        <f>IF(U299="",0,IF(U299="優勝",点数換算表!$B$13,IF(U299="準優勝",点数換算表!$C$13,IF(U299="ベスト4",点数換算表!$D$13,点数換算表!$E$13))))</f>
        <v>0</v>
      </c>
      <c r="W299" s="12"/>
      <c r="X299" s="12">
        <f>IF(W299="",0,IF(W299="優勝",点数換算表!$B$14,IF(W299="準優勝",点数換算表!$C$14,IF(W299="ベスト4",点数換算表!$D$14,点数換算表!$E$14))))</f>
        <v>0</v>
      </c>
      <c r="Y299" s="12"/>
      <c r="Z299" s="12">
        <f>IF(Y299="",0,IF(Y299="優勝",点数換算表!$B$15,IF(Y299="準優勝",点数換算表!$C$15,IF(Y299="ベスト4",点数換算表!$D$15,IF(Y299="ベスト8",点数換算表!$E$15,IF(Y299="ベスト16",点数換算表!$F$15,""))))))</f>
        <v>0</v>
      </c>
      <c r="AA299" s="12"/>
      <c r="AB299" s="12">
        <f>IF(AA299="",0,IF(AA299="優勝",[3]点数換算表!$B$16,IF(AA299="準優勝",[3]点数換算表!$C$16,IF(AA299="ベスト4",[3]点数換算表!$D$16,IF(AA299="ベスト8",[3]点数換算表!$E$16,IF(AA299="ベスト16",[3]点数換算表!$F$16,IF(AA299="ベスト32",[3]点数換算表!$G$16,"")))))))</f>
        <v>0</v>
      </c>
      <c r="AC299" s="12"/>
      <c r="AD299" s="12">
        <f>IF(AC299="",0,IF(AC299="優勝",点数換算表!$B$17,IF(AC299="準優勝",点数換算表!$C$17,IF(AC299="ベスト4",点数換算表!$D$17,IF(AC299="ベスト8",点数換算表!$E$17,IF(AC299="ベスト16",点数換算表!$F$17,IF(AC299="ベスト32",点数換算表!$G$17,"")))))))</f>
        <v>0</v>
      </c>
      <c r="AE299" s="12"/>
      <c r="AF299" s="12">
        <f>IF(AE299="",0,IF(AE299="優勝",点数換算表!$B$18,IF(AE299="準優勝",点数換算表!$C$18,IF(AE299="ベスト4",点数換算表!$D$18,IF(AE299="ベスト8",点数換算表!$E$18,点数換算表!$F$18)))))</f>
        <v>0</v>
      </c>
      <c r="AG299" s="12"/>
      <c r="AH299" s="12">
        <f>IF(AG299="",0,IF(AG299="優勝",点数換算表!$B$19,IF(AG299="準優勝",点数換算表!$C$19,IF(AG299="ベスト4",点数換算表!$D$19,IF(AG299="ベスト8",点数換算表!$E$19,点数換算表!$F$19)))))</f>
        <v>0</v>
      </c>
      <c r="AI299" s="12">
        <f t="shared" si="149"/>
        <v>0</v>
      </c>
      <c r="AJ299" s="78"/>
    </row>
    <row r="300" spans="1:36" x14ac:dyDescent="0.4">
      <c r="A300" s="78">
        <v>149</v>
      </c>
      <c r="B300" s="12"/>
      <c r="C300" s="12"/>
      <c r="D300" s="12"/>
      <c r="E300" s="23"/>
      <c r="F300" s="21"/>
      <c r="G300" s="12"/>
      <c r="H300" s="12">
        <f>IF(G300="",0,IF(G300="優勝",点数換算表!$B$2,IF(G300="準優勝",点数換算表!$C$2,IF(G300="ベスト4",点数換算表!$D$2,点数換算表!$E$2))))</f>
        <v>0</v>
      </c>
      <c r="I300" s="12"/>
      <c r="J300" s="12">
        <f>IF(I300="",0,IF(I300="優勝",点数換算表!$B$3,IF(I300="準優勝",点数換算表!$C$3,IF(I300="ベスト4",点数換算表!$D$3,点数換算表!$E$3))))</f>
        <v>0</v>
      </c>
      <c r="K300" s="12"/>
      <c r="L300" s="12">
        <f>IF(K300="",0,IF(K300="優勝",点数換算表!$B$4,IF(K300="準優勝",点数換算表!$C$4,IF(K300="ベスト4",点数換算表!$D$4,IF(K300="ベスト8",点数換算表!$E$4,IF(K300="ベスト16",点数換算表!$F$4,""))))))</f>
        <v>0</v>
      </c>
      <c r="M300" s="15"/>
      <c r="N300" s="12">
        <f>IF(M300="",0,IF(M300="優勝",[3]点数換算表!$B$5,IF(M300="準優勝",[3]点数換算表!$C$5,IF(M300="ベスト4",[3]点数換算表!$D$5,IF(M300="ベスト8",[3]点数換算表!$E$5,IF(M300="ベスト16",[3]点数換算表!$F$5,IF(M300="ベスト32",[3]点数換算表!$G$5,"")))))))</f>
        <v>0</v>
      </c>
      <c r="O300" s="12"/>
      <c r="P300" s="12">
        <f>IF(O300="",0,IF(O300="優勝",点数換算表!$B$6,IF(O300="準優勝",点数換算表!$C$6,IF(O300="ベスト4",点数換算表!$D$6,IF(O300="ベスト8",点数換算表!$E$6,IF(O300="ベスト16",点数換算表!$F$6,IF(O300="ベスト32",点数換算表!$G$6,"")))))))</f>
        <v>0</v>
      </c>
      <c r="Q300" s="12"/>
      <c r="R300" s="12">
        <f>IF(Q300="",0,IF(Q300="優勝",点数換算表!$B$7,IF(Q300="準優勝",点数換算表!$C$7,IF(Q300="ベスト4",点数換算表!$D$7,IF(Q300="ベスト8",点数換算表!$E$7,点数換算表!$F$7)))))</f>
        <v>0</v>
      </c>
      <c r="S300" s="12"/>
      <c r="T300" s="12">
        <f>IF(S300="",0,IF(S300="優勝",点数換算表!$B$8,IF(S300="準優勝",点数換算表!$C$8,IF(S300="ベスト4",点数換算表!$D$8,IF(S300="ベスト8",点数換算表!$E$8,点数換算表!$F$8)))))</f>
        <v>0</v>
      </c>
      <c r="U300" s="12"/>
      <c r="V300" s="12">
        <f>IF(U300="",0,IF(U300="優勝",点数換算表!$B$13,IF(U300="準優勝",点数換算表!$C$13,IF(U300="ベスト4",点数換算表!$D$13,点数換算表!$E$13))))</f>
        <v>0</v>
      </c>
      <c r="W300" s="12"/>
      <c r="X300" s="12">
        <f>IF(W300="",0,IF(W300="優勝",点数換算表!$B$14,IF(W300="準優勝",点数換算表!$C$14,IF(W300="ベスト4",点数換算表!$D$14,点数換算表!$E$14))))</f>
        <v>0</v>
      </c>
      <c r="Y300" s="12"/>
      <c r="Z300" s="12">
        <f>IF(Y300="",0,IF(Y300="優勝",点数換算表!$B$15,IF(Y300="準優勝",点数換算表!$C$15,IF(Y300="ベスト4",点数換算表!$D$15,IF(Y300="ベスト8",点数換算表!$E$15,IF(Y300="ベスト16",点数換算表!$F$15,""))))))</f>
        <v>0</v>
      </c>
      <c r="AA300" s="12"/>
      <c r="AB300" s="12">
        <f>IF(AA300="",0,IF(AA300="優勝",[3]点数換算表!$B$16,IF(AA300="準優勝",[3]点数換算表!$C$16,IF(AA300="ベスト4",[3]点数換算表!$D$16,IF(AA300="ベスト8",[3]点数換算表!$E$16,IF(AA300="ベスト16",[3]点数換算表!$F$16,IF(AA300="ベスト32",[3]点数換算表!$G$16,"")))))))</f>
        <v>0</v>
      </c>
      <c r="AC300" s="12"/>
      <c r="AD300" s="12">
        <f>IF(AC300="",0,IF(AC300="優勝",点数換算表!$B$17,IF(AC300="準優勝",点数換算表!$C$17,IF(AC300="ベスト4",点数換算表!$D$17,IF(AC300="ベスト8",点数換算表!$E$17,IF(AC300="ベスト16",点数換算表!$F$17,IF(AC300="ベスト32",点数換算表!$G$17,"")))))))</f>
        <v>0</v>
      </c>
      <c r="AE300" s="12"/>
      <c r="AF300" s="12">
        <f>IF(AE300="",0,IF(AE300="優勝",点数換算表!$B$18,IF(AE300="準優勝",点数換算表!$C$18,IF(AE300="ベスト4",点数換算表!$D$18,IF(AE300="ベスト8",点数換算表!$E$18,点数換算表!$F$18)))))</f>
        <v>0</v>
      </c>
      <c r="AG300" s="12"/>
      <c r="AH300" s="12">
        <f>IF(AG300="",0,IF(AG300="優勝",点数換算表!$B$19,IF(AG300="準優勝",点数換算表!$C$19,IF(AG300="ベスト4",点数換算表!$D$19,IF(AG300="ベスト8",点数換算表!$E$19,点数換算表!$F$19)))))</f>
        <v>0</v>
      </c>
      <c r="AI300" s="12">
        <f t="shared" si="149"/>
        <v>0</v>
      </c>
      <c r="AJ300" s="78">
        <f t="shared" si="150"/>
        <v>0</v>
      </c>
    </row>
    <row r="301" spans="1:36" x14ac:dyDescent="0.4">
      <c r="A301" s="78"/>
      <c r="B301" s="12"/>
      <c r="C301" s="12"/>
      <c r="D301" s="12"/>
      <c r="E301" s="23"/>
      <c r="F301" s="21"/>
      <c r="G301" s="12"/>
      <c r="H301" s="12">
        <f>IF(G301="",0,IF(G301="優勝",点数換算表!$B$2,IF(G301="準優勝",点数換算表!$C$2,IF(G301="ベスト4",点数換算表!$D$2,点数換算表!$E$2))))</f>
        <v>0</v>
      </c>
      <c r="I301" s="12"/>
      <c r="J301" s="12">
        <f>IF(I301="",0,IF(I301="優勝",点数換算表!$B$3,IF(I301="準優勝",点数換算表!$C$3,IF(I301="ベスト4",点数換算表!$D$3,点数換算表!$E$3))))</f>
        <v>0</v>
      </c>
      <c r="K301" s="12"/>
      <c r="L301" s="12">
        <f>IF(K301="",0,IF(K301="優勝",点数換算表!$B$4,IF(K301="準優勝",点数換算表!$C$4,IF(K301="ベスト4",点数換算表!$D$4,IF(K301="ベスト8",点数換算表!$E$4,IF(K301="ベスト16",点数換算表!$F$4,""))))))</f>
        <v>0</v>
      </c>
      <c r="M301" s="15"/>
      <c r="N301" s="12">
        <f>IF(M301="",0,IF(M301="優勝",[3]点数換算表!$B$5,IF(M301="準優勝",[3]点数換算表!$C$5,IF(M301="ベスト4",[3]点数換算表!$D$5,IF(M301="ベスト8",[3]点数換算表!$E$5,IF(M301="ベスト16",[3]点数換算表!$F$5,IF(M301="ベスト32",[3]点数換算表!$G$5,"")))))))</f>
        <v>0</v>
      </c>
      <c r="O301" s="12"/>
      <c r="P301" s="12">
        <f>IF(O301="",0,IF(O301="優勝",点数換算表!$B$6,IF(O301="準優勝",点数換算表!$C$6,IF(O301="ベスト4",点数換算表!$D$6,IF(O301="ベスト8",点数換算表!$E$6,IF(O301="ベスト16",点数換算表!$F$6,IF(O301="ベスト32",点数換算表!$G$6,"")))))))</f>
        <v>0</v>
      </c>
      <c r="Q301" s="12"/>
      <c r="R301" s="12">
        <f>IF(Q301="",0,IF(Q301="優勝",点数換算表!$B$7,IF(Q301="準優勝",点数換算表!$C$7,IF(Q301="ベスト4",点数換算表!$D$7,IF(Q301="ベスト8",点数換算表!$E$7,点数換算表!$F$7)))))</f>
        <v>0</v>
      </c>
      <c r="S301" s="12"/>
      <c r="T301" s="12">
        <f>IF(S301="",0,IF(S301="優勝",点数換算表!$B$8,IF(S301="準優勝",点数換算表!$C$8,IF(S301="ベスト4",点数換算表!$D$8,IF(S301="ベスト8",点数換算表!$E$8,点数換算表!$F$8)))))</f>
        <v>0</v>
      </c>
      <c r="U301" s="12"/>
      <c r="V301" s="12">
        <f>IF(U301="",0,IF(U301="優勝",点数換算表!$B$13,IF(U301="準優勝",点数換算表!$C$13,IF(U301="ベスト4",点数換算表!$D$13,点数換算表!$E$13))))</f>
        <v>0</v>
      </c>
      <c r="W301" s="12"/>
      <c r="X301" s="12">
        <f>IF(W301="",0,IF(W301="優勝",点数換算表!$B$14,IF(W301="準優勝",点数換算表!$C$14,IF(W301="ベスト4",点数換算表!$D$14,点数換算表!$E$14))))</f>
        <v>0</v>
      </c>
      <c r="Y301" s="12"/>
      <c r="Z301" s="12">
        <f>IF(Y301="",0,IF(Y301="優勝",点数換算表!$B$15,IF(Y301="準優勝",点数換算表!$C$15,IF(Y301="ベスト4",点数換算表!$D$15,IF(Y301="ベスト8",点数換算表!$E$15,IF(Y301="ベスト16",点数換算表!$F$15,""))))))</f>
        <v>0</v>
      </c>
      <c r="AA301" s="12"/>
      <c r="AB301" s="12">
        <f>IF(AA301="",0,IF(AA301="優勝",[3]点数換算表!$B$16,IF(AA301="準優勝",[3]点数換算表!$C$16,IF(AA301="ベスト4",[3]点数換算表!$D$16,IF(AA301="ベスト8",[3]点数換算表!$E$16,IF(AA301="ベスト16",[3]点数換算表!$F$16,IF(AA301="ベスト32",[3]点数換算表!$G$16,"")))))))</f>
        <v>0</v>
      </c>
      <c r="AC301" s="12"/>
      <c r="AD301" s="12">
        <f>IF(AC301="",0,IF(AC301="優勝",点数換算表!$B$17,IF(AC301="準優勝",点数換算表!$C$17,IF(AC301="ベスト4",点数換算表!$D$17,IF(AC301="ベスト8",点数換算表!$E$17,IF(AC301="ベスト16",点数換算表!$F$17,IF(AC301="ベスト32",点数換算表!$G$17,"")))))))</f>
        <v>0</v>
      </c>
      <c r="AE301" s="12"/>
      <c r="AF301" s="12">
        <f>IF(AE301="",0,IF(AE301="優勝",点数換算表!$B$18,IF(AE301="準優勝",点数換算表!$C$18,IF(AE301="ベスト4",点数換算表!$D$18,IF(AE301="ベスト8",点数換算表!$E$18,点数換算表!$F$18)))))</f>
        <v>0</v>
      </c>
      <c r="AG301" s="12"/>
      <c r="AH301" s="12">
        <f>IF(AG301="",0,IF(AG301="優勝",点数換算表!$B$19,IF(AG301="準優勝",点数換算表!$C$19,IF(AG301="ベスト4",点数換算表!$D$19,IF(AG301="ベスト8",点数換算表!$E$19,点数換算表!$F$19)))))</f>
        <v>0</v>
      </c>
      <c r="AI301" s="12">
        <f t="shared" si="149"/>
        <v>0</v>
      </c>
      <c r="AJ301" s="78"/>
    </row>
    <row r="302" spans="1:36" x14ac:dyDescent="0.4">
      <c r="A302" s="78">
        <v>150</v>
      </c>
      <c r="B302" s="12"/>
      <c r="C302" s="12"/>
      <c r="D302" s="12"/>
      <c r="E302" s="23"/>
      <c r="F302" s="21"/>
      <c r="G302" s="12"/>
      <c r="H302" s="12">
        <f>IF(G302="",0,IF(G302="優勝",点数換算表!$B$2,IF(G302="準優勝",点数換算表!$C$2,IF(G302="ベスト4",点数換算表!$D$2,点数換算表!$E$2))))</f>
        <v>0</v>
      </c>
      <c r="I302" s="12"/>
      <c r="J302" s="12">
        <f>IF(I302="",0,IF(I302="優勝",点数換算表!$B$3,IF(I302="準優勝",点数換算表!$C$3,IF(I302="ベスト4",点数換算表!$D$3,点数換算表!$E$3))))</f>
        <v>0</v>
      </c>
      <c r="K302" s="12"/>
      <c r="L302" s="12">
        <f>IF(K302="",0,IF(K302="優勝",点数換算表!$B$4,IF(K302="準優勝",点数換算表!$C$4,IF(K302="ベスト4",点数換算表!$D$4,IF(K302="ベスト8",点数換算表!$E$4,IF(K302="ベスト16",点数換算表!$F$4,""))))))</f>
        <v>0</v>
      </c>
      <c r="M302" s="15"/>
      <c r="N302" s="12">
        <f>IF(M302="",0,IF(M302="優勝",[3]点数換算表!$B$5,IF(M302="準優勝",[3]点数換算表!$C$5,IF(M302="ベスト4",[3]点数換算表!$D$5,IF(M302="ベスト8",[3]点数換算表!$E$5,IF(M302="ベスト16",[3]点数換算表!$F$5,IF(M302="ベスト32",[3]点数換算表!$G$5,"")))))))</f>
        <v>0</v>
      </c>
      <c r="O302" s="12"/>
      <c r="P302" s="12">
        <f>IF(O302="",0,IF(O302="優勝",点数換算表!$B$6,IF(O302="準優勝",点数換算表!$C$6,IF(O302="ベスト4",点数換算表!$D$6,IF(O302="ベスト8",点数換算表!$E$6,IF(O302="ベスト16",点数換算表!$F$6,IF(O302="ベスト32",点数換算表!$G$6,"")))))))</f>
        <v>0</v>
      </c>
      <c r="Q302" s="12"/>
      <c r="R302" s="12">
        <f>IF(Q302="",0,IF(Q302="優勝",点数換算表!$B$7,IF(Q302="準優勝",点数換算表!$C$7,IF(Q302="ベスト4",点数換算表!$D$7,IF(Q302="ベスト8",点数換算表!$E$7,点数換算表!$F$7)))))</f>
        <v>0</v>
      </c>
      <c r="S302" s="12"/>
      <c r="T302" s="12">
        <f>IF(S302="",0,IF(S302="優勝",点数換算表!$B$8,IF(S302="準優勝",点数換算表!$C$8,IF(S302="ベスト4",点数換算表!$D$8,IF(S302="ベスト8",点数換算表!$E$8,点数換算表!$F$8)))))</f>
        <v>0</v>
      </c>
      <c r="U302" s="12"/>
      <c r="V302" s="12">
        <f>IF(U302="",0,IF(U302="優勝",点数換算表!$B$13,IF(U302="準優勝",点数換算表!$C$13,IF(U302="ベスト4",点数換算表!$D$13,点数換算表!$E$13))))</f>
        <v>0</v>
      </c>
      <c r="W302" s="12"/>
      <c r="X302" s="12">
        <f>IF(W302="",0,IF(W302="優勝",点数換算表!$B$14,IF(W302="準優勝",点数換算表!$C$14,IF(W302="ベスト4",点数換算表!$D$14,点数換算表!$E$14))))</f>
        <v>0</v>
      </c>
      <c r="Y302" s="12"/>
      <c r="Z302" s="12">
        <f>IF(Y302="",0,IF(Y302="優勝",点数換算表!$B$15,IF(Y302="準優勝",点数換算表!$C$15,IF(Y302="ベスト4",点数換算表!$D$15,IF(Y302="ベスト8",点数換算表!$E$15,IF(Y302="ベスト16",点数換算表!$F$15,""))))))</f>
        <v>0</v>
      </c>
      <c r="AA302" s="12"/>
      <c r="AB302" s="12">
        <f>IF(AA302="",0,IF(AA302="優勝",[3]点数換算表!$B$16,IF(AA302="準優勝",[3]点数換算表!$C$16,IF(AA302="ベスト4",[3]点数換算表!$D$16,IF(AA302="ベスト8",[3]点数換算表!$E$16,IF(AA302="ベスト16",[3]点数換算表!$F$16,IF(AA302="ベスト32",[3]点数換算表!$G$16,"")))))))</f>
        <v>0</v>
      </c>
      <c r="AC302" s="12"/>
      <c r="AD302" s="12">
        <f>IF(AC302="",0,IF(AC302="優勝",点数換算表!$B$17,IF(AC302="準優勝",点数換算表!$C$17,IF(AC302="ベスト4",点数換算表!$D$17,IF(AC302="ベスト8",点数換算表!$E$17,IF(AC302="ベスト16",点数換算表!$F$17,IF(AC302="ベスト32",点数換算表!$G$17,"")))))))</f>
        <v>0</v>
      </c>
      <c r="AE302" s="12"/>
      <c r="AF302" s="12">
        <f>IF(AE302="",0,IF(AE302="優勝",点数換算表!$B$18,IF(AE302="準優勝",点数換算表!$C$18,IF(AE302="ベスト4",点数換算表!$D$18,IF(AE302="ベスト8",点数換算表!$E$18,点数換算表!$F$18)))))</f>
        <v>0</v>
      </c>
      <c r="AG302" s="12"/>
      <c r="AH302" s="12">
        <f>IF(AG302="",0,IF(AG302="優勝",点数換算表!$B$19,IF(AG302="準優勝",点数換算表!$C$19,IF(AG302="ベスト4",点数換算表!$D$19,IF(AG302="ベスト8",点数換算表!$E$19,点数換算表!$F$19)))))</f>
        <v>0</v>
      </c>
      <c r="AI302" s="12">
        <f t="shared" si="149"/>
        <v>0</v>
      </c>
      <c r="AJ302" s="78">
        <f t="shared" si="150"/>
        <v>0</v>
      </c>
    </row>
    <row r="303" spans="1:36" x14ac:dyDescent="0.4">
      <c r="A303" s="78"/>
      <c r="B303" s="12"/>
      <c r="C303" s="12"/>
      <c r="D303" s="12"/>
      <c r="E303" s="23"/>
      <c r="F303" s="21"/>
      <c r="G303" s="12"/>
      <c r="H303" s="12">
        <f>IF(G303="",0,IF(G303="優勝",点数換算表!$B$2,IF(G303="準優勝",点数換算表!$C$2,IF(G303="ベスト4",点数換算表!$D$2,点数換算表!$E$2))))</f>
        <v>0</v>
      </c>
      <c r="I303" s="12"/>
      <c r="J303" s="12">
        <f>IF(I303="",0,IF(I303="優勝",点数換算表!$B$3,IF(I303="準優勝",点数換算表!$C$3,IF(I303="ベスト4",点数換算表!$D$3,点数換算表!$E$3))))</f>
        <v>0</v>
      </c>
      <c r="K303" s="12"/>
      <c r="L303" s="12">
        <f>IF(K303="",0,IF(K303="優勝",点数換算表!$B$4,IF(K303="準優勝",点数換算表!$C$4,IF(K303="ベスト4",点数換算表!$D$4,IF(K303="ベスト8",点数換算表!$E$4,IF(K303="ベスト16",点数換算表!$F$4,""))))))</f>
        <v>0</v>
      </c>
      <c r="M303" s="15"/>
      <c r="N303" s="12">
        <f>IF(M303="",0,IF(M303="優勝",[3]点数換算表!$B$5,IF(M303="準優勝",[3]点数換算表!$C$5,IF(M303="ベスト4",[3]点数換算表!$D$5,IF(M303="ベスト8",[3]点数換算表!$E$5,IF(M303="ベスト16",[3]点数換算表!$F$5,IF(M303="ベスト32",[3]点数換算表!$G$5,"")))))))</f>
        <v>0</v>
      </c>
      <c r="O303" s="12"/>
      <c r="P303" s="12">
        <f>IF(O303="",0,IF(O303="優勝",点数換算表!$B$6,IF(O303="準優勝",点数換算表!$C$6,IF(O303="ベスト4",点数換算表!$D$6,IF(O303="ベスト8",点数換算表!$E$6,IF(O303="ベスト16",点数換算表!$F$6,IF(O303="ベスト32",点数換算表!$G$6,"")))))))</f>
        <v>0</v>
      </c>
      <c r="Q303" s="12"/>
      <c r="R303" s="12">
        <f>IF(Q303="",0,IF(Q303="優勝",点数換算表!$B$7,IF(Q303="準優勝",点数換算表!$C$7,IF(Q303="ベスト4",点数換算表!$D$7,IF(Q303="ベスト8",点数換算表!$E$7,点数換算表!$F$7)))))</f>
        <v>0</v>
      </c>
      <c r="S303" s="12"/>
      <c r="T303" s="12">
        <f>IF(S303="",0,IF(S303="優勝",点数換算表!$B$8,IF(S303="準優勝",点数換算表!$C$8,IF(S303="ベスト4",点数換算表!$D$8,IF(S303="ベスト8",点数換算表!$E$8,点数換算表!$F$8)))))</f>
        <v>0</v>
      </c>
      <c r="U303" s="12"/>
      <c r="V303" s="12">
        <f>IF(U303="",0,IF(U303="優勝",点数換算表!$B$13,IF(U303="準優勝",点数換算表!$C$13,IF(U303="ベスト4",点数換算表!$D$13,点数換算表!$E$13))))</f>
        <v>0</v>
      </c>
      <c r="W303" s="12"/>
      <c r="X303" s="12">
        <f>IF(W303="",0,IF(W303="優勝",点数換算表!$B$14,IF(W303="準優勝",点数換算表!$C$14,IF(W303="ベスト4",点数換算表!$D$14,点数換算表!$E$14))))</f>
        <v>0</v>
      </c>
      <c r="Y303" s="12"/>
      <c r="Z303" s="12">
        <f>IF(Y303="",0,IF(Y303="優勝",点数換算表!$B$15,IF(Y303="準優勝",点数換算表!$C$15,IF(Y303="ベスト4",点数換算表!$D$15,IF(Y303="ベスト8",点数換算表!$E$15,IF(Y303="ベスト16",点数換算表!$F$15,""))))))</f>
        <v>0</v>
      </c>
      <c r="AA303" s="12"/>
      <c r="AB303" s="12">
        <f>IF(AA303="",0,IF(AA303="優勝",[3]点数換算表!$B$16,IF(AA303="準優勝",[3]点数換算表!$C$16,IF(AA303="ベスト4",[3]点数換算表!$D$16,IF(AA303="ベスト8",[3]点数換算表!$E$16,IF(AA303="ベスト16",[3]点数換算表!$F$16,IF(AA303="ベスト32",[3]点数換算表!$G$16,"")))))))</f>
        <v>0</v>
      </c>
      <c r="AC303" s="12"/>
      <c r="AD303" s="12">
        <f>IF(AC303="",0,IF(AC303="優勝",点数換算表!$B$17,IF(AC303="準優勝",点数換算表!$C$17,IF(AC303="ベスト4",点数換算表!$D$17,IF(AC303="ベスト8",点数換算表!$E$17,IF(AC303="ベスト16",点数換算表!$F$17,IF(AC303="ベスト32",点数換算表!$G$17,"")))))))</f>
        <v>0</v>
      </c>
      <c r="AE303" s="12"/>
      <c r="AF303" s="12">
        <f>IF(AE303="",0,IF(AE303="優勝",点数換算表!$B$18,IF(AE303="準優勝",点数換算表!$C$18,IF(AE303="ベスト4",点数換算表!$D$18,IF(AE303="ベスト8",点数換算表!$E$18,点数換算表!$F$18)))))</f>
        <v>0</v>
      </c>
      <c r="AG303" s="12"/>
      <c r="AH303" s="12">
        <f>IF(AG303="",0,IF(AG303="優勝",点数換算表!$B$19,IF(AG303="準優勝",点数換算表!$C$19,IF(AG303="ベスト4",点数換算表!$D$19,IF(AG303="ベスト8",点数換算表!$E$19,点数換算表!$F$19)))))</f>
        <v>0</v>
      </c>
      <c r="AI303" s="12">
        <f t="shared" si="149"/>
        <v>0</v>
      </c>
      <c r="AJ303" s="78"/>
    </row>
    <row r="304" spans="1:36" x14ac:dyDescent="0.4">
      <c r="A304" s="78">
        <v>151</v>
      </c>
      <c r="B304" s="12"/>
      <c r="C304" s="12"/>
      <c r="D304" s="12"/>
      <c r="E304" s="23"/>
      <c r="F304" s="21"/>
      <c r="G304" s="12"/>
      <c r="H304" s="12">
        <f>IF(G304="",0,IF(G304="優勝",点数換算表!$B$2,IF(G304="準優勝",点数換算表!$C$2,IF(G304="ベスト4",点数換算表!$D$2,点数換算表!$E$2))))</f>
        <v>0</v>
      </c>
      <c r="I304" s="12"/>
      <c r="J304" s="12">
        <f>IF(I304="",0,IF(I304="優勝",点数換算表!$B$3,IF(I304="準優勝",点数換算表!$C$3,IF(I304="ベスト4",点数換算表!$D$3,点数換算表!$E$3))))</f>
        <v>0</v>
      </c>
      <c r="K304" s="12"/>
      <c r="L304" s="12">
        <f>IF(K304="",0,IF(K304="優勝",点数換算表!$B$4,IF(K304="準優勝",点数換算表!$C$4,IF(K304="ベスト4",点数換算表!$D$4,IF(K304="ベスト8",点数換算表!$E$4,IF(K304="ベスト16",点数換算表!$F$4,""))))))</f>
        <v>0</v>
      </c>
      <c r="M304" s="15"/>
      <c r="N304" s="12">
        <f>IF(M304="",0,IF(M304="優勝",[3]点数換算表!$B$5,IF(M304="準優勝",[3]点数換算表!$C$5,IF(M304="ベスト4",[3]点数換算表!$D$5,IF(M304="ベスト8",[3]点数換算表!$E$5,IF(M304="ベスト16",[3]点数換算表!$F$5,IF(M304="ベスト32",[3]点数換算表!$G$5,"")))))))</f>
        <v>0</v>
      </c>
      <c r="O304" s="12"/>
      <c r="P304" s="12">
        <f>IF(O304="",0,IF(O304="優勝",点数換算表!$B$6,IF(O304="準優勝",点数換算表!$C$6,IF(O304="ベスト4",点数換算表!$D$6,IF(O304="ベスト8",点数換算表!$E$6,IF(O304="ベスト16",点数換算表!$F$6,IF(O304="ベスト32",点数換算表!$G$6,"")))))))</f>
        <v>0</v>
      </c>
      <c r="Q304" s="12"/>
      <c r="R304" s="12">
        <f>IF(Q304="",0,IF(Q304="優勝",点数換算表!$B$7,IF(Q304="準優勝",点数換算表!$C$7,IF(Q304="ベスト4",点数換算表!$D$7,IF(Q304="ベスト8",点数換算表!$E$7,点数換算表!$F$7)))))</f>
        <v>0</v>
      </c>
      <c r="S304" s="12"/>
      <c r="T304" s="12">
        <f>IF(S304="",0,IF(S304="優勝",点数換算表!$B$8,IF(S304="準優勝",点数換算表!$C$8,IF(S304="ベスト4",点数換算表!$D$8,IF(S304="ベスト8",点数換算表!$E$8,点数換算表!$F$8)))))</f>
        <v>0</v>
      </c>
      <c r="U304" s="12"/>
      <c r="V304" s="12">
        <f>IF(U304="",0,IF(U304="優勝",点数換算表!$B$13,IF(U304="準優勝",点数換算表!$C$13,IF(U304="ベスト4",点数換算表!$D$13,点数換算表!$E$13))))</f>
        <v>0</v>
      </c>
      <c r="W304" s="12"/>
      <c r="X304" s="12">
        <f>IF(W304="",0,IF(W304="優勝",点数換算表!$B$14,IF(W304="準優勝",点数換算表!$C$14,IF(W304="ベスト4",点数換算表!$D$14,点数換算表!$E$14))))</f>
        <v>0</v>
      </c>
      <c r="Y304" s="12"/>
      <c r="Z304" s="12">
        <f>IF(Y304="",0,IF(Y304="優勝",点数換算表!$B$15,IF(Y304="準優勝",点数換算表!$C$15,IF(Y304="ベスト4",点数換算表!$D$15,IF(Y304="ベスト8",点数換算表!$E$15,IF(Y304="ベスト16",点数換算表!$F$15,""))))))</f>
        <v>0</v>
      </c>
      <c r="AA304" s="12"/>
      <c r="AB304" s="12">
        <f>IF(AA304="",0,IF(AA304="優勝",[3]点数換算表!$B$16,IF(AA304="準優勝",[3]点数換算表!$C$16,IF(AA304="ベスト4",[3]点数換算表!$D$16,IF(AA304="ベスト8",[3]点数換算表!$E$16,IF(AA304="ベスト16",[3]点数換算表!$F$16,IF(AA304="ベスト32",[3]点数換算表!$G$16,"")))))))</f>
        <v>0</v>
      </c>
      <c r="AC304" s="12"/>
      <c r="AD304" s="12">
        <f>IF(AC304="",0,IF(AC304="優勝",点数換算表!$B$17,IF(AC304="準優勝",点数換算表!$C$17,IF(AC304="ベスト4",点数換算表!$D$17,IF(AC304="ベスト8",点数換算表!$E$17,IF(AC304="ベスト16",点数換算表!$F$17,IF(AC304="ベスト32",点数換算表!$G$17,"")))))))</f>
        <v>0</v>
      </c>
      <c r="AE304" s="12"/>
      <c r="AF304" s="12">
        <f>IF(AE304="",0,IF(AE304="優勝",点数換算表!$B$18,IF(AE304="準優勝",点数換算表!$C$18,IF(AE304="ベスト4",点数換算表!$D$18,IF(AE304="ベスト8",点数換算表!$E$18,点数換算表!$F$18)))))</f>
        <v>0</v>
      </c>
      <c r="AG304" s="12"/>
      <c r="AH304" s="12">
        <f>IF(AG304="",0,IF(AG304="優勝",点数換算表!$B$19,IF(AG304="準優勝",点数換算表!$C$19,IF(AG304="ベスト4",点数換算表!$D$19,IF(AG304="ベスト8",点数換算表!$E$19,点数換算表!$F$19)))))</f>
        <v>0</v>
      </c>
      <c r="AI304" s="12">
        <f t="shared" si="149"/>
        <v>0</v>
      </c>
      <c r="AJ304" s="78">
        <f t="shared" si="150"/>
        <v>0</v>
      </c>
    </row>
    <row r="305" spans="1:36" x14ac:dyDescent="0.4">
      <c r="A305" s="78"/>
      <c r="B305" s="12"/>
      <c r="C305" s="12"/>
      <c r="D305" s="12"/>
      <c r="E305" s="23"/>
      <c r="F305" s="21"/>
      <c r="G305" s="12"/>
      <c r="H305" s="12">
        <f>IF(G305="",0,IF(G305="優勝",点数換算表!$B$2,IF(G305="準優勝",点数換算表!$C$2,IF(G305="ベスト4",点数換算表!$D$2,点数換算表!$E$2))))</f>
        <v>0</v>
      </c>
      <c r="I305" s="12"/>
      <c r="J305" s="12">
        <f>IF(I305="",0,IF(I305="優勝",点数換算表!$B$3,IF(I305="準優勝",点数換算表!$C$3,IF(I305="ベスト4",点数換算表!$D$3,点数換算表!$E$3))))</f>
        <v>0</v>
      </c>
      <c r="K305" s="12"/>
      <c r="L305" s="12">
        <f>IF(K305="",0,IF(K305="優勝",点数換算表!$B$4,IF(K305="準優勝",点数換算表!$C$4,IF(K305="ベスト4",点数換算表!$D$4,IF(K305="ベスト8",点数換算表!$E$4,IF(K305="ベスト16",点数換算表!$F$4,""))))))</f>
        <v>0</v>
      </c>
      <c r="M305" s="15"/>
      <c r="N305" s="12">
        <f>IF(M305="",0,IF(M305="優勝",[3]点数換算表!$B$5,IF(M305="準優勝",[3]点数換算表!$C$5,IF(M305="ベスト4",[3]点数換算表!$D$5,IF(M305="ベスト8",[3]点数換算表!$E$5,IF(M305="ベスト16",[3]点数換算表!$F$5,IF(M305="ベスト32",[3]点数換算表!$G$5,"")))))))</f>
        <v>0</v>
      </c>
      <c r="O305" s="12"/>
      <c r="P305" s="12">
        <f>IF(O305="",0,IF(O305="優勝",点数換算表!$B$6,IF(O305="準優勝",点数換算表!$C$6,IF(O305="ベスト4",点数換算表!$D$6,IF(O305="ベスト8",点数換算表!$E$6,IF(O305="ベスト16",点数換算表!$F$6,IF(O305="ベスト32",点数換算表!$G$6,"")))))))</f>
        <v>0</v>
      </c>
      <c r="Q305" s="12"/>
      <c r="R305" s="12">
        <f>IF(Q305="",0,IF(Q305="優勝",点数換算表!$B$7,IF(Q305="準優勝",点数換算表!$C$7,IF(Q305="ベスト4",点数換算表!$D$7,IF(Q305="ベスト8",点数換算表!$E$7,点数換算表!$F$7)))))</f>
        <v>0</v>
      </c>
      <c r="S305" s="12"/>
      <c r="T305" s="12">
        <f>IF(S305="",0,IF(S305="優勝",点数換算表!$B$8,IF(S305="準優勝",点数換算表!$C$8,IF(S305="ベスト4",点数換算表!$D$8,IF(S305="ベスト8",点数換算表!$E$8,点数換算表!$F$8)))))</f>
        <v>0</v>
      </c>
      <c r="U305" s="12"/>
      <c r="V305" s="12">
        <f>IF(U305="",0,IF(U305="優勝",点数換算表!$B$13,IF(U305="準優勝",点数換算表!$C$13,IF(U305="ベスト4",点数換算表!$D$13,点数換算表!$E$13))))</f>
        <v>0</v>
      </c>
      <c r="W305" s="12"/>
      <c r="X305" s="12">
        <f>IF(W305="",0,IF(W305="優勝",点数換算表!$B$14,IF(W305="準優勝",点数換算表!$C$14,IF(W305="ベスト4",点数換算表!$D$14,点数換算表!$E$14))))</f>
        <v>0</v>
      </c>
      <c r="Y305" s="12"/>
      <c r="Z305" s="12">
        <f>IF(Y305="",0,IF(Y305="優勝",点数換算表!$B$15,IF(Y305="準優勝",点数換算表!$C$15,IF(Y305="ベスト4",点数換算表!$D$15,IF(Y305="ベスト8",点数換算表!$E$15,IF(Y305="ベスト16",点数換算表!$F$15,""))))))</f>
        <v>0</v>
      </c>
      <c r="AA305" s="12"/>
      <c r="AB305" s="12">
        <f>IF(AA305="",0,IF(AA305="優勝",[3]点数換算表!$B$16,IF(AA305="準優勝",[3]点数換算表!$C$16,IF(AA305="ベスト4",[3]点数換算表!$D$16,IF(AA305="ベスト8",[3]点数換算表!$E$16,IF(AA305="ベスト16",[3]点数換算表!$F$16,IF(AA305="ベスト32",[3]点数換算表!$G$16,"")))))))</f>
        <v>0</v>
      </c>
      <c r="AC305" s="12"/>
      <c r="AD305" s="12">
        <f>IF(AC305="",0,IF(AC305="優勝",点数換算表!$B$17,IF(AC305="準優勝",点数換算表!$C$17,IF(AC305="ベスト4",点数換算表!$D$17,IF(AC305="ベスト8",点数換算表!$E$17,IF(AC305="ベスト16",点数換算表!$F$17,IF(AC305="ベスト32",点数換算表!$G$17,"")))))))</f>
        <v>0</v>
      </c>
      <c r="AE305" s="12"/>
      <c r="AF305" s="12">
        <f>IF(AE305="",0,IF(AE305="優勝",点数換算表!$B$18,IF(AE305="準優勝",点数換算表!$C$18,IF(AE305="ベスト4",点数換算表!$D$18,IF(AE305="ベスト8",点数換算表!$E$18,点数換算表!$F$18)))))</f>
        <v>0</v>
      </c>
      <c r="AG305" s="12"/>
      <c r="AH305" s="12">
        <f>IF(AG305="",0,IF(AG305="優勝",点数換算表!$B$19,IF(AG305="準優勝",点数換算表!$C$19,IF(AG305="ベスト4",点数換算表!$D$19,IF(AG305="ベスト8",点数換算表!$E$19,点数換算表!$F$19)))))</f>
        <v>0</v>
      </c>
      <c r="AI305" s="12">
        <f t="shared" si="149"/>
        <v>0</v>
      </c>
      <c r="AJ305" s="78"/>
    </row>
    <row r="306" spans="1:36" x14ac:dyDescent="0.4">
      <c r="A306" s="78">
        <v>152</v>
      </c>
      <c r="B306" s="12"/>
      <c r="C306" s="12"/>
      <c r="D306" s="12"/>
      <c r="E306" s="23"/>
      <c r="F306" s="21"/>
      <c r="G306" s="12"/>
      <c r="H306" s="12">
        <f>IF(G306="",0,IF(G306="優勝",点数換算表!$B$2,IF(G306="準優勝",点数換算表!$C$2,IF(G306="ベスト4",点数換算表!$D$2,点数換算表!$E$2))))</f>
        <v>0</v>
      </c>
      <c r="I306" s="12"/>
      <c r="J306" s="12">
        <f>IF(I306="",0,IF(I306="優勝",点数換算表!$B$3,IF(I306="準優勝",点数換算表!$C$3,IF(I306="ベスト4",点数換算表!$D$3,点数換算表!$E$3))))</f>
        <v>0</v>
      </c>
      <c r="K306" s="12"/>
      <c r="L306" s="12">
        <f>IF(K306="",0,IF(K306="優勝",点数換算表!$B$4,IF(K306="準優勝",点数換算表!$C$4,IF(K306="ベスト4",点数換算表!$D$4,IF(K306="ベスト8",点数換算表!$E$4,IF(K306="ベスト16",点数換算表!$F$4,""))))))</f>
        <v>0</v>
      </c>
      <c r="M306" s="15"/>
      <c r="N306" s="12">
        <f>IF(M306="",0,IF(M306="優勝",[3]点数換算表!$B$5,IF(M306="準優勝",[3]点数換算表!$C$5,IF(M306="ベスト4",[3]点数換算表!$D$5,IF(M306="ベスト8",[3]点数換算表!$E$5,IF(M306="ベスト16",[3]点数換算表!$F$5,IF(M306="ベスト32",[3]点数換算表!$G$5,"")))))))</f>
        <v>0</v>
      </c>
      <c r="O306" s="12"/>
      <c r="P306" s="12">
        <f>IF(O306="",0,IF(O306="優勝",点数換算表!$B$6,IF(O306="準優勝",点数換算表!$C$6,IF(O306="ベスト4",点数換算表!$D$6,IF(O306="ベスト8",点数換算表!$E$6,IF(O306="ベスト16",点数換算表!$F$6,IF(O306="ベスト32",点数換算表!$G$6,"")))))))</f>
        <v>0</v>
      </c>
      <c r="Q306" s="12"/>
      <c r="R306" s="12">
        <f>IF(Q306="",0,IF(Q306="優勝",点数換算表!$B$7,IF(Q306="準優勝",点数換算表!$C$7,IF(Q306="ベスト4",点数換算表!$D$7,IF(Q306="ベスト8",点数換算表!$E$7,点数換算表!$F$7)))))</f>
        <v>0</v>
      </c>
      <c r="S306" s="12"/>
      <c r="T306" s="12">
        <f>IF(S306="",0,IF(S306="優勝",点数換算表!$B$8,IF(S306="準優勝",点数換算表!$C$8,IF(S306="ベスト4",点数換算表!$D$8,IF(S306="ベスト8",点数換算表!$E$8,点数換算表!$F$8)))))</f>
        <v>0</v>
      </c>
      <c r="U306" s="12"/>
      <c r="V306" s="12">
        <f>IF(U306="",0,IF(U306="優勝",点数換算表!$B$13,IF(U306="準優勝",点数換算表!$C$13,IF(U306="ベスト4",点数換算表!$D$13,点数換算表!$E$13))))</f>
        <v>0</v>
      </c>
      <c r="W306" s="12"/>
      <c r="X306" s="12">
        <f>IF(W306="",0,IF(W306="優勝",点数換算表!$B$14,IF(W306="準優勝",点数換算表!$C$14,IF(W306="ベスト4",点数換算表!$D$14,点数換算表!$E$14))))</f>
        <v>0</v>
      </c>
      <c r="Y306" s="12"/>
      <c r="Z306" s="12">
        <f>IF(Y306="",0,IF(Y306="優勝",点数換算表!$B$15,IF(Y306="準優勝",点数換算表!$C$15,IF(Y306="ベスト4",点数換算表!$D$15,IF(Y306="ベスト8",点数換算表!$E$15,IF(Y306="ベスト16",点数換算表!$F$15,""))))))</f>
        <v>0</v>
      </c>
      <c r="AA306" s="12"/>
      <c r="AB306" s="12">
        <f>IF(AA306="",0,IF(AA306="優勝",[3]点数換算表!$B$16,IF(AA306="準優勝",[3]点数換算表!$C$16,IF(AA306="ベスト4",[3]点数換算表!$D$16,IF(AA306="ベスト8",[3]点数換算表!$E$16,IF(AA306="ベスト16",[3]点数換算表!$F$16,IF(AA306="ベスト32",[3]点数換算表!$G$16,"")))))))</f>
        <v>0</v>
      </c>
      <c r="AC306" s="12"/>
      <c r="AD306" s="12">
        <f>IF(AC306="",0,IF(AC306="優勝",点数換算表!$B$17,IF(AC306="準優勝",点数換算表!$C$17,IF(AC306="ベスト4",点数換算表!$D$17,IF(AC306="ベスト8",点数換算表!$E$17,IF(AC306="ベスト16",点数換算表!$F$17,IF(AC306="ベスト32",点数換算表!$G$17,"")))))))</f>
        <v>0</v>
      </c>
      <c r="AE306" s="12"/>
      <c r="AF306" s="12">
        <f>IF(AE306="",0,IF(AE306="優勝",点数換算表!$B$18,IF(AE306="準優勝",点数換算表!$C$18,IF(AE306="ベスト4",点数換算表!$D$18,IF(AE306="ベスト8",点数換算表!$E$18,点数換算表!$F$18)))))</f>
        <v>0</v>
      </c>
      <c r="AG306" s="12"/>
      <c r="AH306" s="12">
        <f>IF(AG306="",0,IF(AG306="優勝",点数換算表!$B$19,IF(AG306="準優勝",点数換算表!$C$19,IF(AG306="ベスト4",点数換算表!$D$19,IF(AG306="ベスト8",点数換算表!$E$19,点数換算表!$F$19)))))</f>
        <v>0</v>
      </c>
      <c r="AI306" s="12">
        <f t="shared" si="149"/>
        <v>0</v>
      </c>
      <c r="AJ306" s="78">
        <f t="shared" si="150"/>
        <v>0</v>
      </c>
    </row>
    <row r="307" spans="1:36" x14ac:dyDescent="0.4">
      <c r="A307" s="78"/>
      <c r="B307" s="12"/>
      <c r="C307" s="12"/>
      <c r="D307" s="12"/>
      <c r="E307" s="23"/>
      <c r="F307" s="21"/>
      <c r="G307" s="12"/>
      <c r="H307" s="12">
        <f>IF(G307="",0,IF(G307="優勝",点数換算表!$B$2,IF(G307="準優勝",点数換算表!$C$2,IF(G307="ベスト4",点数換算表!$D$2,点数換算表!$E$2))))</f>
        <v>0</v>
      </c>
      <c r="I307" s="12"/>
      <c r="J307" s="12">
        <f>IF(I307="",0,IF(I307="優勝",点数換算表!$B$3,IF(I307="準優勝",点数換算表!$C$3,IF(I307="ベスト4",点数換算表!$D$3,点数換算表!$E$3))))</f>
        <v>0</v>
      </c>
      <c r="K307" s="12"/>
      <c r="L307" s="12">
        <f>IF(K307="",0,IF(K307="優勝",点数換算表!$B$4,IF(K307="準優勝",点数換算表!$C$4,IF(K307="ベスト4",点数換算表!$D$4,IF(K307="ベスト8",点数換算表!$E$4,IF(K307="ベスト16",点数換算表!$F$4,""))))))</f>
        <v>0</v>
      </c>
      <c r="M307" s="15"/>
      <c r="N307" s="12">
        <f>IF(M307="",0,IF(M307="優勝",[3]点数換算表!$B$5,IF(M307="準優勝",[3]点数換算表!$C$5,IF(M307="ベスト4",[3]点数換算表!$D$5,IF(M307="ベスト8",[3]点数換算表!$E$5,IF(M307="ベスト16",[3]点数換算表!$F$5,IF(M307="ベスト32",[3]点数換算表!$G$5,"")))))))</f>
        <v>0</v>
      </c>
      <c r="O307" s="12"/>
      <c r="P307" s="12">
        <f>IF(O307="",0,IF(O307="優勝",点数換算表!$B$6,IF(O307="準優勝",点数換算表!$C$6,IF(O307="ベスト4",点数換算表!$D$6,IF(O307="ベスト8",点数換算表!$E$6,IF(O307="ベスト16",点数換算表!$F$6,IF(O307="ベスト32",点数換算表!$G$6,"")))))))</f>
        <v>0</v>
      </c>
      <c r="Q307" s="12"/>
      <c r="R307" s="12">
        <f>IF(Q307="",0,IF(Q307="優勝",点数換算表!$B$7,IF(Q307="準優勝",点数換算表!$C$7,IF(Q307="ベスト4",点数換算表!$D$7,IF(Q307="ベスト8",点数換算表!$E$7,点数換算表!$F$7)))))</f>
        <v>0</v>
      </c>
      <c r="S307" s="12"/>
      <c r="T307" s="12">
        <f>IF(S307="",0,IF(S307="優勝",点数換算表!$B$8,IF(S307="準優勝",点数換算表!$C$8,IF(S307="ベスト4",点数換算表!$D$8,IF(S307="ベスト8",点数換算表!$E$8,点数換算表!$F$8)))))</f>
        <v>0</v>
      </c>
      <c r="U307" s="12"/>
      <c r="V307" s="12">
        <f>IF(U307="",0,IF(U307="優勝",点数換算表!$B$13,IF(U307="準優勝",点数換算表!$C$13,IF(U307="ベスト4",点数換算表!$D$13,点数換算表!$E$13))))</f>
        <v>0</v>
      </c>
      <c r="W307" s="12"/>
      <c r="X307" s="12">
        <f>IF(W307="",0,IF(W307="優勝",点数換算表!$B$14,IF(W307="準優勝",点数換算表!$C$14,IF(W307="ベスト4",点数換算表!$D$14,点数換算表!$E$14))))</f>
        <v>0</v>
      </c>
      <c r="Y307" s="12"/>
      <c r="Z307" s="12">
        <f>IF(Y307="",0,IF(Y307="優勝",点数換算表!$B$15,IF(Y307="準優勝",点数換算表!$C$15,IF(Y307="ベスト4",点数換算表!$D$15,IF(Y307="ベスト8",点数換算表!$E$15,IF(Y307="ベスト16",点数換算表!$F$15,""))))))</f>
        <v>0</v>
      </c>
      <c r="AA307" s="12"/>
      <c r="AB307" s="12">
        <f>IF(AA307="",0,IF(AA307="優勝",[3]点数換算表!$B$16,IF(AA307="準優勝",[3]点数換算表!$C$16,IF(AA307="ベスト4",[3]点数換算表!$D$16,IF(AA307="ベスト8",[3]点数換算表!$E$16,IF(AA307="ベスト16",[3]点数換算表!$F$16,IF(AA307="ベスト32",[3]点数換算表!$G$16,"")))))))</f>
        <v>0</v>
      </c>
      <c r="AC307" s="12"/>
      <c r="AD307" s="12">
        <f>IF(AC307="",0,IF(AC307="優勝",点数換算表!$B$17,IF(AC307="準優勝",点数換算表!$C$17,IF(AC307="ベスト4",点数換算表!$D$17,IF(AC307="ベスト8",点数換算表!$E$17,IF(AC307="ベスト16",点数換算表!$F$17,IF(AC307="ベスト32",点数換算表!$G$17,"")))))))</f>
        <v>0</v>
      </c>
      <c r="AE307" s="12"/>
      <c r="AF307" s="12">
        <f>IF(AE307="",0,IF(AE307="優勝",点数換算表!$B$18,IF(AE307="準優勝",点数換算表!$C$18,IF(AE307="ベスト4",点数換算表!$D$18,IF(AE307="ベスト8",点数換算表!$E$18,点数換算表!$F$18)))))</f>
        <v>0</v>
      </c>
      <c r="AG307" s="12"/>
      <c r="AH307" s="12">
        <f>IF(AG307="",0,IF(AG307="優勝",点数換算表!$B$19,IF(AG307="準優勝",点数換算表!$C$19,IF(AG307="ベスト4",点数換算表!$D$19,IF(AG307="ベスト8",点数換算表!$E$19,点数換算表!$F$19)))))</f>
        <v>0</v>
      </c>
      <c r="AI307" s="12">
        <f t="shared" ref="AI307" si="151">MAX(H307,J307)+SUM(L307:T307)+MAX(V307,X307)+SUM(Z307:AH307)</f>
        <v>0</v>
      </c>
      <c r="AJ307" s="78"/>
    </row>
  </sheetData>
  <sheetProtection selectLockedCells="1"/>
  <autoFilter ref="A3:AJ307" xr:uid="{2E0F987A-0960-4012-81FF-DD822C60A92E}"/>
  <mergeCells count="328">
    <mergeCell ref="AJ4:AJ5"/>
    <mergeCell ref="AJ158:AJ159"/>
    <mergeCell ref="AJ188:AJ189"/>
    <mergeCell ref="AJ218:AJ219"/>
    <mergeCell ref="AJ210:AJ211"/>
    <mergeCell ref="AJ102:AJ103"/>
    <mergeCell ref="AJ224:AJ225"/>
    <mergeCell ref="AJ6:AJ7"/>
    <mergeCell ref="A48:A49"/>
    <mergeCell ref="AJ54:AJ55"/>
    <mergeCell ref="A146:A147"/>
    <mergeCell ref="AJ162:AJ163"/>
    <mergeCell ref="A148:A149"/>
    <mergeCell ref="AJ110:AJ111"/>
    <mergeCell ref="A150:A151"/>
    <mergeCell ref="AJ164:AJ165"/>
    <mergeCell ref="A132:A133"/>
    <mergeCell ref="AJ146:AJ147"/>
    <mergeCell ref="AJ16:AJ17"/>
    <mergeCell ref="AJ84:AJ85"/>
    <mergeCell ref="AJ82:AJ83"/>
    <mergeCell ref="AJ74:AJ75"/>
    <mergeCell ref="AJ8:AJ9"/>
    <mergeCell ref="AJ28:AJ29"/>
    <mergeCell ref="C1:C3"/>
    <mergeCell ref="D1:D3"/>
    <mergeCell ref="G1:T1"/>
    <mergeCell ref="U1:AH1"/>
    <mergeCell ref="W2:X2"/>
    <mergeCell ref="Y2:Z2"/>
    <mergeCell ref="AA2:AB2"/>
    <mergeCell ref="AC2:AD2"/>
    <mergeCell ref="AE2:AF2"/>
    <mergeCell ref="AG2:AH2"/>
    <mergeCell ref="E1:E3"/>
    <mergeCell ref="O2:P2"/>
    <mergeCell ref="F1:F3"/>
    <mergeCell ref="A20:A21"/>
    <mergeCell ref="A22:A23"/>
    <mergeCell ref="AJ86:AJ87"/>
    <mergeCell ref="A4:A5"/>
    <mergeCell ref="A6:A7"/>
    <mergeCell ref="AJ14:AJ15"/>
    <mergeCell ref="AI1:AI3"/>
    <mergeCell ref="AJ1:AJ3"/>
    <mergeCell ref="A26:A27"/>
    <mergeCell ref="A28:A29"/>
    <mergeCell ref="A14:A15"/>
    <mergeCell ref="AJ60:AJ61"/>
    <mergeCell ref="A16:A17"/>
    <mergeCell ref="A18:A19"/>
    <mergeCell ref="AJ78:AJ79"/>
    <mergeCell ref="A8:A9"/>
    <mergeCell ref="A10:A11"/>
    <mergeCell ref="A12:A13"/>
    <mergeCell ref="G2:H2"/>
    <mergeCell ref="Q2:R2"/>
    <mergeCell ref="S2:T2"/>
    <mergeCell ref="U2:V2"/>
    <mergeCell ref="A1:A3"/>
    <mergeCell ref="B1:B3"/>
    <mergeCell ref="A60:A61"/>
    <mergeCell ref="A52:A53"/>
    <mergeCell ref="A24:A25"/>
    <mergeCell ref="AJ180:AJ181"/>
    <mergeCell ref="A44:A45"/>
    <mergeCell ref="A46:A47"/>
    <mergeCell ref="A50:A51"/>
    <mergeCell ref="AJ276:AJ277"/>
    <mergeCell ref="A40:A41"/>
    <mergeCell ref="A42:A43"/>
    <mergeCell ref="A38:A39"/>
    <mergeCell ref="A32:A33"/>
    <mergeCell ref="A34:A35"/>
    <mergeCell ref="A36:A37"/>
    <mergeCell ref="A30:A31"/>
    <mergeCell ref="AJ48:AJ49"/>
    <mergeCell ref="AJ138:AJ139"/>
    <mergeCell ref="AJ64:AJ65"/>
    <mergeCell ref="A54:A55"/>
    <mergeCell ref="A68:A69"/>
    <mergeCell ref="AJ152:AJ153"/>
    <mergeCell ref="AJ112:AJ113"/>
    <mergeCell ref="AJ182:AJ183"/>
    <mergeCell ref="A84:A85"/>
    <mergeCell ref="AJ12:AJ13"/>
    <mergeCell ref="AJ30:AJ31"/>
    <mergeCell ref="AJ52:AJ53"/>
    <mergeCell ref="AJ198:AJ199"/>
    <mergeCell ref="AJ94:AJ95"/>
    <mergeCell ref="AJ160:AJ161"/>
    <mergeCell ref="AJ166:AJ167"/>
    <mergeCell ref="AJ108:AJ109"/>
    <mergeCell ref="AJ120:AJ121"/>
    <mergeCell ref="AJ168:AJ169"/>
    <mergeCell ref="AJ44:AJ45"/>
    <mergeCell ref="AJ154:AJ155"/>
    <mergeCell ref="AJ270:AJ271"/>
    <mergeCell ref="AJ272:AJ273"/>
    <mergeCell ref="AJ274:AJ275"/>
    <mergeCell ref="AJ26:AJ27"/>
    <mergeCell ref="AJ50:AJ51"/>
    <mergeCell ref="AJ20:AJ21"/>
    <mergeCell ref="AJ206:AJ207"/>
    <mergeCell ref="AJ140:AJ141"/>
    <mergeCell ref="AJ46:AJ47"/>
    <mergeCell ref="AJ262:AJ263"/>
    <mergeCell ref="AJ264:AJ265"/>
    <mergeCell ref="AJ236:AJ237"/>
    <mergeCell ref="AJ38:AJ39"/>
    <mergeCell ref="AJ58:AJ59"/>
    <mergeCell ref="AJ114:AJ115"/>
    <mergeCell ref="AJ76:AJ77"/>
    <mergeCell ref="AJ238:AJ239"/>
    <mergeCell ref="AJ232:AJ233"/>
    <mergeCell ref="A74:A75"/>
    <mergeCell ref="A98:A99"/>
    <mergeCell ref="A100:A101"/>
    <mergeCell ref="AJ214:AJ215"/>
    <mergeCell ref="A102:A103"/>
    <mergeCell ref="AJ216:AJ217"/>
    <mergeCell ref="AJ226:AJ227"/>
    <mergeCell ref="A62:A63"/>
    <mergeCell ref="A64:A65"/>
    <mergeCell ref="A92:A93"/>
    <mergeCell ref="A94:A95"/>
    <mergeCell ref="A96:A97"/>
    <mergeCell ref="A86:A87"/>
    <mergeCell ref="A88:A89"/>
    <mergeCell ref="A90:A91"/>
    <mergeCell ref="A70:A71"/>
    <mergeCell ref="A72:A73"/>
    <mergeCell ref="A66:A67"/>
    <mergeCell ref="A80:A81"/>
    <mergeCell ref="A82:A83"/>
    <mergeCell ref="AJ134:AJ135"/>
    <mergeCell ref="AJ200:AJ201"/>
    <mergeCell ref="A104:A105"/>
    <mergeCell ref="A106:A107"/>
    <mergeCell ref="A56:A57"/>
    <mergeCell ref="A58:A59"/>
    <mergeCell ref="AJ70:AJ71"/>
    <mergeCell ref="AJ80:AJ81"/>
    <mergeCell ref="AJ240:AJ241"/>
    <mergeCell ref="AJ90:AJ91"/>
    <mergeCell ref="AJ242:AJ243"/>
    <mergeCell ref="AJ190:AJ191"/>
    <mergeCell ref="AJ56:AJ57"/>
    <mergeCell ref="AJ100:AJ101"/>
    <mergeCell ref="AJ66:AJ67"/>
    <mergeCell ref="AJ104:AJ105"/>
    <mergeCell ref="AJ142:AJ143"/>
    <mergeCell ref="AJ228:AJ229"/>
    <mergeCell ref="AJ204:AJ205"/>
    <mergeCell ref="AJ212:AJ213"/>
    <mergeCell ref="AJ234:AJ235"/>
    <mergeCell ref="AJ150:AJ151"/>
    <mergeCell ref="AJ156:AJ157"/>
    <mergeCell ref="A116:A117"/>
    <mergeCell ref="A118:A119"/>
    <mergeCell ref="A164:A165"/>
    <mergeCell ref="A166:A167"/>
    <mergeCell ref="A168:A169"/>
    <mergeCell ref="AJ278:AJ279"/>
    <mergeCell ref="AJ72:AJ73"/>
    <mergeCell ref="AJ118:AJ119"/>
    <mergeCell ref="AJ122:AJ123"/>
    <mergeCell ref="AJ96:AJ97"/>
    <mergeCell ref="AJ132:AJ133"/>
    <mergeCell ref="A108:A109"/>
    <mergeCell ref="A110:A111"/>
    <mergeCell ref="A112:A113"/>
    <mergeCell ref="A114:A115"/>
    <mergeCell ref="A76:A77"/>
    <mergeCell ref="A78:A79"/>
    <mergeCell ref="AJ268:AJ269"/>
    <mergeCell ref="AJ130:AJ131"/>
    <mergeCell ref="AJ128:AJ129"/>
    <mergeCell ref="AJ244:AJ245"/>
    <mergeCell ref="AJ246:AJ247"/>
    <mergeCell ref="AJ250:AJ251"/>
    <mergeCell ref="AJ202:AJ203"/>
    <mergeCell ref="AJ222:AJ223"/>
    <mergeCell ref="AJ252:AJ253"/>
    <mergeCell ref="AJ256:AJ257"/>
    <mergeCell ref="AJ258:AJ259"/>
    <mergeCell ref="AJ260:AJ261"/>
    <mergeCell ref="A170:A171"/>
    <mergeCell ref="A120:A121"/>
    <mergeCell ref="A122:A123"/>
    <mergeCell ref="A124:A125"/>
    <mergeCell ref="A126:A127"/>
    <mergeCell ref="A128:A129"/>
    <mergeCell ref="A130:A131"/>
    <mergeCell ref="A134:A135"/>
    <mergeCell ref="A136:A137"/>
    <mergeCell ref="A138:A139"/>
    <mergeCell ref="A140:A141"/>
    <mergeCell ref="A142:A143"/>
    <mergeCell ref="A144:A145"/>
    <mergeCell ref="A152:A153"/>
    <mergeCell ref="A154:A155"/>
    <mergeCell ref="A156:A157"/>
    <mergeCell ref="A158:A159"/>
    <mergeCell ref="A160:A161"/>
    <mergeCell ref="A162:A163"/>
    <mergeCell ref="A192:A193"/>
    <mergeCell ref="A194:A195"/>
    <mergeCell ref="A196:A197"/>
    <mergeCell ref="A176:A177"/>
    <mergeCell ref="A178:A179"/>
    <mergeCell ref="A180:A181"/>
    <mergeCell ref="A182:A183"/>
    <mergeCell ref="A184:A185"/>
    <mergeCell ref="A186:A187"/>
    <mergeCell ref="A190:A191"/>
    <mergeCell ref="A188:A189"/>
    <mergeCell ref="A208:A209"/>
    <mergeCell ref="A210:A211"/>
    <mergeCell ref="A212:A213"/>
    <mergeCell ref="A214:A215"/>
    <mergeCell ref="A216:A217"/>
    <mergeCell ref="A218:A219"/>
    <mergeCell ref="A198:A199"/>
    <mergeCell ref="A200:A201"/>
    <mergeCell ref="A202:A203"/>
    <mergeCell ref="A204:A205"/>
    <mergeCell ref="A266:A267"/>
    <mergeCell ref="AJ22:AJ23"/>
    <mergeCell ref="AJ40:AJ41"/>
    <mergeCell ref="AJ18:AJ19"/>
    <mergeCell ref="AJ34:AJ35"/>
    <mergeCell ref="AJ36:AJ37"/>
    <mergeCell ref="AJ32:AJ33"/>
    <mergeCell ref="AJ42:AJ43"/>
    <mergeCell ref="AJ98:AJ99"/>
    <mergeCell ref="AJ88:AJ89"/>
    <mergeCell ref="AJ62:AJ63"/>
    <mergeCell ref="AJ92:AJ93"/>
    <mergeCell ref="AJ106:AJ107"/>
    <mergeCell ref="AJ144:AJ145"/>
    <mergeCell ref="AJ124:AJ125"/>
    <mergeCell ref="AJ126:AJ127"/>
    <mergeCell ref="AJ184:AJ185"/>
    <mergeCell ref="AJ186:AJ187"/>
    <mergeCell ref="A238:A239"/>
    <mergeCell ref="A240:A241"/>
    <mergeCell ref="A242:A243"/>
    <mergeCell ref="A244:A245"/>
    <mergeCell ref="A246:A247"/>
    <mergeCell ref="A248:A249"/>
    <mergeCell ref="A256:A257"/>
    <mergeCell ref="A258:A259"/>
    <mergeCell ref="A260:A261"/>
    <mergeCell ref="A262:A263"/>
    <mergeCell ref="A264:A265"/>
    <mergeCell ref="A250:A251"/>
    <mergeCell ref="A252:A253"/>
    <mergeCell ref="A254:A255"/>
    <mergeCell ref="A220:A221"/>
    <mergeCell ref="A222:A223"/>
    <mergeCell ref="A224:A225"/>
    <mergeCell ref="A226:A227"/>
    <mergeCell ref="A228:A229"/>
    <mergeCell ref="A230:A231"/>
    <mergeCell ref="A232:A233"/>
    <mergeCell ref="A234:A235"/>
    <mergeCell ref="A236:A237"/>
    <mergeCell ref="AJ148:AJ149"/>
    <mergeCell ref="AJ248:AJ249"/>
    <mergeCell ref="AJ266:AJ267"/>
    <mergeCell ref="AJ178:AJ179"/>
    <mergeCell ref="AJ192:AJ193"/>
    <mergeCell ref="AJ194:AJ195"/>
    <mergeCell ref="AJ220:AJ221"/>
    <mergeCell ref="AJ136:AJ137"/>
    <mergeCell ref="AJ230:AJ231"/>
    <mergeCell ref="AJ208:AJ209"/>
    <mergeCell ref="AJ254:AJ255"/>
    <mergeCell ref="AJ196:AJ197"/>
    <mergeCell ref="AJ10:AJ11"/>
    <mergeCell ref="AJ24:AJ25"/>
    <mergeCell ref="AJ68:AJ69"/>
    <mergeCell ref="I2:J2"/>
    <mergeCell ref="K2:L2"/>
    <mergeCell ref="M2:N2"/>
    <mergeCell ref="A304:A305"/>
    <mergeCell ref="AJ176:AJ177"/>
    <mergeCell ref="AJ280:AJ281"/>
    <mergeCell ref="AJ282:AJ283"/>
    <mergeCell ref="AJ284:AJ285"/>
    <mergeCell ref="AJ286:AJ287"/>
    <mergeCell ref="AJ288:AJ289"/>
    <mergeCell ref="AJ290:AJ291"/>
    <mergeCell ref="AJ292:AJ293"/>
    <mergeCell ref="AJ294:AJ295"/>
    <mergeCell ref="A172:A173"/>
    <mergeCell ref="A174:A175"/>
    <mergeCell ref="A206:A207"/>
    <mergeCell ref="AJ170:AJ171"/>
    <mergeCell ref="AJ172:AJ173"/>
    <mergeCell ref="AJ174:AJ175"/>
    <mergeCell ref="AJ116:AJ117"/>
    <mergeCell ref="A268:A269"/>
    <mergeCell ref="A306:A307"/>
    <mergeCell ref="AJ296:AJ297"/>
    <mergeCell ref="AJ298:AJ299"/>
    <mergeCell ref="AJ300:AJ301"/>
    <mergeCell ref="AJ302:AJ303"/>
    <mergeCell ref="AJ304:AJ305"/>
    <mergeCell ref="AJ306:AJ307"/>
    <mergeCell ref="A270:A271"/>
    <mergeCell ref="A272:A273"/>
    <mergeCell ref="A274:A275"/>
    <mergeCell ref="A276:A277"/>
    <mergeCell ref="A278:A279"/>
    <mergeCell ref="A280:A281"/>
    <mergeCell ref="A282:A283"/>
    <mergeCell ref="A284:A285"/>
    <mergeCell ref="A286:A287"/>
    <mergeCell ref="A288:A289"/>
    <mergeCell ref="A290:A291"/>
    <mergeCell ref="A292:A293"/>
    <mergeCell ref="A294:A295"/>
    <mergeCell ref="A296:A297"/>
    <mergeCell ref="A298:A299"/>
    <mergeCell ref="A300:A301"/>
    <mergeCell ref="A302:A303"/>
  </mergeCells>
  <phoneticPr fontId="3"/>
  <dataValidations count="1">
    <dataValidation type="list" allowBlank="1" showErrorMessage="1" sqref="Y4:Y55 K4:K55 K88:K99 Y88:Y99 K60:K83 Y60:Y83 K190:K191 Y190:Y191 Y278:Y279 K278:K279 Y194:Y253 Y256:Y267 K194:K253 K256:K267 K104:K141 Y104:Y141 Y144:Y183 K144:K183" xr:uid="{A9B7BCD8-6667-4E27-8644-D097892F6581}">
      <formula1>"優勝,準優勝,ベスト4,ベスト8,ベスト16,海外遠征による不参加"</formula1>
    </dataValidation>
  </dataValidations>
  <pageMargins left="0.7" right="0.7" top="0.75" bottom="0.75" header="0" footer="0"/>
  <pageSetup paperSize="9" scale="41" fitToHeight="0" orientation="landscape" r:id="rId1"/>
  <extLst>
    <ext xmlns:x14="http://schemas.microsoft.com/office/spreadsheetml/2009/9/main" uri="{CCE6A557-97BC-4b89-ADB6-D9C93CAAB3DF}">
      <x14:dataValidations xmlns:xm="http://schemas.microsoft.com/office/excel/2006/main" count="3">
        <x14:dataValidation type="list" allowBlank="1" showErrorMessage="1" xr:uid="{C3CF4509-0AA8-40AD-8BF0-317E3F625739}">
          <x14:formula1>
            <xm:f>点数換算表!$B$1:$E$1</xm:f>
          </x14:formula1>
          <xm:sqref>I4:I55 U4:U55 W4:W55 G4:G55 G88:G99 W88:W99 U88:U99 I88:I99 G60:G83 W60:W83 U60:U83 I60:I83 G190:G191 W190:W191 U190:U191 I190:I191 I278:I279 U278:U279 W278:W279 G278:G279 I194:I253 I256:I267 U194:U253 U256:U267 W194:W253 W256:W267 G194:G253 G256:G267 G104:G141 I104:I141 U104:U141 W104:W141 I144:I183 U144:U183 W144:W183 G144:G183</xm:sqref>
        </x14:dataValidation>
        <x14:dataValidation type="list" allowBlank="1" showErrorMessage="1" xr:uid="{64C769E5-1F61-47C6-A9C3-BE40EE80C40D}">
          <x14:formula1>
            <xm:f>点数換算表!$B$1:$F$1</xm:f>
          </x14:formula1>
          <xm:sqref>AG4:AG55 AE4:AE55 Q4:Q55 S4:S55 S88:S99 Q88:Q99 AE88:AE99 AG88:AG99 S60:S83 Q60:Q83 AE60:AE83 AG60:AG83 S190:S191 Q190:Q191 AE190:AE191 AG190:AG191 AG278:AG279 AE278:AE279 Q278:Q279 S278:S279 AG194:AG253 AG256:AG267 AE194:AE253 AE256:AE267 Q194:Q253 Q256:Q267 S194:S253 S256:S267 S104:S141 AG104:AG141 AE104:AE141 Q104:Q141 AG144:AG183 AE144:AE183 Q144:Q183 S144:S183</xm:sqref>
        </x14:dataValidation>
        <x14:dataValidation type="list" allowBlank="1" showErrorMessage="1" xr:uid="{87606169-A933-4534-AF9D-6A14F0908665}">
          <x14:formula1>
            <xm:f>点数換算表!$B$1:$H$1</xm:f>
          </x14:formula1>
          <xm:sqref>O4:O55 AA4:AA55 AC4:AC55 AC88:AC99 AA88:AA99 O88:O99 AC60:AC83 AA60:AA83 O60:O83 AC190:AC191 AA190:AA191 O190:O191 O194:O253 AA194:AA253 AC194:AC253 AC256:AC267 AC278:AC279 AA256:AA267 AA278:AA279 O256:O267 O278:O279 O104:O141 AA104:AA141 AC104:AC141 O144:O183 AA144:AA183 AC144:AC183 M280:M307 M4:M279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FF1A7E5237C3340A476C08DB81E65CE" ma:contentTypeVersion="17" ma:contentTypeDescription="新しいドキュメントを作成します。" ma:contentTypeScope="" ma:versionID="22d0f19863e49b4af7eb0877f62a0575">
  <xsd:schema xmlns:xsd="http://www.w3.org/2001/XMLSchema" xmlns:xs="http://www.w3.org/2001/XMLSchema" xmlns:p="http://schemas.microsoft.com/office/2006/metadata/properties" xmlns:ns3="340b47cf-d8aa-4896-bf26-8dafe790d9ae" xmlns:ns4="909b9fb1-c086-472d-bd74-0d659a32a5f6" targetNamespace="http://schemas.microsoft.com/office/2006/metadata/properties" ma:root="true" ma:fieldsID="9fc5b864c3fa0b948f3ea91433c575eb" ns3:_="" ns4:_="">
    <xsd:import namespace="340b47cf-d8aa-4896-bf26-8dafe790d9ae"/>
    <xsd:import namespace="909b9fb1-c086-472d-bd74-0d659a32a5f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0b47cf-d8aa-4896-bf26-8dafe790d9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9b9fb1-c086-472d-bd74-0d659a32a5f6"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SharingHintHash" ma:index="18"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340b47cf-d8aa-4896-bf26-8dafe790d9ae" xsi:nil="true"/>
  </documentManagement>
</p:properties>
</file>

<file path=customXml/itemProps1.xml><?xml version="1.0" encoding="utf-8"?>
<ds:datastoreItem xmlns:ds="http://schemas.openxmlformats.org/officeDocument/2006/customXml" ds:itemID="{7080C90D-E403-4B19-993C-984630BB5A9B}">
  <ds:schemaRefs>
    <ds:schemaRef ds:uri="http://schemas.microsoft.com/office/2006/metadata/contentType"/>
    <ds:schemaRef ds:uri="http://schemas.microsoft.com/office/2006/metadata/properties/metaAttributes"/>
    <ds:schemaRef ds:uri="http://www.w3.org/2000/xmlns/"/>
    <ds:schemaRef ds:uri="http://www.w3.org/2001/XMLSchema"/>
    <ds:schemaRef ds:uri="340b47cf-d8aa-4896-bf26-8dafe790d9ae"/>
    <ds:schemaRef ds:uri="909b9fb1-c086-472d-bd74-0d659a32a5f6"/>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4DE422-9B83-40A0-A97F-6514B0E7E511}">
  <ds:schemaRefs>
    <ds:schemaRef ds:uri="http://schemas.microsoft.com/sharepoint/v3/contenttype/forms"/>
  </ds:schemaRefs>
</ds:datastoreItem>
</file>

<file path=customXml/itemProps3.xml><?xml version="1.0" encoding="utf-8"?>
<ds:datastoreItem xmlns:ds="http://schemas.openxmlformats.org/officeDocument/2006/customXml" ds:itemID="{C909FE88-E13A-44A7-A5CA-C2A89DFB4E1C}">
  <ds:schemaRefs>
    <ds:schemaRef ds:uri="http://schemas.microsoft.com/office/2006/metadata/properties"/>
    <ds:schemaRef ds:uri="http://www.w3.org/2000/xmlns/"/>
    <ds:schemaRef ds:uri="340b47cf-d8aa-4896-bf26-8dafe790d9ae"/>
    <ds:schemaRef ds:uri="http://www.w3.org/2001/XMLSchema-instan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点数換算表</vt:lpstr>
      <vt:lpstr>MS</vt:lpstr>
      <vt:lpstr>WS</vt:lpstr>
      <vt:lpstr>MD (個人ポイント)</vt:lpstr>
      <vt:lpstr>WD (個人ポイント)</vt:lpstr>
      <vt:lpstr>MD（インカレ用）</vt:lpstr>
      <vt:lpstr>WD（インカレ用）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Naoto Matsunaga</dc:creator>
  <cp:lastModifiedBy>陸 小野寺</cp:lastModifiedBy>
  <cp:lastPrinted>2024-07-14T15:06:07Z</cp:lastPrinted>
  <dcterms:created xsi:type="dcterms:W3CDTF">2021-05-06T01:34:19Z</dcterms:created>
  <dcterms:modified xsi:type="dcterms:W3CDTF">2024-09-24T12:48:53Z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0x0101008FF1A7E5237C3340A476C08DB81E65CE</vt:lpwstr>
  </property>
</Properties>
</file>